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350" tabRatio="894" activeTab="3"/>
  </bookViews>
  <sheets>
    <sheet name="Passagem Aérea" sheetId="1" r:id="rId1"/>
    <sheet name="Hospedagem" sheetId="2" r:id="rId2"/>
    <sheet name="Alimentação" sheetId="3" r:id="rId3"/>
    <sheet name="Transporte" sheetId="4" r:id="rId4"/>
    <sheet name="Pró Labore" sheetId="5" r:id="rId5"/>
    <sheet name="Seguro Viagem " sheetId="10" r:id="rId6"/>
    <sheet name="MATERIAL ESPORTIVO" sheetId="12" r:id="rId7"/>
    <sheet name="Consolidado Geral" sheetId="7" r:id="rId8"/>
    <sheet name="TOTAL EVENTO" sheetId="9" r:id="rId9"/>
    <sheet name="Plan1" sheetId="13" r:id="rId10"/>
  </sheets>
  <externalReferences>
    <externalReference r:id="rId11"/>
  </externalReferences>
  <definedNames>
    <definedName name="_xlnm.Print_Area" localSheetId="8">'TOTAL EVENTO'!$A$1:$H$63</definedName>
  </definedNames>
  <calcPr calcId="145621"/>
</workbook>
</file>

<file path=xl/calcChain.xml><?xml version="1.0" encoding="utf-8"?>
<calcChain xmlns="http://schemas.openxmlformats.org/spreadsheetml/2006/main">
  <c r="H171" i="1" l="1"/>
  <c r="H162" i="1"/>
  <c r="H163" i="1"/>
  <c r="H164" i="1"/>
  <c r="H165" i="1"/>
  <c r="H166" i="1"/>
  <c r="H167" i="1"/>
  <c r="H161" i="1"/>
  <c r="H141" i="1"/>
  <c r="H142" i="1"/>
  <c r="H143" i="1"/>
  <c r="H144" i="1"/>
  <c r="H145" i="1"/>
  <c r="H146" i="1"/>
  <c r="H147" i="1"/>
  <c r="H148" i="1"/>
  <c r="H149" i="1"/>
  <c r="H150" i="1"/>
  <c r="H140" i="1"/>
  <c r="H120" i="1"/>
  <c r="H121" i="1"/>
  <c r="H122" i="1"/>
  <c r="H123" i="1"/>
  <c r="H124" i="1"/>
  <c r="H125" i="1"/>
  <c r="H126" i="1"/>
  <c r="H127" i="1"/>
  <c r="H128" i="1"/>
  <c r="H129" i="1"/>
  <c r="H119" i="1"/>
  <c r="H99" i="1"/>
  <c r="H100" i="1"/>
  <c r="H101" i="1"/>
  <c r="H102" i="1"/>
  <c r="H103" i="1"/>
  <c r="H104" i="1"/>
  <c r="H105" i="1"/>
  <c r="H106" i="1"/>
  <c r="H107" i="1"/>
  <c r="H108" i="1"/>
  <c r="H98" i="1"/>
  <c r="H78" i="1"/>
  <c r="H79" i="1"/>
  <c r="H80" i="1"/>
  <c r="H81" i="1"/>
  <c r="H82" i="1"/>
  <c r="H83" i="1"/>
  <c r="H84" i="1"/>
  <c r="H85" i="1"/>
  <c r="H86" i="1"/>
  <c r="H87" i="1"/>
  <c r="H77" i="1"/>
  <c r="H57" i="1"/>
  <c r="H58" i="1"/>
  <c r="H59" i="1"/>
  <c r="H60" i="1"/>
  <c r="H61" i="1"/>
  <c r="H62" i="1"/>
  <c r="H63" i="1"/>
  <c r="H64" i="1"/>
  <c r="H65" i="1"/>
  <c r="H66" i="1"/>
  <c r="H56" i="1"/>
  <c r="H36" i="1"/>
  <c r="H37" i="1"/>
  <c r="H38" i="1"/>
  <c r="H39" i="1"/>
  <c r="H40" i="1"/>
  <c r="H41" i="1"/>
  <c r="H42" i="1"/>
  <c r="H43" i="1"/>
  <c r="H44" i="1"/>
  <c r="H35" i="1"/>
  <c r="H17" i="1"/>
  <c r="H18" i="1"/>
  <c r="H19" i="1"/>
  <c r="H20" i="1"/>
  <c r="H21" i="1"/>
  <c r="H22" i="1"/>
  <c r="H23" i="1"/>
  <c r="H24" i="1"/>
  <c r="H25" i="1"/>
  <c r="H16" i="1"/>
  <c r="G63" i="5" l="1"/>
  <c r="F27" i="3"/>
  <c r="F15" i="3"/>
  <c r="F63" i="2"/>
  <c r="F62" i="2"/>
  <c r="F51" i="2"/>
  <c r="F50" i="2"/>
  <c r="F15" i="2"/>
  <c r="F14" i="2"/>
  <c r="D17" i="5" l="1"/>
  <c r="G17" i="5" s="1"/>
  <c r="D13" i="12" l="1"/>
  <c r="D15" i="12" s="1"/>
  <c r="D26" i="12" s="1"/>
  <c r="D27" i="12" s="1"/>
  <c r="F52" i="12"/>
  <c r="I20" i="12"/>
  <c r="D14" i="12"/>
  <c r="I7" i="12"/>
  <c r="D20" i="12" l="1"/>
  <c r="H61" i="9" l="1"/>
  <c r="E11" i="13" s="1"/>
  <c r="E15" i="7"/>
  <c r="D112" i="5"/>
  <c r="G112" i="5" s="1"/>
  <c r="C112" i="5"/>
  <c r="D111" i="5"/>
  <c r="G111" i="5" s="1"/>
  <c r="C111" i="5"/>
  <c r="D110" i="5"/>
  <c r="G110" i="5" s="1"/>
  <c r="C110" i="5"/>
  <c r="D109" i="5"/>
  <c r="G109" i="5" s="1"/>
  <c r="C109" i="5"/>
  <c r="D108" i="5"/>
  <c r="C108" i="5"/>
  <c r="D107" i="5"/>
  <c r="G107" i="5" s="1"/>
  <c r="C107" i="5"/>
  <c r="F88" i="4"/>
  <c r="F91" i="4" s="1"/>
  <c r="F88" i="3"/>
  <c r="F91" i="3" s="1"/>
  <c r="D48" i="9" s="1"/>
  <c r="F87" i="2"/>
  <c r="F86" i="2"/>
  <c r="C100" i="3"/>
  <c r="C92" i="5"/>
  <c r="C76" i="5"/>
  <c r="C61" i="5"/>
  <c r="C45" i="5"/>
  <c r="C30" i="5"/>
  <c r="C15" i="5"/>
  <c r="E48" i="9" l="1"/>
  <c r="G108" i="5"/>
  <c r="E108" i="5" s="1"/>
  <c r="E109" i="5"/>
  <c r="F89" i="2"/>
  <c r="E110" i="5"/>
  <c r="E112" i="5"/>
  <c r="C113" i="5"/>
  <c r="E111" i="5"/>
  <c r="H152" i="1"/>
  <c r="B48" i="9" s="1"/>
  <c r="E107" i="5"/>
  <c r="C48" i="9" l="1"/>
  <c r="G115" i="5"/>
  <c r="G48" i="9" s="1"/>
  <c r="H48" i="9" s="1"/>
  <c r="E113" i="5"/>
  <c r="F75" i="2"/>
  <c r="F74" i="2"/>
  <c r="F39" i="2"/>
  <c r="F38" i="2"/>
  <c r="F27" i="2"/>
  <c r="F26" i="2"/>
  <c r="E9" i="13" l="1"/>
  <c r="D96" i="5"/>
  <c r="G96" i="5" s="1"/>
  <c r="C96" i="5"/>
  <c r="D95" i="5"/>
  <c r="G95" i="5" s="1"/>
  <c r="C95" i="5"/>
  <c r="D80" i="5"/>
  <c r="G80" i="5" s="1"/>
  <c r="C80" i="5"/>
  <c r="D79" i="5"/>
  <c r="G79" i="5" s="1"/>
  <c r="C79" i="5"/>
  <c r="D65" i="5"/>
  <c r="G65" i="5" s="1"/>
  <c r="C65" i="5"/>
  <c r="D64" i="5"/>
  <c r="G64" i="5" s="1"/>
  <c r="C64" i="5"/>
  <c r="D49" i="5"/>
  <c r="G49" i="5" s="1"/>
  <c r="C49" i="5"/>
  <c r="D48" i="5"/>
  <c r="G48" i="5" s="1"/>
  <c r="C48" i="5"/>
  <c r="D34" i="5"/>
  <c r="G34" i="5" s="1"/>
  <c r="C34" i="5"/>
  <c r="D33" i="5"/>
  <c r="G33" i="5" s="1"/>
  <c r="C33" i="5"/>
  <c r="D19" i="5"/>
  <c r="C19" i="5"/>
  <c r="D18" i="5"/>
  <c r="C18" i="5"/>
  <c r="G19" i="5" l="1"/>
  <c r="G137" i="5" s="1"/>
  <c r="G136" i="5"/>
  <c r="G18" i="5"/>
  <c r="E34" i="5"/>
  <c r="E80" i="5"/>
  <c r="E65" i="5"/>
  <c r="E95" i="5"/>
  <c r="E49" i="5"/>
  <c r="E79" i="5"/>
  <c r="E33" i="5"/>
  <c r="E96" i="5"/>
  <c r="E18" i="5"/>
  <c r="E64" i="5"/>
  <c r="E48" i="5"/>
  <c r="F100" i="3"/>
  <c r="F103" i="3" s="1"/>
  <c r="F107" i="3" s="1"/>
  <c r="D94" i="5"/>
  <c r="G94" i="5" s="1"/>
  <c r="C94" i="5"/>
  <c r="D92" i="5"/>
  <c r="G92" i="5" s="1"/>
  <c r="D93" i="5"/>
  <c r="G93" i="5" s="1"/>
  <c r="C93" i="5"/>
  <c r="D91" i="5"/>
  <c r="G91" i="5" s="1"/>
  <c r="C91" i="5"/>
  <c r="F76" i="4"/>
  <c r="F79" i="4" s="1"/>
  <c r="F76" i="3"/>
  <c r="F79" i="3" s="1"/>
  <c r="D41" i="9" s="1"/>
  <c r="F77" i="2"/>
  <c r="E19" i="5" l="1"/>
  <c r="C41" i="9"/>
  <c r="E41" i="9"/>
  <c r="G99" i="5"/>
  <c r="D55" i="9"/>
  <c r="H131" i="1"/>
  <c r="B41" i="9" s="1"/>
  <c r="E91" i="5"/>
  <c r="C97" i="5"/>
  <c r="E93" i="5"/>
  <c r="E92" i="5"/>
  <c r="E94" i="5"/>
  <c r="G41" i="9"/>
  <c r="E97" i="5" l="1"/>
  <c r="H41" i="9"/>
  <c r="C32" i="5"/>
  <c r="C78" i="5"/>
  <c r="C77" i="5"/>
  <c r="C75" i="5"/>
  <c r="C63" i="5"/>
  <c r="C62" i="5"/>
  <c r="C47" i="5"/>
  <c r="C46" i="5"/>
  <c r="D46" i="5"/>
  <c r="G46" i="5" s="1"/>
  <c r="D45" i="5"/>
  <c r="G45" i="5" s="1"/>
  <c r="D47" i="5"/>
  <c r="G47" i="5" s="1"/>
  <c r="D32" i="5"/>
  <c r="G32" i="5" s="1"/>
  <c r="D77" i="5"/>
  <c r="G77" i="5" s="1"/>
  <c r="D76" i="5"/>
  <c r="G76" i="5" s="1"/>
  <c r="D78" i="5"/>
  <c r="G78" i="5" s="1"/>
  <c r="E78" i="5" s="1"/>
  <c r="D75" i="5"/>
  <c r="G75" i="5" s="1"/>
  <c r="F64" i="4"/>
  <c r="F67" i="4" s="1"/>
  <c r="F63" i="3"/>
  <c r="F66" i="3" s="1"/>
  <c r="F65" i="2"/>
  <c r="G135" i="5" l="1"/>
  <c r="G83" i="5"/>
  <c r="E8" i="13"/>
  <c r="E17" i="5"/>
  <c r="H110" i="1"/>
  <c r="C81" i="5"/>
  <c r="E47" i="5"/>
  <c r="E34" i="9"/>
  <c r="D34" i="9"/>
  <c r="C34" i="9"/>
  <c r="E76" i="5"/>
  <c r="E77" i="5"/>
  <c r="E32" i="5"/>
  <c r="E45" i="5"/>
  <c r="E46" i="5"/>
  <c r="E75" i="5"/>
  <c r="E81" i="5" l="1"/>
  <c r="G34" i="9"/>
  <c r="B34" i="9"/>
  <c r="F99" i="2"/>
  <c r="F98" i="2"/>
  <c r="F99" i="4"/>
  <c r="F102" i="4" s="1"/>
  <c r="F106" i="4" s="1"/>
  <c r="E55" i="9" l="1"/>
  <c r="H34" i="9"/>
  <c r="L17" i="10"/>
  <c r="K14" i="10"/>
  <c r="E14" i="10"/>
  <c r="E17" i="10" s="1"/>
  <c r="E20" i="10" s="1"/>
  <c r="L7" i="10"/>
  <c r="E7" i="13" l="1"/>
  <c r="F55" i="9"/>
  <c r="F56" i="9" s="1"/>
  <c r="F101" i="2"/>
  <c r="F105" i="2" s="1"/>
  <c r="F17" i="2"/>
  <c r="F29" i="2"/>
  <c r="C13" i="9" s="1"/>
  <c r="F41" i="2"/>
  <c r="C20" i="9" s="1"/>
  <c r="F52" i="2"/>
  <c r="H175" i="1"/>
  <c r="H183" i="1" s="1"/>
  <c r="E169" i="1"/>
  <c r="C6" i="9" l="1"/>
  <c r="H169" i="1"/>
  <c r="E25" i="10"/>
  <c r="E14" i="7" s="1"/>
  <c r="E24" i="10"/>
  <c r="C55" i="9"/>
  <c r="F53" i="2"/>
  <c r="F104" i="2" s="1"/>
  <c r="K155" i="5"/>
  <c r="K152" i="5"/>
  <c r="O146" i="5"/>
  <c r="O145" i="5"/>
  <c r="F106" i="2" l="1"/>
  <c r="C27" i="9"/>
  <c r="C56" i="9" s="1"/>
  <c r="H176" i="1"/>
  <c r="O147" i="5"/>
  <c r="K11" i="7"/>
  <c r="K10" i="7"/>
  <c r="K12" i="7"/>
  <c r="B55" i="9" l="1"/>
  <c r="O142" i="5"/>
  <c r="O129" i="5"/>
  <c r="D127" i="5"/>
  <c r="G127" i="5" s="1"/>
  <c r="C127" i="5"/>
  <c r="D126" i="5"/>
  <c r="G126" i="5" s="1"/>
  <c r="C126" i="5"/>
  <c r="D125" i="5"/>
  <c r="G125" i="5" s="1"/>
  <c r="C125" i="5"/>
  <c r="D124" i="5"/>
  <c r="G124" i="5" s="1"/>
  <c r="C124" i="5"/>
  <c r="D61" i="5"/>
  <c r="G61" i="5" s="1"/>
  <c r="D62" i="5"/>
  <c r="G62" i="5" s="1"/>
  <c r="D60" i="5"/>
  <c r="G60" i="5" s="1"/>
  <c r="C60" i="5"/>
  <c r="C66" i="5" s="1"/>
  <c r="D44" i="5"/>
  <c r="G44" i="5" s="1"/>
  <c r="C44" i="5"/>
  <c r="C50" i="5" s="1"/>
  <c r="D30" i="5"/>
  <c r="G30" i="5" s="1"/>
  <c r="D31" i="5"/>
  <c r="G31" i="5" s="1"/>
  <c r="C31" i="5"/>
  <c r="D29" i="5"/>
  <c r="G29" i="5" s="1"/>
  <c r="C29" i="5"/>
  <c r="D15" i="5"/>
  <c r="G15" i="5" s="1"/>
  <c r="G133" i="5" s="1"/>
  <c r="D16" i="5"/>
  <c r="C16" i="5"/>
  <c r="D14" i="5"/>
  <c r="C14" i="5"/>
  <c r="C20" i="5" s="1"/>
  <c r="F52" i="4"/>
  <c r="F55" i="4" s="1"/>
  <c r="F40" i="4"/>
  <c r="F43" i="4" s="1"/>
  <c r="E20" i="9" s="1"/>
  <c r="F28" i="4"/>
  <c r="F31" i="4" s="1"/>
  <c r="E13" i="9" s="1"/>
  <c r="F16" i="4"/>
  <c r="F19" i="4" s="1"/>
  <c r="F51" i="3"/>
  <c r="F54" i="3" s="1"/>
  <c r="F39" i="3"/>
  <c r="F42" i="3" s="1"/>
  <c r="D20" i="9" s="1"/>
  <c r="F30" i="3"/>
  <c r="D13" i="9" s="1"/>
  <c r="F18" i="3"/>
  <c r="F106" i="3" s="1"/>
  <c r="M184" i="1"/>
  <c r="F105" i="4" l="1"/>
  <c r="F107" i="4" s="1"/>
  <c r="G16" i="5"/>
  <c r="G134" i="5" s="1"/>
  <c r="G14" i="5"/>
  <c r="G132" i="5" s="1"/>
  <c r="E6" i="9"/>
  <c r="D6" i="9"/>
  <c r="H55" i="9"/>
  <c r="E2" i="13" s="1"/>
  <c r="G138" i="5"/>
  <c r="G129" i="5"/>
  <c r="H58" i="9" s="1"/>
  <c r="E10" i="13" s="1"/>
  <c r="E61" i="5"/>
  <c r="H68" i="1"/>
  <c r="B20" i="9" s="1"/>
  <c r="H47" i="1"/>
  <c r="B13" i="9" s="1"/>
  <c r="H89" i="1"/>
  <c r="C35" i="5"/>
  <c r="G145" i="5" s="1"/>
  <c r="C128" i="5"/>
  <c r="C152" i="5" s="1"/>
  <c r="E124" i="5"/>
  <c r="E127" i="5"/>
  <c r="G141" i="5"/>
  <c r="E126" i="5"/>
  <c r="G140" i="5"/>
  <c r="E15" i="5"/>
  <c r="E125" i="5"/>
  <c r="G139" i="5"/>
  <c r="E27" i="9"/>
  <c r="D27" i="9"/>
  <c r="E30" i="5"/>
  <c r="E62" i="5"/>
  <c r="H26" i="1"/>
  <c r="E31" i="5"/>
  <c r="K16" i="7"/>
  <c r="E14" i="5"/>
  <c r="G36" i="5"/>
  <c r="G13" i="9" s="1"/>
  <c r="E29" i="5"/>
  <c r="G51" i="5"/>
  <c r="G20" i="9" s="1"/>
  <c r="E44" i="5"/>
  <c r="E50" i="5" s="1"/>
  <c r="E60" i="5"/>
  <c r="E10" i="7"/>
  <c r="C151" i="5" l="1"/>
  <c r="D56" i="9"/>
  <c r="B27" i="9"/>
  <c r="H182" i="1"/>
  <c r="H184" i="1" s="1"/>
  <c r="E9" i="7" s="1"/>
  <c r="G142" i="5"/>
  <c r="G21" i="5"/>
  <c r="E16" i="5"/>
  <c r="E56" i="9"/>
  <c r="B6" i="9"/>
  <c r="B56" i="9" s="1"/>
  <c r="G6" i="9"/>
  <c r="G67" i="5"/>
  <c r="G27" i="9" s="1"/>
  <c r="G56" i="9" s="1"/>
  <c r="E20" i="5"/>
  <c r="E35" i="5"/>
  <c r="E66" i="5"/>
  <c r="E128" i="5"/>
  <c r="H13" i="9"/>
  <c r="E4" i="13" s="1"/>
  <c r="H20" i="9"/>
  <c r="E5" i="13" s="1"/>
  <c r="H6" i="9"/>
  <c r="E3" i="13" s="1"/>
  <c r="E12" i="7"/>
  <c r="K21" i="7"/>
  <c r="G117" i="5" l="1"/>
  <c r="G146" i="5"/>
  <c r="C154" i="5"/>
  <c r="C155" i="5"/>
  <c r="G147" i="5"/>
  <c r="E13" i="7" s="1"/>
  <c r="H27" i="9"/>
  <c r="E6" i="13" l="1"/>
  <c r="E1" i="13" s="1"/>
  <c r="H63" i="9"/>
  <c r="E21" i="7"/>
  <c r="F108" i="3"/>
  <c r="E11" i="7" s="1"/>
  <c r="E16" i="7" s="1"/>
</calcChain>
</file>

<file path=xl/sharedStrings.xml><?xml version="1.0" encoding="utf-8"?>
<sst xmlns="http://schemas.openxmlformats.org/spreadsheetml/2006/main" count="1887" uniqueCount="250">
  <si>
    <t>FUTEBOL DE 5</t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</si>
  <si>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</si>
  <si>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Período Realizado:</t>
  </si>
  <si>
    <t xml:space="preserve">Aéreo Nacional </t>
  </si>
  <si>
    <t>Aéreo Nacional</t>
  </si>
  <si>
    <t>Local:</t>
  </si>
  <si>
    <t>PROJETADO</t>
  </si>
  <si>
    <t>REALIZADO</t>
  </si>
  <si>
    <t>ITINERÁRIO</t>
  </si>
  <si>
    <t>PAX</t>
  </si>
  <si>
    <t>CUSTO POR TRECHO</t>
  </si>
  <si>
    <t xml:space="preserve">CONSOLIDADO </t>
  </si>
  <si>
    <t>TX DE EMBARQUE</t>
  </si>
  <si>
    <t>NACIONAL</t>
  </si>
  <si>
    <t>TOTAL</t>
  </si>
  <si>
    <t>CONSOLIDADO</t>
  </si>
  <si>
    <t>DESCONTO</t>
  </si>
  <si>
    <t>PORTO ALEGRE/RJ/PORTO ALEGRE</t>
  </si>
  <si>
    <t>SALVADOR / RJ/ SALVADOR</t>
  </si>
  <si>
    <t>CURITIBA/ RJ/ CURITIBA</t>
  </si>
  <si>
    <t>PETROLINA/ RJ/PETROLINA</t>
  </si>
  <si>
    <t>JOÃO PESSOA/RJ / JOÃO PESSOA</t>
  </si>
  <si>
    <t>CAMPINA GRANDE /RJ / CAMPINA GRANDE</t>
  </si>
  <si>
    <t>BELO HORIZONTE / RJ / BELO HORIZONTE</t>
  </si>
  <si>
    <t>SÃO PAULO/RJ/SÃO PAULO</t>
  </si>
  <si>
    <t>CAMPINAS SP / RJ/ CAMPINAS SP</t>
  </si>
  <si>
    <t>Diferença</t>
  </si>
  <si>
    <t>Aéreo Nacional e Internacional</t>
  </si>
  <si>
    <t>Local: Niterói – RJ</t>
  </si>
  <si>
    <t>TOTAL NACIONAL</t>
  </si>
  <si>
    <t>INTERNACIONAL</t>
  </si>
  <si>
    <t>TOTAL INTERNACIONAL</t>
  </si>
  <si>
    <t>TOTAL GERAL</t>
  </si>
  <si>
    <t>FUTEBOL DE 5 - Aéreo Nacional</t>
  </si>
  <si>
    <t xml:space="preserve">FUTEBOL DE 5 - Aéreo Internacional </t>
  </si>
  <si>
    <t xml:space="preserve">Total </t>
  </si>
  <si>
    <t>Dias:</t>
  </si>
  <si>
    <t>Hospedagem</t>
  </si>
  <si>
    <t>TIPO</t>
  </si>
  <si>
    <t>QUANTIDADE</t>
  </si>
  <si>
    <t>DIÁRIA</t>
  </si>
  <si>
    <t>ISS</t>
  </si>
  <si>
    <t>Niterói – RJ</t>
  </si>
  <si>
    <t>Duplos</t>
  </si>
  <si>
    <t>FUTEBOL DE 5 - Hospedagem Nacional</t>
  </si>
  <si>
    <t>FUTEBOL DE 5 - Hospedagem Internacional</t>
  </si>
  <si>
    <t>Almoço e jantar</t>
  </si>
  <si>
    <t xml:space="preserve">Dias: </t>
  </si>
  <si>
    <t>FUTEBOL DE 5 - Alimentação Nacional</t>
  </si>
  <si>
    <t>FUTEBOL DE 5 - Alimentação Internacional</t>
  </si>
  <si>
    <t>FUTEBOL DE 5 - Transporte terrestre Nacional</t>
  </si>
  <si>
    <t>FUTEBOL DE 5 - Transporte terrestre Internacional</t>
  </si>
  <si>
    <t xml:space="preserve">Dias:  </t>
  </si>
  <si>
    <t>Pró-labore</t>
  </si>
  <si>
    <t>FUNÇÃO</t>
  </si>
  <si>
    <t>VALOR DIÁRIA</t>
  </si>
  <si>
    <t>BOLSA (s/ patronal)</t>
  </si>
  <si>
    <t>PATRONAL</t>
  </si>
  <si>
    <t>Encargos</t>
  </si>
  <si>
    <t>QTS</t>
  </si>
  <si>
    <t>VALOR</t>
  </si>
  <si>
    <t>TÉCNICO</t>
  </si>
  <si>
    <t>FISIOTERAPEUTA</t>
  </si>
  <si>
    <t>MÉDICO</t>
  </si>
  <si>
    <t>PAGAMENTO DE PROFISSIONAL TÉCNICO</t>
  </si>
  <si>
    <t xml:space="preserve">Meses: 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</si>
  <si>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</si>
  <si>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t>COORDENADOR TÉCNICO NÍVEL II -  (mensal)</t>
  </si>
  <si>
    <t>CONSOLIDADO GERAL - PROJETADO</t>
  </si>
  <si>
    <t>CONSOLIDADO GERAL - REALIZADO</t>
  </si>
  <si>
    <t>NUTRICIONISTA</t>
  </si>
  <si>
    <t>FUTEBOL DE 5 - Pró-Labore (sem encargos)</t>
  </si>
  <si>
    <t>FUTEBOL DE 5 - Tributos (encargos)</t>
  </si>
  <si>
    <t>RESUMO DETALHADO - FUTEBOL DE 5</t>
  </si>
  <si>
    <t>PAGAMENTOS -  PRÓ LABORE</t>
  </si>
  <si>
    <t>Pontual</t>
  </si>
  <si>
    <t>Permanente</t>
  </si>
  <si>
    <t>PAGAMENTOS -  TRIBUTOS</t>
  </si>
  <si>
    <t xml:space="preserve">CONSOLIDADO GERAL </t>
  </si>
  <si>
    <t>PASSAGEM ÁREA</t>
  </si>
  <si>
    <t>HOSPEDAGEM</t>
  </si>
  <si>
    <t>ALIMENTAÇÃO</t>
  </si>
  <si>
    <t>TRANSPORTE</t>
  </si>
  <si>
    <t>RESUMO DOS REPASSES</t>
  </si>
  <si>
    <t>CONVENENTE</t>
  </si>
  <si>
    <t>CONCEDENTE</t>
  </si>
  <si>
    <t>PRÓ LABORE</t>
  </si>
  <si>
    <t xml:space="preserve">VITORIA / RJ / VITORIA </t>
  </si>
  <si>
    <t xml:space="preserve">NUTRICIONISTA </t>
  </si>
  <si>
    <r>
      <t>Dias:</t>
    </r>
    <r>
      <rPr>
        <sz val="11"/>
        <rFont val="Calibri"/>
        <family val="2"/>
      </rPr>
      <t xml:space="preserve"> 8</t>
    </r>
  </si>
  <si>
    <t>AEREOS</t>
  </si>
  <si>
    <t>SEGURO VIAGEM</t>
  </si>
  <si>
    <t>PRÓ-LABORE</t>
  </si>
  <si>
    <r>
      <t>Local:</t>
    </r>
    <r>
      <rPr>
        <sz val="11"/>
        <rFont val="Calibri"/>
        <family val="2"/>
      </rPr>
      <t xml:space="preserve"> Niterói/RJ</t>
    </r>
  </si>
  <si>
    <t xml:space="preserve">NOME DO EVENTO: II FASE DE TREINAMENTO DE FUTEBOL DE 5 </t>
  </si>
  <si>
    <r>
      <t>Dias:</t>
    </r>
    <r>
      <rPr>
        <sz val="11"/>
        <rFont val="Calibri"/>
        <family val="2"/>
      </rPr>
      <t xml:space="preserve"> </t>
    </r>
  </si>
  <si>
    <t xml:space="preserve">Local: </t>
  </si>
  <si>
    <t xml:space="preserve">NOME DO EVENTO: III FASE DE TREINAMENTO DE FUTEBOL DE 5 </t>
  </si>
  <si>
    <t>Local: Niterói/RJ</t>
  </si>
  <si>
    <t xml:space="preserve">NOME DO EVENTO: IV FASE DE TREINAMENTO DE FUTEBOL DE 5 </t>
  </si>
  <si>
    <t xml:space="preserve">NOME DO EVENTO: V FASE DE TREINAMENTO DE FUTEBOL DE 5 </t>
  </si>
  <si>
    <t xml:space="preserve">TOTAL </t>
  </si>
  <si>
    <r>
      <t>Dias:</t>
    </r>
    <r>
      <rPr>
        <sz val="11"/>
        <color theme="1"/>
        <rFont val="Calibri"/>
        <family val="2"/>
        <scheme val="minor"/>
      </rPr>
      <t xml:space="preserve"> 20</t>
    </r>
  </si>
  <si>
    <t>PORTO ALEGRE / SÃO PAULO / PORTO ALEGRE</t>
  </si>
  <si>
    <t>SALVADOR / SÃO PAULO / SALVADOR</t>
  </si>
  <si>
    <t>PETROLINA / SÃO PAULO / PETROLINA</t>
  </si>
  <si>
    <t xml:space="preserve">JOÃO PESSOA / SÃO PAULO / JOÃO PESSOA </t>
  </si>
  <si>
    <t>CAMPINA GRANDE / SÃO PAULO / CAMPINA GRANDE</t>
  </si>
  <si>
    <t>BELO HORIZONTE / SÃO PAULO / BELO HORIZONTE</t>
  </si>
  <si>
    <t>SÃO PAULO / TOQUIO / SÃO PAULO</t>
  </si>
  <si>
    <r>
      <t>Local:</t>
    </r>
    <r>
      <rPr>
        <sz val="11"/>
        <color theme="1"/>
        <rFont val="Calibri"/>
        <family val="2"/>
        <scheme val="minor"/>
      </rPr>
      <t xml:space="preserve"> Niterói – RJ</t>
    </r>
  </si>
  <si>
    <r>
      <t>Dias:</t>
    </r>
    <r>
      <rPr>
        <sz val="11"/>
        <color theme="1"/>
        <rFont val="Calibri"/>
        <family val="2"/>
        <scheme val="minor"/>
      </rPr>
      <t xml:space="preserve">  </t>
    </r>
  </si>
  <si>
    <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</si>
  <si>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08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</si>
  <si>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</si>
  <si>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Toquio-Japão</t>
    </r>
  </si>
  <si>
    <r>
      <t>Dias:</t>
    </r>
    <r>
      <rPr>
        <sz val="11"/>
        <color theme="1"/>
        <rFont val="Calibri"/>
        <family val="2"/>
        <scheme val="minor"/>
      </rPr>
      <t xml:space="preserve"> 8</t>
    </r>
  </si>
  <si>
    <r>
      <t>Dias:</t>
    </r>
    <r>
      <rPr>
        <sz val="11"/>
        <color theme="1"/>
        <rFont val="Calibri"/>
        <family val="2"/>
        <scheme val="minor"/>
      </rPr>
      <t xml:space="preserve"> 20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</si>
  <si>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</si>
  <si>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indexed="8"/>
        <rFont val="Calibri"/>
        <family val="2"/>
      </rPr>
      <t/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</si>
  <si>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</t>
    </r>
  </si>
  <si>
    <r>
      <t>Dias:</t>
    </r>
    <r>
      <rPr>
        <sz val="11"/>
        <rFont val="Calibri"/>
        <family val="2"/>
      </rPr>
      <t xml:space="preserve"> 20</t>
    </r>
  </si>
  <si>
    <t>Atualizado:</t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</si>
  <si>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</si>
  <si>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t>Seguro Viagem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</si>
  <si>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</t>
    </r>
  </si>
  <si>
    <t xml:space="preserve">Seguro Viagem </t>
  </si>
  <si>
    <t>Local: Toquio-Japão</t>
  </si>
  <si>
    <t>SINGLE</t>
  </si>
  <si>
    <r>
      <rPr>
        <b/>
        <sz val="10"/>
        <color theme="1"/>
        <rFont val="Calibri"/>
        <family val="2"/>
      </rPr>
      <t>Período Previsto:</t>
    </r>
    <r>
      <rPr>
        <sz val="10"/>
        <color theme="1"/>
        <rFont val="Calibri"/>
        <family val="2"/>
      </rPr>
      <t xml:space="preserve">  </t>
    </r>
  </si>
  <si>
    <t>R$</t>
  </si>
  <si>
    <t xml:space="preserve">NOME DO EVENTO: VI FASE DE TREINAMENTO DE FUTEBOL DE 5 </t>
  </si>
  <si>
    <t xml:space="preserve">PAGAMENTO MENSAL </t>
  </si>
  <si>
    <t>TÉCNICO NÍVEL IV -  (mensal)</t>
  </si>
  <si>
    <t xml:space="preserve">NOME DO EVENTO: I INTERCAMBIO INTERNACIONAL DE FUTEBOL DE 5 </t>
  </si>
  <si>
    <t xml:space="preserve">NOME DO EVENTO: VII FASE DE TREINAMENTO DE FUTEBOL DE 5 </t>
  </si>
  <si>
    <t xml:space="preserve">1 - I INTERCAMBIO INTERNACIONAL DE FUTEBOL DE 5 - TOQUIO - JAPÃO </t>
  </si>
  <si>
    <t>8 - I INTERCAMBIO INTERNACIONAL DE FUTEBOL DE 5</t>
  </si>
  <si>
    <t>FISIOLOGISTA</t>
  </si>
  <si>
    <t>PSICOLOGO</t>
  </si>
  <si>
    <t>TÉCNICO NÍVEL II - (mensal) -  Preparador físico</t>
  </si>
  <si>
    <t xml:space="preserve">TÉCNICO NÍVEL I -  (mensal) -  Auxiliar técnico </t>
  </si>
  <si>
    <t>TÉCNICO NÍVEL IV -  (mensal)  - FABIO</t>
  </si>
  <si>
    <t>TÉCNICO NÍVEL II - (mensal) - BAMBA E LUCAS</t>
  </si>
  <si>
    <t>TÉCNICO NÍVEL I -  (mensal) - HALEKSON</t>
  </si>
  <si>
    <t>Duplo</t>
  </si>
  <si>
    <t>Single</t>
  </si>
  <si>
    <r>
      <t>Local:</t>
    </r>
    <r>
      <rPr>
        <sz val="11"/>
        <rFont val="Calibri"/>
        <family val="2"/>
      </rPr>
      <t xml:space="preserve"> Toquio/Japão</t>
    </r>
  </si>
  <si>
    <t>MÉDICO (4 dias)</t>
  </si>
  <si>
    <t>RIO DE JANEIRO / SÃO PAULO / RIO DE JANEIRO</t>
  </si>
  <si>
    <t>Transporte</t>
  </si>
  <si>
    <r>
      <t>Local:</t>
    </r>
    <r>
      <rPr>
        <sz val="11"/>
        <color theme="1"/>
        <rFont val="Calibri"/>
        <family val="2"/>
        <scheme val="minor"/>
      </rPr>
      <t xml:space="preserve"> TOQUIO - JAPÃO</t>
    </r>
  </si>
  <si>
    <t xml:space="preserve">NOME DO EVENTO: VIII FASE DE TREINAMENTO DE FUTEBOL DE 5 </t>
  </si>
  <si>
    <t>Material Esportivo</t>
  </si>
  <si>
    <t>ITENS</t>
  </si>
  <si>
    <t xml:space="preserve">MATERIAL ESPORTIVO </t>
  </si>
  <si>
    <t xml:space="preserve">Material Esportivo </t>
  </si>
  <si>
    <t>Banda lateral</t>
  </si>
  <si>
    <t>FASES DE TREINAMENTO E AVALIAÇÕES - FUTEBOL DE 5</t>
  </si>
  <si>
    <t>MATERIAL ESPORTIVO</t>
  </si>
  <si>
    <t/>
  </si>
  <si>
    <t>Uniformes</t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</si>
  <si>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10 a 17 de outubro</t>
    </r>
  </si>
  <si>
    <t>Período Previsto: 31 de outubro a 6 de novembro</t>
  </si>
  <si>
    <t>Período Previsto: 14 a 21 de fevereiro</t>
  </si>
  <si>
    <t>Período Previsto: 21 a 28 de março</t>
  </si>
  <si>
    <t>Período Previsto: 18 a 25 de abril</t>
  </si>
  <si>
    <t>Período Previsto: 23 a 30 de maio</t>
  </si>
  <si>
    <t>Período Previsto: 13 a 20 junho</t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</si>
  <si>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31 de outubro a 6 de novembro</t>
    </r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</si>
  <si>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14 a 21 de fevereiro</t>
    </r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</si>
  <si>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21 a 28 de março</t>
    </r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</si>
  <si>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18 a 25 de abril</t>
    </r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</si>
  <si>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23 a 30 de maio</t>
    </r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</si>
  <si>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13 a 20 de junho</t>
    </r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</si>
  <si>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 18 a 25 de abril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</si>
  <si>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10 a 17 de outubro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</si>
  <si>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31 de outubro a 6 de novembro</t>
    </r>
  </si>
  <si>
    <t>Período Previsto: 13 a 20 de junho</t>
  </si>
  <si>
    <r>
      <rPr>
        <b/>
        <sz val="11"/>
        <color theme="1"/>
        <rFont val="Calibri"/>
        <family val="2"/>
      </rPr>
      <t>Período Previsto:</t>
    </r>
    <r>
      <rPr>
        <sz val="11"/>
        <color theme="1"/>
        <rFont val="Calibri"/>
        <family val="2"/>
        <scheme val="minor"/>
      </rPr>
      <t xml:space="preserve"> 6 a 25 de novembro de 2014</t>
    </r>
  </si>
  <si>
    <t>Período Previsto: 6 a 25 de novembro de 2014</t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</si>
  <si>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6 a 25 de novembro de 2014</t>
    </r>
  </si>
  <si>
    <t>valor:</t>
  </si>
  <si>
    <t>Local : Niteroi RJ</t>
  </si>
  <si>
    <t>Data:10 a 17 de outubro 2014</t>
  </si>
  <si>
    <t xml:space="preserve">Evento: II FASE DE TREINAMENTO DE FUTEBOL DE 5 </t>
  </si>
  <si>
    <t xml:space="preserve">Evento: III FASE DE TREINAMENTO DE FUTEBOL DE 5 </t>
  </si>
  <si>
    <t xml:space="preserve">Evento: IV FASE DE TREINAMENTO DE FUTEBOL DE 5 </t>
  </si>
  <si>
    <t xml:space="preserve">Evento: V FASE DE TREINAMENTO DE FUTEBOL DE 5 </t>
  </si>
  <si>
    <t xml:space="preserve">Evento: VI FASE DE TREINAMENTO DE FUTEBOL DE 5 </t>
  </si>
  <si>
    <t xml:space="preserve">Evento: VII FASE DE TREINAMENTO DE FUTEBOL DE 5 </t>
  </si>
  <si>
    <t xml:space="preserve">Evento: VIII FASE DE TREINAMENTO DE FUTEBOL DE 5 </t>
  </si>
  <si>
    <t>Local : Toquio/Japão</t>
  </si>
  <si>
    <t xml:space="preserve">Evento: I INTERCAMBIO INTERNACIONAL DE FUTEBOL DE 5 </t>
  </si>
  <si>
    <t>Data:6 a 25 de novembro de 2014</t>
  </si>
  <si>
    <t>Data:14 a 21 de fevereiro 2015</t>
  </si>
  <si>
    <t>Data:21 a 28 de março de 2015</t>
  </si>
  <si>
    <t>Data:23 a 30 de maio 2015</t>
  </si>
  <si>
    <t>Data:13 a 20 de junho 2015</t>
  </si>
  <si>
    <t>Data:31/10 a 6 de novembro 2014</t>
  </si>
  <si>
    <t>Data:18 a 25 de abril 2015</t>
  </si>
  <si>
    <t xml:space="preserve">1- II FASE DE TREINAMENTO </t>
  </si>
  <si>
    <t xml:space="preserve">2 – III FASE DE TREINAMENTO </t>
  </si>
  <si>
    <t xml:space="preserve">3 – IV FASE DE TREINAMENTO </t>
  </si>
  <si>
    <t xml:space="preserve">4 – V FASE DE TREINAMENTO </t>
  </si>
  <si>
    <t xml:space="preserve">5 – VI FASE DE TREINAMENTO </t>
  </si>
  <si>
    <t xml:space="preserve">6 – VII FASE DE TREINAMENTO </t>
  </si>
  <si>
    <t xml:space="preserve">7– VIII FASE DE TREINAMENTO </t>
  </si>
  <si>
    <t>1- II FASE DE TREINAMENTO</t>
  </si>
  <si>
    <t xml:space="preserve">7 – VIII FASE DE TREINAMENTO </t>
  </si>
  <si>
    <t>4 – V FASE DE TREINAMENTO</t>
  </si>
  <si>
    <t>5 – VI FASE DE TREINAMENTO</t>
  </si>
  <si>
    <t>6 – VII FASE DE TREINAMENTO</t>
  </si>
  <si>
    <t>7 – VIII FASE DE TREINAMENTO</t>
  </si>
  <si>
    <t xml:space="preserve">8 - I INTERCAMBIO INTERNACIONAL DE FUTEBOL DE 5 </t>
  </si>
  <si>
    <t>COORDENADOR TÉCNICO NÍVEL III -  (mensal) - ZE</t>
  </si>
  <si>
    <t>TOTAL GERAL MODALIDADE FUTEBOL DE 5 -  2014/2015</t>
  </si>
  <si>
    <t>3 – IV FASE DE TREINAMENTO</t>
  </si>
  <si>
    <t xml:space="preserve">6– VII FASE DE TREINAMENTO </t>
  </si>
  <si>
    <t>Cotação Hong Kong</t>
  </si>
  <si>
    <t>cotação Hong Kong</t>
  </si>
  <si>
    <r>
      <t>Dias:</t>
    </r>
    <r>
      <rPr>
        <sz val="11"/>
        <color theme="1"/>
        <rFont val="Calibri"/>
        <family val="2"/>
        <scheme val="minor"/>
      </rPr>
      <t xml:space="preserve"> 07</t>
    </r>
  </si>
  <si>
    <t>PERÍODO</t>
  </si>
  <si>
    <t>Aéreo Internacional</t>
  </si>
  <si>
    <t>Hospedagem Internacional</t>
  </si>
  <si>
    <t>Refeição</t>
  </si>
  <si>
    <t>Refeição Internacional</t>
  </si>
  <si>
    <t>ORIGEM</t>
  </si>
  <si>
    <t>DESTINO</t>
  </si>
  <si>
    <t>Rio de Janeiro</t>
  </si>
  <si>
    <t>ida e volta</t>
  </si>
  <si>
    <t>Porto Alegre</t>
  </si>
  <si>
    <t>Salvador</t>
  </si>
  <si>
    <t>Curitiba</t>
  </si>
  <si>
    <t>Petrolina</t>
  </si>
  <si>
    <t>João Pessoa</t>
  </si>
  <si>
    <t>Campina Grande</t>
  </si>
  <si>
    <t>Belo Horizonte</t>
  </si>
  <si>
    <t>São Paulo</t>
  </si>
  <si>
    <t>Vitória</t>
  </si>
  <si>
    <t>Campinas</t>
  </si>
  <si>
    <t>SÃO PAULO</t>
  </si>
  <si>
    <t>TÓQUIO (JAP)</t>
  </si>
  <si>
    <t>CUSTO POR TRECHO I</t>
  </si>
  <si>
    <t>CUSTO POR TRECHO II</t>
  </si>
  <si>
    <t>LOCAL</t>
  </si>
  <si>
    <t>NITERÓI (RJ)</t>
  </si>
  <si>
    <t>TÓQUIO (JAPÃO)</t>
  </si>
  <si>
    <t>VAN</t>
  </si>
  <si>
    <t>Niterói -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</si>
</sst>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General"/>
    <numFmt numFmtId="165" formatCode="&quot;R$&quot;\ #,##0.00"/>
    <numFmt numFmtId="166" formatCode="_([$R$ -416]* #,##0.00_);_([$R$ -416]* \(#,##0.00\);_([$R$ -416]* &quot;-&quot;??_);_(@_)"/>
    <numFmt numFmtId="167" formatCode="_(&quot;R$ &quot;* #,##0.00_);_(&quot;R$ &quot;* \(#,##0.00\);_(&quot;R$ &quot;* &quot;-&quot;??_);_(@_)"/>
    <numFmt numFmtId="168" formatCode="&quot;R$ &quot;#,##0.00"/>
    <numFmt numFmtId="169" formatCode="&quot; R$ &quot;#,##0.00&quot; &quot;;&quot; R$ (&quot;#,##0.00&quot;)&quot;;&quot; R$ -&quot;#&quot; &quot;;@&quot; &quot;"/>
    <numFmt numFmtId="170" formatCode="&quot; R$ &quot;#,##0.00&quot; &quot;;&quot;-R$ &quot;#,##0.00&quot; &quot;;&quot; R$ -&quot;#&quot; &quot;;@&quot; &quot;"/>
    <numFmt numFmtId="171" formatCode="[$-416]0"/>
    <numFmt numFmtId="172" formatCode="[$R$ -416]#,##0.00&quot; &quot;;[$R$ -416]&quot;(&quot;#,##0.00&quot;)&quot;;[$R$ -416]&quot;-&quot;#&quot; &quot;;@&quot; &quot;"/>
    <numFmt numFmtId="173" formatCode="[$-416]d/m/yyyy&quot; &quot;hh&quot;:&quot;mm"/>
    <numFmt numFmtId="174" formatCode="[$-416]#,##0.00"/>
    <numFmt numFmtId="175" formatCode="_-[$R$-416]\ * #,##0.00_-;\-[$R$-416]\ * #,##0.00_-;_-[$R$-416]\ 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theme="1"/>
      <name val="Calibri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indexed="8"/>
      <name val="Calibri"/>
      <family val="2"/>
    </font>
    <font>
      <b/>
      <sz val="12"/>
      <color theme="1"/>
      <name val="Arial Narrow"/>
      <family val="2"/>
    </font>
    <font>
      <sz val="11"/>
      <color theme="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58ED5"/>
        <bgColor rgb="FF558ED5"/>
      </patternFill>
    </fill>
    <fill>
      <patternFill patternType="solid">
        <fgColor rgb="FFD9D9D9"/>
        <bgColor rgb="FFD9D9D9"/>
      </patternFill>
    </fill>
    <fill>
      <patternFill patternType="solid">
        <fgColor rgb="FF002060"/>
        <bgColor rgb="FF002060"/>
      </patternFill>
    </fill>
    <fill>
      <patternFill patternType="solid">
        <fgColor rgb="FFDCE6F2"/>
        <bgColor rgb="FFDCE6F2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rgb="FF558ED5"/>
      </patternFill>
    </fill>
    <fill>
      <patternFill patternType="solid">
        <fgColor theme="7" tint="0.39997558519241921"/>
        <bgColor rgb="FFDCE6F2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CE6F2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9" fontId="15" fillId="0" borderId="0" applyFont="0" applyBorder="0" applyProtection="0"/>
    <xf numFmtId="167" fontId="15" fillId="0" borderId="0" applyFont="0" applyFill="0" applyBorder="0" applyAlignment="0" applyProtection="0"/>
  </cellStyleXfs>
  <cellXfs count="331">
    <xf numFmtId="0" fontId="0" fillId="0" borderId="0" xfId="0"/>
    <xf numFmtId="164" fontId="0" fillId="4" borderId="0" xfId="0" applyNumberFormat="1" applyFill="1"/>
    <xf numFmtId="0" fontId="10" fillId="6" borderId="2" xfId="0" applyNumberFormat="1" applyFont="1" applyFill="1" applyBorder="1" applyAlignment="1">
      <alignment horizontal="center" vertical="center"/>
    </xf>
    <xf numFmtId="165" fontId="10" fillId="6" borderId="2" xfId="0" applyNumberFormat="1" applyFont="1" applyFill="1" applyBorder="1" applyAlignment="1">
      <alignment horizontal="center" vertical="center" wrapText="1"/>
    </xf>
    <xf numFmtId="165" fontId="10" fillId="6" borderId="2" xfId="0" applyNumberFormat="1" applyFont="1" applyFill="1" applyBorder="1" applyAlignment="1">
      <alignment horizontal="center" vertical="center"/>
    </xf>
    <xf numFmtId="165" fontId="11" fillId="6" borderId="3" xfId="0" applyNumberFormat="1" applyFont="1" applyFill="1" applyBorder="1" applyAlignment="1">
      <alignment horizontal="center" vertical="center" wrapText="1"/>
    </xf>
    <xf numFmtId="165" fontId="13" fillId="6" borderId="3" xfId="0" applyNumberFormat="1" applyFont="1" applyFill="1" applyBorder="1"/>
    <xf numFmtId="164" fontId="0" fillId="0" borderId="0" xfId="0" applyNumberFormat="1"/>
    <xf numFmtId="170" fontId="0" fillId="0" borderId="11" xfId="3" applyNumberFormat="1" applyFont="1" applyFill="1" applyBorder="1" applyAlignment="1">
      <alignment horizontal="center"/>
    </xf>
    <xf numFmtId="44" fontId="14" fillId="14" borderId="3" xfId="1" applyNumberFormat="1" applyFont="1" applyFill="1" applyBorder="1"/>
    <xf numFmtId="44" fontId="14" fillId="15" borderId="3" xfId="1" applyNumberFormat="1" applyFont="1" applyFill="1" applyBorder="1"/>
    <xf numFmtId="4" fontId="0" fillId="0" borderId="0" xfId="0" applyNumberFormat="1"/>
    <xf numFmtId="0" fontId="10" fillId="18" borderId="2" xfId="0" applyNumberFormat="1" applyFont="1" applyFill="1" applyBorder="1" applyAlignment="1">
      <alignment horizontal="center" vertical="center"/>
    </xf>
    <xf numFmtId="168" fontId="0" fillId="4" borderId="11" xfId="2" applyNumberFormat="1" applyFont="1" applyFill="1" applyBorder="1" applyAlignment="1">
      <alignment vertical="center"/>
    </xf>
    <xf numFmtId="168" fontId="16" fillId="4" borderId="11" xfId="2" applyNumberFormat="1" applyFont="1" applyFill="1" applyBorder="1" applyAlignment="1">
      <alignment vertical="center"/>
    </xf>
    <xf numFmtId="164" fontId="3" fillId="5" borderId="0" xfId="0" applyNumberFormat="1" applyFont="1" applyFill="1" applyAlignment="1">
      <alignment horizontal="left"/>
    </xf>
    <xf numFmtId="164" fontId="0" fillId="5" borderId="0" xfId="0" applyNumberFormat="1" applyFont="1" applyFill="1" applyAlignment="1">
      <alignment horizontal="left"/>
    </xf>
    <xf numFmtId="164" fontId="3" fillId="5" borderId="0" xfId="0" applyNumberFormat="1" applyFont="1" applyFill="1"/>
    <xf numFmtId="164" fontId="8" fillId="5" borderId="0" xfId="0" applyNumberFormat="1" applyFont="1" applyFill="1" applyAlignment="1">
      <alignment horizontal="center"/>
    </xf>
    <xf numFmtId="164" fontId="10" fillId="6" borderId="2" xfId="0" applyNumberFormat="1" applyFont="1" applyFill="1" applyBorder="1" applyAlignment="1">
      <alignment horizontal="center" vertical="center"/>
    </xf>
    <xf numFmtId="164" fontId="12" fillId="4" borderId="11" xfId="0" applyNumberFormat="1" applyFont="1" applyFill="1" applyBorder="1" applyAlignment="1">
      <alignment vertical="center"/>
    </xf>
    <xf numFmtId="165" fontId="12" fillId="0" borderId="6" xfId="0" applyNumberFormat="1" applyFont="1" applyFill="1" applyBorder="1" applyAlignment="1">
      <alignment horizontal="right" vertical="center"/>
    </xf>
    <xf numFmtId="165" fontId="12" fillId="0" borderId="3" xfId="0" applyNumberFormat="1" applyFont="1" applyFill="1" applyBorder="1" applyAlignment="1">
      <alignment horizontal="right" vertical="center"/>
    </xf>
    <xf numFmtId="168" fontId="12" fillId="0" borderId="3" xfId="0" applyNumberFormat="1" applyFont="1" applyFill="1" applyBorder="1" applyAlignment="1">
      <alignment horizontal="right" vertical="center"/>
    </xf>
    <xf numFmtId="1" fontId="12" fillId="0" borderId="3" xfId="0" applyNumberFormat="1" applyFont="1" applyFill="1" applyBorder="1" applyAlignment="1">
      <alignment horizontal="center" vertical="center"/>
    </xf>
    <xf numFmtId="164" fontId="20" fillId="0" borderId="3" xfId="0" applyNumberFormat="1" applyFont="1" applyFill="1" applyBorder="1" applyAlignment="1">
      <alignment horizontal="left" vertical="center"/>
    </xf>
    <xf numFmtId="168" fontId="12" fillId="0" borderId="3" xfId="0" applyNumberFormat="1" applyFont="1" applyFill="1" applyBorder="1" applyAlignment="1">
      <alignment horizontal="center" vertical="center"/>
    </xf>
    <xf numFmtId="165" fontId="12" fillId="0" borderId="3" xfId="0" applyNumberFormat="1" applyFont="1" applyFill="1" applyBorder="1" applyAlignment="1">
      <alignment vertical="center"/>
    </xf>
    <xf numFmtId="164" fontId="20" fillId="0" borderId="4" xfId="0" applyNumberFormat="1" applyFont="1" applyFill="1" applyBorder="1" applyAlignment="1">
      <alignment horizontal="left" vertical="center"/>
    </xf>
    <xf numFmtId="165" fontId="12" fillId="0" borderId="5" xfId="0" applyNumberFormat="1" applyFont="1" applyFill="1" applyBorder="1" applyAlignment="1">
      <alignment horizontal="right" vertical="center"/>
    </xf>
    <xf numFmtId="168" fontId="12" fillId="0" borderId="5" xfId="0" applyNumberFormat="1" applyFont="1" applyFill="1" applyBorder="1" applyAlignment="1">
      <alignment horizontal="center" vertical="center"/>
    </xf>
    <xf numFmtId="1" fontId="12" fillId="0" borderId="6" xfId="0" applyNumberFormat="1" applyFont="1" applyFill="1" applyBorder="1" applyAlignment="1">
      <alignment horizontal="center" vertical="center"/>
    </xf>
    <xf numFmtId="168" fontId="12" fillId="8" borderId="6" xfId="2" applyNumberFormat="1" applyFont="1" applyFill="1" applyBorder="1" applyAlignment="1">
      <alignment vertical="center"/>
    </xf>
    <xf numFmtId="168" fontId="12" fillId="8" borderId="3" xfId="2" applyNumberFormat="1" applyFont="1" applyFill="1" applyBorder="1" applyAlignment="1">
      <alignment vertical="center"/>
    </xf>
    <xf numFmtId="164" fontId="20" fillId="0" borderId="17" xfId="0" applyNumberFormat="1" applyFont="1" applyFill="1" applyBorder="1" applyAlignment="1">
      <alignment horizontal="left" vertical="center"/>
    </xf>
    <xf numFmtId="165" fontId="4" fillId="18" borderId="5" xfId="0" applyNumberFormat="1" applyFont="1" applyFill="1" applyBorder="1" applyAlignment="1">
      <alignment horizontal="right" vertical="center"/>
    </xf>
    <xf numFmtId="168" fontId="12" fillId="8" borderId="5" xfId="2" applyNumberFormat="1" applyFont="1" applyFill="1" applyBorder="1" applyAlignment="1">
      <alignment vertical="center"/>
    </xf>
    <xf numFmtId="168" fontId="4" fillId="18" borderId="5" xfId="2" applyNumberFormat="1" applyFont="1" applyFill="1" applyBorder="1" applyAlignment="1">
      <alignment vertical="center"/>
    </xf>
    <xf numFmtId="165" fontId="13" fillId="6" borderId="3" xfId="0" applyNumberFormat="1" applyFont="1" applyFill="1" applyBorder="1" applyAlignment="1">
      <alignment horizontal="right"/>
    </xf>
    <xf numFmtId="164" fontId="12" fillId="4" borderId="18" xfId="0" applyNumberFormat="1" applyFont="1" applyFill="1" applyBorder="1" applyAlignment="1">
      <alignment vertical="center"/>
    </xf>
    <xf numFmtId="167" fontId="3" fillId="14" borderId="3" xfId="1" applyNumberFormat="1" applyFont="1" applyFill="1" applyBorder="1"/>
    <xf numFmtId="167" fontId="3" fillId="15" borderId="3" xfId="1" applyNumberFormat="1" applyFont="1" applyFill="1" applyBorder="1"/>
    <xf numFmtId="168" fontId="0" fillId="0" borderId="0" xfId="0" applyNumberFormat="1"/>
    <xf numFmtId="167" fontId="0" fillId="0" borderId="0" xfId="1" applyNumberFormat="1" applyFont="1"/>
    <xf numFmtId="0" fontId="0" fillId="2" borderId="0" xfId="0" applyFill="1"/>
    <xf numFmtId="167" fontId="3" fillId="0" borderId="0" xfId="0" applyNumberFormat="1" applyFont="1" applyAlignment="1">
      <alignment vertical="center"/>
    </xf>
    <xf numFmtId="167" fontId="23" fillId="21" borderId="0" xfId="0" applyNumberFormat="1" applyFont="1" applyFill="1"/>
    <xf numFmtId="167" fontId="3" fillId="0" borderId="0" xfId="0" applyNumberFormat="1" applyFont="1"/>
    <xf numFmtId="167" fontId="7" fillId="22" borderId="0" xfId="0" applyNumberFormat="1" applyFont="1" applyFill="1"/>
    <xf numFmtId="0" fontId="8" fillId="0" borderId="0" xfId="0" applyFont="1"/>
    <xf numFmtId="167" fontId="2" fillId="22" borderId="0" xfId="0" applyNumberFormat="1" applyFont="1" applyFill="1"/>
    <xf numFmtId="0" fontId="3" fillId="0" borderId="0" xfId="0" applyFont="1" applyAlignment="1">
      <alignment vertical="center"/>
    </xf>
    <xf numFmtId="0" fontId="3" fillId="14" borderId="4" xfId="0" applyNumberFormat="1" applyFont="1" applyFill="1" applyBorder="1" applyAlignment="1">
      <alignment horizontal="left"/>
    </xf>
    <xf numFmtId="0" fontId="3" fillId="14" borderId="5" xfId="0" applyNumberFormat="1" applyFont="1" applyFill="1" applyBorder="1" applyAlignment="1">
      <alignment horizontal="left"/>
    </xf>
    <xf numFmtId="0" fontId="3" fillId="14" borderId="6" xfId="0" applyNumberFormat="1" applyFont="1" applyFill="1" applyBorder="1" applyAlignment="1">
      <alignment horizontal="left"/>
    </xf>
    <xf numFmtId="22" fontId="25" fillId="0" borderId="0" xfId="0" applyNumberFormat="1" applyFont="1"/>
    <xf numFmtId="0" fontId="26" fillId="0" borderId="3" xfId="0" applyFont="1" applyBorder="1" applyAlignment="1">
      <alignment horizontal="center"/>
    </xf>
    <xf numFmtId="0" fontId="27" fillId="5" borderId="0" xfId="0" applyFont="1" applyFill="1"/>
    <xf numFmtId="0" fontId="24" fillId="5" borderId="0" xfId="0" applyFont="1" applyFill="1"/>
    <xf numFmtId="0" fontId="29" fillId="5" borderId="0" xfId="0" applyFont="1" applyFill="1"/>
    <xf numFmtId="0" fontId="30" fillId="5" borderId="0" xfId="0" applyFont="1" applyFill="1" applyAlignment="1">
      <alignment horizontal="center"/>
    </xf>
    <xf numFmtId="0" fontId="11" fillId="6" borderId="6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165" fontId="11" fillId="6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29" fillId="0" borderId="0" xfId="0" applyFont="1"/>
    <xf numFmtId="0" fontId="32" fillId="5" borderId="0" xfId="0" applyFont="1" applyFill="1"/>
    <xf numFmtId="0" fontId="3" fillId="8" borderId="26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64" fontId="35" fillId="11" borderId="0" xfId="0" applyNumberFormat="1" applyFont="1" applyFill="1" applyAlignment="1">
      <alignment horizontal="center"/>
    </xf>
    <xf numFmtId="164" fontId="0" fillId="10" borderId="0" xfId="0" applyNumberFormat="1" applyFont="1" applyFill="1"/>
    <xf numFmtId="164" fontId="35" fillId="10" borderId="0" xfId="0" applyNumberFormat="1" applyFont="1" applyFill="1"/>
    <xf numFmtId="164" fontId="0" fillId="10" borderId="0" xfId="0" applyNumberFormat="1" applyFont="1" applyFill="1" applyAlignment="1">
      <alignment horizontal="left"/>
    </xf>
    <xf numFmtId="164" fontId="0" fillId="0" borderId="0" xfId="0" applyNumberFormat="1" applyFont="1"/>
    <xf numFmtId="164" fontId="35" fillId="12" borderId="9" xfId="0" applyNumberFormat="1" applyFont="1" applyFill="1" applyBorder="1" applyAlignment="1">
      <alignment horizontal="center" vertical="center"/>
    </xf>
    <xf numFmtId="168" fontId="35" fillId="12" borderId="9" xfId="0" applyNumberFormat="1" applyFont="1" applyFill="1" applyBorder="1" applyAlignment="1">
      <alignment horizontal="center" vertical="center" wrapText="1"/>
    </xf>
    <xf numFmtId="168" fontId="35" fillId="12" borderId="9" xfId="0" applyNumberFormat="1" applyFont="1" applyFill="1" applyBorder="1" applyAlignment="1">
      <alignment horizontal="center" vertical="center"/>
    </xf>
    <xf numFmtId="164" fontId="0" fillId="4" borderId="11" xfId="0" applyNumberFormat="1" applyFont="1" applyFill="1" applyBorder="1" applyAlignment="1">
      <alignment horizontal="center" vertical="center"/>
    </xf>
    <xf numFmtId="168" fontId="0" fillId="4" borderId="11" xfId="0" applyNumberFormat="1" applyFont="1" applyFill="1" applyBorder="1" applyAlignment="1">
      <alignment horizontal="right" vertical="center"/>
    </xf>
    <xf numFmtId="164" fontId="0" fillId="0" borderId="11" xfId="0" applyNumberFormat="1" applyFont="1" applyFill="1" applyBorder="1" applyAlignment="1">
      <alignment horizontal="center" vertical="center"/>
    </xf>
    <xf numFmtId="171" fontId="0" fillId="0" borderId="11" xfId="0" applyNumberFormat="1" applyFont="1" applyFill="1" applyBorder="1" applyAlignment="1">
      <alignment horizontal="center" vertical="center"/>
    </xf>
    <xf numFmtId="172" fontId="0" fillId="0" borderId="11" xfId="0" applyNumberFormat="1" applyFont="1" applyFill="1" applyBorder="1" applyAlignment="1">
      <alignment horizontal="center" vertical="center"/>
    </xf>
    <xf numFmtId="168" fontId="0" fillId="4" borderId="12" xfId="0" applyNumberFormat="1" applyFont="1" applyFill="1" applyBorder="1" applyAlignment="1">
      <alignment horizontal="right" vertical="center"/>
    </xf>
    <xf numFmtId="168" fontId="0" fillId="0" borderId="11" xfId="0" applyNumberFormat="1" applyFont="1" applyFill="1" applyBorder="1" applyAlignment="1">
      <alignment horizontal="right" vertical="center"/>
    </xf>
    <xf numFmtId="164" fontId="35" fillId="12" borderId="15" xfId="0" applyNumberFormat="1" applyFont="1" applyFill="1" applyBorder="1" applyAlignment="1">
      <alignment horizontal="center"/>
    </xf>
    <xf numFmtId="168" fontId="35" fillId="12" borderId="11" xfId="0" applyNumberFormat="1" applyFont="1" applyFill="1" applyBorder="1"/>
    <xf numFmtId="164" fontId="35" fillId="16" borderId="0" xfId="0" applyNumberFormat="1" applyFont="1" applyFill="1" applyAlignment="1">
      <alignment horizontal="center"/>
    </xf>
    <xf numFmtId="164" fontId="35" fillId="12" borderId="11" xfId="0" applyNumberFormat="1" applyFont="1" applyFill="1" applyBorder="1" applyAlignment="1">
      <alignment horizontal="center" vertical="center"/>
    </xf>
    <xf numFmtId="168" fontId="35" fillId="12" borderId="11" xfId="0" applyNumberFormat="1" applyFont="1" applyFill="1" applyBorder="1" applyAlignment="1">
      <alignment horizontal="center" vertical="center" wrapText="1"/>
    </xf>
    <xf numFmtId="168" fontId="35" fillId="12" borderId="11" xfId="0" applyNumberFormat="1" applyFont="1" applyFill="1" applyBorder="1" applyAlignment="1">
      <alignment horizontal="center" vertical="center"/>
    </xf>
    <xf numFmtId="164" fontId="36" fillId="0" borderId="11" xfId="0" applyNumberFormat="1" applyFont="1" applyBorder="1" applyAlignment="1">
      <alignment horizontal="center"/>
    </xf>
    <xf numFmtId="164" fontId="0" fillId="0" borderId="11" xfId="0" applyNumberFormat="1" applyFont="1" applyBorder="1"/>
    <xf numFmtId="164" fontId="36" fillId="0" borderId="0" xfId="0" applyNumberFormat="1" applyFont="1" applyAlignment="1">
      <alignment horizontal="center"/>
    </xf>
    <xf numFmtId="164" fontId="0" fillId="10" borderId="0" xfId="0" applyNumberFormat="1" applyFont="1" applyFill="1" applyAlignment="1">
      <alignment horizontal="center"/>
    </xf>
    <xf numFmtId="164" fontId="35" fillId="12" borderId="13" xfId="0" applyNumberFormat="1" applyFont="1" applyFill="1" applyBorder="1" applyAlignment="1">
      <alignment horizontal="center"/>
    </xf>
    <xf numFmtId="164" fontId="35" fillId="12" borderId="14" xfId="0" applyNumberFormat="1" applyFont="1" applyFill="1" applyBorder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35" fillId="0" borderId="0" xfId="0" applyNumberFormat="1" applyFont="1" applyFill="1"/>
    <xf numFmtId="164" fontId="0" fillId="0" borderId="0" xfId="0" applyNumberFormat="1" applyFont="1" applyFill="1"/>
    <xf numFmtId="168" fontId="35" fillId="17" borderId="11" xfId="0" applyNumberFormat="1" applyFont="1" applyFill="1" applyBorder="1"/>
    <xf numFmtId="166" fontId="35" fillId="0" borderId="0" xfId="0" applyNumberFormat="1" applyFont="1"/>
    <xf numFmtId="44" fontId="35" fillId="14" borderId="3" xfId="1" applyNumberFormat="1" applyFont="1" applyFill="1" applyBorder="1"/>
    <xf numFmtId="44" fontId="35" fillId="15" borderId="3" xfId="1" applyNumberFormat="1" applyFont="1" applyFill="1" applyBorder="1"/>
    <xf numFmtId="164" fontId="36" fillId="10" borderId="0" xfId="0" applyNumberFormat="1" applyFont="1" applyFill="1" applyAlignment="1">
      <alignment horizontal="center"/>
    </xf>
    <xf numFmtId="168" fontId="35" fillId="12" borderId="10" xfId="0" applyNumberFormat="1" applyFont="1" applyFill="1" applyBorder="1" applyAlignment="1">
      <alignment horizontal="center" vertical="center" wrapText="1"/>
    </xf>
    <xf numFmtId="171" fontId="0" fillId="4" borderId="11" xfId="0" applyNumberFormat="1" applyFont="1" applyFill="1" applyBorder="1" applyAlignment="1">
      <alignment horizontal="center" vertical="center"/>
    </xf>
    <xf numFmtId="168" fontId="35" fillId="0" borderId="11" xfId="0" applyNumberFormat="1" applyFont="1" applyFill="1" applyBorder="1" applyAlignment="1">
      <alignment horizontal="right" vertical="center"/>
    </xf>
    <xf numFmtId="168" fontId="0" fillId="0" borderId="11" xfId="0" applyNumberFormat="1" applyFont="1" applyFill="1" applyBorder="1" applyAlignment="1">
      <alignment horizontal="center" vertical="center" wrapText="1"/>
    </xf>
    <xf numFmtId="168" fontId="0" fillId="0" borderId="11" xfId="0" applyNumberFormat="1" applyFont="1" applyFill="1" applyBorder="1" applyAlignment="1">
      <alignment horizontal="center" vertical="center"/>
    </xf>
    <xf numFmtId="165" fontId="12" fillId="8" borderId="3" xfId="0" applyNumberFormat="1" applyFont="1" applyFill="1" applyBorder="1" applyAlignment="1">
      <alignment horizontal="right" vertical="center"/>
    </xf>
    <xf numFmtId="164" fontId="35" fillId="12" borderId="13" xfId="0" applyNumberFormat="1" applyFont="1" applyFill="1" applyBorder="1" applyAlignment="1"/>
    <xf numFmtId="164" fontId="35" fillId="12" borderId="15" xfId="0" applyNumberFormat="1" applyFont="1" applyFill="1" applyBorder="1" applyAlignment="1"/>
    <xf numFmtId="171" fontId="35" fillId="12" borderId="14" xfId="0" applyNumberFormat="1" applyFont="1" applyFill="1" applyBorder="1" applyAlignment="1">
      <alignment horizontal="center"/>
    </xf>
    <xf numFmtId="173" fontId="0" fillId="0" borderId="0" xfId="0" applyNumberFormat="1" applyFont="1"/>
    <xf numFmtId="164" fontId="0" fillId="0" borderId="11" xfId="0" applyNumberFormat="1" applyFont="1" applyFill="1" applyBorder="1" applyAlignment="1">
      <alignment horizontal="left"/>
    </xf>
    <xf numFmtId="164" fontId="0" fillId="0" borderId="11" xfId="0" applyNumberFormat="1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 vertical="center"/>
    </xf>
    <xf numFmtId="164" fontId="0" fillId="4" borderId="11" xfId="0" applyNumberFormat="1" applyFont="1" applyFill="1" applyBorder="1" applyAlignment="1">
      <alignment horizontal="left"/>
    </xf>
    <xf numFmtId="164" fontId="0" fillId="4" borderId="11" xfId="0" applyNumberFormat="1" applyFont="1" applyFill="1" applyBorder="1" applyAlignment="1">
      <alignment horizontal="center"/>
    </xf>
    <xf numFmtId="164" fontId="35" fillId="9" borderId="0" xfId="0" applyNumberFormat="1" applyFont="1" applyFill="1" applyAlignment="1">
      <alignment horizontal="center"/>
    </xf>
    <xf numFmtId="164" fontId="36" fillId="0" borderId="0" xfId="0" applyNumberFormat="1" applyFont="1" applyFill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164" fontId="0" fillId="0" borderId="0" xfId="0" applyNumberFormat="1" applyFont="1" applyBorder="1"/>
    <xf numFmtId="164" fontId="35" fillId="10" borderId="0" xfId="0" applyNumberFormat="1" applyFont="1" applyFill="1" applyAlignment="1">
      <alignment horizontal="left"/>
    </xf>
    <xf numFmtId="164" fontId="0" fillId="4" borderId="11" xfId="0" applyNumberFormat="1" applyFont="1" applyFill="1" applyBorder="1" applyAlignment="1">
      <alignment vertical="center"/>
    </xf>
    <xf numFmtId="168" fontId="0" fillId="4" borderId="11" xfId="0" applyNumberFormat="1" applyFont="1" applyFill="1" applyBorder="1" applyAlignment="1">
      <alignment vertical="center"/>
    </xf>
    <xf numFmtId="168" fontId="35" fillId="19" borderId="11" xfId="2" applyNumberFormat="1" applyFont="1" applyFill="1" applyBorder="1" applyAlignment="1">
      <alignment vertical="center"/>
    </xf>
    <xf numFmtId="164" fontId="0" fillId="4" borderId="11" xfId="0" applyNumberFormat="1" applyFont="1" applyFill="1" applyBorder="1" applyAlignment="1">
      <alignment horizontal="left" vertical="center"/>
    </xf>
    <xf numFmtId="166" fontId="35" fillId="19" borderId="11" xfId="0" applyNumberFormat="1" applyFont="1" applyFill="1" applyBorder="1" applyAlignment="1">
      <alignment horizontal="center" vertical="center"/>
    </xf>
    <xf numFmtId="171" fontId="35" fillId="0" borderId="11" xfId="0" applyNumberFormat="1" applyFont="1" applyFill="1" applyBorder="1" applyAlignment="1">
      <alignment horizontal="center"/>
    </xf>
    <xf numFmtId="167" fontId="35" fillId="19" borderId="11" xfId="4" applyFont="1" applyFill="1" applyBorder="1" applyAlignment="1">
      <alignment horizontal="center" vertical="center"/>
    </xf>
    <xf numFmtId="174" fontId="0" fillId="0" borderId="0" xfId="0" applyNumberFormat="1" applyFont="1"/>
    <xf numFmtId="164" fontId="20" fillId="5" borderId="0" xfId="0" applyNumberFormat="1" applyFont="1" applyFill="1"/>
    <xf numFmtId="164" fontId="0" fillId="5" borderId="0" xfId="0" applyNumberFormat="1" applyFont="1" applyFill="1"/>
    <xf numFmtId="164" fontId="0" fillId="9" borderId="0" xfId="0" applyNumberFormat="1" applyFont="1" applyFill="1"/>
    <xf numFmtId="0" fontId="0" fillId="0" borderId="0" xfId="0" applyFont="1"/>
    <xf numFmtId="164" fontId="0" fillId="4" borderId="18" xfId="0" applyNumberFormat="1" applyFont="1" applyFill="1" applyBorder="1" applyAlignment="1">
      <alignment vertical="center"/>
    </xf>
    <xf numFmtId="167" fontId="35" fillId="4" borderId="18" xfId="1" applyNumberFormat="1" applyFont="1" applyFill="1" applyBorder="1" applyAlignment="1">
      <alignment horizontal="center"/>
    </xf>
    <xf numFmtId="167" fontId="35" fillId="9" borderId="0" xfId="1" applyNumberFormat="1" applyFont="1" applyFill="1" applyAlignment="1">
      <alignment horizontal="center"/>
    </xf>
    <xf numFmtId="172" fontId="35" fillId="9" borderId="0" xfId="0" applyNumberFormat="1" applyFont="1" applyFill="1"/>
    <xf numFmtId="168" fontId="0" fillId="0" borderId="0" xfId="0" applyNumberFormat="1" applyFont="1"/>
    <xf numFmtId="0" fontId="3" fillId="5" borderId="0" xfId="0" applyFont="1" applyFill="1"/>
    <xf numFmtId="0" fontId="8" fillId="5" borderId="0" xfId="0" applyFont="1" applyFill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6" fontId="12" fillId="0" borderId="3" xfId="0" applyNumberFormat="1" applyFont="1" applyFill="1" applyBorder="1" applyAlignment="1">
      <alignment horizontal="center" vertical="center"/>
    </xf>
    <xf numFmtId="165" fontId="3" fillId="23" borderId="0" xfId="0" applyNumberFormat="1" applyFont="1" applyFill="1"/>
    <xf numFmtId="4" fontId="0" fillId="0" borderId="0" xfId="0" applyNumberFormat="1" applyFont="1"/>
    <xf numFmtId="44" fontId="3" fillId="14" borderId="3" xfId="1" applyFont="1" applyFill="1" applyBorder="1"/>
    <xf numFmtId="0" fontId="25" fillId="0" borderId="0" xfId="0" applyFont="1"/>
    <xf numFmtId="0" fontId="0" fillId="5" borderId="0" xfId="0" applyFill="1"/>
    <xf numFmtId="0" fontId="0" fillId="5" borderId="0" xfId="0" applyFill="1" applyAlignment="1">
      <alignment horizontal="left"/>
    </xf>
    <xf numFmtId="0" fontId="9" fillId="3" borderId="1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 vertical="center"/>
    </xf>
    <xf numFmtId="165" fontId="11" fillId="6" borderId="32" xfId="0" applyNumberFormat="1" applyFont="1" applyFill="1" applyBorder="1" applyAlignment="1">
      <alignment horizontal="center" vertical="center" wrapText="1"/>
    </xf>
    <xf numFmtId="165" fontId="11" fillId="6" borderId="2" xfId="0" applyNumberFormat="1" applyFont="1" applyFill="1" applyBorder="1" applyAlignment="1">
      <alignment horizontal="center" vertical="center"/>
    </xf>
    <xf numFmtId="165" fontId="12" fillId="8" borderId="7" xfId="0" applyNumberFormat="1" applyFont="1" applyFill="1" applyBorder="1" applyAlignment="1">
      <alignment horizontal="right" vertical="center"/>
    </xf>
    <xf numFmtId="0" fontId="38" fillId="0" borderId="3" xfId="0" applyFont="1" applyFill="1" applyBorder="1" applyAlignment="1">
      <alignment horizontal="center" vertical="center"/>
    </xf>
    <xf numFmtId="1" fontId="38" fillId="0" borderId="3" xfId="0" applyNumberFormat="1" applyFont="1" applyFill="1" applyBorder="1" applyAlignment="1">
      <alignment horizontal="center" vertical="center"/>
    </xf>
    <xf numFmtId="165" fontId="38" fillId="0" borderId="3" xfId="0" applyNumberFormat="1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165" fontId="41" fillId="6" borderId="3" xfId="0" applyNumberFormat="1" applyFont="1" applyFill="1" applyBorder="1"/>
    <xf numFmtId="0" fontId="0" fillId="0" borderId="3" xfId="0" applyBorder="1"/>
    <xf numFmtId="0" fontId="18" fillId="5" borderId="0" xfId="0" applyFont="1" applyFill="1"/>
    <xf numFmtId="0" fontId="12" fillId="5" borderId="0" xfId="0" applyFont="1" applyFill="1"/>
    <xf numFmtId="1" fontId="12" fillId="8" borderId="3" xfId="0" applyNumberFormat="1" applyFont="1" applyFill="1" applyBorder="1" applyAlignment="1">
      <alignment horizontal="center" vertical="center"/>
    </xf>
    <xf numFmtId="165" fontId="12" fillId="8" borderId="3" xfId="0" applyNumberFormat="1" applyFont="1" applyFill="1" applyBorder="1" applyAlignment="1">
      <alignment horizontal="center" vertical="center"/>
    </xf>
    <xf numFmtId="165" fontId="41" fillId="24" borderId="3" xfId="0" applyNumberFormat="1" applyFont="1" applyFill="1" applyBorder="1"/>
    <xf numFmtId="0" fontId="3" fillId="23" borderId="0" xfId="0" applyFont="1" applyFill="1" applyAlignment="1">
      <alignment horizontal="center"/>
    </xf>
    <xf numFmtId="0" fontId="0" fillId="23" borderId="0" xfId="0" applyFill="1"/>
    <xf numFmtId="0" fontId="0" fillId="0" borderId="0" xfId="0" applyAlignment="1">
      <alignment horizontal="center"/>
    </xf>
    <xf numFmtId="165" fontId="0" fillId="0" borderId="0" xfId="0" applyNumberFormat="1"/>
    <xf numFmtId="168" fontId="3" fillId="23" borderId="0" xfId="0" applyNumberFormat="1" applyFont="1" applyFill="1"/>
    <xf numFmtId="4" fontId="3" fillId="23" borderId="0" xfId="0" applyNumberFormat="1" applyFont="1" applyFill="1"/>
    <xf numFmtId="167" fontId="3" fillId="15" borderId="3" xfId="0" applyNumberFormat="1" applyFont="1" applyFill="1" applyBorder="1"/>
    <xf numFmtId="164" fontId="12" fillId="4" borderId="0" xfId="0" applyNumberFormat="1" applyFont="1" applyFill="1" applyBorder="1" applyAlignment="1">
      <alignment vertical="center"/>
    </xf>
    <xf numFmtId="164" fontId="0" fillId="4" borderId="0" xfId="0" applyNumberFormat="1" applyFont="1" applyFill="1" applyBorder="1" applyAlignment="1">
      <alignment vertical="center"/>
    </xf>
    <xf numFmtId="167" fontId="0" fillId="0" borderId="0" xfId="0" applyNumberFormat="1"/>
    <xf numFmtId="0" fontId="3" fillId="0" borderId="4" xfId="0" applyFont="1" applyBorder="1" applyAlignment="1">
      <alignment vertical="center"/>
    </xf>
    <xf numFmtId="0" fontId="29" fillId="0" borderId="0" xfId="0" applyFont="1" applyBorder="1"/>
    <xf numFmtId="164" fontId="36" fillId="10" borderId="0" xfId="0" applyNumberFormat="1" applyFont="1" applyFill="1" applyAlignment="1">
      <alignment horizontal="center"/>
    </xf>
    <xf numFmtId="164" fontId="35" fillId="12" borderId="13" xfId="0" applyNumberFormat="1" applyFont="1" applyFill="1" applyBorder="1" applyAlignment="1">
      <alignment horizontal="center"/>
    </xf>
    <xf numFmtId="164" fontId="35" fillId="12" borderId="14" xfId="0" applyNumberFormat="1" applyFont="1" applyFill="1" applyBorder="1" applyAlignment="1">
      <alignment horizontal="center"/>
    </xf>
    <xf numFmtId="164" fontId="35" fillId="12" borderId="15" xfId="0" applyNumberFormat="1" applyFont="1" applyFill="1" applyBorder="1" applyAlignment="1">
      <alignment horizontal="center"/>
    </xf>
    <xf numFmtId="168" fontId="35" fillId="25" borderId="11" xfId="0" applyNumberFormat="1" applyFont="1" applyFill="1" applyBorder="1"/>
    <xf numFmtId="168" fontId="3" fillId="26" borderId="11" xfId="0" applyNumberFormat="1" applyFont="1" applyFill="1" applyBorder="1" applyAlignment="1">
      <alignment horizontal="right" vertical="center"/>
    </xf>
    <xf numFmtId="168" fontId="16" fillId="0" borderId="11" xfId="0" applyNumberFormat="1" applyFont="1" applyFill="1" applyBorder="1" applyAlignment="1">
      <alignment horizontal="center"/>
    </xf>
    <xf numFmtId="165" fontId="29" fillId="8" borderId="3" xfId="0" applyNumberFormat="1" applyFont="1" applyFill="1" applyBorder="1" applyAlignment="1">
      <alignment horizontal="center" vertical="center"/>
    </xf>
    <xf numFmtId="165" fontId="29" fillId="8" borderId="6" xfId="0" applyNumberFormat="1" applyFont="1" applyFill="1" applyBorder="1" applyAlignment="1">
      <alignment horizontal="center" vertical="center"/>
    </xf>
    <xf numFmtId="43" fontId="0" fillId="0" borderId="0" xfId="0" applyNumberFormat="1"/>
    <xf numFmtId="0" fontId="3" fillId="0" borderId="0" xfId="0" applyFont="1" applyBorder="1" applyAlignment="1">
      <alignment vertical="center"/>
    </xf>
    <xf numFmtId="0" fontId="3" fillId="14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8" borderId="0" xfId="0" applyFill="1"/>
    <xf numFmtId="44" fontId="3" fillId="27" borderId="0" xfId="1" applyFont="1" applyFill="1"/>
    <xf numFmtId="0" fontId="3" fillId="0" borderId="0" xfId="0" applyFont="1" applyAlignment="1">
      <alignment vertical="center"/>
    </xf>
    <xf numFmtId="165" fontId="43" fillId="14" borderId="3" xfId="0" applyNumberFormat="1" applyFont="1" applyFill="1" applyBorder="1" applyAlignment="1">
      <alignment horizontal="center" vertical="center"/>
    </xf>
    <xf numFmtId="0" fontId="44" fillId="0" borderId="0" xfId="0" applyFont="1"/>
    <xf numFmtId="165" fontId="43" fillId="8" borderId="3" xfId="0" applyNumberFormat="1" applyFont="1" applyFill="1" applyBorder="1" applyAlignment="1">
      <alignment horizontal="center" vertical="center"/>
    </xf>
    <xf numFmtId="165" fontId="43" fillId="8" borderId="27" xfId="0" applyNumberFormat="1" applyFont="1" applyFill="1" applyBorder="1" applyAlignment="1">
      <alignment horizontal="center" vertical="center"/>
    </xf>
    <xf numFmtId="165" fontId="22" fillId="28" borderId="31" xfId="0" applyNumberFormat="1" applyFont="1" applyFill="1" applyBorder="1" applyAlignment="1">
      <alignment horizontal="center" vertical="center"/>
    </xf>
    <xf numFmtId="164" fontId="35" fillId="12" borderId="13" xfId="0" applyNumberFormat="1" applyFont="1" applyFill="1" applyBorder="1" applyAlignment="1">
      <alignment horizontal="center"/>
    </xf>
    <xf numFmtId="164" fontId="35" fillId="12" borderId="14" xfId="0" applyNumberFormat="1" applyFont="1" applyFill="1" applyBorder="1" applyAlignment="1">
      <alignment horizontal="center"/>
    </xf>
    <xf numFmtId="164" fontId="35" fillId="12" borderId="15" xfId="0" applyNumberFormat="1" applyFont="1" applyFill="1" applyBorder="1" applyAlignment="1">
      <alignment horizontal="center"/>
    </xf>
    <xf numFmtId="164" fontId="36" fillId="10" borderId="0" xfId="0" applyNumberFormat="1" applyFont="1" applyFill="1" applyAlignment="1">
      <alignment horizontal="center"/>
    </xf>
    <xf numFmtId="164" fontId="35" fillId="0" borderId="0" xfId="0" applyNumberFormat="1" applyFont="1" applyFill="1" applyBorder="1" applyAlignment="1"/>
    <xf numFmtId="164" fontId="35" fillId="0" borderId="0" xfId="0" applyNumberFormat="1" applyFont="1" applyFill="1" applyBorder="1" applyAlignment="1">
      <alignment horizontal="center"/>
    </xf>
    <xf numFmtId="168" fontId="35" fillId="0" borderId="0" xfId="0" applyNumberFormat="1" applyFont="1" applyFill="1" applyBorder="1"/>
    <xf numFmtId="171" fontId="35" fillId="0" borderId="0" xfId="0" applyNumberFormat="1" applyFont="1" applyFill="1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35" fillId="12" borderId="13" xfId="0" applyNumberFormat="1" applyFont="1" applyFill="1" applyBorder="1" applyAlignment="1">
      <alignment horizontal="center"/>
    </xf>
    <xf numFmtId="164" fontId="35" fillId="12" borderId="14" xfId="0" applyNumberFormat="1" applyFont="1" applyFill="1" applyBorder="1" applyAlignment="1">
      <alignment horizontal="center"/>
    </xf>
    <xf numFmtId="164" fontId="35" fillId="12" borderId="15" xfId="0" applyNumberFormat="1" applyFont="1" applyFill="1" applyBorder="1" applyAlignment="1">
      <alignment horizontal="center"/>
    </xf>
    <xf numFmtId="164" fontId="36" fillId="10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3" fillId="14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left" vertical="center"/>
    </xf>
    <xf numFmtId="165" fontId="45" fillId="0" borderId="3" xfId="0" applyNumberFormat="1" applyFont="1" applyBorder="1" applyAlignment="1">
      <alignment horizontal="center" vertical="center"/>
    </xf>
    <xf numFmtId="3" fontId="12" fillId="8" borderId="3" xfId="0" applyNumberFormat="1" applyFont="1" applyFill="1" applyBorder="1" applyAlignment="1">
      <alignment horizontal="right" vertical="center"/>
    </xf>
    <xf numFmtId="4" fontId="3" fillId="23" borderId="0" xfId="0" applyNumberFormat="1" applyFont="1" applyFill="1" applyAlignment="1">
      <alignment horizontal="center"/>
    </xf>
    <xf numFmtId="165" fontId="43" fillId="8" borderId="27" xfId="0" quotePrefix="1" applyNumberFormat="1" applyFont="1" applyFill="1" applyBorder="1" applyAlignment="1">
      <alignment horizontal="center" vertical="center"/>
    </xf>
    <xf numFmtId="0" fontId="0" fillId="0" borderId="0" xfId="0" quotePrefix="1"/>
    <xf numFmtId="0" fontId="27" fillId="8" borderId="3" xfId="0" applyFont="1" applyFill="1" applyBorder="1"/>
    <xf numFmtId="0" fontId="24" fillId="8" borderId="3" xfId="0" applyFont="1" applyFill="1" applyBorder="1"/>
    <xf numFmtId="0" fontId="29" fillId="8" borderId="3" xfId="0" applyFont="1" applyFill="1" applyBorder="1"/>
    <xf numFmtId="175" fontId="3" fillId="0" borderId="3" xfId="0" applyNumberFormat="1" applyFont="1" applyBorder="1"/>
    <xf numFmtId="175" fontId="34" fillId="14" borderId="35" xfId="0" applyNumberFormat="1" applyFont="1" applyFill="1" applyBorder="1" applyAlignment="1">
      <alignment vertical="center"/>
    </xf>
    <xf numFmtId="165" fontId="29" fillId="0" borderId="0" xfId="0" applyNumberFormat="1" applyFont="1"/>
    <xf numFmtId="164" fontId="36" fillId="10" borderId="0" xfId="0" applyNumberFormat="1" applyFont="1" applyFill="1" applyAlignment="1">
      <alignment horizontal="center"/>
    </xf>
    <xf numFmtId="44" fontId="3" fillId="0" borderId="34" xfId="1" applyFont="1" applyFill="1" applyBorder="1" applyAlignment="1">
      <alignment horizontal="center"/>
    </xf>
    <xf numFmtId="164" fontId="36" fillId="10" borderId="0" xfId="0" applyNumberFormat="1" applyFont="1" applyFill="1" applyAlignment="1">
      <alignment horizontal="center"/>
    </xf>
    <xf numFmtId="164" fontId="36" fillId="10" borderId="0" xfId="0" applyNumberFormat="1" applyFont="1" applyFill="1" applyAlignment="1">
      <alignment horizontal="center"/>
    </xf>
    <xf numFmtId="164" fontId="12" fillId="4" borderId="37" xfId="0" applyNumberFormat="1" applyFont="1" applyFill="1" applyBorder="1" applyAlignment="1">
      <alignment vertical="center"/>
    </xf>
    <xf numFmtId="172" fontId="0" fillId="0" borderId="37" xfId="0" applyNumberFormat="1" applyFont="1" applyBorder="1"/>
    <xf numFmtId="172" fontId="0" fillId="0" borderId="18" xfId="0" applyNumberFormat="1" applyFont="1" applyBorder="1"/>
    <xf numFmtId="164" fontId="12" fillId="4" borderId="38" xfId="0" applyNumberFormat="1" applyFont="1" applyFill="1" applyBorder="1" applyAlignment="1">
      <alignment vertical="center"/>
    </xf>
    <xf numFmtId="172" fontId="0" fillId="0" borderId="38" xfId="0" applyNumberFormat="1" applyFont="1" applyBorder="1"/>
    <xf numFmtId="164" fontId="35" fillId="12" borderId="14" xfId="0" applyNumberFormat="1" applyFont="1" applyFill="1" applyBorder="1" applyAlignment="1">
      <alignment horizontal="center"/>
    </xf>
    <xf numFmtId="164" fontId="35" fillId="12" borderId="14" xfId="0" applyNumberFormat="1" applyFont="1" applyFill="1" applyBorder="1" applyAlignment="1"/>
    <xf numFmtId="164" fontId="39" fillId="11" borderId="0" xfId="0" applyNumberFormat="1" applyFont="1" applyFill="1" applyAlignment="1">
      <alignment horizontal="center"/>
    </xf>
    <xf numFmtId="164" fontId="42" fillId="11" borderId="8" xfId="0" applyNumberFormat="1" applyFont="1" applyFill="1" applyBorder="1" applyAlignment="1">
      <alignment horizontal="center"/>
    </xf>
    <xf numFmtId="164" fontId="35" fillId="13" borderId="11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64" fontId="36" fillId="0" borderId="11" xfId="0" applyNumberFormat="1" applyFont="1" applyFill="1" applyBorder="1" applyAlignment="1">
      <alignment horizontal="center"/>
    </xf>
    <xf numFmtId="164" fontId="39" fillId="16" borderId="0" xfId="0" applyNumberFormat="1" applyFont="1" applyFill="1" applyAlignment="1">
      <alignment horizontal="center"/>
    </xf>
    <xf numFmtId="164" fontId="35" fillId="14" borderId="4" xfId="0" applyNumberFormat="1" applyFont="1" applyFill="1" applyBorder="1" applyAlignment="1">
      <alignment horizontal="left"/>
    </xf>
    <xf numFmtId="164" fontId="35" fillId="14" borderId="5" xfId="0" applyNumberFormat="1" applyFont="1" applyFill="1" applyBorder="1" applyAlignment="1">
      <alignment horizontal="left"/>
    </xf>
    <xf numFmtId="164" fontId="35" fillId="14" borderId="6" xfId="0" applyNumberFormat="1" applyFont="1" applyFill="1" applyBorder="1" applyAlignment="1">
      <alignment horizontal="left"/>
    </xf>
    <xf numFmtId="164" fontId="35" fillId="15" borderId="4" xfId="0" applyNumberFormat="1" applyFont="1" applyFill="1" applyBorder="1" applyAlignment="1">
      <alignment horizontal="left"/>
    </xf>
    <xf numFmtId="164" fontId="35" fillId="15" borderId="5" xfId="0" applyNumberFormat="1" applyFont="1" applyFill="1" applyBorder="1" applyAlignment="1">
      <alignment horizontal="left"/>
    </xf>
    <xf numFmtId="164" fontId="35" fillId="15" borderId="6" xfId="0" applyNumberFormat="1" applyFont="1" applyFill="1" applyBorder="1" applyAlignment="1">
      <alignment horizontal="left"/>
    </xf>
    <xf numFmtId="164" fontId="42" fillId="11" borderId="16" xfId="0" applyNumberFormat="1" applyFont="1" applyFill="1" applyBorder="1" applyAlignment="1">
      <alignment horizontal="center"/>
    </xf>
    <xf numFmtId="164" fontId="36" fillId="10" borderId="0" xfId="0" applyNumberFormat="1" applyFont="1" applyFill="1" applyAlignment="1">
      <alignment horizontal="center"/>
    </xf>
    <xf numFmtId="164" fontId="36" fillId="0" borderId="13" xfId="0" applyNumberFormat="1" applyFont="1" applyFill="1" applyBorder="1" applyAlignment="1">
      <alignment horizontal="center"/>
    </xf>
    <xf numFmtId="164" fontId="36" fillId="0" borderId="15" xfId="0" applyNumberFormat="1" applyFont="1" applyFill="1" applyBorder="1" applyAlignment="1">
      <alignment horizontal="center"/>
    </xf>
    <xf numFmtId="164" fontId="35" fillId="13" borderId="13" xfId="0" applyNumberFormat="1" applyFont="1" applyFill="1" applyBorder="1" applyAlignment="1">
      <alignment horizontal="center" vertical="center"/>
    </xf>
    <xf numFmtId="164" fontId="35" fillId="13" borderId="14" xfId="0" applyNumberFormat="1" applyFont="1" applyFill="1" applyBorder="1" applyAlignment="1">
      <alignment horizontal="center" vertical="center"/>
    </xf>
    <xf numFmtId="164" fontId="35" fillId="13" borderId="15" xfId="0" applyNumberFormat="1" applyFont="1" applyFill="1" applyBorder="1" applyAlignment="1">
      <alignment horizontal="center" vertical="center"/>
    </xf>
    <xf numFmtId="164" fontId="35" fillId="12" borderId="13" xfId="0" applyNumberFormat="1" applyFont="1" applyFill="1" applyBorder="1" applyAlignment="1">
      <alignment horizontal="center"/>
    </xf>
    <xf numFmtId="164" fontId="35" fillId="12" borderId="14" xfId="0" applyNumberFormat="1" applyFont="1" applyFill="1" applyBorder="1" applyAlignment="1">
      <alignment horizontal="center"/>
    </xf>
    <xf numFmtId="164" fontId="35" fillId="12" borderId="15" xfId="0" applyNumberFormat="1" applyFont="1" applyFill="1" applyBorder="1" applyAlignment="1">
      <alignment horizontal="center"/>
    </xf>
    <xf numFmtId="164" fontId="36" fillId="10" borderId="16" xfId="0" applyNumberFormat="1" applyFont="1" applyFill="1" applyBorder="1" applyAlignment="1">
      <alignment horizontal="center"/>
    </xf>
    <xf numFmtId="164" fontId="14" fillId="15" borderId="4" xfId="0" applyNumberFormat="1" applyFont="1" applyFill="1" applyBorder="1" applyAlignment="1">
      <alignment horizontal="left"/>
    </xf>
    <xf numFmtId="164" fontId="14" fillId="15" borderId="5" xfId="0" applyNumberFormat="1" applyFont="1" applyFill="1" applyBorder="1" applyAlignment="1">
      <alignment horizontal="left"/>
    </xf>
    <xf numFmtId="164" fontId="14" fillId="15" borderId="6" xfId="0" applyNumberFormat="1" applyFont="1" applyFill="1" applyBorder="1" applyAlignment="1">
      <alignment horizontal="left"/>
    </xf>
    <xf numFmtId="164" fontId="14" fillId="14" borderId="4" xfId="0" applyNumberFormat="1" applyFont="1" applyFill="1" applyBorder="1" applyAlignment="1">
      <alignment horizontal="left"/>
    </xf>
    <xf numFmtId="164" fontId="14" fillId="14" borderId="5" xfId="0" applyNumberFormat="1" applyFont="1" applyFill="1" applyBorder="1" applyAlignment="1">
      <alignment horizontal="left"/>
    </xf>
    <xf numFmtId="164" fontId="14" fillId="14" borderId="6" xfId="0" applyNumberFormat="1" applyFont="1" applyFill="1" applyBorder="1" applyAlignment="1">
      <alignment horizontal="left"/>
    </xf>
    <xf numFmtId="164" fontId="35" fillId="12" borderId="11" xfId="0" applyNumberFormat="1" applyFont="1" applyFill="1" applyBorder="1" applyAlignment="1">
      <alignment horizontal="center"/>
    </xf>
    <xf numFmtId="164" fontId="35" fillId="10" borderId="0" xfId="0" applyNumberFormat="1" applyFont="1" applyFill="1" applyAlignment="1">
      <alignment horizontal="left"/>
    </xf>
    <xf numFmtId="164" fontId="3" fillId="27" borderId="0" xfId="0" applyNumberFormat="1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164" fontId="35" fillId="9" borderId="0" xfId="0" applyNumberFormat="1" applyFont="1" applyFill="1" applyBorder="1" applyAlignment="1">
      <alignment horizontal="center"/>
    </xf>
    <xf numFmtId="164" fontId="35" fillId="9" borderId="19" xfId="0" applyNumberFormat="1" applyFont="1" applyFill="1" applyBorder="1" applyAlignment="1">
      <alignment horizontal="center"/>
    </xf>
    <xf numFmtId="0" fontId="3" fillId="14" borderId="4" xfId="0" applyNumberFormat="1" applyFont="1" applyFill="1" applyBorder="1" applyAlignment="1">
      <alignment horizontal="left"/>
    </xf>
    <xf numFmtId="0" fontId="3" fillId="14" borderId="5" xfId="0" applyNumberFormat="1" applyFont="1" applyFill="1" applyBorder="1" applyAlignment="1">
      <alignment horizontal="left"/>
    </xf>
    <xf numFmtId="0" fontId="3" fillId="14" borderId="6" xfId="0" applyNumberFormat="1" applyFont="1" applyFill="1" applyBorder="1" applyAlignment="1">
      <alignment horizontal="left"/>
    </xf>
    <xf numFmtId="0" fontId="3" fillId="15" borderId="4" xfId="0" applyNumberFormat="1" applyFont="1" applyFill="1" applyBorder="1" applyAlignment="1">
      <alignment horizontal="left"/>
    </xf>
    <xf numFmtId="0" fontId="3" fillId="15" borderId="5" xfId="0" applyNumberFormat="1" applyFont="1" applyFill="1" applyBorder="1" applyAlignment="1">
      <alignment horizontal="left"/>
    </xf>
    <xf numFmtId="0" fontId="3" fillId="15" borderId="6" xfId="0" applyNumberFormat="1" applyFont="1" applyFill="1" applyBorder="1" applyAlignment="1">
      <alignment horizontal="left"/>
    </xf>
    <xf numFmtId="164" fontId="7" fillId="3" borderId="0" xfId="0" applyNumberFormat="1" applyFont="1" applyFill="1" applyAlignment="1">
      <alignment horizontal="center"/>
    </xf>
    <xf numFmtId="164" fontId="38" fillId="3" borderId="1" xfId="0" applyNumberFormat="1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center"/>
    </xf>
    <xf numFmtId="164" fontId="3" fillId="6" borderId="5" xfId="0" applyNumberFormat="1" applyFont="1" applyFill="1" applyBorder="1" applyAlignment="1">
      <alignment horizontal="center"/>
    </xf>
    <xf numFmtId="164" fontId="3" fillId="6" borderId="6" xfId="0" applyNumberFormat="1" applyFont="1" applyFill="1" applyBorder="1" applyAlignment="1">
      <alignment horizontal="center"/>
    </xf>
    <xf numFmtId="164" fontId="35" fillId="9" borderId="16" xfId="0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3" fillId="14" borderId="4" xfId="0" applyFont="1" applyFill="1" applyBorder="1" applyAlignment="1">
      <alignment horizontal="left"/>
    </xf>
    <xf numFmtId="0" fontId="3" fillId="14" borderId="5" xfId="0" applyFont="1" applyFill="1" applyBorder="1" applyAlignment="1">
      <alignment horizontal="left"/>
    </xf>
    <xf numFmtId="0" fontId="3" fillId="14" borderId="6" xfId="0" applyFont="1" applyFill="1" applyBorder="1" applyAlignment="1">
      <alignment horizontal="left"/>
    </xf>
    <xf numFmtId="0" fontId="3" fillId="15" borderId="4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0" fontId="3" fillId="15" borderId="6" xfId="0" applyFont="1" applyFill="1" applyBorder="1" applyAlignment="1">
      <alignment horizontal="left"/>
    </xf>
    <xf numFmtId="0" fontId="46" fillId="8" borderId="33" xfId="0" applyFont="1" applyFill="1" applyBorder="1" applyAlignment="1">
      <alignment horizontal="center" vertical="center"/>
    </xf>
    <xf numFmtId="0" fontId="46" fillId="8" borderId="34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3" fillId="23" borderId="0" xfId="0" applyFont="1" applyFill="1" applyAlignment="1">
      <alignment horizontal="center"/>
    </xf>
    <xf numFmtId="0" fontId="21" fillId="21" borderId="20" xfId="0" applyFont="1" applyFill="1" applyBorder="1" applyAlignment="1">
      <alignment horizontal="center"/>
    </xf>
    <xf numFmtId="0" fontId="21" fillId="21" borderId="21" xfId="0" applyFont="1" applyFill="1" applyBorder="1" applyAlignment="1">
      <alignment horizontal="center"/>
    </xf>
    <xf numFmtId="0" fontId="22" fillId="21" borderId="22" xfId="0" applyFont="1" applyFill="1" applyBorder="1" applyAlignment="1">
      <alignment horizontal="center"/>
    </xf>
    <xf numFmtId="0" fontId="22" fillId="21" borderId="23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22" fillId="2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3" fillId="0" borderId="0" xfId="0" applyFont="1"/>
    <xf numFmtId="0" fontId="2" fillId="22" borderId="0" xfId="0" applyFont="1" applyFill="1" applyAlignment="1">
      <alignment horizontal="right"/>
    </xf>
    <xf numFmtId="0" fontId="3" fillId="14" borderId="3" xfId="0" applyFont="1" applyFill="1" applyBorder="1" applyAlignment="1">
      <alignment horizontal="center" vertical="center"/>
    </xf>
    <xf numFmtId="0" fontId="43" fillId="0" borderId="24" xfId="0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31" fillId="3" borderId="0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34" fillId="14" borderId="28" xfId="0" applyFont="1" applyFill="1" applyBorder="1" applyAlignment="1">
      <alignment horizontal="center" vertical="center"/>
    </xf>
    <xf numFmtId="0" fontId="34" fillId="14" borderId="29" xfId="0" applyFont="1" applyFill="1" applyBorder="1" applyAlignment="1">
      <alignment horizontal="center" vertical="center"/>
    </xf>
    <xf numFmtId="0" fontId="34" fillId="14" borderId="3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17" fillId="8" borderId="3" xfId="0" applyFont="1" applyFill="1" applyBorder="1" applyAlignment="1">
      <alignment horizontal="center"/>
    </xf>
    <xf numFmtId="0" fontId="34" fillId="14" borderId="36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left"/>
    </xf>
    <xf numFmtId="164" fontId="16" fillId="4" borderId="11" xfId="0" applyNumberFormat="1" applyFont="1" applyFill="1" applyBorder="1" applyAlignment="1">
      <alignment horizontal="center" vertical="center"/>
    </xf>
  </cellXfs>
  <cellStyles count="5">
    <cellStyle name="Excel Built-in Currency" xfId="3"/>
    <cellStyle name="Moeda" xfId="1" builtinId="4"/>
    <cellStyle name="Moeda 2" xfId="4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1894354</xdr:colOff>
      <xdr:row>0</xdr:row>
      <xdr:rowOff>160245</xdr:rowOff>
    </xdr:from>
    <xdr:to>
      <xdr:col>13</xdr:col>
      <xdr:colOff>294714</xdr:colOff>
      <xdr:row>5</xdr:row>
      <xdr:rowOff>17369</xdr:rowOff>
    </xdr:to>
    <xdr:sp macro="" textlink="">
      <xdr:nvSpPr>
        <xdr:cNvPr id="2" name="CaixaDeTexto 1"/>
        <xdr:cNvSpPr txBox="1"/>
      </xdr:nvSpPr>
      <xdr:spPr>
        <a:xfrm>
          <a:off x="1894354" y="160245"/>
          <a:ext cx="9673478" cy="809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PASSAGEM AÉREA</a:t>
          </a:r>
        </a:p>
        <a:p>
          <a:pPr algn="ctr"/>
          <a:r>
            <a:rPr lang="pt-BR" sz="1800" b="1" baseline="0"/>
            <a:t>PREPARAÇÃO DA SELEÇÃO DE FUTEBOL DE 5 - 2014/2015</a:t>
          </a:r>
        </a:p>
      </xdr:txBody>
    </xdr:sp>
    <xdr:clientData/>
  </xdr:twoCellAnchor>
  <xdr:twoCellAnchor>
    <xdr:from>
      <xdr:col>0</xdr:col>
      <xdr:colOff>143436</xdr:colOff>
      <xdr:row>0</xdr:row>
      <xdr:rowOff>142313</xdr:rowOff>
    </xdr:from>
    <xdr:to>
      <xdr:col>0</xdr:col>
      <xdr:colOff>1156448</xdr:colOff>
      <xdr:row>5</xdr:row>
      <xdr:rowOff>98842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436" y="142313"/>
          <a:ext cx="1013012" cy="853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0</xdr:row>
      <xdr:rowOff>171451</xdr:rowOff>
    </xdr:from>
    <xdr:to>
      <xdr:col>9</xdr:col>
      <xdr:colOff>361950</xdr:colOff>
      <xdr:row>5</xdr:row>
      <xdr:rowOff>28575</xdr:rowOff>
    </xdr:to>
    <xdr:sp macro="" textlink="">
      <xdr:nvSpPr>
        <xdr:cNvPr id="2" name="CaixaDeTexto 1"/>
        <xdr:cNvSpPr txBox="1"/>
      </xdr:nvSpPr>
      <xdr:spPr>
        <a:xfrm>
          <a:off x="1495425" y="171451"/>
          <a:ext cx="9105900" cy="809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HOSPEDAGEM</a:t>
          </a:r>
        </a:p>
        <a:p>
          <a:pPr algn="ctr"/>
          <a:r>
            <a:rPr lang="pt-BR" sz="1800" b="1" baseline="0"/>
            <a:t>PREPARAÇÃO DA SELEÇÃO DE FUTEBOL DE 5 - 2014/2015</a:t>
          </a:r>
        </a:p>
      </xdr:txBody>
    </xdr:sp>
    <xdr:clientData/>
  </xdr:twoCellAnchor>
  <xdr:twoCellAnchor>
    <xdr:from>
      <xdr:col>0</xdr:col>
      <xdr:colOff>114300</xdr:colOff>
      <xdr:row>0</xdr:row>
      <xdr:rowOff>47624</xdr:rowOff>
    </xdr:from>
    <xdr:to>
      <xdr:col>0</xdr:col>
      <xdr:colOff>685799</xdr:colOff>
      <xdr:row>5</xdr:row>
      <xdr:rowOff>28575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47624"/>
          <a:ext cx="571499" cy="9334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0</xdr:row>
      <xdr:rowOff>171451</xdr:rowOff>
    </xdr:from>
    <xdr:to>
      <xdr:col>9</xdr:col>
      <xdr:colOff>361950</xdr:colOff>
      <xdr:row>5</xdr:row>
      <xdr:rowOff>0</xdr:rowOff>
    </xdr:to>
    <xdr:sp macro="" textlink="">
      <xdr:nvSpPr>
        <xdr:cNvPr id="2" name="CaixaDeTexto 1"/>
        <xdr:cNvSpPr txBox="1"/>
      </xdr:nvSpPr>
      <xdr:spPr>
        <a:xfrm>
          <a:off x="1495425" y="171451"/>
          <a:ext cx="8696325" cy="809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ALIMENTAÇÃO</a:t>
          </a:r>
        </a:p>
        <a:p>
          <a:pPr algn="ctr"/>
          <a:r>
            <a:rPr lang="pt-BR" sz="1800" b="1" baseline="0"/>
            <a:t>PREPARAÇÃO DA SELEÇÃO DE FUTEBOL DE 5 - 2014/2015</a:t>
          </a:r>
        </a:p>
      </xdr:txBody>
    </xdr:sp>
    <xdr:clientData/>
  </xdr:twoCellAnchor>
  <xdr:twoCellAnchor>
    <xdr:from>
      <xdr:col>0</xdr:col>
      <xdr:colOff>133350</xdr:colOff>
      <xdr:row>0</xdr:row>
      <xdr:rowOff>114299</xdr:rowOff>
    </xdr:from>
    <xdr:to>
      <xdr:col>0</xdr:col>
      <xdr:colOff>666750</xdr:colOff>
      <xdr:row>5</xdr:row>
      <xdr:rowOff>0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114299"/>
          <a:ext cx="533400" cy="8484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171451</xdr:rowOff>
    </xdr:from>
    <xdr:to>
      <xdr:col>11</xdr:col>
      <xdr:colOff>581024</xdr:colOff>
      <xdr:row>5</xdr:row>
      <xdr:rowOff>28575</xdr:rowOff>
    </xdr:to>
    <xdr:sp macro="" textlink="">
      <xdr:nvSpPr>
        <xdr:cNvPr id="2" name="CaixaDeTexto 1"/>
        <xdr:cNvSpPr txBox="1"/>
      </xdr:nvSpPr>
      <xdr:spPr>
        <a:xfrm>
          <a:off x="1219199" y="171451"/>
          <a:ext cx="6067425" cy="809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TRANSPORTE</a:t>
          </a:r>
        </a:p>
        <a:p>
          <a:pPr algn="ctr"/>
          <a:r>
            <a:rPr lang="pt-BR" sz="1800" b="1" baseline="0"/>
            <a:t>PREPARAÇÃO DA SELEÇÃO DE FUTEBOL DE 5 - 2014/2015</a:t>
          </a:r>
        </a:p>
      </xdr:txBody>
    </xdr:sp>
    <xdr:clientData/>
  </xdr:twoCellAnchor>
  <xdr:twoCellAnchor>
    <xdr:from>
      <xdr:col>0</xdr:col>
      <xdr:colOff>95250</xdr:colOff>
      <xdr:row>0</xdr:row>
      <xdr:rowOff>114299</xdr:rowOff>
    </xdr:from>
    <xdr:to>
      <xdr:col>0</xdr:col>
      <xdr:colOff>666750</xdr:colOff>
      <xdr:row>5</xdr:row>
      <xdr:rowOff>70828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114299"/>
          <a:ext cx="571500" cy="9090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171451</xdr:rowOff>
    </xdr:from>
    <xdr:to>
      <xdr:col>11</xdr:col>
      <xdr:colOff>581024</xdr:colOff>
      <xdr:row>5</xdr:row>
      <xdr:rowOff>28575</xdr:rowOff>
    </xdr:to>
    <xdr:sp macro="" textlink="">
      <xdr:nvSpPr>
        <xdr:cNvPr id="2" name="CaixaDeTexto 1"/>
        <xdr:cNvSpPr txBox="1"/>
      </xdr:nvSpPr>
      <xdr:spPr>
        <a:xfrm>
          <a:off x="1219199" y="171451"/>
          <a:ext cx="9696450" cy="809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PRÓ LABORE</a:t>
          </a:r>
        </a:p>
        <a:p>
          <a:pPr algn="ctr"/>
          <a:r>
            <a:rPr lang="pt-BR" sz="1800" b="1" baseline="0"/>
            <a:t>PREPARAÇÃO DA SELEÇÃO DE FUTEBOL DE 5 - 2014/2015</a:t>
          </a:r>
        </a:p>
      </xdr:txBody>
    </xdr:sp>
    <xdr:clientData/>
  </xdr:twoCellAnchor>
  <xdr:twoCellAnchor>
    <xdr:from>
      <xdr:col>0</xdr:col>
      <xdr:colOff>304800</xdr:colOff>
      <xdr:row>0</xdr:row>
      <xdr:rowOff>125729</xdr:rowOff>
    </xdr:from>
    <xdr:to>
      <xdr:col>0</xdr:col>
      <xdr:colOff>1379220</xdr:colOff>
      <xdr:row>6</xdr:row>
      <xdr:rowOff>22860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4800" y="125729"/>
          <a:ext cx="1074420" cy="9944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981075</xdr:colOff>
      <xdr:row>1</xdr:row>
      <xdr:rowOff>47625</xdr:rowOff>
    </xdr:from>
    <xdr:to>
      <xdr:col>10</xdr:col>
      <xdr:colOff>619126</xdr:colOff>
      <xdr:row>5</xdr:row>
      <xdr:rowOff>158750</xdr:rowOff>
    </xdr:to>
    <xdr:sp macro="" textlink="">
      <xdr:nvSpPr>
        <xdr:cNvPr id="3" name="CaixaDeTexto 2"/>
        <xdr:cNvSpPr txBox="1"/>
      </xdr:nvSpPr>
      <xdr:spPr>
        <a:xfrm>
          <a:off x="2895600" y="238125"/>
          <a:ext cx="7734301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</a:t>
          </a:r>
        </a:p>
        <a:p>
          <a:pPr algn="ctr"/>
          <a:r>
            <a:rPr lang="pt-BR" sz="1400" b="1" baseline="0"/>
            <a:t> - </a:t>
          </a:r>
          <a:endParaRPr lang="pt-BR" sz="1400" b="1"/>
        </a:p>
      </xdr:txBody>
    </xdr:sp>
    <xdr:clientData/>
  </xdr:twoCellAnchor>
  <xdr:twoCellAnchor>
    <xdr:from>
      <xdr:col>2</xdr:col>
      <xdr:colOff>0</xdr:colOff>
      <xdr:row>1</xdr:row>
      <xdr:rowOff>47625</xdr:rowOff>
    </xdr:from>
    <xdr:to>
      <xdr:col>12</xdr:col>
      <xdr:colOff>220133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895600" y="238125"/>
          <a:ext cx="8840258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FUTEBOL DE 5 </a:t>
          </a:r>
          <a:endParaRPr lang="pt-BR" sz="14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1455"/>
          <a:ext cx="723900" cy="826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1936750</xdr:colOff>
      <xdr:row>1</xdr:row>
      <xdr:rowOff>57150</xdr:rowOff>
    </xdr:from>
    <xdr:to>
      <xdr:col>8</xdr:col>
      <xdr:colOff>225407</xdr:colOff>
      <xdr:row>5</xdr:row>
      <xdr:rowOff>155624</xdr:rowOff>
    </xdr:to>
    <xdr:sp macro="" textlink="">
      <xdr:nvSpPr>
        <xdr:cNvPr id="3" name="CaixaDeTexto 2"/>
        <xdr:cNvSpPr txBox="1"/>
      </xdr:nvSpPr>
      <xdr:spPr>
        <a:xfrm>
          <a:off x="1205230" y="240030"/>
          <a:ext cx="6952597" cy="8299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1936750</xdr:colOff>
      <xdr:row>1</xdr:row>
      <xdr:rowOff>57150</xdr:rowOff>
    </xdr:from>
    <xdr:to>
      <xdr:col>9</xdr:col>
      <xdr:colOff>128028</xdr:colOff>
      <xdr:row>5</xdr:row>
      <xdr:rowOff>155624</xdr:rowOff>
    </xdr:to>
    <xdr:sp macro="" textlink="">
      <xdr:nvSpPr>
        <xdr:cNvPr id="4" name="CaixaDeTexto 3"/>
        <xdr:cNvSpPr txBox="1"/>
      </xdr:nvSpPr>
      <xdr:spPr>
        <a:xfrm>
          <a:off x="1205230" y="240030"/>
          <a:ext cx="7769618" cy="8299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AVALIAÇÕES FÍSICAS</a:t>
          </a:r>
        </a:p>
        <a:p>
          <a:pPr algn="ctr"/>
          <a:r>
            <a:rPr lang="pt-BR" sz="1400" b="1" baseline="0"/>
            <a:t>PREPARAÇÃO DAS SELEÇÕES PARALÍMPICA PERMANENTES - 2014</a:t>
          </a:r>
        </a:p>
        <a:p>
          <a:pPr algn="ctr"/>
          <a:r>
            <a:rPr lang="pt-BR" sz="1400" b="1" baseline="0"/>
            <a:t> MODALIDADE:  FUTEBOL DE CINCO</a:t>
          </a:r>
          <a:endParaRPr lang="pt-BR" sz="1400" b="1"/>
        </a:p>
      </xdr:txBody>
    </xdr:sp>
    <xdr:clientData/>
  </xdr:twoCellAnchor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5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1455"/>
          <a:ext cx="723900" cy="826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1936750</xdr:colOff>
      <xdr:row>1</xdr:row>
      <xdr:rowOff>57150</xdr:rowOff>
    </xdr:from>
    <xdr:to>
      <xdr:col>8</xdr:col>
      <xdr:colOff>225407</xdr:colOff>
      <xdr:row>5</xdr:row>
      <xdr:rowOff>155624</xdr:rowOff>
    </xdr:to>
    <xdr:sp macro="" textlink="">
      <xdr:nvSpPr>
        <xdr:cNvPr id="6" name="CaixaDeTexto 5"/>
        <xdr:cNvSpPr txBox="1"/>
      </xdr:nvSpPr>
      <xdr:spPr>
        <a:xfrm>
          <a:off x="1936750" y="240030"/>
          <a:ext cx="8263237" cy="8299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1936750</xdr:colOff>
      <xdr:row>1</xdr:row>
      <xdr:rowOff>57150</xdr:rowOff>
    </xdr:from>
    <xdr:to>
      <xdr:col>9</xdr:col>
      <xdr:colOff>128028</xdr:colOff>
      <xdr:row>5</xdr:row>
      <xdr:rowOff>155624</xdr:rowOff>
    </xdr:to>
    <xdr:sp macro="" textlink="">
      <xdr:nvSpPr>
        <xdr:cNvPr id="7" name="CaixaDeTexto 6"/>
        <xdr:cNvSpPr txBox="1"/>
      </xdr:nvSpPr>
      <xdr:spPr>
        <a:xfrm>
          <a:off x="1936750" y="240030"/>
          <a:ext cx="9080258" cy="8299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FUTEBOL DE 5</a:t>
          </a:r>
          <a:endParaRPr lang="pt-BR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85726</xdr:rowOff>
    </xdr:from>
    <xdr:to>
      <xdr:col>10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689610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CONSOLIDADO GERAL</a:t>
          </a:r>
        </a:p>
        <a:p>
          <a:pPr algn="ctr"/>
          <a:r>
            <a:rPr lang="pt-BR" sz="1800" b="1" baseline="0"/>
            <a:t>PREPARAÇÃO DA SELEÇÃO DE FUTEBOL DE 5 - 2014/2015</a:t>
          </a:r>
        </a:p>
      </xdr:txBody>
    </xdr:sp>
    <xdr:clientData/>
  </xdr:twoCellAnchor>
  <xdr:twoCellAnchor>
    <xdr:from>
      <xdr:col>0</xdr:col>
      <xdr:colOff>127059</xdr:colOff>
      <xdr:row>0</xdr:row>
      <xdr:rowOff>114300</xdr:rowOff>
    </xdr:from>
    <xdr:to>
      <xdr:col>1</xdr:col>
      <xdr:colOff>295274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59" y="114300"/>
          <a:ext cx="777815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tos\SICONV\2014\Planejamento%20Or&#231;ament&#225;rio\Atletismo\ATLETIS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agem Aérea"/>
      <sheetName val="Hospedagem"/>
      <sheetName val="Alimentação"/>
      <sheetName val="Transporte"/>
      <sheetName val="Seguro Viagem"/>
      <sheetName val="UNIFORMES"/>
      <sheetName val="Material Esportivo"/>
      <sheetName val="AVALIAÇÃO FÍSICA"/>
      <sheetName val="Consolidado"/>
      <sheetName val="TOTAL EV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1">
          <cell r="D21">
            <v>980080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187"/>
  <sheetViews>
    <sheetView showGridLines="0" topLeftCell="A162" zoomScale="85" zoomScaleNormal="85" workbookViewId="0">
      <selection activeCell="H172" sqref="H172"/>
    </sheetView>
  </sheetViews>
  <sheetFormatPr defaultRowHeight="15" x14ac:dyDescent="0.25"/>
  <cols>
    <col min="1" max="1" width="48.7109375" bestFit="1" customWidth="1"/>
    <col min="2" max="2" width="17.5703125" customWidth="1"/>
    <col min="3" max="3" width="18.140625" customWidth="1"/>
    <col min="4" max="4" width="13.85546875" customWidth="1"/>
    <col min="5" max="5" width="21" bestFit="1" customWidth="1"/>
    <col min="6" max="6" width="16.42578125" customWidth="1"/>
    <col min="7" max="7" width="14.42578125" customWidth="1"/>
    <col min="8" max="8" width="14.28515625" bestFit="1" customWidth="1"/>
    <col min="10" max="10" width="27.140625" customWidth="1"/>
    <col min="12" max="12" width="13.140625" customWidth="1"/>
    <col min="13" max="13" width="16.140625" customWidth="1"/>
    <col min="14" max="14" width="13.85546875" customWidth="1"/>
    <col min="15" max="15" width="15.28515625" customWidth="1"/>
  </cols>
  <sheetData>
    <row r="7" spans="1:16" ht="28.5" x14ac:dyDescent="0.45">
      <c r="A7" s="246" t="s">
        <v>0</v>
      </c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"/>
    </row>
    <row r="9" spans="1:16" x14ac:dyDescent="0.25">
      <c r="A9" s="74"/>
      <c r="B9" s="74"/>
      <c r="C9" s="74"/>
      <c r="D9" s="74"/>
      <c r="E9" s="74"/>
      <c r="F9" s="74"/>
      <c r="G9" s="74"/>
      <c r="H9" s="74"/>
      <c r="I9" s="74"/>
      <c r="J9" s="74"/>
      <c r="K9" s="93"/>
      <c r="L9" s="93"/>
      <c r="M9" s="93"/>
      <c r="N9" s="93"/>
      <c r="O9" s="74"/>
      <c r="P9" s="1"/>
    </row>
    <row r="10" spans="1:16" x14ac:dyDescent="0.25">
      <c r="A10" s="243" t="s">
        <v>201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1"/>
    </row>
    <row r="11" spans="1:16" x14ac:dyDescent="0.25">
      <c r="A11" s="71" t="s">
        <v>162</v>
      </c>
      <c r="B11" s="71"/>
      <c r="C11" s="71"/>
      <c r="D11" s="71"/>
      <c r="E11" s="72" t="s">
        <v>113</v>
      </c>
      <c r="F11" s="72"/>
      <c r="G11" s="71"/>
      <c r="H11" s="71"/>
      <c r="I11" s="74"/>
      <c r="J11" s="72" t="s">
        <v>112</v>
      </c>
      <c r="K11" s="72" t="s">
        <v>113</v>
      </c>
      <c r="L11" s="71"/>
      <c r="M11" s="71"/>
      <c r="N11" s="71"/>
      <c r="O11" s="71"/>
      <c r="P11" s="1"/>
    </row>
    <row r="12" spans="1:16" x14ac:dyDescent="0.25">
      <c r="A12" s="104" t="s">
        <v>4</v>
      </c>
      <c r="B12" s="235"/>
      <c r="C12" s="235"/>
      <c r="D12" s="235"/>
      <c r="E12" s="72" t="s">
        <v>110</v>
      </c>
      <c r="F12" s="72"/>
      <c r="G12" s="71"/>
      <c r="H12" s="71"/>
      <c r="I12" s="74"/>
      <c r="J12" s="104" t="s">
        <v>4</v>
      </c>
      <c r="K12" s="72" t="s">
        <v>110</v>
      </c>
      <c r="L12" s="71"/>
      <c r="M12" s="71"/>
      <c r="N12" s="71"/>
      <c r="O12" s="71"/>
      <c r="P12" s="1"/>
    </row>
    <row r="13" spans="1:16" ht="15.75" thickBot="1" x14ac:dyDescent="0.3">
      <c r="A13" s="244" t="s">
        <v>6</v>
      </c>
      <c r="B13" s="244"/>
      <c r="C13" s="244"/>
      <c r="D13" s="244"/>
      <c r="E13" s="244"/>
      <c r="F13" s="244"/>
      <c r="G13" s="244"/>
      <c r="H13" s="244"/>
      <c r="I13" s="74"/>
      <c r="J13" s="244" t="s">
        <v>7</v>
      </c>
      <c r="K13" s="244"/>
      <c r="L13" s="244"/>
      <c r="M13" s="244"/>
      <c r="N13" s="244"/>
      <c r="O13" s="244"/>
      <c r="P13" s="1"/>
    </row>
    <row r="14" spans="1:16" ht="30" x14ac:dyDescent="0.25">
      <c r="A14" s="75" t="s">
        <v>8</v>
      </c>
      <c r="B14" s="75" t="s">
        <v>227</v>
      </c>
      <c r="C14" s="75" t="s">
        <v>228</v>
      </c>
      <c r="D14" s="75" t="s">
        <v>38</v>
      </c>
      <c r="E14" s="75" t="s">
        <v>9</v>
      </c>
      <c r="F14" s="76" t="s">
        <v>243</v>
      </c>
      <c r="G14" s="76" t="s">
        <v>244</v>
      </c>
      <c r="H14" s="77" t="s">
        <v>15</v>
      </c>
      <c r="I14" s="74"/>
      <c r="J14" s="75" t="s">
        <v>8</v>
      </c>
      <c r="K14" s="75" t="s">
        <v>9</v>
      </c>
      <c r="L14" s="76" t="s">
        <v>10</v>
      </c>
      <c r="M14" s="105" t="s">
        <v>16</v>
      </c>
      <c r="N14" s="105" t="s">
        <v>12</v>
      </c>
      <c r="O14" s="77" t="s">
        <v>15</v>
      </c>
      <c r="P14" s="1"/>
    </row>
    <row r="15" spans="1:16" x14ac:dyDescent="0.25">
      <c r="A15" s="245" t="s">
        <v>8</v>
      </c>
      <c r="B15" s="245"/>
      <c r="C15" s="245"/>
      <c r="D15" s="245"/>
      <c r="E15" s="245"/>
      <c r="F15" s="245"/>
      <c r="G15" s="245"/>
      <c r="H15" s="245"/>
      <c r="I15" s="74"/>
      <c r="J15" s="245" t="s">
        <v>13</v>
      </c>
      <c r="K15" s="245"/>
      <c r="L15" s="245"/>
      <c r="M15" s="245"/>
      <c r="N15" s="245"/>
      <c r="O15" s="245"/>
      <c r="P15" s="1"/>
    </row>
    <row r="16" spans="1:16" x14ac:dyDescent="0.25">
      <c r="A16" s="78" t="s">
        <v>17</v>
      </c>
      <c r="B16" s="78" t="s">
        <v>231</v>
      </c>
      <c r="C16" s="78" t="s">
        <v>229</v>
      </c>
      <c r="D16" s="78" t="s">
        <v>230</v>
      </c>
      <c r="E16" s="78">
        <v>1</v>
      </c>
      <c r="F16" s="78"/>
      <c r="G16" s="8"/>
      <c r="H16" s="79">
        <f>E16*(G16+F16)</f>
        <v>0</v>
      </c>
      <c r="I16" s="74"/>
      <c r="J16" s="78"/>
      <c r="K16" s="106"/>
      <c r="L16" s="82"/>
      <c r="M16" s="83">
        <v>0</v>
      </c>
      <c r="N16" s="83"/>
      <c r="O16" s="82"/>
      <c r="P16" s="1"/>
    </row>
    <row r="17" spans="1:16" x14ac:dyDescent="0.25">
      <c r="A17" s="78" t="s">
        <v>18</v>
      </c>
      <c r="B17" s="78" t="s">
        <v>232</v>
      </c>
      <c r="C17" s="78" t="s">
        <v>229</v>
      </c>
      <c r="D17" s="78" t="s">
        <v>230</v>
      </c>
      <c r="E17" s="78">
        <v>3</v>
      </c>
      <c r="F17" s="78"/>
      <c r="G17" s="8"/>
      <c r="H17" s="79">
        <f t="shared" ref="H17:H25" si="0">E17*(G17+F17)</f>
        <v>0</v>
      </c>
      <c r="I17" s="74"/>
      <c r="J17" s="78"/>
      <c r="K17" s="78"/>
      <c r="L17" s="82"/>
      <c r="M17" s="82"/>
      <c r="N17" s="82"/>
      <c r="O17" s="82"/>
      <c r="P17" s="1"/>
    </row>
    <row r="18" spans="1:16" x14ac:dyDescent="0.25">
      <c r="A18" s="78" t="s">
        <v>19</v>
      </c>
      <c r="B18" s="78" t="s">
        <v>233</v>
      </c>
      <c r="C18" s="78" t="s">
        <v>229</v>
      </c>
      <c r="D18" s="78" t="s">
        <v>230</v>
      </c>
      <c r="E18" s="78">
        <v>1</v>
      </c>
      <c r="F18" s="78"/>
      <c r="G18" s="8"/>
      <c r="H18" s="79">
        <f t="shared" si="0"/>
        <v>0</v>
      </c>
      <c r="I18" s="74"/>
      <c r="J18" s="78"/>
      <c r="K18" s="78"/>
      <c r="L18" s="82"/>
      <c r="M18" s="82"/>
      <c r="N18" s="82"/>
      <c r="O18" s="82"/>
      <c r="P18" s="1"/>
    </row>
    <row r="19" spans="1:16" x14ac:dyDescent="0.25">
      <c r="A19" s="78" t="s">
        <v>20</v>
      </c>
      <c r="B19" s="78" t="s">
        <v>234</v>
      </c>
      <c r="C19" s="78" t="s">
        <v>229</v>
      </c>
      <c r="D19" s="78" t="s">
        <v>230</v>
      </c>
      <c r="E19" s="78">
        <v>1</v>
      </c>
      <c r="F19" s="78"/>
      <c r="G19" s="8"/>
      <c r="H19" s="79">
        <f t="shared" si="0"/>
        <v>0</v>
      </c>
      <c r="I19" s="74"/>
      <c r="J19" s="78"/>
      <c r="K19" s="78"/>
      <c r="L19" s="82"/>
      <c r="M19" s="82"/>
      <c r="N19" s="82"/>
      <c r="O19" s="82"/>
      <c r="P19" s="1"/>
    </row>
    <row r="20" spans="1:16" x14ac:dyDescent="0.25">
      <c r="A20" s="78" t="s">
        <v>21</v>
      </c>
      <c r="B20" s="78" t="s">
        <v>235</v>
      </c>
      <c r="C20" s="78" t="s">
        <v>229</v>
      </c>
      <c r="D20" s="78" t="s">
        <v>230</v>
      </c>
      <c r="E20" s="78">
        <v>5</v>
      </c>
      <c r="F20" s="78"/>
      <c r="G20" s="8"/>
      <c r="H20" s="79">
        <f t="shared" si="0"/>
        <v>0</v>
      </c>
      <c r="I20" s="74"/>
      <c r="J20" s="78"/>
      <c r="K20" s="78"/>
      <c r="L20" s="82"/>
      <c r="M20" s="82"/>
      <c r="N20" s="82"/>
      <c r="O20" s="82"/>
      <c r="P20" s="1"/>
    </row>
    <row r="21" spans="1:16" x14ac:dyDescent="0.25">
      <c r="A21" s="78" t="s">
        <v>22</v>
      </c>
      <c r="B21" s="78" t="s">
        <v>236</v>
      </c>
      <c r="C21" s="78" t="s">
        <v>229</v>
      </c>
      <c r="D21" s="78" t="s">
        <v>230</v>
      </c>
      <c r="E21" s="106">
        <v>3</v>
      </c>
      <c r="F21" s="106"/>
      <c r="G21" s="8"/>
      <c r="H21" s="79">
        <f t="shared" si="0"/>
        <v>0</v>
      </c>
      <c r="I21" s="74"/>
      <c r="J21" s="78"/>
      <c r="K21" s="106"/>
      <c r="L21" s="82"/>
      <c r="M21" s="82"/>
      <c r="N21" s="82"/>
      <c r="O21" s="82"/>
      <c r="P21" s="1"/>
    </row>
    <row r="22" spans="1:16" x14ac:dyDescent="0.25">
      <c r="A22" s="78" t="s">
        <v>23</v>
      </c>
      <c r="B22" s="78" t="s">
        <v>237</v>
      </c>
      <c r="C22" s="78" t="s">
        <v>229</v>
      </c>
      <c r="D22" s="78" t="s">
        <v>230</v>
      </c>
      <c r="E22" s="106">
        <v>1</v>
      </c>
      <c r="F22" s="106"/>
      <c r="G22" s="8"/>
      <c r="H22" s="79">
        <f t="shared" si="0"/>
        <v>0</v>
      </c>
      <c r="I22" s="74"/>
      <c r="J22" s="78"/>
      <c r="K22" s="106"/>
      <c r="L22" s="82"/>
      <c r="M22" s="82"/>
      <c r="N22" s="82"/>
      <c r="O22" s="82"/>
      <c r="P22" s="1"/>
    </row>
    <row r="23" spans="1:16" x14ac:dyDescent="0.25">
      <c r="A23" s="78" t="s">
        <v>24</v>
      </c>
      <c r="B23" s="78" t="s">
        <v>238</v>
      </c>
      <c r="C23" s="78" t="s">
        <v>229</v>
      </c>
      <c r="D23" s="78" t="s">
        <v>230</v>
      </c>
      <c r="E23" s="106">
        <v>3</v>
      </c>
      <c r="F23" s="106"/>
      <c r="G23" s="8"/>
      <c r="H23" s="79">
        <f t="shared" si="0"/>
        <v>0</v>
      </c>
      <c r="I23" s="74"/>
      <c r="J23" s="78"/>
      <c r="K23" s="106"/>
      <c r="L23" s="82"/>
      <c r="M23" s="82"/>
      <c r="N23" s="82"/>
      <c r="O23" s="82"/>
      <c r="P23" s="1"/>
    </row>
    <row r="24" spans="1:16" x14ac:dyDescent="0.25">
      <c r="A24" s="78" t="s">
        <v>87</v>
      </c>
      <c r="B24" s="78" t="s">
        <v>239</v>
      </c>
      <c r="C24" s="78" t="s">
        <v>229</v>
      </c>
      <c r="D24" s="78" t="s">
        <v>230</v>
      </c>
      <c r="E24" s="106">
        <v>1</v>
      </c>
      <c r="F24" s="106"/>
      <c r="G24" s="8"/>
      <c r="H24" s="79">
        <f t="shared" si="0"/>
        <v>0</v>
      </c>
      <c r="I24" s="74"/>
      <c r="J24" s="78"/>
      <c r="K24" s="106"/>
      <c r="L24" s="8"/>
      <c r="M24" s="8"/>
      <c r="N24" s="8"/>
      <c r="O24" s="107"/>
      <c r="P24" s="1"/>
    </row>
    <row r="25" spans="1:16" x14ac:dyDescent="0.25">
      <c r="A25" s="80" t="s">
        <v>25</v>
      </c>
      <c r="B25" s="80" t="s">
        <v>240</v>
      </c>
      <c r="C25" s="78" t="s">
        <v>229</v>
      </c>
      <c r="D25" s="78" t="s">
        <v>230</v>
      </c>
      <c r="E25" s="81">
        <v>3</v>
      </c>
      <c r="F25" s="81"/>
      <c r="G25" s="8"/>
      <c r="H25" s="79">
        <f t="shared" si="0"/>
        <v>0</v>
      </c>
      <c r="I25" s="74"/>
      <c r="J25" s="80"/>
      <c r="K25" s="81"/>
      <c r="L25" s="84"/>
      <c r="M25" s="84"/>
      <c r="N25" s="84"/>
      <c r="O25" s="84"/>
      <c r="P25" s="1"/>
    </row>
    <row r="26" spans="1:16" x14ac:dyDescent="0.25">
      <c r="A26" s="111" t="s">
        <v>14</v>
      </c>
      <c r="B26" s="242"/>
      <c r="C26" s="242"/>
      <c r="D26" s="242"/>
      <c r="E26" s="96">
        <v>22</v>
      </c>
      <c r="F26" s="241"/>
      <c r="G26" s="112"/>
      <c r="H26" s="187">
        <f>SUM(H16:H25)</f>
        <v>0</v>
      </c>
      <c r="I26" s="74"/>
      <c r="J26" s="111" t="s">
        <v>14</v>
      </c>
      <c r="K26" s="113">
        <v>0</v>
      </c>
      <c r="L26" s="112"/>
      <c r="M26" s="85"/>
      <c r="N26" s="85"/>
      <c r="O26" s="86">
        <v>0</v>
      </c>
      <c r="P26" s="1"/>
    </row>
    <row r="27" spans="1:16" x14ac:dyDescent="0.25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247" t="s">
        <v>26</v>
      </c>
      <c r="L27" s="247"/>
      <c r="M27" s="91"/>
      <c r="N27" s="91"/>
      <c r="O27" s="92"/>
      <c r="P27" s="1"/>
    </row>
    <row r="28" spans="1:16" x14ac:dyDescent="0.25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114"/>
      <c r="P28" s="1"/>
    </row>
    <row r="29" spans="1:16" x14ac:dyDescent="0.25">
      <c r="A29" s="248" t="s">
        <v>202</v>
      </c>
      <c r="B29" s="248"/>
      <c r="C29" s="248"/>
      <c r="D29" s="248"/>
      <c r="E29" s="248"/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1"/>
    </row>
    <row r="30" spans="1:16" x14ac:dyDescent="0.25">
      <c r="A30" s="72" t="s">
        <v>163</v>
      </c>
      <c r="B30" s="72"/>
      <c r="C30" s="72"/>
      <c r="D30" s="72"/>
      <c r="E30" s="72" t="s">
        <v>221</v>
      </c>
      <c r="F30" s="72"/>
      <c r="G30" s="71"/>
      <c r="H30" s="71"/>
      <c r="I30" s="74"/>
      <c r="J30" s="72" t="s">
        <v>112</v>
      </c>
      <c r="K30" s="72" t="s">
        <v>113</v>
      </c>
      <c r="L30" s="71"/>
      <c r="M30" s="71"/>
      <c r="N30" s="71"/>
      <c r="O30" s="71"/>
      <c r="P30" s="1"/>
    </row>
    <row r="31" spans="1:16" x14ac:dyDescent="0.25">
      <c r="A31" s="104" t="s">
        <v>3</v>
      </c>
      <c r="B31" s="235"/>
      <c r="C31" s="235"/>
      <c r="D31" s="235"/>
      <c r="E31" s="72" t="s">
        <v>28</v>
      </c>
      <c r="F31" s="72"/>
      <c r="G31" s="71"/>
      <c r="H31" s="71"/>
      <c r="I31" s="74"/>
      <c r="J31" s="232" t="s">
        <v>3</v>
      </c>
      <c r="K31" s="72" t="s">
        <v>110</v>
      </c>
      <c r="L31" s="71"/>
      <c r="M31" s="71"/>
      <c r="N31" s="71"/>
      <c r="O31" s="71"/>
      <c r="P31" s="1"/>
    </row>
    <row r="32" spans="1:16" ht="15.75" thickBot="1" x14ac:dyDescent="0.3">
      <c r="A32" s="244" t="s">
        <v>6</v>
      </c>
      <c r="B32" s="244"/>
      <c r="C32" s="244"/>
      <c r="D32" s="244"/>
      <c r="E32" s="244"/>
      <c r="F32" s="244"/>
      <c r="G32" s="244"/>
      <c r="H32" s="244"/>
      <c r="I32" s="74"/>
      <c r="J32" s="244" t="s">
        <v>7</v>
      </c>
      <c r="K32" s="244"/>
      <c r="L32" s="244"/>
      <c r="M32" s="244"/>
      <c r="N32" s="244"/>
      <c r="O32" s="244"/>
      <c r="P32" s="1"/>
    </row>
    <row r="33" spans="1:16" ht="30" x14ac:dyDescent="0.25">
      <c r="A33" s="75" t="s">
        <v>8</v>
      </c>
      <c r="B33" s="75" t="s">
        <v>227</v>
      </c>
      <c r="C33" s="75" t="s">
        <v>228</v>
      </c>
      <c r="D33" s="75" t="s">
        <v>38</v>
      </c>
      <c r="E33" s="75" t="s">
        <v>9</v>
      </c>
      <c r="F33" s="76" t="s">
        <v>243</v>
      </c>
      <c r="G33" s="76" t="s">
        <v>244</v>
      </c>
      <c r="H33" s="77" t="s">
        <v>15</v>
      </c>
      <c r="I33" s="74"/>
      <c r="J33" s="75" t="s">
        <v>8</v>
      </c>
      <c r="K33" s="75" t="s">
        <v>9</v>
      </c>
      <c r="L33" s="76" t="s">
        <v>10</v>
      </c>
      <c r="M33" s="105" t="s">
        <v>16</v>
      </c>
      <c r="N33" s="105" t="s">
        <v>12</v>
      </c>
      <c r="O33" s="77" t="s">
        <v>15</v>
      </c>
      <c r="P33" s="1"/>
    </row>
    <row r="34" spans="1:16" x14ac:dyDescent="0.25">
      <c r="A34" s="245" t="s">
        <v>13</v>
      </c>
      <c r="B34" s="245"/>
      <c r="C34" s="245"/>
      <c r="D34" s="245"/>
      <c r="E34" s="245"/>
      <c r="F34" s="245"/>
      <c r="G34" s="245"/>
      <c r="H34" s="245"/>
      <c r="I34" s="74"/>
      <c r="J34" s="245" t="s">
        <v>13</v>
      </c>
      <c r="K34" s="245"/>
      <c r="L34" s="245"/>
      <c r="M34" s="245"/>
      <c r="N34" s="245"/>
      <c r="O34" s="245"/>
      <c r="P34" s="1"/>
    </row>
    <row r="35" spans="1:16" x14ac:dyDescent="0.25">
      <c r="A35" s="78" t="s">
        <v>17</v>
      </c>
      <c r="B35" s="78" t="s">
        <v>231</v>
      </c>
      <c r="C35" s="78" t="s">
        <v>229</v>
      </c>
      <c r="D35" s="78" t="s">
        <v>230</v>
      </c>
      <c r="E35" s="78">
        <v>1</v>
      </c>
      <c r="F35" s="78"/>
      <c r="G35" s="8"/>
      <c r="H35" s="79">
        <f>E35*(G35+F35)</f>
        <v>0</v>
      </c>
      <c r="I35" s="74"/>
      <c r="J35" s="78"/>
      <c r="K35" s="106"/>
      <c r="L35" s="82"/>
      <c r="M35" s="83">
        <v>0</v>
      </c>
      <c r="N35" s="83"/>
      <c r="O35" s="82"/>
      <c r="P35" s="1"/>
    </row>
    <row r="36" spans="1:16" x14ac:dyDescent="0.25">
      <c r="A36" s="78" t="s">
        <v>18</v>
      </c>
      <c r="B36" s="78" t="s">
        <v>232</v>
      </c>
      <c r="C36" s="78" t="s">
        <v>229</v>
      </c>
      <c r="D36" s="78" t="s">
        <v>230</v>
      </c>
      <c r="E36" s="78">
        <v>3</v>
      </c>
      <c r="F36" s="78"/>
      <c r="G36" s="8"/>
      <c r="H36" s="79">
        <f t="shared" ref="H36:H44" si="1">E36*(G36+F36)</f>
        <v>0</v>
      </c>
      <c r="I36" s="74"/>
      <c r="J36" s="78"/>
      <c r="K36" s="78"/>
      <c r="L36" s="82"/>
      <c r="M36" s="82"/>
      <c r="N36" s="82"/>
      <c r="O36" s="82"/>
      <c r="P36" s="1"/>
    </row>
    <row r="37" spans="1:16" x14ac:dyDescent="0.25">
      <c r="A37" s="78" t="s">
        <v>19</v>
      </c>
      <c r="B37" s="78" t="s">
        <v>233</v>
      </c>
      <c r="C37" s="78" t="s">
        <v>229</v>
      </c>
      <c r="D37" s="78" t="s">
        <v>230</v>
      </c>
      <c r="E37" s="78">
        <v>1</v>
      </c>
      <c r="F37" s="78"/>
      <c r="G37" s="8"/>
      <c r="H37" s="79">
        <f t="shared" si="1"/>
        <v>0</v>
      </c>
      <c r="I37" s="74"/>
      <c r="J37" s="78"/>
      <c r="K37" s="78"/>
      <c r="L37" s="82"/>
      <c r="M37" s="82"/>
      <c r="N37" s="82"/>
      <c r="O37" s="82"/>
      <c r="P37" s="1"/>
    </row>
    <row r="38" spans="1:16" x14ac:dyDescent="0.25">
      <c r="A38" s="78" t="s">
        <v>20</v>
      </c>
      <c r="B38" s="78" t="s">
        <v>234</v>
      </c>
      <c r="C38" s="78" t="s">
        <v>229</v>
      </c>
      <c r="D38" s="78" t="s">
        <v>230</v>
      </c>
      <c r="E38" s="78">
        <v>1</v>
      </c>
      <c r="F38" s="78"/>
      <c r="G38" s="8"/>
      <c r="H38" s="79">
        <f t="shared" si="1"/>
        <v>0</v>
      </c>
      <c r="I38" s="74"/>
      <c r="J38" s="78"/>
      <c r="K38" s="78"/>
      <c r="L38" s="82"/>
      <c r="M38" s="82"/>
      <c r="N38" s="82"/>
      <c r="O38" s="82"/>
      <c r="P38" s="1"/>
    </row>
    <row r="39" spans="1:16" x14ac:dyDescent="0.25">
      <c r="A39" s="78" t="s">
        <v>21</v>
      </c>
      <c r="B39" s="78" t="s">
        <v>235</v>
      </c>
      <c r="C39" s="78" t="s">
        <v>229</v>
      </c>
      <c r="D39" s="78" t="s">
        <v>230</v>
      </c>
      <c r="E39" s="106">
        <v>5</v>
      </c>
      <c r="F39" s="106"/>
      <c r="G39" s="8"/>
      <c r="H39" s="79">
        <f t="shared" si="1"/>
        <v>0</v>
      </c>
      <c r="I39" s="74"/>
      <c r="J39" s="115"/>
      <c r="K39" s="116"/>
      <c r="L39" s="8"/>
      <c r="M39" s="8"/>
      <c r="N39" s="8"/>
      <c r="O39" s="109"/>
      <c r="P39" s="1"/>
    </row>
    <row r="40" spans="1:16" x14ac:dyDescent="0.25">
      <c r="A40" s="78" t="s">
        <v>22</v>
      </c>
      <c r="B40" s="78" t="s">
        <v>236</v>
      </c>
      <c r="C40" s="78" t="s">
        <v>229</v>
      </c>
      <c r="D40" s="78" t="s">
        <v>230</v>
      </c>
      <c r="E40" s="106">
        <v>3</v>
      </c>
      <c r="F40" s="106"/>
      <c r="G40" s="8"/>
      <c r="H40" s="79">
        <f t="shared" si="1"/>
        <v>0</v>
      </c>
      <c r="I40" s="74"/>
      <c r="J40" s="80"/>
      <c r="K40" s="81"/>
      <c r="L40" s="84"/>
      <c r="M40" s="84"/>
      <c r="N40" s="84"/>
      <c r="O40" s="84"/>
      <c r="P40" s="1"/>
    </row>
    <row r="41" spans="1:16" x14ac:dyDescent="0.25">
      <c r="A41" s="78" t="s">
        <v>23</v>
      </c>
      <c r="B41" s="78" t="s">
        <v>237</v>
      </c>
      <c r="C41" s="78" t="s">
        <v>229</v>
      </c>
      <c r="D41" s="78" t="s">
        <v>230</v>
      </c>
      <c r="E41" s="106">
        <v>1</v>
      </c>
      <c r="F41" s="106"/>
      <c r="G41" s="8"/>
      <c r="H41" s="79">
        <f t="shared" si="1"/>
        <v>0</v>
      </c>
      <c r="I41" s="74"/>
      <c r="J41" s="80"/>
      <c r="K41" s="81"/>
      <c r="L41" s="82"/>
      <c r="M41" s="83"/>
      <c r="N41" s="83"/>
      <c r="O41" s="82"/>
      <c r="P41" s="1"/>
    </row>
    <row r="42" spans="1:16" x14ac:dyDescent="0.25">
      <c r="A42" s="78" t="s">
        <v>24</v>
      </c>
      <c r="B42" s="78" t="s">
        <v>238</v>
      </c>
      <c r="C42" s="78" t="s">
        <v>229</v>
      </c>
      <c r="D42" s="78" t="s">
        <v>230</v>
      </c>
      <c r="E42" s="106">
        <v>3</v>
      </c>
      <c r="F42" s="106"/>
      <c r="G42" s="8"/>
      <c r="H42" s="79">
        <f t="shared" si="1"/>
        <v>0</v>
      </c>
      <c r="I42" s="74"/>
      <c r="J42" s="80"/>
      <c r="K42" s="81"/>
      <c r="L42" s="82"/>
      <c r="M42" s="83"/>
      <c r="N42" s="83"/>
      <c r="O42" s="82"/>
      <c r="P42" s="1"/>
    </row>
    <row r="43" spans="1:16" x14ac:dyDescent="0.25">
      <c r="A43" s="78" t="s">
        <v>87</v>
      </c>
      <c r="B43" s="78" t="s">
        <v>239</v>
      </c>
      <c r="C43" s="78" t="s">
        <v>229</v>
      </c>
      <c r="D43" s="78" t="s">
        <v>230</v>
      </c>
      <c r="E43" s="106">
        <v>1</v>
      </c>
      <c r="F43" s="106"/>
      <c r="G43" s="8"/>
      <c r="H43" s="79">
        <f t="shared" si="1"/>
        <v>0</v>
      </c>
      <c r="I43" s="74"/>
      <c r="J43" s="80"/>
      <c r="K43" s="81"/>
      <c r="L43" s="82"/>
      <c r="M43" s="83"/>
      <c r="N43" s="83"/>
      <c r="O43" s="82"/>
      <c r="P43" s="1"/>
    </row>
    <row r="44" spans="1:16" x14ac:dyDescent="0.25">
      <c r="A44" s="80" t="s">
        <v>25</v>
      </c>
      <c r="B44" s="80" t="s">
        <v>240</v>
      </c>
      <c r="C44" s="78" t="s">
        <v>229</v>
      </c>
      <c r="D44" s="78" t="s">
        <v>230</v>
      </c>
      <c r="E44" s="106">
        <v>3</v>
      </c>
      <c r="F44" s="106"/>
      <c r="G44" s="8"/>
      <c r="H44" s="79">
        <f t="shared" si="1"/>
        <v>0</v>
      </c>
      <c r="I44" s="74"/>
      <c r="J44" s="80"/>
      <c r="K44" s="81"/>
      <c r="L44" s="82"/>
      <c r="M44" s="82"/>
      <c r="N44" s="82"/>
      <c r="O44" s="82"/>
      <c r="P44" s="1"/>
    </row>
    <row r="45" spans="1:16" x14ac:dyDescent="0.25">
      <c r="A45" s="80"/>
      <c r="B45" s="80"/>
      <c r="C45" s="80"/>
      <c r="D45" s="80"/>
      <c r="E45" s="81"/>
      <c r="F45" s="81"/>
      <c r="G45" s="8"/>
      <c r="H45" s="79"/>
      <c r="I45" s="74"/>
      <c r="J45" s="80"/>
      <c r="K45" s="81"/>
      <c r="L45" s="82"/>
      <c r="M45" s="82"/>
      <c r="N45" s="82"/>
      <c r="O45" s="82"/>
      <c r="P45" s="1"/>
    </row>
    <row r="46" spans="1:16" x14ac:dyDescent="0.25">
      <c r="A46" s="80"/>
      <c r="B46" s="80"/>
      <c r="C46" s="80"/>
      <c r="D46" s="80"/>
      <c r="E46" s="81"/>
      <c r="F46" s="81"/>
      <c r="G46" s="84"/>
      <c r="H46" s="84"/>
      <c r="I46" s="74"/>
      <c r="J46" s="80"/>
      <c r="K46" s="81"/>
      <c r="L46" s="84"/>
      <c r="M46" s="84"/>
      <c r="N46" s="84"/>
      <c r="O46" s="84"/>
      <c r="P46" s="1"/>
    </row>
    <row r="47" spans="1:16" x14ac:dyDescent="0.25">
      <c r="A47" s="111" t="s">
        <v>14</v>
      </c>
      <c r="B47" s="242"/>
      <c r="C47" s="242"/>
      <c r="D47" s="242"/>
      <c r="E47" s="96">
        <v>22</v>
      </c>
      <c r="F47" s="241"/>
      <c r="G47" s="112"/>
      <c r="H47" s="187">
        <f>SUM(H35:H46)</f>
        <v>0</v>
      </c>
      <c r="I47" s="74"/>
      <c r="J47" s="111" t="s">
        <v>14</v>
      </c>
      <c r="K47" s="113">
        <v>0</v>
      </c>
      <c r="L47" s="112"/>
      <c r="M47" s="85"/>
      <c r="N47" s="85"/>
      <c r="O47" s="86">
        <v>0</v>
      </c>
      <c r="P47" s="1"/>
    </row>
    <row r="48" spans="1:16" x14ac:dyDescent="0.25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247" t="s">
        <v>26</v>
      </c>
      <c r="L48" s="247"/>
      <c r="M48" s="91"/>
      <c r="N48" s="91"/>
      <c r="O48" s="92"/>
      <c r="P48" s="1"/>
    </row>
    <row r="49" spans="1:16" x14ac:dyDescent="0.25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114"/>
      <c r="P49" s="1"/>
    </row>
    <row r="50" spans="1:16" x14ac:dyDescent="0.25">
      <c r="A50" s="248" t="s">
        <v>203</v>
      </c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1"/>
    </row>
    <row r="51" spans="1:16" x14ac:dyDescent="0.25">
      <c r="A51" s="72" t="s">
        <v>164</v>
      </c>
      <c r="B51" s="72"/>
      <c r="C51" s="72"/>
      <c r="D51" s="72"/>
      <c r="E51" s="72" t="s">
        <v>113</v>
      </c>
      <c r="F51" s="72"/>
      <c r="G51" s="71"/>
      <c r="H51" s="71"/>
      <c r="I51" s="74"/>
      <c r="J51" s="72" t="s">
        <v>112</v>
      </c>
      <c r="K51" s="72" t="s">
        <v>113</v>
      </c>
      <c r="L51" s="71"/>
      <c r="M51" s="71"/>
      <c r="N51" s="71"/>
      <c r="O51" s="71"/>
      <c r="P51" s="1"/>
    </row>
    <row r="52" spans="1:16" x14ac:dyDescent="0.25">
      <c r="A52" s="104" t="s">
        <v>3</v>
      </c>
      <c r="B52" s="235"/>
      <c r="C52" s="235"/>
      <c r="D52" s="235"/>
      <c r="E52" s="72" t="s">
        <v>28</v>
      </c>
      <c r="F52" s="72"/>
      <c r="G52" s="71"/>
      <c r="H52" s="71"/>
      <c r="I52" s="74"/>
      <c r="J52" s="232" t="s">
        <v>3</v>
      </c>
      <c r="K52" s="72" t="s">
        <v>110</v>
      </c>
      <c r="L52" s="71"/>
      <c r="M52" s="71"/>
      <c r="N52" s="71"/>
      <c r="O52" s="71"/>
      <c r="P52" s="1"/>
    </row>
    <row r="53" spans="1:16" ht="15.75" thickBot="1" x14ac:dyDescent="0.3">
      <c r="A53" s="244" t="s">
        <v>6</v>
      </c>
      <c r="B53" s="244"/>
      <c r="C53" s="244"/>
      <c r="D53" s="244"/>
      <c r="E53" s="244"/>
      <c r="F53" s="244"/>
      <c r="G53" s="244"/>
      <c r="H53" s="244"/>
      <c r="I53" s="74"/>
      <c r="J53" s="244" t="s">
        <v>7</v>
      </c>
      <c r="K53" s="244"/>
      <c r="L53" s="244"/>
      <c r="M53" s="244"/>
      <c r="N53" s="244"/>
      <c r="O53" s="244"/>
      <c r="P53" s="1"/>
    </row>
    <row r="54" spans="1:16" ht="30" x14ac:dyDescent="0.25">
      <c r="A54" s="75" t="s">
        <v>8</v>
      </c>
      <c r="B54" s="75" t="s">
        <v>227</v>
      </c>
      <c r="C54" s="75" t="s">
        <v>228</v>
      </c>
      <c r="D54" s="75" t="s">
        <v>38</v>
      </c>
      <c r="E54" s="75" t="s">
        <v>9</v>
      </c>
      <c r="F54" s="76" t="s">
        <v>243</v>
      </c>
      <c r="G54" s="76" t="s">
        <v>244</v>
      </c>
      <c r="H54" s="77" t="s">
        <v>15</v>
      </c>
      <c r="I54" s="74"/>
      <c r="J54" s="75" t="s">
        <v>8</v>
      </c>
      <c r="K54" s="75" t="s">
        <v>9</v>
      </c>
      <c r="L54" s="76" t="s">
        <v>10</v>
      </c>
      <c r="M54" s="105" t="s">
        <v>16</v>
      </c>
      <c r="N54" s="105" t="s">
        <v>12</v>
      </c>
      <c r="O54" s="77" t="s">
        <v>15</v>
      </c>
      <c r="P54" s="1"/>
    </row>
    <row r="55" spans="1:16" x14ac:dyDescent="0.25">
      <c r="A55" s="245" t="s">
        <v>13</v>
      </c>
      <c r="B55" s="245"/>
      <c r="C55" s="245"/>
      <c r="D55" s="245"/>
      <c r="E55" s="245"/>
      <c r="F55" s="245"/>
      <c r="G55" s="245"/>
      <c r="H55" s="245"/>
      <c r="I55" s="74"/>
      <c r="J55" s="245" t="s">
        <v>13</v>
      </c>
      <c r="K55" s="245"/>
      <c r="L55" s="245"/>
      <c r="M55" s="245"/>
      <c r="N55" s="245"/>
      <c r="O55" s="245"/>
      <c r="P55" s="1"/>
    </row>
    <row r="56" spans="1:16" x14ac:dyDescent="0.25">
      <c r="A56" s="78" t="s">
        <v>17</v>
      </c>
      <c r="B56" s="78" t="s">
        <v>231</v>
      </c>
      <c r="C56" s="78" t="s">
        <v>229</v>
      </c>
      <c r="D56" s="78" t="s">
        <v>230</v>
      </c>
      <c r="E56" s="78">
        <v>1</v>
      </c>
      <c r="F56" s="78"/>
      <c r="G56" s="8"/>
      <c r="H56" s="79">
        <f>E56*(G56+F56)</f>
        <v>0</v>
      </c>
      <c r="I56" s="74"/>
      <c r="J56" s="78"/>
      <c r="K56" s="106"/>
      <c r="L56" s="82"/>
      <c r="M56" s="83">
        <v>0</v>
      </c>
      <c r="N56" s="83"/>
      <c r="O56" s="82"/>
      <c r="P56" s="1"/>
    </row>
    <row r="57" spans="1:16" x14ac:dyDescent="0.25">
      <c r="A57" s="78" t="s">
        <v>18</v>
      </c>
      <c r="B57" s="78" t="s">
        <v>232</v>
      </c>
      <c r="C57" s="78" t="s">
        <v>229</v>
      </c>
      <c r="D57" s="78" t="s">
        <v>230</v>
      </c>
      <c r="E57" s="78">
        <v>3</v>
      </c>
      <c r="F57" s="78"/>
      <c r="G57" s="8"/>
      <c r="H57" s="79">
        <f t="shared" ref="H57:H66" si="2">E57*(G57+F57)</f>
        <v>0</v>
      </c>
      <c r="I57" s="74"/>
      <c r="J57" s="78"/>
      <c r="K57" s="78"/>
      <c r="L57" s="82"/>
      <c r="M57" s="82"/>
      <c r="N57" s="82"/>
      <c r="O57" s="82"/>
      <c r="P57" s="1"/>
    </row>
    <row r="58" spans="1:16" x14ac:dyDescent="0.25">
      <c r="A58" s="78" t="s">
        <v>19</v>
      </c>
      <c r="B58" s="78" t="s">
        <v>233</v>
      </c>
      <c r="C58" s="78" t="s">
        <v>229</v>
      </c>
      <c r="D58" s="78" t="s">
        <v>230</v>
      </c>
      <c r="E58" s="78">
        <v>1</v>
      </c>
      <c r="F58" s="78"/>
      <c r="G58" s="8"/>
      <c r="H58" s="79">
        <f t="shared" si="2"/>
        <v>0</v>
      </c>
      <c r="I58" s="74"/>
      <c r="J58" s="78"/>
      <c r="K58" s="78"/>
      <c r="L58" s="82"/>
      <c r="M58" s="82"/>
      <c r="N58" s="82"/>
      <c r="O58" s="82"/>
      <c r="P58" s="1"/>
    </row>
    <row r="59" spans="1:16" x14ac:dyDescent="0.25">
      <c r="A59" s="78" t="s">
        <v>20</v>
      </c>
      <c r="B59" s="78" t="s">
        <v>234</v>
      </c>
      <c r="C59" s="78" t="s">
        <v>229</v>
      </c>
      <c r="D59" s="78" t="s">
        <v>230</v>
      </c>
      <c r="E59" s="78">
        <v>1</v>
      </c>
      <c r="F59" s="78"/>
      <c r="G59" s="8"/>
      <c r="H59" s="79">
        <f t="shared" si="2"/>
        <v>0</v>
      </c>
      <c r="I59" s="74"/>
      <c r="J59" s="78"/>
      <c r="K59" s="78"/>
      <c r="L59" s="82"/>
      <c r="M59" s="82"/>
      <c r="N59" s="82"/>
      <c r="O59" s="82"/>
      <c r="P59" s="1"/>
    </row>
    <row r="60" spans="1:16" x14ac:dyDescent="0.25">
      <c r="A60" s="78" t="s">
        <v>21</v>
      </c>
      <c r="B60" s="78" t="s">
        <v>235</v>
      </c>
      <c r="C60" s="78" t="s">
        <v>229</v>
      </c>
      <c r="D60" s="78" t="s">
        <v>230</v>
      </c>
      <c r="E60" s="106">
        <v>5</v>
      </c>
      <c r="F60" s="106"/>
      <c r="G60" s="8"/>
      <c r="H60" s="79">
        <f t="shared" si="2"/>
        <v>0</v>
      </c>
      <c r="I60" s="74"/>
      <c r="J60" s="78"/>
      <c r="K60" s="78"/>
      <c r="L60" s="82"/>
      <c r="M60" s="82"/>
      <c r="N60" s="82"/>
      <c r="O60" s="82"/>
      <c r="P60" s="1"/>
    </row>
    <row r="61" spans="1:16" x14ac:dyDescent="0.25">
      <c r="A61" s="78" t="s">
        <v>22</v>
      </c>
      <c r="B61" s="78" t="s">
        <v>236</v>
      </c>
      <c r="C61" s="78" t="s">
        <v>229</v>
      </c>
      <c r="D61" s="78" t="s">
        <v>230</v>
      </c>
      <c r="E61" s="106">
        <v>3</v>
      </c>
      <c r="F61" s="106"/>
      <c r="G61" s="8"/>
      <c r="H61" s="79">
        <f t="shared" si="2"/>
        <v>0</v>
      </c>
      <c r="I61" s="74"/>
      <c r="J61" s="78"/>
      <c r="K61" s="78"/>
      <c r="L61" s="82"/>
      <c r="M61" s="82"/>
      <c r="N61" s="82"/>
      <c r="O61" s="82"/>
      <c r="P61" s="1"/>
    </row>
    <row r="62" spans="1:16" x14ac:dyDescent="0.25">
      <c r="A62" s="78" t="s">
        <v>23</v>
      </c>
      <c r="B62" s="78" t="s">
        <v>237</v>
      </c>
      <c r="C62" s="78" t="s">
        <v>229</v>
      </c>
      <c r="D62" s="78" t="s">
        <v>230</v>
      </c>
      <c r="E62" s="106">
        <v>1</v>
      </c>
      <c r="F62" s="106"/>
      <c r="G62" s="8"/>
      <c r="H62" s="79">
        <f t="shared" si="2"/>
        <v>0</v>
      </c>
      <c r="I62" s="74"/>
      <c r="J62" s="78"/>
      <c r="K62" s="78"/>
      <c r="L62" s="82"/>
      <c r="M62" s="82"/>
      <c r="N62" s="82"/>
      <c r="O62" s="82"/>
      <c r="P62" s="1"/>
    </row>
    <row r="63" spans="1:16" x14ac:dyDescent="0.25">
      <c r="A63" s="78" t="s">
        <v>24</v>
      </c>
      <c r="B63" s="78" t="s">
        <v>238</v>
      </c>
      <c r="C63" s="78" t="s">
        <v>229</v>
      </c>
      <c r="D63" s="78" t="s">
        <v>230</v>
      </c>
      <c r="E63" s="106">
        <v>3</v>
      </c>
      <c r="F63" s="106"/>
      <c r="G63" s="8"/>
      <c r="H63" s="79">
        <f t="shared" si="2"/>
        <v>0</v>
      </c>
      <c r="I63" s="74"/>
      <c r="J63" s="78"/>
      <c r="K63" s="78"/>
      <c r="L63" s="82"/>
      <c r="M63" s="82"/>
      <c r="N63" s="82"/>
      <c r="O63" s="82"/>
      <c r="P63" s="1"/>
    </row>
    <row r="64" spans="1:16" x14ac:dyDescent="0.25">
      <c r="A64" s="78" t="s">
        <v>87</v>
      </c>
      <c r="B64" s="78" t="s">
        <v>239</v>
      </c>
      <c r="C64" s="78" t="s">
        <v>229</v>
      </c>
      <c r="D64" s="78" t="s">
        <v>230</v>
      </c>
      <c r="E64" s="106">
        <v>1</v>
      </c>
      <c r="F64" s="106"/>
      <c r="G64" s="8"/>
      <c r="H64" s="79">
        <f t="shared" si="2"/>
        <v>0</v>
      </c>
      <c r="I64" s="74"/>
      <c r="J64" s="78"/>
      <c r="K64" s="78"/>
      <c r="L64" s="82"/>
      <c r="M64" s="82"/>
      <c r="N64" s="82"/>
      <c r="O64" s="82"/>
      <c r="P64" s="1"/>
    </row>
    <row r="65" spans="1:16" x14ac:dyDescent="0.25">
      <c r="A65" s="80" t="s">
        <v>25</v>
      </c>
      <c r="B65" s="80" t="s">
        <v>240</v>
      </c>
      <c r="C65" s="78" t="s">
        <v>229</v>
      </c>
      <c r="D65" s="78" t="s">
        <v>230</v>
      </c>
      <c r="E65" s="106">
        <v>3</v>
      </c>
      <c r="F65" s="106"/>
      <c r="G65" s="8"/>
      <c r="H65" s="79">
        <f t="shared" si="2"/>
        <v>0</v>
      </c>
      <c r="I65" s="74"/>
      <c r="J65" s="115"/>
      <c r="K65" s="116"/>
      <c r="L65" s="8"/>
      <c r="M65" s="8"/>
      <c r="N65" s="8"/>
      <c r="O65" s="109"/>
      <c r="P65" s="1"/>
    </row>
    <row r="66" spans="1:16" x14ac:dyDescent="0.25">
      <c r="A66" s="80"/>
      <c r="B66" s="80"/>
      <c r="C66" s="80"/>
      <c r="D66" s="80"/>
      <c r="E66" s="81"/>
      <c r="F66" s="81"/>
      <c r="G66" s="8"/>
      <c r="H66" s="79">
        <f t="shared" si="2"/>
        <v>0</v>
      </c>
      <c r="I66" s="74"/>
      <c r="J66" s="80"/>
      <c r="K66" s="81"/>
      <c r="L66" s="84"/>
      <c r="M66" s="84"/>
      <c r="N66" s="84"/>
      <c r="O66" s="84"/>
      <c r="P66" s="1"/>
    </row>
    <row r="67" spans="1:16" x14ac:dyDescent="0.25">
      <c r="A67" s="80"/>
      <c r="B67" s="80"/>
      <c r="C67" s="80"/>
      <c r="D67" s="80"/>
      <c r="E67" s="81"/>
      <c r="F67" s="81"/>
      <c r="G67" s="84"/>
      <c r="H67" s="84"/>
      <c r="I67" s="74"/>
      <c r="J67" s="80"/>
      <c r="K67" s="81"/>
      <c r="L67" s="84"/>
      <c r="M67" s="84"/>
      <c r="N67" s="84"/>
      <c r="O67" s="84"/>
      <c r="P67" s="1"/>
    </row>
    <row r="68" spans="1:16" x14ac:dyDescent="0.25">
      <c r="A68" s="111" t="s">
        <v>14</v>
      </c>
      <c r="B68" s="242"/>
      <c r="C68" s="242"/>
      <c r="D68" s="242"/>
      <c r="E68" s="96">
        <v>22</v>
      </c>
      <c r="F68" s="241"/>
      <c r="G68" s="112"/>
      <c r="H68" s="187">
        <f>SUM(H56:H67)</f>
        <v>0</v>
      </c>
      <c r="I68" s="74"/>
      <c r="J68" s="111" t="s">
        <v>14</v>
      </c>
      <c r="K68" s="113">
        <v>0</v>
      </c>
      <c r="L68" s="112"/>
      <c r="M68" s="85"/>
      <c r="N68" s="85"/>
      <c r="O68" s="86">
        <v>0</v>
      </c>
      <c r="P68" s="1"/>
    </row>
    <row r="69" spans="1:16" x14ac:dyDescent="0.25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247" t="s">
        <v>26</v>
      </c>
      <c r="L69" s="247"/>
      <c r="M69" s="91"/>
      <c r="N69" s="91"/>
      <c r="O69" s="92"/>
      <c r="P69" s="1"/>
    </row>
    <row r="70" spans="1:16" x14ac:dyDescent="0.25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93"/>
      <c r="L70" s="93"/>
      <c r="M70" s="93"/>
      <c r="N70" s="93"/>
      <c r="O70" s="74"/>
      <c r="P70" s="1"/>
    </row>
    <row r="71" spans="1:16" x14ac:dyDescent="0.25">
      <c r="A71" s="248" t="s">
        <v>204</v>
      </c>
      <c r="B71" s="248"/>
      <c r="C71" s="248"/>
      <c r="D71" s="248"/>
      <c r="E71" s="248"/>
      <c r="F71" s="248"/>
      <c r="G71" s="248"/>
      <c r="H71" s="248"/>
      <c r="I71" s="248"/>
      <c r="J71" s="248"/>
      <c r="K71" s="248"/>
      <c r="L71" s="248"/>
      <c r="M71" s="248"/>
      <c r="N71" s="248"/>
      <c r="O71" s="248"/>
      <c r="P71" s="1"/>
    </row>
    <row r="72" spans="1:16" x14ac:dyDescent="0.25">
      <c r="A72" s="72" t="s">
        <v>165</v>
      </c>
      <c r="B72" s="72"/>
      <c r="C72" s="72"/>
      <c r="D72" s="72"/>
      <c r="E72" s="72" t="s">
        <v>113</v>
      </c>
      <c r="F72" s="72"/>
      <c r="G72" s="71"/>
      <c r="H72" s="71"/>
      <c r="I72" s="74"/>
      <c r="J72" s="72" t="s">
        <v>2</v>
      </c>
      <c r="K72" s="72" t="s">
        <v>113</v>
      </c>
      <c r="L72" s="71"/>
      <c r="M72" s="71"/>
      <c r="N72" s="71"/>
      <c r="O72" s="71"/>
      <c r="P72" s="1"/>
    </row>
    <row r="73" spans="1:16" x14ac:dyDescent="0.25">
      <c r="A73" s="104" t="s">
        <v>4</v>
      </c>
      <c r="B73" s="235"/>
      <c r="C73" s="235"/>
      <c r="D73" s="235"/>
      <c r="E73" s="72" t="s">
        <v>110</v>
      </c>
      <c r="F73" s="72"/>
      <c r="G73" s="71"/>
      <c r="H73" s="71"/>
      <c r="I73" s="74"/>
      <c r="J73" s="104" t="s">
        <v>4</v>
      </c>
      <c r="K73" s="72" t="s">
        <v>110</v>
      </c>
      <c r="L73" s="71"/>
      <c r="M73" s="71"/>
      <c r="N73" s="71"/>
      <c r="O73" s="71"/>
      <c r="P73" s="1"/>
    </row>
    <row r="74" spans="1:16" ht="15.75" thickBot="1" x14ac:dyDescent="0.3">
      <c r="A74" s="244" t="s">
        <v>6</v>
      </c>
      <c r="B74" s="244"/>
      <c r="C74" s="244"/>
      <c r="D74" s="244"/>
      <c r="E74" s="244"/>
      <c r="F74" s="244"/>
      <c r="G74" s="244"/>
      <c r="H74" s="244"/>
      <c r="I74" s="74"/>
      <c r="J74" s="244" t="s">
        <v>7</v>
      </c>
      <c r="K74" s="244"/>
      <c r="L74" s="244"/>
      <c r="M74" s="244"/>
      <c r="N74" s="244"/>
      <c r="O74" s="244"/>
      <c r="P74" s="1"/>
    </row>
    <row r="75" spans="1:16" ht="30" x14ac:dyDescent="0.25">
      <c r="A75" s="75" t="s">
        <v>8</v>
      </c>
      <c r="B75" s="75" t="s">
        <v>227</v>
      </c>
      <c r="C75" s="75" t="s">
        <v>228</v>
      </c>
      <c r="D75" s="75" t="s">
        <v>38</v>
      </c>
      <c r="E75" s="75" t="s">
        <v>9</v>
      </c>
      <c r="F75" s="76" t="s">
        <v>243</v>
      </c>
      <c r="G75" s="76" t="s">
        <v>244</v>
      </c>
      <c r="H75" s="77" t="s">
        <v>15</v>
      </c>
      <c r="I75" s="74"/>
      <c r="J75" s="75" t="s">
        <v>8</v>
      </c>
      <c r="K75" s="75" t="s">
        <v>9</v>
      </c>
      <c r="L75" s="76" t="s">
        <v>10</v>
      </c>
      <c r="M75" s="105" t="s">
        <v>16</v>
      </c>
      <c r="N75" s="105" t="s">
        <v>12</v>
      </c>
      <c r="O75" s="77" t="s">
        <v>15</v>
      </c>
      <c r="P75" s="1"/>
    </row>
    <row r="76" spans="1:16" x14ac:dyDescent="0.25">
      <c r="A76" s="245" t="s">
        <v>13</v>
      </c>
      <c r="B76" s="245"/>
      <c r="C76" s="245"/>
      <c r="D76" s="245"/>
      <c r="E76" s="245"/>
      <c r="F76" s="245"/>
      <c r="G76" s="245"/>
      <c r="H76" s="245"/>
      <c r="I76" s="74"/>
      <c r="J76" s="245" t="s">
        <v>13</v>
      </c>
      <c r="K76" s="245"/>
      <c r="L76" s="245"/>
      <c r="M76" s="245"/>
      <c r="N76" s="245"/>
      <c r="O76" s="245"/>
      <c r="P76" s="1"/>
    </row>
    <row r="77" spans="1:16" x14ac:dyDescent="0.25">
      <c r="A77" s="78" t="s">
        <v>17</v>
      </c>
      <c r="B77" s="78" t="s">
        <v>231</v>
      </c>
      <c r="C77" s="78" t="s">
        <v>229</v>
      </c>
      <c r="D77" s="78" t="s">
        <v>230</v>
      </c>
      <c r="E77" s="78">
        <v>1</v>
      </c>
      <c r="F77" s="78"/>
      <c r="G77" s="8"/>
      <c r="H77" s="79">
        <f>E77*(G77+F77)</f>
        <v>0</v>
      </c>
      <c r="I77" s="74"/>
      <c r="J77" s="78"/>
      <c r="K77" s="106"/>
      <c r="L77" s="82"/>
      <c r="M77" s="83">
        <v>0</v>
      </c>
      <c r="N77" s="83"/>
      <c r="O77" s="82"/>
      <c r="P77" s="1"/>
    </row>
    <row r="78" spans="1:16" x14ac:dyDescent="0.25">
      <c r="A78" s="78" t="s">
        <v>18</v>
      </c>
      <c r="B78" s="78" t="s">
        <v>232</v>
      </c>
      <c r="C78" s="78" t="s">
        <v>229</v>
      </c>
      <c r="D78" s="78" t="s">
        <v>230</v>
      </c>
      <c r="E78" s="78">
        <v>3</v>
      </c>
      <c r="F78" s="78"/>
      <c r="G78" s="8"/>
      <c r="H78" s="79">
        <f t="shared" ref="H78:H87" si="3">E78*(G78+F78)</f>
        <v>0</v>
      </c>
      <c r="I78" s="74"/>
      <c r="J78" s="78"/>
      <c r="K78" s="78"/>
      <c r="L78" s="82"/>
      <c r="M78" s="82"/>
      <c r="N78" s="82"/>
      <c r="O78" s="82"/>
      <c r="P78" s="1"/>
    </row>
    <row r="79" spans="1:16" x14ac:dyDescent="0.25">
      <c r="A79" s="78" t="s">
        <v>19</v>
      </c>
      <c r="B79" s="78" t="s">
        <v>233</v>
      </c>
      <c r="C79" s="78" t="s">
        <v>229</v>
      </c>
      <c r="D79" s="78" t="s">
        <v>230</v>
      </c>
      <c r="E79" s="78">
        <v>1</v>
      </c>
      <c r="F79" s="78"/>
      <c r="G79" s="8"/>
      <c r="H79" s="79">
        <f t="shared" si="3"/>
        <v>0</v>
      </c>
      <c r="I79" s="74"/>
      <c r="J79" s="78"/>
      <c r="K79" s="78"/>
      <c r="L79" s="82"/>
      <c r="M79" s="82"/>
      <c r="N79" s="82"/>
      <c r="O79" s="82"/>
      <c r="P79" s="1"/>
    </row>
    <row r="80" spans="1:16" x14ac:dyDescent="0.25">
      <c r="A80" s="78" t="s">
        <v>20</v>
      </c>
      <c r="B80" s="78" t="s">
        <v>234</v>
      </c>
      <c r="C80" s="78" t="s">
        <v>229</v>
      </c>
      <c r="D80" s="78" t="s">
        <v>230</v>
      </c>
      <c r="E80" s="78">
        <v>1</v>
      </c>
      <c r="F80" s="78"/>
      <c r="G80" s="8"/>
      <c r="H80" s="79">
        <f t="shared" si="3"/>
        <v>0</v>
      </c>
      <c r="I80" s="74"/>
      <c r="J80" s="78"/>
      <c r="K80" s="78"/>
      <c r="L80" s="82"/>
      <c r="M80" s="82"/>
      <c r="N80" s="82"/>
      <c r="O80" s="82"/>
      <c r="P80" s="1"/>
    </row>
    <row r="81" spans="1:16" x14ac:dyDescent="0.25">
      <c r="A81" s="78" t="s">
        <v>21</v>
      </c>
      <c r="B81" s="78" t="s">
        <v>235</v>
      </c>
      <c r="C81" s="78" t="s">
        <v>229</v>
      </c>
      <c r="D81" s="78" t="s">
        <v>230</v>
      </c>
      <c r="E81" s="106">
        <v>5</v>
      </c>
      <c r="F81" s="106"/>
      <c r="G81" s="8"/>
      <c r="H81" s="79">
        <f t="shared" si="3"/>
        <v>0</v>
      </c>
      <c r="I81" s="74"/>
      <c r="J81" s="78"/>
      <c r="K81" s="78"/>
      <c r="L81" s="82"/>
      <c r="M81" s="82"/>
      <c r="N81" s="82"/>
      <c r="O81" s="82"/>
      <c r="P81" s="1"/>
    </row>
    <row r="82" spans="1:16" x14ac:dyDescent="0.25">
      <c r="A82" s="78" t="s">
        <v>22</v>
      </c>
      <c r="B82" s="78" t="s">
        <v>236</v>
      </c>
      <c r="C82" s="78" t="s">
        <v>229</v>
      </c>
      <c r="D82" s="78" t="s">
        <v>230</v>
      </c>
      <c r="E82" s="106">
        <v>3</v>
      </c>
      <c r="F82" s="106"/>
      <c r="G82" s="8"/>
      <c r="H82" s="79">
        <f t="shared" si="3"/>
        <v>0</v>
      </c>
      <c r="I82" s="74"/>
      <c r="J82" s="78"/>
      <c r="K82" s="106"/>
      <c r="L82" s="82"/>
      <c r="M82" s="82"/>
      <c r="N82" s="82"/>
      <c r="O82" s="82"/>
      <c r="P82" s="1"/>
    </row>
    <row r="83" spans="1:16" x14ac:dyDescent="0.25">
      <c r="A83" s="78" t="s">
        <v>23</v>
      </c>
      <c r="B83" s="78" t="s">
        <v>237</v>
      </c>
      <c r="C83" s="78" t="s">
        <v>229</v>
      </c>
      <c r="D83" s="78" t="s">
        <v>230</v>
      </c>
      <c r="E83" s="106">
        <v>1</v>
      </c>
      <c r="F83" s="106"/>
      <c r="G83" s="8"/>
      <c r="H83" s="79">
        <f t="shared" si="3"/>
        <v>0</v>
      </c>
      <c r="I83" s="74"/>
      <c r="J83" s="78"/>
      <c r="K83" s="106"/>
      <c r="L83" s="82"/>
      <c r="M83" s="82"/>
      <c r="N83" s="82"/>
      <c r="O83" s="82"/>
      <c r="P83" s="1"/>
    </row>
    <row r="84" spans="1:16" x14ac:dyDescent="0.25">
      <c r="A84" s="78" t="s">
        <v>24</v>
      </c>
      <c r="B84" s="78" t="s">
        <v>238</v>
      </c>
      <c r="C84" s="78" t="s">
        <v>229</v>
      </c>
      <c r="D84" s="78" t="s">
        <v>230</v>
      </c>
      <c r="E84" s="106">
        <v>3</v>
      </c>
      <c r="F84" s="106"/>
      <c r="G84" s="8"/>
      <c r="H84" s="79">
        <f t="shared" si="3"/>
        <v>0</v>
      </c>
      <c r="I84" s="74"/>
      <c r="J84" s="78"/>
      <c r="K84" s="106"/>
      <c r="L84" s="82"/>
      <c r="M84" s="82"/>
      <c r="N84" s="82"/>
      <c r="O84" s="82"/>
      <c r="P84" s="1"/>
    </row>
    <row r="85" spans="1:16" x14ac:dyDescent="0.25">
      <c r="A85" s="78" t="s">
        <v>87</v>
      </c>
      <c r="B85" s="78" t="s">
        <v>239</v>
      </c>
      <c r="C85" s="78" t="s">
        <v>229</v>
      </c>
      <c r="D85" s="78" t="s">
        <v>230</v>
      </c>
      <c r="E85" s="106">
        <v>1</v>
      </c>
      <c r="F85" s="106"/>
      <c r="G85" s="8"/>
      <c r="H85" s="79">
        <f t="shared" si="3"/>
        <v>0</v>
      </c>
      <c r="I85" s="74"/>
      <c r="J85" s="78"/>
      <c r="K85" s="106"/>
      <c r="L85" s="8"/>
      <c r="M85" s="8"/>
      <c r="N85" s="8"/>
      <c r="O85" s="107"/>
      <c r="P85" s="1"/>
    </row>
    <row r="86" spans="1:16" x14ac:dyDescent="0.25">
      <c r="A86" s="80" t="s">
        <v>25</v>
      </c>
      <c r="B86" s="80" t="s">
        <v>240</v>
      </c>
      <c r="C86" s="78" t="s">
        <v>229</v>
      </c>
      <c r="D86" s="78" t="s">
        <v>230</v>
      </c>
      <c r="E86" s="106">
        <v>3</v>
      </c>
      <c r="F86" s="106"/>
      <c r="G86" s="8"/>
      <c r="H86" s="79">
        <f t="shared" si="3"/>
        <v>0</v>
      </c>
      <c r="I86" s="74"/>
      <c r="J86" s="78"/>
      <c r="K86" s="78"/>
      <c r="L86" s="108"/>
      <c r="M86" s="108"/>
      <c r="N86" s="108"/>
      <c r="O86" s="109"/>
      <c r="P86" s="1"/>
    </row>
    <row r="87" spans="1:16" x14ac:dyDescent="0.25">
      <c r="A87" s="80"/>
      <c r="B87" s="80"/>
      <c r="C87" s="80"/>
      <c r="D87" s="80"/>
      <c r="E87" s="81"/>
      <c r="F87" s="81"/>
      <c r="G87" s="8"/>
      <c r="H87" s="79">
        <f t="shared" si="3"/>
        <v>0</v>
      </c>
      <c r="I87" s="74"/>
      <c r="J87" s="78"/>
      <c r="K87" s="106"/>
      <c r="L87" s="82"/>
      <c r="M87" s="82"/>
      <c r="N87" s="82"/>
      <c r="O87" s="82"/>
      <c r="P87" s="1"/>
    </row>
    <row r="88" spans="1:16" x14ac:dyDescent="0.25">
      <c r="A88" s="80"/>
      <c r="B88" s="80"/>
      <c r="C88" s="80"/>
      <c r="D88" s="80"/>
      <c r="E88" s="81"/>
      <c r="F88" s="81"/>
      <c r="G88" s="84"/>
      <c r="H88" s="84"/>
      <c r="I88" s="74"/>
      <c r="J88" s="80"/>
      <c r="K88" s="81"/>
      <c r="L88" s="84"/>
      <c r="M88" s="84"/>
      <c r="N88" s="84"/>
      <c r="O88" s="84"/>
      <c r="P88" s="1"/>
    </row>
    <row r="89" spans="1:16" x14ac:dyDescent="0.25">
      <c r="A89" s="111" t="s">
        <v>14</v>
      </c>
      <c r="B89" s="242"/>
      <c r="C89" s="242"/>
      <c r="D89" s="242"/>
      <c r="E89" s="96">
        <v>22</v>
      </c>
      <c r="F89" s="241"/>
      <c r="G89" s="112"/>
      <c r="H89" s="187">
        <f>SUM(H77:H88)</f>
        <v>0</v>
      </c>
      <c r="I89" s="74"/>
      <c r="J89" s="111" t="s">
        <v>14</v>
      </c>
      <c r="K89" s="113">
        <v>0</v>
      </c>
      <c r="L89" s="112"/>
      <c r="M89" s="85"/>
      <c r="N89" s="85"/>
      <c r="O89" s="86">
        <v>0</v>
      </c>
      <c r="P89" s="1"/>
    </row>
    <row r="90" spans="1:16" x14ac:dyDescent="0.25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247" t="s">
        <v>26</v>
      </c>
      <c r="L90" s="247"/>
      <c r="M90" s="91"/>
      <c r="N90" s="91"/>
      <c r="O90" s="92"/>
      <c r="P90" s="1"/>
    </row>
    <row r="91" spans="1:16" x14ac:dyDescent="0.25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93"/>
      <c r="L91" s="93"/>
      <c r="M91" s="93"/>
      <c r="N91" s="93"/>
      <c r="O91" s="74"/>
      <c r="P91" s="1"/>
    </row>
    <row r="92" spans="1:16" x14ac:dyDescent="0.25">
      <c r="A92" s="248" t="s">
        <v>205</v>
      </c>
      <c r="B92" s="248"/>
      <c r="C92" s="248"/>
      <c r="D92" s="248"/>
      <c r="E92" s="248"/>
      <c r="F92" s="248"/>
      <c r="G92" s="248"/>
      <c r="H92" s="248"/>
      <c r="I92" s="248"/>
      <c r="J92" s="248"/>
      <c r="K92" s="248"/>
      <c r="L92" s="248"/>
      <c r="M92" s="248"/>
      <c r="N92" s="248"/>
      <c r="O92" s="248"/>
      <c r="P92" s="1"/>
    </row>
    <row r="93" spans="1:16" x14ac:dyDescent="0.25">
      <c r="A93" s="72" t="s">
        <v>166</v>
      </c>
      <c r="B93" s="72"/>
      <c r="C93" s="72"/>
      <c r="D93" s="72"/>
      <c r="E93" s="72" t="s">
        <v>116</v>
      </c>
      <c r="F93" s="72"/>
      <c r="G93" s="71"/>
      <c r="H93" s="71"/>
      <c r="I93" s="74"/>
      <c r="J93" s="72" t="s">
        <v>2</v>
      </c>
      <c r="K93" s="72" t="s">
        <v>113</v>
      </c>
      <c r="L93" s="71"/>
      <c r="M93" s="71"/>
      <c r="N93" s="71"/>
      <c r="O93" s="71"/>
      <c r="P93" s="1"/>
    </row>
    <row r="94" spans="1:16" x14ac:dyDescent="0.25">
      <c r="A94" s="183" t="s">
        <v>4</v>
      </c>
      <c r="B94" s="235"/>
      <c r="C94" s="235"/>
      <c r="D94" s="235"/>
      <c r="E94" s="72" t="s">
        <v>110</v>
      </c>
      <c r="F94" s="72"/>
      <c r="G94" s="71"/>
      <c r="H94" s="71"/>
      <c r="I94" s="74"/>
      <c r="J94" s="183" t="s">
        <v>4</v>
      </c>
      <c r="K94" s="72" t="s">
        <v>110</v>
      </c>
      <c r="L94" s="71"/>
      <c r="M94" s="71"/>
      <c r="N94" s="71"/>
      <c r="O94" s="71"/>
      <c r="P94" s="1"/>
    </row>
    <row r="95" spans="1:16" ht="15.75" thickBot="1" x14ac:dyDescent="0.3">
      <c r="A95" s="244" t="s">
        <v>6</v>
      </c>
      <c r="B95" s="244"/>
      <c r="C95" s="244"/>
      <c r="D95" s="244"/>
      <c r="E95" s="244"/>
      <c r="F95" s="244"/>
      <c r="G95" s="244"/>
      <c r="H95" s="244"/>
      <c r="I95" s="74"/>
      <c r="J95" s="244" t="s">
        <v>7</v>
      </c>
      <c r="K95" s="244"/>
      <c r="L95" s="244"/>
      <c r="M95" s="244"/>
      <c r="N95" s="244"/>
      <c r="O95" s="244"/>
      <c r="P95" s="1"/>
    </row>
    <row r="96" spans="1:16" ht="30" x14ac:dyDescent="0.25">
      <c r="A96" s="75" t="s">
        <v>8</v>
      </c>
      <c r="B96" s="75" t="s">
        <v>227</v>
      </c>
      <c r="C96" s="75" t="s">
        <v>228</v>
      </c>
      <c r="D96" s="75" t="s">
        <v>38</v>
      </c>
      <c r="E96" s="75" t="s">
        <v>9</v>
      </c>
      <c r="F96" s="76" t="s">
        <v>243</v>
      </c>
      <c r="G96" s="76" t="s">
        <v>244</v>
      </c>
      <c r="H96" s="77" t="s">
        <v>15</v>
      </c>
      <c r="I96" s="74"/>
      <c r="J96" s="75" t="s">
        <v>8</v>
      </c>
      <c r="K96" s="75" t="s">
        <v>9</v>
      </c>
      <c r="L96" s="76" t="s">
        <v>10</v>
      </c>
      <c r="M96" s="105" t="s">
        <v>16</v>
      </c>
      <c r="N96" s="105" t="s">
        <v>12</v>
      </c>
      <c r="O96" s="77" t="s">
        <v>15</v>
      </c>
      <c r="P96" s="1"/>
    </row>
    <row r="97" spans="1:16" x14ac:dyDescent="0.25">
      <c r="A97" s="245" t="s">
        <v>13</v>
      </c>
      <c r="B97" s="245"/>
      <c r="C97" s="245"/>
      <c r="D97" s="245"/>
      <c r="E97" s="245"/>
      <c r="F97" s="245"/>
      <c r="G97" s="245"/>
      <c r="H97" s="245"/>
      <c r="I97" s="74"/>
      <c r="J97" s="245" t="s">
        <v>13</v>
      </c>
      <c r="K97" s="245"/>
      <c r="L97" s="245"/>
      <c r="M97" s="245"/>
      <c r="N97" s="245"/>
      <c r="O97" s="245"/>
      <c r="P97" s="1"/>
    </row>
    <row r="98" spans="1:16" x14ac:dyDescent="0.25">
      <c r="A98" s="78" t="s">
        <v>17</v>
      </c>
      <c r="B98" s="78" t="s">
        <v>231</v>
      </c>
      <c r="C98" s="78" t="s">
        <v>229</v>
      </c>
      <c r="D98" s="78" t="s">
        <v>230</v>
      </c>
      <c r="E98" s="78">
        <v>1</v>
      </c>
      <c r="F98" s="78"/>
      <c r="G98" s="8"/>
      <c r="H98" s="79">
        <f>E98*(G98+F98)</f>
        <v>0</v>
      </c>
      <c r="I98" s="74"/>
      <c r="J98" s="78"/>
      <c r="K98" s="106"/>
      <c r="L98" s="82"/>
      <c r="M98" s="83">
        <v>0</v>
      </c>
      <c r="N98" s="83"/>
      <c r="O98" s="82"/>
      <c r="P98" s="1"/>
    </row>
    <row r="99" spans="1:16" x14ac:dyDescent="0.25">
      <c r="A99" s="78" t="s">
        <v>18</v>
      </c>
      <c r="B99" s="78" t="s">
        <v>232</v>
      </c>
      <c r="C99" s="78" t="s">
        <v>229</v>
      </c>
      <c r="D99" s="78" t="s">
        <v>230</v>
      </c>
      <c r="E99" s="78">
        <v>3</v>
      </c>
      <c r="F99" s="78"/>
      <c r="G99" s="8"/>
      <c r="H99" s="79">
        <f t="shared" ref="H99:H108" si="4">E99*(G99+F99)</f>
        <v>0</v>
      </c>
      <c r="I99" s="74"/>
      <c r="J99" s="78"/>
      <c r="K99" s="78"/>
      <c r="L99" s="82"/>
      <c r="M99" s="82"/>
      <c r="N99" s="82"/>
      <c r="O99" s="82"/>
      <c r="P99" s="1"/>
    </row>
    <row r="100" spans="1:16" x14ac:dyDescent="0.25">
      <c r="A100" s="78" t="s">
        <v>19</v>
      </c>
      <c r="B100" s="78" t="s">
        <v>233</v>
      </c>
      <c r="C100" s="78" t="s">
        <v>229</v>
      </c>
      <c r="D100" s="78" t="s">
        <v>230</v>
      </c>
      <c r="E100" s="78">
        <v>1</v>
      </c>
      <c r="F100" s="78"/>
      <c r="G100" s="8"/>
      <c r="H100" s="79">
        <f t="shared" si="4"/>
        <v>0</v>
      </c>
      <c r="I100" s="74"/>
      <c r="J100" s="78"/>
      <c r="K100" s="78"/>
      <c r="L100" s="82"/>
      <c r="M100" s="82"/>
      <c r="N100" s="82"/>
      <c r="O100" s="82"/>
      <c r="P100" s="1"/>
    </row>
    <row r="101" spans="1:16" x14ac:dyDescent="0.25">
      <c r="A101" s="78" t="s">
        <v>20</v>
      </c>
      <c r="B101" s="78" t="s">
        <v>234</v>
      </c>
      <c r="C101" s="78" t="s">
        <v>229</v>
      </c>
      <c r="D101" s="78" t="s">
        <v>230</v>
      </c>
      <c r="E101" s="78">
        <v>1</v>
      </c>
      <c r="F101" s="78"/>
      <c r="G101" s="8"/>
      <c r="H101" s="79">
        <f t="shared" si="4"/>
        <v>0</v>
      </c>
      <c r="I101" s="74"/>
      <c r="J101" s="78"/>
      <c r="K101" s="78"/>
      <c r="L101" s="82"/>
      <c r="M101" s="82"/>
      <c r="N101" s="82"/>
      <c r="O101" s="82"/>
      <c r="P101" s="1"/>
    </row>
    <row r="102" spans="1:16" x14ac:dyDescent="0.25">
      <c r="A102" s="78" t="s">
        <v>21</v>
      </c>
      <c r="B102" s="78" t="s">
        <v>235</v>
      </c>
      <c r="C102" s="78" t="s">
        <v>229</v>
      </c>
      <c r="D102" s="78" t="s">
        <v>230</v>
      </c>
      <c r="E102" s="106">
        <v>5</v>
      </c>
      <c r="F102" s="106"/>
      <c r="G102" s="8"/>
      <c r="H102" s="79">
        <f t="shared" si="4"/>
        <v>0</v>
      </c>
      <c r="I102" s="74"/>
      <c r="J102" s="78"/>
      <c r="K102" s="78"/>
      <c r="L102" s="82"/>
      <c r="M102" s="82"/>
      <c r="N102" s="82"/>
      <c r="O102" s="82"/>
      <c r="P102" s="1"/>
    </row>
    <row r="103" spans="1:16" x14ac:dyDescent="0.25">
      <c r="A103" s="78" t="s">
        <v>22</v>
      </c>
      <c r="B103" s="78" t="s">
        <v>236</v>
      </c>
      <c r="C103" s="78" t="s">
        <v>229</v>
      </c>
      <c r="D103" s="78" t="s">
        <v>230</v>
      </c>
      <c r="E103" s="106">
        <v>3</v>
      </c>
      <c r="F103" s="106"/>
      <c r="G103" s="8"/>
      <c r="H103" s="79">
        <f t="shared" si="4"/>
        <v>0</v>
      </c>
      <c r="I103" s="74"/>
      <c r="J103" s="78"/>
      <c r="K103" s="106"/>
      <c r="L103" s="82"/>
      <c r="M103" s="82"/>
      <c r="N103" s="82"/>
      <c r="O103" s="82"/>
      <c r="P103" s="1"/>
    </row>
    <row r="104" spans="1:16" x14ac:dyDescent="0.25">
      <c r="A104" s="78" t="s">
        <v>23</v>
      </c>
      <c r="B104" s="78" t="s">
        <v>237</v>
      </c>
      <c r="C104" s="78" t="s">
        <v>229</v>
      </c>
      <c r="D104" s="78" t="s">
        <v>230</v>
      </c>
      <c r="E104" s="106">
        <v>1</v>
      </c>
      <c r="F104" s="106"/>
      <c r="G104" s="8"/>
      <c r="H104" s="79">
        <f t="shared" si="4"/>
        <v>0</v>
      </c>
      <c r="I104" s="74"/>
      <c r="J104" s="78"/>
      <c r="K104" s="106"/>
      <c r="L104" s="82"/>
      <c r="M104" s="82"/>
      <c r="N104" s="82"/>
      <c r="O104" s="82"/>
      <c r="P104" s="1"/>
    </row>
    <row r="105" spans="1:16" x14ac:dyDescent="0.25">
      <c r="A105" s="78" t="s">
        <v>24</v>
      </c>
      <c r="B105" s="78" t="s">
        <v>238</v>
      </c>
      <c r="C105" s="78" t="s">
        <v>229</v>
      </c>
      <c r="D105" s="78" t="s">
        <v>230</v>
      </c>
      <c r="E105" s="106">
        <v>3</v>
      </c>
      <c r="F105" s="106"/>
      <c r="G105" s="8"/>
      <c r="H105" s="79">
        <f t="shared" si="4"/>
        <v>0</v>
      </c>
      <c r="I105" s="74"/>
      <c r="J105" s="78"/>
      <c r="K105" s="106"/>
      <c r="L105" s="82"/>
      <c r="M105" s="82"/>
      <c r="N105" s="82"/>
      <c r="O105" s="82"/>
      <c r="P105" s="1"/>
    </row>
    <row r="106" spans="1:16" x14ac:dyDescent="0.25">
      <c r="A106" s="78" t="s">
        <v>87</v>
      </c>
      <c r="B106" s="78" t="s">
        <v>239</v>
      </c>
      <c r="C106" s="78" t="s">
        <v>229</v>
      </c>
      <c r="D106" s="78" t="s">
        <v>230</v>
      </c>
      <c r="E106" s="106">
        <v>1</v>
      </c>
      <c r="F106" s="106"/>
      <c r="G106" s="8"/>
      <c r="H106" s="79">
        <f t="shared" si="4"/>
        <v>0</v>
      </c>
      <c r="I106" s="74"/>
      <c r="J106" s="78"/>
      <c r="K106" s="106"/>
      <c r="L106" s="8"/>
      <c r="M106" s="8"/>
      <c r="N106" s="8"/>
      <c r="O106" s="107"/>
      <c r="P106" s="1"/>
    </row>
    <row r="107" spans="1:16" x14ac:dyDescent="0.25">
      <c r="A107" s="80" t="s">
        <v>25</v>
      </c>
      <c r="B107" s="80" t="s">
        <v>240</v>
      </c>
      <c r="C107" s="78" t="s">
        <v>229</v>
      </c>
      <c r="D107" s="78" t="s">
        <v>230</v>
      </c>
      <c r="E107" s="106">
        <v>3</v>
      </c>
      <c r="F107" s="106"/>
      <c r="G107" s="8"/>
      <c r="H107" s="79">
        <f t="shared" si="4"/>
        <v>0</v>
      </c>
      <c r="I107" s="74"/>
      <c r="J107" s="78"/>
      <c r="K107" s="78"/>
      <c r="L107" s="108"/>
      <c r="M107" s="108"/>
      <c r="N107" s="108"/>
      <c r="O107" s="109"/>
      <c r="P107" s="1"/>
    </row>
    <row r="108" spans="1:16" x14ac:dyDescent="0.25">
      <c r="A108" s="80"/>
      <c r="B108" s="80"/>
      <c r="C108" s="80"/>
      <c r="D108" s="80"/>
      <c r="E108" s="81"/>
      <c r="F108" s="81"/>
      <c r="G108" s="8"/>
      <c r="H108" s="79">
        <f t="shared" si="4"/>
        <v>0</v>
      </c>
      <c r="I108" s="74"/>
      <c r="J108" s="78"/>
      <c r="K108" s="106"/>
      <c r="L108" s="82"/>
      <c r="M108" s="82"/>
      <c r="N108" s="82"/>
      <c r="O108" s="82"/>
      <c r="P108" s="1"/>
    </row>
    <row r="109" spans="1:16" x14ac:dyDescent="0.25">
      <c r="A109" s="80"/>
      <c r="B109" s="80"/>
      <c r="C109" s="80"/>
      <c r="D109" s="80"/>
      <c r="E109" s="81"/>
      <c r="F109" s="81"/>
      <c r="G109" s="84"/>
      <c r="H109" s="84"/>
      <c r="I109" s="74"/>
      <c r="J109" s="80"/>
      <c r="K109" s="81"/>
      <c r="L109" s="84"/>
      <c r="M109" s="84"/>
      <c r="N109" s="84"/>
      <c r="O109" s="84"/>
      <c r="P109" s="1"/>
    </row>
    <row r="110" spans="1:16" x14ac:dyDescent="0.25">
      <c r="A110" s="111" t="s">
        <v>14</v>
      </c>
      <c r="B110" s="242"/>
      <c r="C110" s="242"/>
      <c r="D110" s="242"/>
      <c r="E110" s="185">
        <v>22</v>
      </c>
      <c r="F110" s="241"/>
      <c r="G110" s="112"/>
      <c r="H110" s="187">
        <f>SUM(H98:H109)</f>
        <v>0</v>
      </c>
      <c r="I110" s="74"/>
      <c r="J110" s="111" t="s">
        <v>14</v>
      </c>
      <c r="K110" s="113">
        <v>0</v>
      </c>
      <c r="L110" s="112"/>
      <c r="M110" s="186"/>
      <c r="N110" s="186"/>
      <c r="O110" s="86">
        <v>0</v>
      </c>
      <c r="P110" s="1"/>
    </row>
    <row r="111" spans="1:16" x14ac:dyDescent="0.25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247" t="s">
        <v>26</v>
      </c>
      <c r="L111" s="247"/>
      <c r="M111" s="91"/>
      <c r="N111" s="91"/>
      <c r="O111" s="92"/>
      <c r="P111" s="1"/>
    </row>
    <row r="112" spans="1:16" x14ac:dyDescent="0.25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1"/>
    </row>
    <row r="113" spans="1:16" x14ac:dyDescent="0.25">
      <c r="A113" s="248" t="s">
        <v>206</v>
      </c>
      <c r="B113" s="248"/>
      <c r="C113" s="248"/>
      <c r="D113" s="248"/>
      <c r="E113" s="248"/>
      <c r="F113" s="248"/>
      <c r="G113" s="248"/>
      <c r="H113" s="248"/>
      <c r="I113" s="248"/>
      <c r="J113" s="248"/>
      <c r="K113" s="248"/>
      <c r="L113" s="248"/>
      <c r="M113" s="248"/>
      <c r="N113" s="248"/>
      <c r="O113" s="248"/>
      <c r="P113" s="1"/>
    </row>
    <row r="114" spans="1:16" x14ac:dyDescent="0.25">
      <c r="A114" s="72" t="s">
        <v>167</v>
      </c>
      <c r="B114" s="72"/>
      <c r="C114" s="72"/>
      <c r="D114" s="72"/>
      <c r="E114" s="72" t="s">
        <v>116</v>
      </c>
      <c r="F114" s="72"/>
      <c r="G114" s="71"/>
      <c r="H114" s="71"/>
      <c r="I114" s="74"/>
      <c r="J114" s="72" t="s">
        <v>2</v>
      </c>
      <c r="K114" s="72" t="s">
        <v>113</v>
      </c>
      <c r="L114" s="71"/>
      <c r="M114" s="71"/>
      <c r="N114" s="71"/>
      <c r="O114" s="71"/>
      <c r="P114" s="1"/>
    </row>
    <row r="115" spans="1:16" x14ac:dyDescent="0.25">
      <c r="A115" s="207" t="s">
        <v>4</v>
      </c>
      <c r="B115" s="235"/>
      <c r="C115" s="235"/>
      <c r="D115" s="235"/>
      <c r="E115" s="72" t="s">
        <v>110</v>
      </c>
      <c r="F115" s="72"/>
      <c r="G115" s="71"/>
      <c r="H115" s="71"/>
      <c r="I115" s="74"/>
      <c r="J115" s="207" t="s">
        <v>4</v>
      </c>
      <c r="K115" s="72" t="s">
        <v>110</v>
      </c>
      <c r="L115" s="71"/>
      <c r="M115" s="71"/>
      <c r="N115" s="71"/>
      <c r="O115" s="71"/>
      <c r="P115" s="1"/>
    </row>
    <row r="116" spans="1:16" ht="15.75" thickBot="1" x14ac:dyDescent="0.3">
      <c r="A116" s="244" t="s">
        <v>6</v>
      </c>
      <c r="B116" s="244"/>
      <c r="C116" s="244"/>
      <c r="D116" s="244"/>
      <c r="E116" s="244"/>
      <c r="F116" s="244"/>
      <c r="G116" s="244"/>
      <c r="H116" s="244"/>
      <c r="I116" s="74"/>
      <c r="J116" s="244" t="s">
        <v>7</v>
      </c>
      <c r="K116" s="244"/>
      <c r="L116" s="244"/>
      <c r="M116" s="244"/>
      <c r="N116" s="244"/>
      <c r="O116" s="244"/>
      <c r="P116" s="1"/>
    </row>
    <row r="117" spans="1:16" ht="30" x14ac:dyDescent="0.25">
      <c r="A117" s="75" t="s">
        <v>8</v>
      </c>
      <c r="B117" s="75" t="s">
        <v>227</v>
      </c>
      <c r="C117" s="75" t="s">
        <v>228</v>
      </c>
      <c r="D117" s="75" t="s">
        <v>38</v>
      </c>
      <c r="E117" s="75" t="s">
        <v>9</v>
      </c>
      <c r="F117" s="76" t="s">
        <v>243</v>
      </c>
      <c r="G117" s="76" t="s">
        <v>244</v>
      </c>
      <c r="H117" s="77" t="s">
        <v>15</v>
      </c>
      <c r="I117" s="74"/>
      <c r="J117" s="75" t="s">
        <v>8</v>
      </c>
      <c r="K117" s="75" t="s">
        <v>9</v>
      </c>
      <c r="L117" s="76" t="s">
        <v>10</v>
      </c>
      <c r="M117" s="105" t="s">
        <v>16</v>
      </c>
      <c r="N117" s="105" t="s">
        <v>12</v>
      </c>
      <c r="O117" s="77" t="s">
        <v>15</v>
      </c>
      <c r="P117" s="1"/>
    </row>
    <row r="118" spans="1:16" x14ac:dyDescent="0.25">
      <c r="A118" s="245" t="s">
        <v>13</v>
      </c>
      <c r="B118" s="245"/>
      <c r="C118" s="245"/>
      <c r="D118" s="245"/>
      <c r="E118" s="245"/>
      <c r="F118" s="245"/>
      <c r="G118" s="245"/>
      <c r="H118" s="245"/>
      <c r="I118" s="74"/>
      <c r="J118" s="245" t="s">
        <v>13</v>
      </c>
      <c r="K118" s="245"/>
      <c r="L118" s="245"/>
      <c r="M118" s="245"/>
      <c r="N118" s="245"/>
      <c r="O118" s="245"/>
      <c r="P118" s="1"/>
    </row>
    <row r="119" spans="1:16" x14ac:dyDescent="0.25">
      <c r="A119" s="78" t="s">
        <v>17</v>
      </c>
      <c r="B119" s="78" t="s">
        <v>231</v>
      </c>
      <c r="C119" s="78" t="s">
        <v>229</v>
      </c>
      <c r="D119" s="78" t="s">
        <v>230</v>
      </c>
      <c r="E119" s="78">
        <v>1</v>
      </c>
      <c r="F119" s="78"/>
      <c r="G119" s="8"/>
      <c r="H119" s="79">
        <f>E119*(G119+F119)</f>
        <v>0</v>
      </c>
      <c r="I119" s="74"/>
      <c r="J119" s="78"/>
      <c r="K119" s="106"/>
      <c r="L119" s="82"/>
      <c r="M119" s="83">
        <v>0</v>
      </c>
      <c r="N119" s="83"/>
      <c r="O119" s="82"/>
      <c r="P119" s="1"/>
    </row>
    <row r="120" spans="1:16" x14ac:dyDescent="0.25">
      <c r="A120" s="78" t="s">
        <v>18</v>
      </c>
      <c r="B120" s="78" t="s">
        <v>232</v>
      </c>
      <c r="C120" s="78" t="s">
        <v>229</v>
      </c>
      <c r="D120" s="78" t="s">
        <v>230</v>
      </c>
      <c r="E120" s="78">
        <v>3</v>
      </c>
      <c r="F120" s="78"/>
      <c r="G120" s="8"/>
      <c r="H120" s="79">
        <f t="shared" ref="H120:H129" si="5">E120*(G120+F120)</f>
        <v>0</v>
      </c>
      <c r="I120" s="74"/>
      <c r="J120" s="78"/>
      <c r="K120" s="78"/>
      <c r="L120" s="82"/>
      <c r="M120" s="82"/>
      <c r="N120" s="82"/>
      <c r="O120" s="82"/>
      <c r="P120" s="1"/>
    </row>
    <row r="121" spans="1:16" x14ac:dyDescent="0.25">
      <c r="A121" s="78" t="s">
        <v>19</v>
      </c>
      <c r="B121" s="78" t="s">
        <v>233</v>
      </c>
      <c r="C121" s="78" t="s">
        <v>229</v>
      </c>
      <c r="D121" s="78" t="s">
        <v>230</v>
      </c>
      <c r="E121" s="78">
        <v>1</v>
      </c>
      <c r="F121" s="78"/>
      <c r="G121" s="8"/>
      <c r="H121" s="79">
        <f t="shared" si="5"/>
        <v>0</v>
      </c>
      <c r="I121" s="74"/>
      <c r="J121" s="78"/>
      <c r="K121" s="78"/>
      <c r="L121" s="82"/>
      <c r="M121" s="82"/>
      <c r="N121" s="82"/>
      <c r="O121" s="82"/>
      <c r="P121" s="1"/>
    </row>
    <row r="122" spans="1:16" x14ac:dyDescent="0.25">
      <c r="A122" s="78" t="s">
        <v>20</v>
      </c>
      <c r="B122" s="78" t="s">
        <v>234</v>
      </c>
      <c r="C122" s="78" t="s">
        <v>229</v>
      </c>
      <c r="D122" s="78" t="s">
        <v>230</v>
      </c>
      <c r="E122" s="78">
        <v>1</v>
      </c>
      <c r="F122" s="78"/>
      <c r="G122" s="8"/>
      <c r="H122" s="79">
        <f t="shared" si="5"/>
        <v>0</v>
      </c>
      <c r="I122" s="74"/>
      <c r="J122" s="78"/>
      <c r="K122" s="78"/>
      <c r="L122" s="82"/>
      <c r="M122" s="82"/>
      <c r="N122" s="82"/>
      <c r="O122" s="82"/>
      <c r="P122" s="1"/>
    </row>
    <row r="123" spans="1:16" x14ac:dyDescent="0.25">
      <c r="A123" s="78" t="s">
        <v>21</v>
      </c>
      <c r="B123" s="78" t="s">
        <v>235</v>
      </c>
      <c r="C123" s="78" t="s">
        <v>229</v>
      </c>
      <c r="D123" s="78" t="s">
        <v>230</v>
      </c>
      <c r="E123" s="106">
        <v>5</v>
      </c>
      <c r="F123" s="106"/>
      <c r="G123" s="8"/>
      <c r="H123" s="79">
        <f t="shared" si="5"/>
        <v>0</v>
      </c>
      <c r="I123" s="74"/>
      <c r="J123" s="78"/>
      <c r="K123" s="78"/>
      <c r="L123" s="82"/>
      <c r="M123" s="82"/>
      <c r="N123" s="82"/>
      <c r="O123" s="82"/>
      <c r="P123" s="1"/>
    </row>
    <row r="124" spans="1:16" x14ac:dyDescent="0.25">
      <c r="A124" s="78" t="s">
        <v>22</v>
      </c>
      <c r="B124" s="78" t="s">
        <v>236</v>
      </c>
      <c r="C124" s="78" t="s">
        <v>229</v>
      </c>
      <c r="D124" s="78" t="s">
        <v>230</v>
      </c>
      <c r="E124" s="106">
        <v>3</v>
      </c>
      <c r="F124" s="106"/>
      <c r="G124" s="8"/>
      <c r="H124" s="79">
        <f t="shared" si="5"/>
        <v>0</v>
      </c>
      <c r="I124" s="74"/>
      <c r="J124" s="78"/>
      <c r="K124" s="106"/>
      <c r="L124" s="82"/>
      <c r="M124" s="82"/>
      <c r="N124" s="82"/>
      <c r="O124" s="82"/>
      <c r="P124" s="1"/>
    </row>
    <row r="125" spans="1:16" x14ac:dyDescent="0.25">
      <c r="A125" s="78" t="s">
        <v>23</v>
      </c>
      <c r="B125" s="78" t="s">
        <v>237</v>
      </c>
      <c r="C125" s="78" t="s">
        <v>229</v>
      </c>
      <c r="D125" s="78" t="s">
        <v>230</v>
      </c>
      <c r="E125" s="106">
        <v>1</v>
      </c>
      <c r="F125" s="106"/>
      <c r="G125" s="8"/>
      <c r="H125" s="79">
        <f t="shared" si="5"/>
        <v>0</v>
      </c>
      <c r="I125" s="74"/>
      <c r="J125" s="78"/>
      <c r="K125" s="106"/>
      <c r="L125" s="82"/>
      <c r="M125" s="82"/>
      <c r="N125" s="82"/>
      <c r="O125" s="82"/>
      <c r="P125" s="1"/>
    </row>
    <row r="126" spans="1:16" x14ac:dyDescent="0.25">
      <c r="A126" s="78" t="s">
        <v>24</v>
      </c>
      <c r="B126" s="78" t="s">
        <v>238</v>
      </c>
      <c r="C126" s="78" t="s">
        <v>229</v>
      </c>
      <c r="D126" s="78" t="s">
        <v>230</v>
      </c>
      <c r="E126" s="106">
        <v>3</v>
      </c>
      <c r="F126" s="106"/>
      <c r="G126" s="8"/>
      <c r="H126" s="79">
        <f t="shared" si="5"/>
        <v>0</v>
      </c>
      <c r="I126" s="74"/>
      <c r="J126" s="78"/>
      <c r="K126" s="106"/>
      <c r="L126" s="82"/>
      <c r="M126" s="82"/>
      <c r="N126" s="82"/>
      <c r="O126" s="82"/>
      <c r="P126" s="1"/>
    </row>
    <row r="127" spans="1:16" x14ac:dyDescent="0.25">
      <c r="A127" s="78" t="s">
        <v>87</v>
      </c>
      <c r="B127" s="78" t="s">
        <v>239</v>
      </c>
      <c r="C127" s="78" t="s">
        <v>229</v>
      </c>
      <c r="D127" s="78" t="s">
        <v>230</v>
      </c>
      <c r="E127" s="106">
        <v>1</v>
      </c>
      <c r="F127" s="106"/>
      <c r="G127" s="8"/>
      <c r="H127" s="79">
        <f t="shared" si="5"/>
        <v>0</v>
      </c>
      <c r="I127" s="74"/>
      <c r="J127" s="78"/>
      <c r="K127" s="106"/>
      <c r="L127" s="8"/>
      <c r="M127" s="8"/>
      <c r="N127" s="8"/>
      <c r="O127" s="107"/>
      <c r="P127" s="1"/>
    </row>
    <row r="128" spans="1:16" x14ac:dyDescent="0.25">
      <c r="A128" s="80" t="s">
        <v>25</v>
      </c>
      <c r="B128" s="80" t="s">
        <v>240</v>
      </c>
      <c r="C128" s="78" t="s">
        <v>229</v>
      </c>
      <c r="D128" s="78" t="s">
        <v>230</v>
      </c>
      <c r="E128" s="106">
        <v>3</v>
      </c>
      <c r="F128" s="106"/>
      <c r="G128" s="8"/>
      <c r="H128" s="79">
        <f t="shared" si="5"/>
        <v>0</v>
      </c>
      <c r="I128" s="74"/>
      <c r="J128" s="78"/>
      <c r="K128" s="78"/>
      <c r="L128" s="108"/>
      <c r="M128" s="108"/>
      <c r="N128" s="108"/>
      <c r="O128" s="109"/>
      <c r="P128" s="1"/>
    </row>
    <row r="129" spans="1:16" x14ac:dyDescent="0.25">
      <c r="A129" s="80"/>
      <c r="B129" s="80"/>
      <c r="C129" s="80"/>
      <c r="D129" s="80"/>
      <c r="E129" s="81"/>
      <c r="F129" s="81"/>
      <c r="G129" s="8"/>
      <c r="H129" s="79">
        <f t="shared" si="5"/>
        <v>0</v>
      </c>
      <c r="I129" s="74"/>
      <c r="J129" s="78"/>
      <c r="K129" s="106"/>
      <c r="L129" s="82"/>
      <c r="M129" s="82"/>
      <c r="N129" s="82"/>
      <c r="O129" s="82"/>
      <c r="P129" s="1"/>
    </row>
    <row r="130" spans="1:16" x14ac:dyDescent="0.25">
      <c r="A130" s="80"/>
      <c r="B130" s="80"/>
      <c r="C130" s="80"/>
      <c r="D130" s="80"/>
      <c r="E130" s="81"/>
      <c r="F130" s="81"/>
      <c r="G130" s="84"/>
      <c r="H130" s="84"/>
      <c r="I130" s="74"/>
      <c r="J130" s="80"/>
      <c r="K130" s="81"/>
      <c r="L130" s="84"/>
      <c r="M130" s="84"/>
      <c r="N130" s="84"/>
      <c r="O130" s="84"/>
      <c r="P130" s="1"/>
    </row>
    <row r="131" spans="1:16" x14ac:dyDescent="0.25">
      <c r="A131" s="111" t="s">
        <v>14</v>
      </c>
      <c r="B131" s="242"/>
      <c r="C131" s="242"/>
      <c r="D131" s="242"/>
      <c r="E131" s="205">
        <v>22</v>
      </c>
      <c r="F131" s="241"/>
      <c r="G131" s="112"/>
      <c r="H131" s="187">
        <f>SUM(H119:H130)</f>
        <v>0</v>
      </c>
      <c r="I131" s="74"/>
      <c r="J131" s="111" t="s">
        <v>14</v>
      </c>
      <c r="K131" s="113">
        <v>0</v>
      </c>
      <c r="L131" s="112"/>
      <c r="M131" s="206"/>
      <c r="N131" s="206"/>
      <c r="O131" s="86">
        <v>0</v>
      </c>
      <c r="P131" s="1"/>
    </row>
    <row r="132" spans="1:16" x14ac:dyDescent="0.25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247" t="s">
        <v>26</v>
      </c>
      <c r="L132" s="247"/>
      <c r="M132" s="91"/>
      <c r="N132" s="91"/>
      <c r="O132" s="92"/>
      <c r="P132" s="1"/>
    </row>
    <row r="133" spans="1:16" s="213" customFormat="1" x14ac:dyDescent="0.25">
      <c r="A133" s="208"/>
      <c r="B133" s="208"/>
      <c r="C133" s="208"/>
      <c r="D133" s="208"/>
      <c r="E133" s="209"/>
      <c r="F133" s="209"/>
      <c r="G133" s="208"/>
      <c r="H133" s="210"/>
      <c r="I133" s="99"/>
      <c r="J133" s="208"/>
      <c r="K133" s="211"/>
      <c r="L133" s="208"/>
      <c r="M133" s="209"/>
      <c r="N133" s="209"/>
      <c r="O133" s="210"/>
      <c r="P133" s="212"/>
    </row>
    <row r="134" spans="1:16" x14ac:dyDescent="0.25">
      <c r="A134" s="248" t="s">
        <v>207</v>
      </c>
      <c r="B134" s="248"/>
      <c r="C134" s="248"/>
      <c r="D134" s="248"/>
      <c r="E134" s="248"/>
      <c r="F134" s="248"/>
      <c r="G134" s="248"/>
      <c r="H134" s="248"/>
      <c r="I134" s="248"/>
      <c r="J134" s="248"/>
      <c r="K134" s="248"/>
      <c r="L134" s="248"/>
      <c r="M134" s="248"/>
      <c r="N134" s="248"/>
      <c r="O134" s="248"/>
      <c r="P134" s="1"/>
    </row>
    <row r="135" spans="1:16" x14ac:dyDescent="0.25">
      <c r="A135" s="72" t="s">
        <v>168</v>
      </c>
      <c r="B135" s="72"/>
      <c r="C135" s="72"/>
      <c r="D135" s="72"/>
      <c r="E135" s="72" t="s">
        <v>116</v>
      </c>
      <c r="F135" s="72"/>
      <c r="G135" s="71"/>
      <c r="H135" s="71"/>
      <c r="I135" s="74"/>
      <c r="J135" s="72" t="s">
        <v>2</v>
      </c>
      <c r="K135" s="72" t="s">
        <v>113</v>
      </c>
      <c r="L135" s="71"/>
      <c r="M135" s="71"/>
      <c r="N135" s="71"/>
      <c r="O135" s="71"/>
      <c r="P135" s="1"/>
    </row>
    <row r="136" spans="1:16" x14ac:dyDescent="0.25">
      <c r="A136" s="217" t="s">
        <v>4</v>
      </c>
      <c r="B136" s="235"/>
      <c r="C136" s="235"/>
      <c r="D136" s="235"/>
      <c r="E136" s="72" t="s">
        <v>110</v>
      </c>
      <c r="F136" s="72"/>
      <c r="G136" s="71"/>
      <c r="H136" s="71"/>
      <c r="I136" s="74"/>
      <c r="J136" s="217" t="s">
        <v>4</v>
      </c>
      <c r="K136" s="72" t="s">
        <v>110</v>
      </c>
      <c r="L136" s="71"/>
      <c r="M136" s="71"/>
      <c r="N136" s="71"/>
      <c r="O136" s="71"/>
      <c r="P136" s="1"/>
    </row>
    <row r="137" spans="1:16" ht="15.75" thickBot="1" x14ac:dyDescent="0.3">
      <c r="A137" s="244" t="s">
        <v>6</v>
      </c>
      <c r="B137" s="244"/>
      <c r="C137" s="244"/>
      <c r="D137" s="244"/>
      <c r="E137" s="244"/>
      <c r="F137" s="244"/>
      <c r="G137" s="244"/>
      <c r="H137" s="244"/>
      <c r="I137" s="74"/>
      <c r="J137" s="244" t="s">
        <v>7</v>
      </c>
      <c r="K137" s="244"/>
      <c r="L137" s="244"/>
      <c r="M137" s="244"/>
      <c r="N137" s="244"/>
      <c r="O137" s="244"/>
      <c r="P137" s="1"/>
    </row>
    <row r="138" spans="1:16" ht="30" x14ac:dyDescent="0.25">
      <c r="A138" s="75" t="s">
        <v>8</v>
      </c>
      <c r="B138" s="75" t="s">
        <v>227</v>
      </c>
      <c r="C138" s="75" t="s">
        <v>228</v>
      </c>
      <c r="D138" s="75" t="s">
        <v>38</v>
      </c>
      <c r="E138" s="75" t="s">
        <v>9</v>
      </c>
      <c r="F138" s="76" t="s">
        <v>243</v>
      </c>
      <c r="G138" s="76" t="s">
        <v>244</v>
      </c>
      <c r="H138" s="77" t="s">
        <v>15</v>
      </c>
      <c r="I138" s="74"/>
      <c r="J138" s="75" t="s">
        <v>8</v>
      </c>
      <c r="K138" s="75" t="s">
        <v>9</v>
      </c>
      <c r="L138" s="76" t="s">
        <v>10</v>
      </c>
      <c r="M138" s="105" t="s">
        <v>16</v>
      </c>
      <c r="N138" s="105" t="s">
        <v>12</v>
      </c>
      <c r="O138" s="77" t="s">
        <v>15</v>
      </c>
      <c r="P138" s="1"/>
    </row>
    <row r="139" spans="1:16" x14ac:dyDescent="0.25">
      <c r="A139" s="245" t="s">
        <v>13</v>
      </c>
      <c r="B139" s="245"/>
      <c r="C139" s="245"/>
      <c r="D139" s="245"/>
      <c r="E139" s="245"/>
      <c r="F139" s="245"/>
      <c r="G139" s="245"/>
      <c r="H139" s="245"/>
      <c r="I139" s="74"/>
      <c r="J139" s="245" t="s">
        <v>13</v>
      </c>
      <c r="K139" s="245"/>
      <c r="L139" s="245"/>
      <c r="M139" s="245"/>
      <c r="N139" s="245"/>
      <c r="O139" s="245"/>
      <c r="P139" s="1"/>
    </row>
    <row r="140" spans="1:16" x14ac:dyDescent="0.25">
      <c r="A140" s="78" t="s">
        <v>17</v>
      </c>
      <c r="B140" s="78" t="s">
        <v>231</v>
      </c>
      <c r="C140" s="78" t="s">
        <v>229</v>
      </c>
      <c r="D140" s="78" t="s">
        <v>230</v>
      </c>
      <c r="E140" s="78">
        <v>1</v>
      </c>
      <c r="F140" s="78"/>
      <c r="G140" s="8"/>
      <c r="H140" s="79">
        <f>E140*(G140+F140)</f>
        <v>0</v>
      </c>
      <c r="I140" s="74"/>
      <c r="J140" s="78"/>
      <c r="K140" s="106"/>
      <c r="L140" s="82"/>
      <c r="M140" s="83">
        <v>0</v>
      </c>
      <c r="N140" s="83"/>
      <c r="O140" s="82"/>
      <c r="P140" s="1"/>
    </row>
    <row r="141" spans="1:16" x14ac:dyDescent="0.25">
      <c r="A141" s="78" t="s">
        <v>18</v>
      </c>
      <c r="B141" s="78" t="s">
        <v>232</v>
      </c>
      <c r="C141" s="78" t="s">
        <v>229</v>
      </c>
      <c r="D141" s="78" t="s">
        <v>230</v>
      </c>
      <c r="E141" s="78">
        <v>3</v>
      </c>
      <c r="F141" s="78"/>
      <c r="G141" s="8"/>
      <c r="H141" s="79">
        <f t="shared" ref="H141:H150" si="6">E141*(G141+F141)</f>
        <v>0</v>
      </c>
      <c r="I141" s="74"/>
      <c r="J141" s="78"/>
      <c r="K141" s="78"/>
      <c r="L141" s="82"/>
      <c r="M141" s="82"/>
      <c r="N141" s="82"/>
      <c r="O141" s="82"/>
      <c r="P141" s="1"/>
    </row>
    <row r="142" spans="1:16" x14ac:dyDescent="0.25">
      <c r="A142" s="78" t="s">
        <v>19</v>
      </c>
      <c r="B142" s="78" t="s">
        <v>233</v>
      </c>
      <c r="C142" s="78" t="s">
        <v>229</v>
      </c>
      <c r="D142" s="78" t="s">
        <v>230</v>
      </c>
      <c r="E142" s="78">
        <v>1</v>
      </c>
      <c r="F142" s="78"/>
      <c r="G142" s="8"/>
      <c r="H142" s="79">
        <f t="shared" si="6"/>
        <v>0</v>
      </c>
      <c r="I142" s="74"/>
      <c r="J142" s="78"/>
      <c r="K142" s="78"/>
      <c r="L142" s="82"/>
      <c r="M142" s="82"/>
      <c r="N142" s="82"/>
      <c r="O142" s="82"/>
      <c r="P142" s="1"/>
    </row>
    <row r="143" spans="1:16" x14ac:dyDescent="0.25">
      <c r="A143" s="78" t="s">
        <v>20</v>
      </c>
      <c r="B143" s="78" t="s">
        <v>234</v>
      </c>
      <c r="C143" s="78" t="s">
        <v>229</v>
      </c>
      <c r="D143" s="78" t="s">
        <v>230</v>
      </c>
      <c r="E143" s="78">
        <v>1</v>
      </c>
      <c r="F143" s="78"/>
      <c r="G143" s="8"/>
      <c r="H143" s="79">
        <f t="shared" si="6"/>
        <v>0</v>
      </c>
      <c r="I143" s="74"/>
      <c r="J143" s="78"/>
      <c r="K143" s="78"/>
      <c r="L143" s="82"/>
      <c r="M143" s="82"/>
      <c r="N143" s="82"/>
      <c r="O143" s="82"/>
      <c r="P143" s="1"/>
    </row>
    <row r="144" spans="1:16" x14ac:dyDescent="0.25">
      <c r="A144" s="78" t="s">
        <v>21</v>
      </c>
      <c r="B144" s="78" t="s">
        <v>235</v>
      </c>
      <c r="C144" s="78" t="s">
        <v>229</v>
      </c>
      <c r="D144" s="78" t="s">
        <v>230</v>
      </c>
      <c r="E144" s="106">
        <v>5</v>
      </c>
      <c r="F144" s="106"/>
      <c r="G144" s="8"/>
      <c r="H144" s="79">
        <f t="shared" si="6"/>
        <v>0</v>
      </c>
      <c r="I144" s="74"/>
      <c r="J144" s="78"/>
      <c r="K144" s="78"/>
      <c r="L144" s="82"/>
      <c r="M144" s="82"/>
      <c r="N144" s="82"/>
      <c r="O144" s="82"/>
      <c r="P144" s="1"/>
    </row>
    <row r="145" spans="1:16" x14ac:dyDescent="0.25">
      <c r="A145" s="78" t="s">
        <v>22</v>
      </c>
      <c r="B145" s="78" t="s">
        <v>236</v>
      </c>
      <c r="C145" s="78" t="s">
        <v>229</v>
      </c>
      <c r="D145" s="78" t="s">
        <v>230</v>
      </c>
      <c r="E145" s="106">
        <v>3</v>
      </c>
      <c r="F145" s="106"/>
      <c r="G145" s="8"/>
      <c r="H145" s="79">
        <f t="shared" si="6"/>
        <v>0</v>
      </c>
      <c r="I145" s="74"/>
      <c r="J145" s="78"/>
      <c r="K145" s="106"/>
      <c r="L145" s="82"/>
      <c r="M145" s="82"/>
      <c r="N145" s="82"/>
      <c r="O145" s="82"/>
      <c r="P145" s="1"/>
    </row>
    <row r="146" spans="1:16" x14ac:dyDescent="0.25">
      <c r="A146" s="78" t="s">
        <v>23</v>
      </c>
      <c r="B146" s="78" t="s">
        <v>237</v>
      </c>
      <c r="C146" s="78" t="s">
        <v>229</v>
      </c>
      <c r="D146" s="78" t="s">
        <v>230</v>
      </c>
      <c r="E146" s="106">
        <v>1</v>
      </c>
      <c r="F146" s="106"/>
      <c r="G146" s="8"/>
      <c r="H146" s="79">
        <f t="shared" si="6"/>
        <v>0</v>
      </c>
      <c r="I146" s="74"/>
      <c r="J146" s="78"/>
      <c r="K146" s="106"/>
      <c r="L146" s="82"/>
      <c r="M146" s="82"/>
      <c r="N146" s="82"/>
      <c r="O146" s="82"/>
      <c r="P146" s="1"/>
    </row>
    <row r="147" spans="1:16" x14ac:dyDescent="0.25">
      <c r="A147" s="78" t="s">
        <v>24</v>
      </c>
      <c r="B147" s="78" t="s">
        <v>238</v>
      </c>
      <c r="C147" s="78" t="s">
        <v>229</v>
      </c>
      <c r="D147" s="78" t="s">
        <v>230</v>
      </c>
      <c r="E147" s="106">
        <v>3</v>
      </c>
      <c r="F147" s="106"/>
      <c r="G147" s="8"/>
      <c r="H147" s="79">
        <f t="shared" si="6"/>
        <v>0</v>
      </c>
      <c r="I147" s="74"/>
      <c r="J147" s="78"/>
      <c r="K147" s="106"/>
      <c r="L147" s="82"/>
      <c r="M147" s="82"/>
      <c r="N147" s="82"/>
      <c r="O147" s="82"/>
      <c r="P147" s="1"/>
    </row>
    <row r="148" spans="1:16" x14ac:dyDescent="0.25">
      <c r="A148" s="78" t="s">
        <v>87</v>
      </c>
      <c r="B148" s="78" t="s">
        <v>239</v>
      </c>
      <c r="C148" s="78" t="s">
        <v>229</v>
      </c>
      <c r="D148" s="78" t="s">
        <v>230</v>
      </c>
      <c r="E148" s="106">
        <v>1</v>
      </c>
      <c r="F148" s="106"/>
      <c r="G148" s="8"/>
      <c r="H148" s="79">
        <f t="shared" si="6"/>
        <v>0</v>
      </c>
      <c r="I148" s="74"/>
      <c r="J148" s="78"/>
      <c r="K148" s="106"/>
      <c r="L148" s="8"/>
      <c r="M148" s="8"/>
      <c r="N148" s="8"/>
      <c r="O148" s="107"/>
      <c r="P148" s="1"/>
    </row>
    <row r="149" spans="1:16" x14ac:dyDescent="0.25">
      <c r="A149" s="80" t="s">
        <v>25</v>
      </c>
      <c r="B149" s="80" t="s">
        <v>240</v>
      </c>
      <c r="C149" s="78" t="s">
        <v>229</v>
      </c>
      <c r="D149" s="78" t="s">
        <v>230</v>
      </c>
      <c r="E149" s="106">
        <v>3</v>
      </c>
      <c r="F149" s="106"/>
      <c r="G149" s="8"/>
      <c r="H149" s="79">
        <f t="shared" si="6"/>
        <v>0</v>
      </c>
      <c r="I149" s="74"/>
      <c r="J149" s="78"/>
      <c r="K149" s="78"/>
      <c r="L149" s="108"/>
      <c r="M149" s="108"/>
      <c r="N149" s="108"/>
      <c r="O149" s="109"/>
      <c r="P149" s="1"/>
    </row>
    <row r="150" spans="1:16" x14ac:dyDescent="0.25">
      <c r="A150" s="80"/>
      <c r="B150" s="80"/>
      <c r="C150" s="80"/>
      <c r="D150" s="80"/>
      <c r="E150" s="81"/>
      <c r="F150" s="81"/>
      <c r="G150" s="8"/>
      <c r="H150" s="79">
        <f t="shared" si="6"/>
        <v>0</v>
      </c>
      <c r="I150" s="74"/>
      <c r="J150" s="78"/>
      <c r="K150" s="106"/>
      <c r="L150" s="82"/>
      <c r="M150" s="82"/>
      <c r="N150" s="82"/>
      <c r="O150" s="82"/>
      <c r="P150" s="1"/>
    </row>
    <row r="151" spans="1:16" x14ac:dyDescent="0.25">
      <c r="A151" s="80"/>
      <c r="B151" s="80"/>
      <c r="C151" s="80"/>
      <c r="D151" s="80"/>
      <c r="E151" s="81"/>
      <c r="F151" s="81"/>
      <c r="G151" s="84"/>
      <c r="H151" s="84"/>
      <c r="I151" s="74"/>
      <c r="J151" s="80"/>
      <c r="K151" s="81"/>
      <c r="L151" s="84"/>
      <c r="M151" s="84"/>
      <c r="N151" s="84"/>
      <c r="O151" s="84"/>
      <c r="P151" s="1"/>
    </row>
    <row r="152" spans="1:16" x14ac:dyDescent="0.25">
      <c r="A152" s="111" t="s">
        <v>14</v>
      </c>
      <c r="B152" s="242"/>
      <c r="C152" s="242"/>
      <c r="D152" s="242"/>
      <c r="E152" s="215">
        <v>22</v>
      </c>
      <c r="F152" s="241"/>
      <c r="G152" s="112"/>
      <c r="H152" s="187">
        <f>SUM(H140:H151)</f>
        <v>0</v>
      </c>
      <c r="I152" s="74"/>
      <c r="J152" s="111" t="s">
        <v>14</v>
      </c>
      <c r="K152" s="113">
        <v>0</v>
      </c>
      <c r="L152" s="112"/>
      <c r="M152" s="216"/>
      <c r="N152" s="216"/>
      <c r="O152" s="86">
        <v>0</v>
      </c>
      <c r="P152" s="1"/>
    </row>
    <row r="153" spans="1:16" x14ac:dyDescent="0.25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247" t="s">
        <v>26</v>
      </c>
      <c r="L153" s="247"/>
      <c r="M153" s="91"/>
      <c r="N153" s="91"/>
      <c r="O153" s="92"/>
      <c r="P153" s="1"/>
    </row>
    <row r="154" spans="1:16" s="213" customFormat="1" x14ac:dyDescent="0.25">
      <c r="A154" s="208"/>
      <c r="B154" s="208"/>
      <c r="C154" s="208"/>
      <c r="D154" s="208"/>
      <c r="E154" s="209"/>
      <c r="F154" s="209"/>
      <c r="G154" s="208"/>
      <c r="H154" s="210"/>
      <c r="I154" s="99"/>
      <c r="J154" s="208"/>
      <c r="K154" s="211"/>
      <c r="L154" s="208"/>
      <c r="M154" s="209"/>
      <c r="N154" s="209"/>
      <c r="O154" s="210"/>
      <c r="P154" s="212"/>
    </row>
    <row r="155" spans="1:16" x14ac:dyDescent="0.25">
      <c r="A155" s="243" t="s">
        <v>137</v>
      </c>
      <c r="B155" s="243"/>
      <c r="C155" s="243"/>
      <c r="D155" s="243"/>
      <c r="E155" s="243"/>
      <c r="F155" s="243"/>
      <c r="G155" s="243"/>
      <c r="H155" s="243"/>
      <c r="I155" s="243"/>
      <c r="J155" s="243"/>
      <c r="K155" s="243"/>
      <c r="L155" s="243"/>
      <c r="M155" s="243"/>
      <c r="N155" s="243"/>
      <c r="O155" s="243"/>
      <c r="P155" s="1"/>
    </row>
    <row r="156" spans="1:16" x14ac:dyDescent="0.25">
      <c r="A156" s="71" t="s">
        <v>179</v>
      </c>
      <c r="B156" s="71"/>
      <c r="C156" s="71"/>
      <c r="D156" s="71"/>
      <c r="E156" s="72" t="s">
        <v>102</v>
      </c>
      <c r="F156" s="72"/>
      <c r="G156" s="71"/>
      <c r="H156" s="71"/>
      <c r="I156" s="74"/>
      <c r="J156" s="72" t="s">
        <v>112</v>
      </c>
      <c r="K156" s="72" t="s">
        <v>117</v>
      </c>
      <c r="L156" s="71"/>
      <c r="M156" s="71"/>
      <c r="N156" s="71"/>
      <c r="O156" s="71"/>
      <c r="P156" s="1"/>
    </row>
    <row r="157" spans="1:16" x14ac:dyDescent="0.25">
      <c r="A157" s="234" t="s">
        <v>223</v>
      </c>
      <c r="B157" s="235"/>
      <c r="C157" s="235"/>
      <c r="D157" s="235"/>
      <c r="E157" s="72" t="s">
        <v>115</v>
      </c>
      <c r="F157" s="72"/>
      <c r="G157" s="71"/>
      <c r="H157" s="71"/>
      <c r="I157" s="74"/>
      <c r="J157" s="234" t="s">
        <v>223</v>
      </c>
      <c r="K157" s="72" t="s">
        <v>118</v>
      </c>
      <c r="L157" s="71"/>
      <c r="M157" s="71"/>
      <c r="N157" s="71"/>
      <c r="O157" s="71"/>
      <c r="P157" s="1"/>
    </row>
    <row r="158" spans="1:16" ht="15.75" thickBot="1" x14ac:dyDescent="0.3">
      <c r="A158" s="244" t="s">
        <v>6</v>
      </c>
      <c r="B158" s="244"/>
      <c r="C158" s="244"/>
      <c r="D158" s="244"/>
      <c r="E158" s="244"/>
      <c r="F158" s="244"/>
      <c r="G158" s="244"/>
      <c r="H158" s="244"/>
      <c r="I158" s="74"/>
      <c r="J158" s="244" t="s">
        <v>7</v>
      </c>
      <c r="K158" s="244"/>
      <c r="L158" s="244"/>
      <c r="M158" s="244"/>
      <c r="N158" s="244"/>
      <c r="O158" s="244"/>
      <c r="P158" s="1"/>
    </row>
    <row r="159" spans="1:16" ht="30" x14ac:dyDescent="0.25">
      <c r="A159" s="75" t="s">
        <v>8</v>
      </c>
      <c r="B159" s="75" t="s">
        <v>227</v>
      </c>
      <c r="C159" s="75" t="s">
        <v>228</v>
      </c>
      <c r="D159" s="75" t="s">
        <v>38</v>
      </c>
      <c r="E159" s="75" t="s">
        <v>9</v>
      </c>
      <c r="F159" s="76" t="s">
        <v>243</v>
      </c>
      <c r="G159" s="76" t="s">
        <v>244</v>
      </c>
      <c r="H159" s="77" t="s">
        <v>15</v>
      </c>
      <c r="I159" s="74"/>
      <c r="J159" s="75" t="s">
        <v>8</v>
      </c>
      <c r="K159" s="75" t="s">
        <v>9</v>
      </c>
      <c r="L159" s="76" t="s">
        <v>10</v>
      </c>
      <c r="M159" s="105" t="s">
        <v>16</v>
      </c>
      <c r="N159" s="105" t="s">
        <v>12</v>
      </c>
      <c r="O159" s="77" t="s">
        <v>15</v>
      </c>
      <c r="P159" s="1"/>
    </row>
    <row r="160" spans="1:16" x14ac:dyDescent="0.25">
      <c r="A160" s="245" t="s">
        <v>13</v>
      </c>
      <c r="B160" s="245"/>
      <c r="C160" s="245"/>
      <c r="D160" s="245"/>
      <c r="E160" s="245"/>
      <c r="F160" s="245"/>
      <c r="G160" s="245"/>
      <c r="H160" s="245"/>
      <c r="I160" s="74"/>
      <c r="J160" s="245" t="s">
        <v>13</v>
      </c>
      <c r="K160" s="245"/>
      <c r="L160" s="245"/>
      <c r="M160" s="245"/>
      <c r="N160" s="245"/>
      <c r="O160" s="245"/>
      <c r="P160" s="1"/>
    </row>
    <row r="161" spans="1:16" x14ac:dyDescent="0.25">
      <c r="A161" s="78" t="s">
        <v>103</v>
      </c>
      <c r="B161" s="78" t="s">
        <v>231</v>
      </c>
      <c r="C161" s="78" t="s">
        <v>238</v>
      </c>
      <c r="D161" s="78" t="s">
        <v>230</v>
      </c>
      <c r="E161" s="78">
        <v>1</v>
      </c>
      <c r="F161" s="78"/>
      <c r="G161" s="8"/>
      <c r="H161" s="79">
        <f>E161*(G161+F161)</f>
        <v>0</v>
      </c>
      <c r="I161" s="74"/>
      <c r="J161" s="78"/>
      <c r="K161" s="106"/>
      <c r="L161" s="82"/>
      <c r="M161" s="83">
        <v>0</v>
      </c>
      <c r="N161" s="83"/>
      <c r="O161" s="82"/>
      <c r="P161" s="1"/>
    </row>
    <row r="162" spans="1:16" x14ac:dyDescent="0.25">
      <c r="A162" s="78" t="s">
        <v>104</v>
      </c>
      <c r="B162" s="78" t="s">
        <v>232</v>
      </c>
      <c r="C162" s="78" t="s">
        <v>238</v>
      </c>
      <c r="D162" s="78" t="s">
        <v>230</v>
      </c>
      <c r="E162" s="78">
        <v>3</v>
      </c>
      <c r="F162" s="78"/>
      <c r="G162" s="8"/>
      <c r="H162" s="79">
        <f t="shared" ref="H162:H167" si="7">E162*(G162+F162)</f>
        <v>0</v>
      </c>
      <c r="I162" s="74"/>
      <c r="J162" s="78"/>
      <c r="K162" s="78"/>
      <c r="L162" s="82"/>
      <c r="M162" s="82"/>
      <c r="N162" s="82"/>
      <c r="O162" s="82"/>
      <c r="P162" s="1"/>
    </row>
    <row r="163" spans="1:16" x14ac:dyDescent="0.25">
      <c r="A163" s="78" t="s">
        <v>105</v>
      </c>
      <c r="B163" s="78" t="s">
        <v>234</v>
      </c>
      <c r="C163" s="78" t="s">
        <v>238</v>
      </c>
      <c r="D163" s="78" t="s">
        <v>230</v>
      </c>
      <c r="E163" s="78">
        <v>1</v>
      </c>
      <c r="F163" s="78"/>
      <c r="G163" s="8"/>
      <c r="H163" s="79">
        <f t="shared" si="7"/>
        <v>0</v>
      </c>
      <c r="I163" s="74"/>
      <c r="J163" s="78"/>
      <c r="K163" s="78"/>
      <c r="L163" s="82"/>
      <c r="M163" s="82"/>
      <c r="N163" s="82"/>
      <c r="O163" s="82"/>
      <c r="P163" s="1"/>
    </row>
    <row r="164" spans="1:16" x14ac:dyDescent="0.25">
      <c r="A164" s="78" t="s">
        <v>106</v>
      </c>
      <c r="B164" s="78" t="s">
        <v>235</v>
      </c>
      <c r="C164" s="78" t="s">
        <v>238</v>
      </c>
      <c r="D164" s="78" t="s">
        <v>230</v>
      </c>
      <c r="E164" s="78">
        <v>4</v>
      </c>
      <c r="F164" s="78"/>
      <c r="G164" s="8"/>
      <c r="H164" s="79">
        <f t="shared" si="7"/>
        <v>0</v>
      </c>
      <c r="I164" s="74"/>
      <c r="J164" s="78"/>
      <c r="K164" s="78"/>
      <c r="L164" s="82"/>
      <c r="M164" s="82"/>
      <c r="N164" s="82"/>
      <c r="O164" s="82"/>
      <c r="P164" s="1"/>
    </row>
    <row r="165" spans="1:16" x14ac:dyDescent="0.25">
      <c r="A165" s="78" t="s">
        <v>107</v>
      </c>
      <c r="B165" s="78" t="s">
        <v>236</v>
      </c>
      <c r="C165" s="78" t="s">
        <v>238</v>
      </c>
      <c r="D165" s="78" t="s">
        <v>230</v>
      </c>
      <c r="E165" s="106">
        <v>3</v>
      </c>
      <c r="F165" s="106"/>
      <c r="G165" s="8"/>
      <c r="H165" s="79">
        <f t="shared" si="7"/>
        <v>0</v>
      </c>
      <c r="I165" s="74"/>
      <c r="J165" s="78"/>
      <c r="K165" s="78"/>
      <c r="L165" s="82"/>
      <c r="M165" s="82"/>
      <c r="N165" s="82"/>
      <c r="O165" s="82"/>
      <c r="P165" s="1"/>
    </row>
    <row r="166" spans="1:16" x14ac:dyDescent="0.25">
      <c r="A166" s="78" t="s">
        <v>108</v>
      </c>
      <c r="B166" s="78" t="s">
        <v>237</v>
      </c>
      <c r="C166" s="78" t="s">
        <v>238</v>
      </c>
      <c r="D166" s="78" t="s">
        <v>230</v>
      </c>
      <c r="E166" s="106">
        <v>1</v>
      </c>
      <c r="F166" s="106"/>
      <c r="G166" s="8"/>
      <c r="H166" s="79">
        <f t="shared" si="7"/>
        <v>0</v>
      </c>
      <c r="I166" s="74"/>
      <c r="J166" s="78"/>
      <c r="K166" s="106"/>
      <c r="L166" s="82"/>
      <c r="M166" s="82"/>
      <c r="N166" s="82"/>
      <c r="O166" s="82"/>
      <c r="P166" s="1"/>
    </row>
    <row r="167" spans="1:16" x14ac:dyDescent="0.25">
      <c r="A167" s="78" t="s">
        <v>149</v>
      </c>
      <c r="B167" s="78" t="s">
        <v>229</v>
      </c>
      <c r="C167" s="78" t="s">
        <v>238</v>
      </c>
      <c r="D167" s="78" t="s">
        <v>230</v>
      </c>
      <c r="E167" s="106">
        <v>5</v>
      </c>
      <c r="F167" s="106"/>
      <c r="G167" s="8"/>
      <c r="H167" s="79">
        <f t="shared" si="7"/>
        <v>0</v>
      </c>
      <c r="I167" s="74"/>
      <c r="J167" s="78"/>
      <c r="K167" s="106"/>
      <c r="L167" s="82"/>
      <c r="M167" s="82"/>
      <c r="N167" s="82"/>
      <c r="O167" s="82"/>
      <c r="P167" s="1"/>
    </row>
    <row r="168" spans="1:16" x14ac:dyDescent="0.25">
      <c r="A168" s="78"/>
      <c r="B168" s="78"/>
      <c r="C168" s="78"/>
      <c r="D168" s="78"/>
      <c r="E168" s="106"/>
      <c r="F168" s="106"/>
      <c r="G168" s="8"/>
      <c r="H168" s="79"/>
      <c r="I168" s="74"/>
      <c r="J168" s="78"/>
      <c r="K168" s="106"/>
      <c r="L168" s="82"/>
      <c r="M168" s="82"/>
      <c r="N168" s="82"/>
      <c r="O168" s="82"/>
      <c r="P168" s="1"/>
    </row>
    <row r="169" spans="1:16" x14ac:dyDescent="0.25">
      <c r="A169" s="111" t="s">
        <v>29</v>
      </c>
      <c r="B169" s="242"/>
      <c r="C169" s="242"/>
      <c r="D169" s="242"/>
      <c r="E169" s="96">
        <f>SUM(E161:E168)</f>
        <v>18</v>
      </c>
      <c r="F169" s="241"/>
      <c r="G169" s="112"/>
      <c r="H169" s="187">
        <f>SUM(H161:H168)</f>
        <v>0</v>
      </c>
      <c r="I169" s="74"/>
      <c r="J169" s="111" t="s">
        <v>14</v>
      </c>
      <c r="K169" s="113">
        <v>0</v>
      </c>
      <c r="L169" s="112"/>
      <c r="M169" s="85"/>
      <c r="N169" s="85"/>
      <c r="O169" s="86">
        <v>0</v>
      </c>
      <c r="P169" s="1"/>
    </row>
    <row r="170" spans="1:16" x14ac:dyDescent="0.25">
      <c r="A170" s="245" t="s">
        <v>30</v>
      </c>
      <c r="B170" s="245"/>
      <c r="C170" s="245"/>
      <c r="D170" s="245"/>
      <c r="E170" s="245"/>
      <c r="F170" s="245"/>
      <c r="G170" s="245"/>
      <c r="H170" s="245"/>
      <c r="I170" s="74"/>
      <c r="J170" s="245" t="s">
        <v>30</v>
      </c>
      <c r="K170" s="245"/>
      <c r="L170" s="245"/>
      <c r="M170" s="245"/>
      <c r="N170" s="245"/>
      <c r="O170" s="245"/>
      <c r="P170" s="1"/>
    </row>
    <row r="171" spans="1:16" x14ac:dyDescent="0.25">
      <c r="A171" s="80" t="s">
        <v>109</v>
      </c>
      <c r="B171" s="80" t="s">
        <v>241</v>
      </c>
      <c r="C171" s="80" t="s">
        <v>242</v>
      </c>
      <c r="D171" s="78" t="s">
        <v>230</v>
      </c>
      <c r="E171" s="81">
        <v>22</v>
      </c>
      <c r="F171" s="81"/>
      <c r="G171" s="8"/>
      <c r="H171" s="79">
        <f>E171*(G171+F171)</f>
        <v>0</v>
      </c>
      <c r="I171" s="74"/>
      <c r="J171" s="78"/>
      <c r="K171" s="106"/>
      <c r="L171" s="82"/>
      <c r="M171" s="82"/>
      <c r="N171" s="82"/>
      <c r="O171" s="82"/>
      <c r="P171" s="1"/>
    </row>
    <row r="172" spans="1:16" x14ac:dyDescent="0.25">
      <c r="A172" s="115"/>
      <c r="B172" s="115"/>
      <c r="C172" s="115"/>
      <c r="D172" s="115"/>
      <c r="E172" s="116"/>
      <c r="F172" s="116"/>
      <c r="G172" s="8"/>
      <c r="H172" s="107"/>
      <c r="I172" s="74"/>
      <c r="J172" s="118"/>
      <c r="K172" s="119"/>
      <c r="L172" s="8"/>
      <c r="M172" s="8"/>
      <c r="N172" s="8"/>
      <c r="O172" s="84"/>
      <c r="P172" s="1"/>
    </row>
    <row r="173" spans="1:16" x14ac:dyDescent="0.25">
      <c r="A173" s="115"/>
      <c r="B173" s="115"/>
      <c r="C173" s="115"/>
      <c r="D173" s="115"/>
      <c r="E173" s="116"/>
      <c r="F173" s="116"/>
      <c r="G173" s="8"/>
      <c r="H173" s="109"/>
      <c r="I173" s="74"/>
      <c r="J173" s="115"/>
      <c r="K173" s="116"/>
      <c r="L173" s="8"/>
      <c r="M173" s="8"/>
      <c r="N173" s="8"/>
      <c r="O173" s="109"/>
      <c r="P173" s="1"/>
    </row>
    <row r="174" spans="1:16" x14ac:dyDescent="0.25">
      <c r="A174" s="80"/>
      <c r="B174" s="80"/>
      <c r="C174" s="80"/>
      <c r="D174" s="80"/>
      <c r="E174" s="81"/>
      <c r="F174" s="81"/>
      <c r="G174" s="84"/>
      <c r="H174" s="84"/>
      <c r="I174" s="74"/>
      <c r="J174" s="80"/>
      <c r="K174" s="81"/>
      <c r="L174" s="84"/>
      <c r="M174" s="84"/>
      <c r="N174" s="84"/>
      <c r="O174" s="84"/>
      <c r="P174" s="1"/>
    </row>
    <row r="175" spans="1:16" x14ac:dyDescent="0.25">
      <c r="A175" s="111" t="s">
        <v>31</v>
      </c>
      <c r="B175" s="242"/>
      <c r="C175" s="242"/>
      <c r="D175" s="242"/>
      <c r="E175" s="96">
        <v>17</v>
      </c>
      <c r="F175" s="241"/>
      <c r="G175" s="112"/>
      <c r="H175" s="100">
        <f>SUM(H171:H174)</f>
        <v>0</v>
      </c>
      <c r="I175" s="74"/>
      <c r="J175" s="111" t="s">
        <v>14</v>
      </c>
      <c r="K175" s="113">
        <v>0</v>
      </c>
      <c r="L175" s="112"/>
      <c r="M175" s="85"/>
      <c r="N175" s="85"/>
      <c r="O175" s="86">
        <v>0</v>
      </c>
      <c r="P175" s="1"/>
    </row>
    <row r="176" spans="1:16" x14ac:dyDescent="0.25">
      <c r="A176" s="111" t="s">
        <v>32</v>
      </c>
      <c r="B176" s="242"/>
      <c r="C176" s="242"/>
      <c r="D176" s="242"/>
      <c r="E176" s="96">
        <v>30</v>
      </c>
      <c r="F176" s="241"/>
      <c r="G176" s="112"/>
      <c r="H176" s="86">
        <f>SUM(H169+H175)</f>
        <v>0</v>
      </c>
      <c r="I176" s="74"/>
      <c r="J176" s="111" t="s">
        <v>14</v>
      </c>
      <c r="K176" s="113">
        <v>0</v>
      </c>
      <c r="L176" s="112"/>
      <c r="M176" s="85"/>
      <c r="N176" s="85"/>
      <c r="O176" s="86">
        <v>0</v>
      </c>
      <c r="P176" s="1"/>
    </row>
    <row r="177" spans="1:16" x14ac:dyDescent="0.25">
      <c r="A177" s="74" t="s">
        <v>219</v>
      </c>
      <c r="B177" s="74"/>
      <c r="C177" s="74"/>
      <c r="D177" s="74"/>
      <c r="E177" s="74"/>
      <c r="F177" s="74"/>
      <c r="G177" s="74"/>
      <c r="H177" s="74"/>
      <c r="I177" s="74"/>
      <c r="J177" s="74"/>
      <c r="K177" s="247" t="s">
        <v>26</v>
      </c>
      <c r="L177" s="247"/>
      <c r="M177" s="91"/>
      <c r="N177" s="91"/>
      <c r="O177" s="92"/>
      <c r="P177" s="1"/>
    </row>
    <row r="178" spans="1:16" x14ac:dyDescent="0.25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1"/>
    </row>
    <row r="179" spans="1:16" s="213" customFormat="1" x14ac:dyDescent="0.25">
      <c r="A179" s="208"/>
      <c r="B179" s="208"/>
      <c r="C179" s="208"/>
      <c r="D179" s="208"/>
      <c r="E179" s="209"/>
      <c r="F179" s="209"/>
      <c r="G179" s="208"/>
      <c r="H179" s="210"/>
      <c r="I179" s="99"/>
      <c r="J179" s="208"/>
      <c r="K179" s="211"/>
      <c r="L179" s="208"/>
      <c r="M179" s="209"/>
      <c r="N179" s="209"/>
      <c r="O179" s="210"/>
      <c r="P179" s="212"/>
    </row>
    <row r="180" spans="1:16" x14ac:dyDescent="0.25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1"/>
    </row>
    <row r="181" spans="1:16" x14ac:dyDescent="0.25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1"/>
    </row>
    <row r="182" spans="1:16" x14ac:dyDescent="0.25">
      <c r="A182" s="249" t="s">
        <v>33</v>
      </c>
      <c r="B182" s="250"/>
      <c r="C182" s="250"/>
      <c r="D182" s="250"/>
      <c r="E182" s="250"/>
      <c r="F182" s="250"/>
      <c r="G182" s="251"/>
      <c r="H182" s="102">
        <f>H169+H152+H131+H110+H89+H68+H47+H26</f>
        <v>0</v>
      </c>
      <c r="I182" s="74"/>
      <c r="J182" s="249" t="s">
        <v>33</v>
      </c>
      <c r="K182" s="250"/>
      <c r="L182" s="251"/>
      <c r="M182" s="102"/>
      <c r="N182" s="74"/>
      <c r="O182" s="74"/>
      <c r="P182" s="1"/>
    </row>
    <row r="183" spans="1:16" x14ac:dyDescent="0.25">
      <c r="A183" s="249" t="s">
        <v>34</v>
      </c>
      <c r="B183" s="250"/>
      <c r="C183" s="250"/>
      <c r="D183" s="250"/>
      <c r="E183" s="250"/>
      <c r="F183" s="250"/>
      <c r="G183" s="251"/>
      <c r="H183" s="102">
        <f>H175</f>
        <v>0</v>
      </c>
      <c r="I183" s="74"/>
      <c r="J183" s="249" t="s">
        <v>34</v>
      </c>
      <c r="K183" s="250"/>
      <c r="L183" s="251"/>
      <c r="M183" s="102"/>
      <c r="N183" s="74"/>
      <c r="O183" s="74"/>
      <c r="P183" s="1"/>
    </row>
    <row r="184" spans="1:16" x14ac:dyDescent="0.25">
      <c r="A184" s="252" t="s">
        <v>35</v>
      </c>
      <c r="B184" s="253"/>
      <c r="C184" s="253"/>
      <c r="D184" s="253"/>
      <c r="E184" s="253"/>
      <c r="F184" s="253"/>
      <c r="G184" s="254"/>
      <c r="H184" s="103">
        <f>H182+H183</f>
        <v>0</v>
      </c>
      <c r="I184" s="74"/>
      <c r="J184" s="252" t="s">
        <v>35</v>
      </c>
      <c r="K184" s="253"/>
      <c r="L184" s="254"/>
      <c r="M184" s="103">
        <f>SUM(M182:M183)</f>
        <v>0</v>
      </c>
      <c r="N184" s="74"/>
      <c r="O184" s="74"/>
      <c r="P184" s="1"/>
    </row>
    <row r="187" spans="1:16" x14ac:dyDescent="0.25">
      <c r="E187" s="42"/>
      <c r="F187" s="42"/>
    </row>
  </sheetData>
  <mergeCells count="57">
    <mergeCell ref="A182:G182"/>
    <mergeCell ref="A170:H170"/>
    <mergeCell ref="J170:O170"/>
    <mergeCell ref="K177:L177"/>
    <mergeCell ref="A184:G184"/>
    <mergeCell ref="J182:L182"/>
    <mergeCell ref="J183:L183"/>
    <mergeCell ref="J184:L184"/>
    <mergeCell ref="A183:G183"/>
    <mergeCell ref="K90:L90"/>
    <mergeCell ref="A92:O92"/>
    <mergeCell ref="A95:H95"/>
    <mergeCell ref="J95:O95"/>
    <mergeCell ref="A97:H97"/>
    <mergeCell ref="J97:O97"/>
    <mergeCell ref="K69:L69"/>
    <mergeCell ref="A71:O71"/>
    <mergeCell ref="A74:H74"/>
    <mergeCell ref="J74:O74"/>
    <mergeCell ref="A76:H76"/>
    <mergeCell ref="J76:O76"/>
    <mergeCell ref="A50:O50"/>
    <mergeCell ref="A53:H53"/>
    <mergeCell ref="J53:O53"/>
    <mergeCell ref="A55:H55"/>
    <mergeCell ref="J55:O55"/>
    <mergeCell ref="A32:H32"/>
    <mergeCell ref="J32:O32"/>
    <mergeCell ref="A34:H34"/>
    <mergeCell ref="J34:O34"/>
    <mergeCell ref="K48:L48"/>
    <mergeCell ref="J13:O13"/>
    <mergeCell ref="A15:H15"/>
    <mergeCell ref="J15:O15"/>
    <mergeCell ref="K27:L27"/>
    <mergeCell ref="A29:O29"/>
    <mergeCell ref="A7:O7"/>
    <mergeCell ref="A139:H139"/>
    <mergeCell ref="J139:O139"/>
    <mergeCell ref="K153:L153"/>
    <mergeCell ref="A113:O113"/>
    <mergeCell ref="A116:H116"/>
    <mergeCell ref="J116:O116"/>
    <mergeCell ref="A118:H118"/>
    <mergeCell ref="J118:O118"/>
    <mergeCell ref="K111:L111"/>
    <mergeCell ref="K132:L132"/>
    <mergeCell ref="A134:O134"/>
    <mergeCell ref="A137:H137"/>
    <mergeCell ref="J137:O137"/>
    <mergeCell ref="A10:O10"/>
    <mergeCell ref="A13:H13"/>
    <mergeCell ref="A155:O155"/>
    <mergeCell ref="A158:H158"/>
    <mergeCell ref="J158:O158"/>
    <mergeCell ref="A160:H160"/>
    <mergeCell ref="J160:O16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Normal="100" workbookViewId="0">
      <selection activeCell="C7" sqref="C7"/>
    </sheetView>
  </sheetViews>
  <sheetFormatPr defaultRowHeight="15" x14ac:dyDescent="0.25"/>
  <cols>
    <col min="1" max="1" width="28.7109375" bestFit="1" customWidth="1"/>
    <col min="2" max="2" width="19.140625" bestFit="1" customWidth="1"/>
    <col min="3" max="3" width="53.42578125" bestFit="1" customWidth="1"/>
    <col min="4" max="4" width="6" bestFit="1" customWidth="1"/>
    <col min="5" max="5" width="26.140625" bestFit="1" customWidth="1"/>
    <col min="7" max="7" width="12.85546875" bestFit="1" customWidth="1"/>
  </cols>
  <sheetData>
    <row r="1" spans="1:5" ht="24" thickBot="1" x14ac:dyDescent="0.3">
      <c r="A1" s="323" t="s">
        <v>216</v>
      </c>
      <c r="B1" s="324"/>
      <c r="C1" s="324"/>
      <c r="D1" s="328"/>
      <c r="E1" s="230">
        <f>SUM(E2:E11)</f>
        <v>370536</v>
      </c>
    </row>
    <row r="2" spans="1:5" ht="15" customHeight="1" x14ac:dyDescent="0.25">
      <c r="A2" s="226" t="s">
        <v>194</v>
      </c>
      <c r="B2" s="227" t="s">
        <v>192</v>
      </c>
      <c r="C2" s="228" t="s">
        <v>193</v>
      </c>
      <c r="D2" s="228" t="s">
        <v>182</v>
      </c>
      <c r="E2" s="229">
        <f>'TOTAL EVENTO'!H55</f>
        <v>0</v>
      </c>
    </row>
    <row r="3" spans="1:5" ht="15" customHeight="1" x14ac:dyDescent="0.25">
      <c r="A3" s="226" t="s">
        <v>184</v>
      </c>
      <c r="B3" s="227" t="s">
        <v>183</v>
      </c>
      <c r="C3" s="228" t="s">
        <v>185</v>
      </c>
      <c r="D3" s="228" t="s">
        <v>182</v>
      </c>
      <c r="E3" s="229">
        <f>'TOTAL EVENTO'!H6</f>
        <v>12576</v>
      </c>
    </row>
    <row r="4" spans="1:5" ht="15" customHeight="1" x14ac:dyDescent="0.25">
      <c r="A4" s="226" t="s">
        <v>199</v>
      </c>
      <c r="B4" s="227" t="s">
        <v>183</v>
      </c>
      <c r="C4" s="228" t="s">
        <v>186</v>
      </c>
      <c r="D4" s="228" t="s">
        <v>182</v>
      </c>
      <c r="E4" s="229">
        <f>'TOTAL EVENTO'!H13</f>
        <v>12576</v>
      </c>
    </row>
    <row r="5" spans="1:5" ht="15" customHeight="1" x14ac:dyDescent="0.25">
      <c r="A5" s="226" t="s">
        <v>195</v>
      </c>
      <c r="B5" s="227" t="s">
        <v>183</v>
      </c>
      <c r="C5" s="228" t="s">
        <v>187</v>
      </c>
      <c r="D5" s="228" t="s">
        <v>182</v>
      </c>
      <c r="E5" s="229">
        <f>'TOTAL EVENTO'!H20</f>
        <v>12576</v>
      </c>
    </row>
    <row r="6" spans="1:5" ht="15" customHeight="1" x14ac:dyDescent="0.25">
      <c r="A6" s="226" t="s">
        <v>196</v>
      </c>
      <c r="B6" s="227" t="s">
        <v>183</v>
      </c>
      <c r="C6" s="228" t="s">
        <v>188</v>
      </c>
      <c r="D6" s="228" t="s">
        <v>182</v>
      </c>
      <c r="E6" s="229">
        <f>'TOTAL EVENTO'!H27</f>
        <v>12480</v>
      </c>
    </row>
    <row r="7" spans="1:5" ht="15" customHeight="1" x14ac:dyDescent="0.25">
      <c r="A7" s="226" t="s">
        <v>200</v>
      </c>
      <c r="B7" s="227" t="s">
        <v>183</v>
      </c>
      <c r="C7" s="228" t="s">
        <v>189</v>
      </c>
      <c r="D7" s="228" t="s">
        <v>182</v>
      </c>
      <c r="E7" s="229">
        <f>'TOTAL EVENTO'!H34</f>
        <v>12576</v>
      </c>
    </row>
    <row r="8" spans="1:5" ht="15" customHeight="1" x14ac:dyDescent="0.25">
      <c r="A8" s="226" t="s">
        <v>197</v>
      </c>
      <c r="B8" s="227" t="s">
        <v>183</v>
      </c>
      <c r="C8" s="228" t="s">
        <v>190</v>
      </c>
      <c r="D8" s="228" t="s">
        <v>182</v>
      </c>
      <c r="E8" s="229">
        <f>'TOTAL EVENTO'!H41</f>
        <v>12576</v>
      </c>
    </row>
    <row r="9" spans="1:5" ht="15" customHeight="1" x14ac:dyDescent="0.25">
      <c r="A9" s="226" t="s">
        <v>198</v>
      </c>
      <c r="B9" s="227" t="s">
        <v>183</v>
      </c>
      <c r="C9" s="228" t="s">
        <v>191</v>
      </c>
      <c r="D9" s="228" t="s">
        <v>182</v>
      </c>
      <c r="E9" s="229">
        <f>'TOTAL EVENTO'!H48</f>
        <v>12576</v>
      </c>
    </row>
    <row r="10" spans="1:5" x14ac:dyDescent="0.25">
      <c r="A10" s="329" t="s">
        <v>132</v>
      </c>
      <c r="B10" s="329"/>
      <c r="C10" s="329"/>
      <c r="D10" s="228"/>
      <c r="E10" s="229">
        <f>'TOTAL EVENTO'!H58</f>
        <v>282600</v>
      </c>
    </row>
    <row r="11" spans="1:5" x14ac:dyDescent="0.25">
      <c r="A11" s="329" t="s">
        <v>159</v>
      </c>
      <c r="B11" s="329"/>
      <c r="C11" s="329"/>
      <c r="D11" s="228"/>
      <c r="E11" s="229">
        <f>'TOTAL EVENTO'!H61</f>
        <v>0</v>
      </c>
    </row>
  </sheetData>
  <mergeCells count="3">
    <mergeCell ref="A1:D1"/>
    <mergeCell ref="A10:C10"/>
    <mergeCell ref="A11:C11"/>
  </mergeCells>
  <pageMargins left="0.51181102362204722" right="0.51181102362204722" top="0.78740157480314965" bottom="0.78740157480314965" header="0.31496062992125984" footer="0.31496062992125984"/>
  <pageSetup paperSize="9" scale="101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107"/>
  <sheetViews>
    <sheetView showGridLines="0" topLeftCell="A79" zoomScale="90" zoomScaleNormal="90" workbookViewId="0">
      <selection activeCell="B100" sqref="B100"/>
    </sheetView>
  </sheetViews>
  <sheetFormatPr defaultRowHeight="15" x14ac:dyDescent="0.25"/>
  <cols>
    <col min="1" max="1" width="35.28515625" bestFit="1" customWidth="1"/>
    <col min="2" max="2" width="32.42578125" customWidth="1"/>
    <col min="3" max="3" width="13.140625" bestFit="1" customWidth="1"/>
    <col min="6" max="6" width="14.28515625" bestFit="1" customWidth="1"/>
    <col min="8" max="8" width="35" customWidth="1"/>
    <col min="9" max="9" width="13.140625" bestFit="1" customWidth="1"/>
    <col min="12" max="12" width="14.85546875" customWidth="1"/>
    <col min="13" max="13" width="14.28515625" bestFit="1" customWidth="1"/>
  </cols>
  <sheetData>
    <row r="7" spans="1:13" ht="28.5" x14ac:dyDescent="0.45">
      <c r="A7" s="246" t="s">
        <v>0</v>
      </c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</row>
    <row r="8" spans="1:13" x14ac:dyDescent="0.25">
      <c r="A8" s="243" t="s">
        <v>208</v>
      </c>
      <c r="B8" s="243"/>
      <c r="C8" s="243"/>
      <c r="D8" s="243"/>
      <c r="E8" s="243"/>
      <c r="F8" s="243"/>
      <c r="G8" s="243"/>
      <c r="H8" s="243"/>
      <c r="I8" s="243"/>
      <c r="J8" s="243"/>
      <c r="K8" s="243"/>
      <c r="L8" s="243"/>
      <c r="M8" s="243"/>
    </row>
    <row r="9" spans="1:13" x14ac:dyDescent="0.25">
      <c r="A9" s="71" t="s">
        <v>162</v>
      </c>
      <c r="B9" s="71"/>
      <c r="C9" s="71"/>
      <c r="D9" s="72" t="s">
        <v>114</v>
      </c>
      <c r="E9" s="73">
        <v>7</v>
      </c>
      <c r="F9" s="71"/>
      <c r="G9" s="74"/>
      <c r="H9" s="72" t="s">
        <v>112</v>
      </c>
      <c r="I9" s="71"/>
      <c r="J9" s="72" t="s">
        <v>113</v>
      </c>
      <c r="K9" s="73">
        <v>8</v>
      </c>
      <c r="L9" s="71"/>
      <c r="M9" s="71"/>
    </row>
    <row r="10" spans="1:13" x14ac:dyDescent="0.25">
      <c r="A10" s="256" t="s">
        <v>37</v>
      </c>
      <c r="B10" s="256"/>
      <c r="C10" s="256"/>
      <c r="D10" s="72" t="s">
        <v>110</v>
      </c>
      <c r="E10" s="71"/>
      <c r="F10" s="71"/>
      <c r="G10" s="74"/>
      <c r="H10" s="256" t="s">
        <v>37</v>
      </c>
      <c r="I10" s="256"/>
      <c r="J10" s="72" t="s">
        <v>5</v>
      </c>
      <c r="K10" s="71" t="s">
        <v>42</v>
      </c>
      <c r="L10" s="71"/>
      <c r="M10" s="71"/>
    </row>
    <row r="11" spans="1:13" ht="15.75" thickBot="1" x14ac:dyDescent="0.3">
      <c r="A11" s="244" t="s">
        <v>6</v>
      </c>
      <c r="B11" s="244"/>
      <c r="C11" s="244"/>
      <c r="D11" s="244"/>
      <c r="E11" s="244"/>
      <c r="F11" s="244"/>
      <c r="G11" s="74"/>
      <c r="H11" s="255" t="s">
        <v>7</v>
      </c>
      <c r="I11" s="255"/>
      <c r="J11" s="255"/>
      <c r="K11" s="255"/>
      <c r="L11" s="255"/>
      <c r="M11" s="255"/>
    </row>
    <row r="12" spans="1:13" x14ac:dyDescent="0.25">
      <c r="A12" s="75" t="s">
        <v>38</v>
      </c>
      <c r="B12" s="75" t="s">
        <v>245</v>
      </c>
      <c r="C12" s="75" t="s">
        <v>39</v>
      </c>
      <c r="D12" s="75" t="s">
        <v>9</v>
      </c>
      <c r="E12" s="76" t="s">
        <v>40</v>
      </c>
      <c r="F12" s="77" t="s">
        <v>15</v>
      </c>
      <c r="G12" s="74"/>
      <c r="H12" s="88" t="s">
        <v>38</v>
      </c>
      <c r="I12" s="88" t="s">
        <v>39</v>
      </c>
      <c r="J12" s="88" t="s">
        <v>9</v>
      </c>
      <c r="K12" s="89" t="s">
        <v>40</v>
      </c>
      <c r="L12" s="89" t="s">
        <v>41</v>
      </c>
      <c r="M12" s="90" t="s">
        <v>15</v>
      </c>
    </row>
    <row r="13" spans="1:13" x14ac:dyDescent="0.25">
      <c r="A13" s="259" t="s">
        <v>13</v>
      </c>
      <c r="B13" s="260"/>
      <c r="C13" s="260"/>
      <c r="D13" s="260"/>
      <c r="E13" s="260"/>
      <c r="F13" s="261"/>
      <c r="G13" s="74"/>
      <c r="H13" s="259" t="s">
        <v>13</v>
      </c>
      <c r="I13" s="260"/>
      <c r="J13" s="260"/>
      <c r="K13" s="260"/>
      <c r="L13" s="260"/>
      <c r="M13" s="261"/>
    </row>
    <row r="14" spans="1:13" x14ac:dyDescent="0.25">
      <c r="A14" s="78" t="s">
        <v>145</v>
      </c>
      <c r="B14" s="78" t="s">
        <v>246</v>
      </c>
      <c r="C14" s="78">
        <v>11</v>
      </c>
      <c r="D14" s="78">
        <v>22</v>
      </c>
      <c r="E14" s="79"/>
      <c r="F14" s="79">
        <f>C14*E9*E14</f>
        <v>0</v>
      </c>
      <c r="G14" s="74"/>
      <c r="H14" s="78"/>
      <c r="I14" s="78"/>
      <c r="J14" s="78"/>
      <c r="K14" s="79"/>
      <c r="L14" s="83"/>
      <c r="M14" s="82"/>
    </row>
    <row r="15" spans="1:13" x14ac:dyDescent="0.25">
      <c r="A15" s="78" t="s">
        <v>146</v>
      </c>
      <c r="B15" s="78" t="s">
        <v>246</v>
      </c>
      <c r="C15" s="78">
        <v>2</v>
      </c>
      <c r="D15" s="78">
        <v>2</v>
      </c>
      <c r="E15" s="79"/>
      <c r="F15" s="79">
        <f>C15*E9*E15</f>
        <v>0</v>
      </c>
      <c r="G15" s="74"/>
      <c r="H15" s="80"/>
      <c r="I15" s="80"/>
      <c r="J15" s="81"/>
      <c r="K15" s="82"/>
      <c r="L15" s="82"/>
      <c r="M15" s="82"/>
    </row>
    <row r="16" spans="1:13" x14ac:dyDescent="0.25">
      <c r="A16" s="80"/>
      <c r="B16" s="80"/>
      <c r="C16" s="80"/>
      <c r="D16" s="81"/>
      <c r="E16" s="84"/>
      <c r="F16" s="79"/>
      <c r="G16" s="74"/>
      <c r="H16" s="80"/>
      <c r="I16" s="80"/>
      <c r="J16" s="81"/>
      <c r="K16" s="84"/>
      <c r="L16" s="84"/>
      <c r="M16" s="84"/>
    </row>
    <row r="17" spans="1:13" x14ac:dyDescent="0.25">
      <c r="A17" s="262" t="s">
        <v>14</v>
      </c>
      <c r="B17" s="263"/>
      <c r="C17" s="263"/>
      <c r="D17" s="263"/>
      <c r="E17" s="264"/>
      <c r="F17" s="187">
        <f>SUM(F14:F16)</f>
        <v>0</v>
      </c>
      <c r="G17" s="74"/>
      <c r="H17" s="262" t="s">
        <v>14</v>
      </c>
      <c r="I17" s="263"/>
      <c r="J17" s="263"/>
      <c r="K17" s="264"/>
      <c r="L17" s="85"/>
      <c r="M17" s="86">
        <v>0</v>
      </c>
    </row>
    <row r="18" spans="1:13" x14ac:dyDescent="0.25">
      <c r="A18" s="74"/>
      <c r="B18" s="74"/>
      <c r="C18" s="74"/>
      <c r="D18" s="74"/>
      <c r="E18" s="74"/>
      <c r="F18" s="74"/>
      <c r="G18" s="74"/>
      <c r="H18" s="74"/>
      <c r="I18" s="74"/>
      <c r="J18" s="257" t="s">
        <v>26</v>
      </c>
      <c r="K18" s="258"/>
      <c r="L18" s="91"/>
      <c r="M18" s="92"/>
    </row>
    <row r="19" spans="1:13" x14ac:dyDescent="0.25">
      <c r="A19" s="74"/>
      <c r="B19" s="74"/>
      <c r="C19" s="74"/>
      <c r="D19" s="74"/>
      <c r="E19" s="74"/>
      <c r="F19" s="74"/>
      <c r="G19" s="74"/>
      <c r="H19" s="74"/>
      <c r="I19" s="74"/>
      <c r="J19" s="93"/>
      <c r="K19" s="93"/>
      <c r="L19" s="93"/>
      <c r="M19" s="74"/>
    </row>
    <row r="20" spans="1:13" x14ac:dyDescent="0.25">
      <c r="A20" s="248" t="s">
        <v>202</v>
      </c>
      <c r="B20" s="248"/>
      <c r="C20" s="248"/>
      <c r="D20" s="248"/>
      <c r="E20" s="248"/>
      <c r="F20" s="248"/>
      <c r="G20" s="248"/>
      <c r="H20" s="248"/>
      <c r="I20" s="248"/>
      <c r="J20" s="248"/>
      <c r="K20" s="248"/>
      <c r="L20" s="248"/>
      <c r="M20" s="70"/>
    </row>
    <row r="21" spans="1:13" x14ac:dyDescent="0.25">
      <c r="A21" s="71" t="s">
        <v>169</v>
      </c>
      <c r="B21" s="71"/>
      <c r="C21" s="71"/>
      <c r="D21" s="72" t="s">
        <v>36</v>
      </c>
      <c r="E21" s="73">
        <v>7</v>
      </c>
      <c r="F21" s="71"/>
      <c r="G21" s="74"/>
      <c r="H21" s="72" t="s">
        <v>112</v>
      </c>
      <c r="I21" s="71"/>
      <c r="J21" s="72" t="s">
        <v>36</v>
      </c>
      <c r="K21" s="73">
        <v>6</v>
      </c>
      <c r="L21" s="71"/>
      <c r="M21" s="71"/>
    </row>
    <row r="22" spans="1:13" x14ac:dyDescent="0.25">
      <c r="A22" s="256" t="s">
        <v>37</v>
      </c>
      <c r="B22" s="256"/>
      <c r="C22" s="256"/>
      <c r="D22" s="72" t="s">
        <v>110</v>
      </c>
      <c r="E22" s="71"/>
      <c r="F22" s="71"/>
      <c r="G22" s="74"/>
      <c r="H22" s="256" t="s">
        <v>37</v>
      </c>
      <c r="I22" s="256"/>
      <c r="J22" s="72" t="s">
        <v>5</v>
      </c>
      <c r="K22" s="71" t="s">
        <v>42</v>
      </c>
      <c r="L22" s="71"/>
      <c r="M22" s="71"/>
    </row>
    <row r="23" spans="1:13" ht="15.75" thickBot="1" x14ac:dyDescent="0.3">
      <c r="A23" s="244" t="s">
        <v>6</v>
      </c>
      <c r="B23" s="244"/>
      <c r="C23" s="244"/>
      <c r="D23" s="244"/>
      <c r="E23" s="244"/>
      <c r="F23" s="244"/>
      <c r="G23" s="74"/>
      <c r="H23" s="255" t="s">
        <v>7</v>
      </c>
      <c r="I23" s="255"/>
      <c r="J23" s="255"/>
      <c r="K23" s="255"/>
      <c r="L23" s="255"/>
      <c r="M23" s="255"/>
    </row>
    <row r="24" spans="1:13" x14ac:dyDescent="0.25">
      <c r="A24" s="75" t="s">
        <v>38</v>
      </c>
      <c r="B24" s="75" t="s">
        <v>245</v>
      </c>
      <c r="C24" s="75" t="s">
        <v>39</v>
      </c>
      <c r="D24" s="75" t="s">
        <v>9</v>
      </c>
      <c r="E24" s="76" t="s">
        <v>40</v>
      </c>
      <c r="F24" s="77" t="s">
        <v>15</v>
      </c>
      <c r="G24" s="74"/>
      <c r="H24" s="88" t="s">
        <v>38</v>
      </c>
      <c r="I24" s="88" t="s">
        <v>39</v>
      </c>
      <c r="J24" s="88" t="s">
        <v>9</v>
      </c>
      <c r="K24" s="89" t="s">
        <v>40</v>
      </c>
      <c r="L24" s="89" t="s">
        <v>41</v>
      </c>
      <c r="M24" s="90" t="s">
        <v>15</v>
      </c>
    </row>
    <row r="25" spans="1:13" x14ac:dyDescent="0.25">
      <c r="A25" s="259" t="s">
        <v>13</v>
      </c>
      <c r="B25" s="260"/>
      <c r="C25" s="260"/>
      <c r="D25" s="260"/>
      <c r="E25" s="260"/>
      <c r="F25" s="261"/>
      <c r="G25" s="74"/>
      <c r="H25" s="259" t="s">
        <v>13</v>
      </c>
      <c r="I25" s="260"/>
      <c r="J25" s="260"/>
      <c r="K25" s="260"/>
      <c r="L25" s="260"/>
      <c r="M25" s="261"/>
    </row>
    <row r="26" spans="1:13" x14ac:dyDescent="0.25">
      <c r="A26" s="78" t="s">
        <v>145</v>
      </c>
      <c r="B26" s="78" t="s">
        <v>246</v>
      </c>
      <c r="C26" s="78">
        <v>11</v>
      </c>
      <c r="D26" s="78">
        <v>22</v>
      </c>
      <c r="E26" s="79"/>
      <c r="F26" s="79">
        <f>C26*E21*E26</f>
        <v>0</v>
      </c>
      <c r="G26" s="74"/>
      <c r="H26" s="78"/>
      <c r="I26" s="78"/>
      <c r="J26" s="78"/>
      <c r="K26" s="79"/>
      <c r="L26" s="83"/>
      <c r="M26" s="82"/>
    </row>
    <row r="27" spans="1:13" x14ac:dyDescent="0.25">
      <c r="A27" s="78" t="s">
        <v>146</v>
      </c>
      <c r="B27" s="78" t="s">
        <v>246</v>
      </c>
      <c r="C27" s="78">
        <v>2</v>
      </c>
      <c r="D27" s="78">
        <v>2</v>
      </c>
      <c r="E27" s="79"/>
      <c r="F27" s="79">
        <f>C27*E21*E27</f>
        <v>0</v>
      </c>
      <c r="G27" s="74"/>
      <c r="H27" s="80"/>
      <c r="I27" s="80"/>
      <c r="J27" s="81"/>
      <c r="K27" s="82"/>
      <c r="L27" s="82"/>
      <c r="M27" s="82"/>
    </row>
    <row r="28" spans="1:13" x14ac:dyDescent="0.25">
      <c r="A28" s="80"/>
      <c r="B28" s="80"/>
      <c r="C28" s="80"/>
      <c r="D28" s="81"/>
      <c r="E28" s="84"/>
      <c r="F28" s="79"/>
      <c r="G28" s="74"/>
      <c r="H28" s="80"/>
      <c r="I28" s="80"/>
      <c r="J28" s="81"/>
      <c r="K28" s="84"/>
      <c r="L28" s="84"/>
      <c r="M28" s="84"/>
    </row>
    <row r="29" spans="1:13" x14ac:dyDescent="0.25">
      <c r="A29" s="262" t="s">
        <v>14</v>
      </c>
      <c r="B29" s="263"/>
      <c r="C29" s="263"/>
      <c r="D29" s="263"/>
      <c r="E29" s="264"/>
      <c r="F29" s="187">
        <f>SUM(F26:F28)</f>
        <v>0</v>
      </c>
      <c r="G29" s="74"/>
      <c r="H29" s="262" t="s">
        <v>14</v>
      </c>
      <c r="I29" s="263"/>
      <c r="J29" s="263"/>
      <c r="K29" s="264"/>
      <c r="L29" s="85"/>
      <c r="M29" s="86">
        <v>0</v>
      </c>
    </row>
    <row r="30" spans="1:13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257" t="s">
        <v>26</v>
      </c>
      <c r="K30" s="258"/>
      <c r="L30" s="91"/>
      <c r="M30" s="92"/>
    </row>
    <row r="31" spans="1:13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93"/>
      <c r="K31" s="93"/>
      <c r="L31" s="93"/>
      <c r="M31" s="74"/>
    </row>
    <row r="32" spans="1:13" x14ac:dyDescent="0.25">
      <c r="A32" s="248" t="s">
        <v>203</v>
      </c>
      <c r="B32" s="248"/>
      <c r="C32" s="248"/>
      <c r="D32" s="248"/>
      <c r="E32" s="248"/>
      <c r="F32" s="248"/>
      <c r="G32" s="248"/>
      <c r="H32" s="248"/>
      <c r="I32" s="248"/>
      <c r="J32" s="248"/>
      <c r="K32" s="248"/>
      <c r="L32" s="248"/>
      <c r="M32" s="70"/>
    </row>
    <row r="33" spans="1:13" x14ac:dyDescent="0.25">
      <c r="A33" s="71" t="s">
        <v>170</v>
      </c>
      <c r="B33" s="71"/>
      <c r="C33" s="71"/>
      <c r="D33" s="72" t="s">
        <v>114</v>
      </c>
      <c r="E33" s="73">
        <v>7</v>
      </c>
      <c r="F33" s="94"/>
      <c r="G33" s="74"/>
      <c r="H33" s="72" t="s">
        <v>2</v>
      </c>
      <c r="I33" s="71"/>
      <c r="J33" s="72" t="s">
        <v>36</v>
      </c>
      <c r="K33" s="73">
        <v>8</v>
      </c>
      <c r="L33" s="71"/>
      <c r="M33" s="71"/>
    </row>
    <row r="34" spans="1:13" x14ac:dyDescent="0.25">
      <c r="A34" s="256" t="s">
        <v>37</v>
      </c>
      <c r="B34" s="256"/>
      <c r="C34" s="256"/>
      <c r="D34" s="72" t="s">
        <v>110</v>
      </c>
      <c r="E34" s="71"/>
      <c r="F34" s="71"/>
      <c r="G34" s="74"/>
      <c r="H34" s="256" t="s">
        <v>37</v>
      </c>
      <c r="I34" s="256"/>
      <c r="J34" s="72" t="s">
        <v>5</v>
      </c>
      <c r="K34" s="71" t="s">
        <v>42</v>
      </c>
      <c r="L34" s="71"/>
      <c r="M34" s="71"/>
    </row>
    <row r="35" spans="1:13" ht="15.75" thickBot="1" x14ac:dyDescent="0.3">
      <c r="A35" s="244" t="s">
        <v>6</v>
      </c>
      <c r="B35" s="244"/>
      <c r="C35" s="244"/>
      <c r="D35" s="244"/>
      <c r="E35" s="244"/>
      <c r="F35" s="244"/>
      <c r="G35" s="74"/>
      <c r="H35" s="255" t="s">
        <v>7</v>
      </c>
      <c r="I35" s="255"/>
      <c r="J35" s="255"/>
      <c r="K35" s="255"/>
      <c r="L35" s="255"/>
      <c r="M35" s="255"/>
    </row>
    <row r="36" spans="1:13" x14ac:dyDescent="0.25">
      <c r="A36" s="75" t="s">
        <v>38</v>
      </c>
      <c r="B36" s="75" t="s">
        <v>245</v>
      </c>
      <c r="C36" s="75" t="s">
        <v>39</v>
      </c>
      <c r="D36" s="75" t="s">
        <v>9</v>
      </c>
      <c r="E36" s="76" t="s">
        <v>40</v>
      </c>
      <c r="F36" s="77" t="s">
        <v>15</v>
      </c>
      <c r="G36" s="74"/>
      <c r="H36" s="88" t="s">
        <v>38</v>
      </c>
      <c r="I36" s="88" t="s">
        <v>39</v>
      </c>
      <c r="J36" s="88" t="s">
        <v>9</v>
      </c>
      <c r="K36" s="89" t="s">
        <v>40</v>
      </c>
      <c r="L36" s="89" t="s">
        <v>41</v>
      </c>
      <c r="M36" s="90" t="s">
        <v>15</v>
      </c>
    </row>
    <row r="37" spans="1:13" x14ac:dyDescent="0.25">
      <c r="A37" s="259" t="s">
        <v>13</v>
      </c>
      <c r="B37" s="260"/>
      <c r="C37" s="260"/>
      <c r="D37" s="260"/>
      <c r="E37" s="260"/>
      <c r="F37" s="261"/>
      <c r="G37" s="74"/>
      <c r="H37" s="259" t="s">
        <v>13</v>
      </c>
      <c r="I37" s="260"/>
      <c r="J37" s="260"/>
      <c r="K37" s="260"/>
      <c r="L37" s="260"/>
      <c r="M37" s="261"/>
    </row>
    <row r="38" spans="1:13" x14ac:dyDescent="0.25">
      <c r="A38" s="78" t="s">
        <v>145</v>
      </c>
      <c r="B38" s="78" t="s">
        <v>246</v>
      </c>
      <c r="C38" s="78">
        <v>11</v>
      </c>
      <c r="D38" s="78">
        <v>22</v>
      </c>
      <c r="E38" s="79"/>
      <c r="F38" s="79">
        <f>C38*E33*E38</f>
        <v>0</v>
      </c>
      <c r="G38" s="74"/>
      <c r="H38" s="80"/>
      <c r="I38" s="80"/>
      <c r="J38" s="81"/>
      <c r="K38" s="82"/>
      <c r="L38" s="83">
        <v>0</v>
      </c>
      <c r="M38" s="82"/>
    </row>
    <row r="39" spans="1:13" x14ac:dyDescent="0.25">
      <c r="A39" s="78" t="s">
        <v>146</v>
      </c>
      <c r="B39" s="78" t="s">
        <v>246</v>
      </c>
      <c r="C39" s="78">
        <v>2</v>
      </c>
      <c r="D39" s="78">
        <v>2</v>
      </c>
      <c r="E39" s="79"/>
      <c r="F39" s="79">
        <f>C39*E33*E39</f>
        <v>0</v>
      </c>
      <c r="G39" s="74"/>
      <c r="H39" s="80"/>
      <c r="I39" s="80"/>
      <c r="J39" s="81"/>
      <c r="K39" s="82"/>
      <c r="L39" s="82"/>
      <c r="M39" s="82"/>
    </row>
    <row r="40" spans="1:13" x14ac:dyDescent="0.25">
      <c r="A40" s="80"/>
      <c r="B40" s="80"/>
      <c r="C40" s="80"/>
      <c r="D40" s="81"/>
      <c r="E40" s="84"/>
      <c r="F40" s="79"/>
      <c r="G40" s="74"/>
      <c r="H40" s="80"/>
      <c r="I40" s="80"/>
      <c r="J40" s="81"/>
      <c r="K40" s="82"/>
      <c r="L40" s="82"/>
      <c r="M40" s="82"/>
    </row>
    <row r="41" spans="1:13" x14ac:dyDescent="0.25">
      <c r="A41" s="262" t="s">
        <v>14</v>
      </c>
      <c r="B41" s="263"/>
      <c r="C41" s="263"/>
      <c r="D41" s="263"/>
      <c r="E41" s="264"/>
      <c r="F41" s="187">
        <f>SUM(F38:F40)</f>
        <v>0</v>
      </c>
      <c r="G41" s="74"/>
      <c r="H41" s="95" t="s">
        <v>14</v>
      </c>
      <c r="I41" s="96"/>
      <c r="J41" s="96"/>
      <c r="K41" s="85"/>
      <c r="L41" s="85"/>
      <c r="M41" s="86">
        <v>0</v>
      </c>
    </row>
    <row r="42" spans="1:13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257" t="s">
        <v>26</v>
      </c>
      <c r="K42" s="258"/>
      <c r="L42" s="91"/>
      <c r="M42" s="92"/>
    </row>
    <row r="43" spans="1:13" x14ac:dyDescent="0.25">
      <c r="A43" s="97"/>
      <c r="B43" s="97"/>
      <c r="C43" s="97"/>
      <c r="D43" s="97"/>
      <c r="E43" s="97"/>
      <c r="F43" s="98"/>
      <c r="G43" s="74"/>
      <c r="H43" s="74"/>
      <c r="I43" s="74"/>
      <c r="J43" s="93"/>
      <c r="K43" s="93"/>
      <c r="L43" s="93"/>
      <c r="M43" s="74"/>
    </row>
    <row r="44" spans="1:13" x14ac:dyDescent="0.25">
      <c r="A44" s="248" t="s">
        <v>204</v>
      </c>
      <c r="B44" s="248"/>
      <c r="C44" s="248"/>
      <c r="D44" s="248"/>
      <c r="E44" s="248"/>
      <c r="F44" s="248"/>
      <c r="G44" s="248"/>
      <c r="H44" s="248"/>
      <c r="I44" s="248"/>
      <c r="J44" s="248"/>
      <c r="K44" s="248"/>
      <c r="L44" s="248"/>
      <c r="M44" s="70"/>
    </row>
    <row r="45" spans="1:13" x14ac:dyDescent="0.25">
      <c r="A45" s="71" t="s">
        <v>171</v>
      </c>
      <c r="B45" s="71"/>
      <c r="C45" s="71"/>
      <c r="D45" s="72" t="s">
        <v>36</v>
      </c>
      <c r="E45" s="73">
        <v>7</v>
      </c>
      <c r="F45" s="94"/>
      <c r="G45" s="74"/>
      <c r="H45" s="72" t="s">
        <v>112</v>
      </c>
      <c r="I45" s="71"/>
      <c r="J45" s="72" t="s">
        <v>36</v>
      </c>
      <c r="K45" s="73">
        <v>8</v>
      </c>
      <c r="L45" s="71"/>
      <c r="M45" s="71"/>
    </row>
    <row r="46" spans="1:13" x14ac:dyDescent="0.25">
      <c r="A46" s="256" t="s">
        <v>37</v>
      </c>
      <c r="B46" s="256"/>
      <c r="C46" s="256"/>
      <c r="D46" s="72" t="s">
        <v>110</v>
      </c>
      <c r="E46" s="71"/>
      <c r="F46" s="71"/>
      <c r="G46" s="74"/>
      <c r="H46" s="256" t="s">
        <v>37</v>
      </c>
      <c r="I46" s="256"/>
      <c r="J46" s="72" t="s">
        <v>5</v>
      </c>
      <c r="K46" s="71" t="s">
        <v>42</v>
      </c>
      <c r="L46" s="71"/>
      <c r="M46" s="71"/>
    </row>
    <row r="47" spans="1:13" ht="15.75" thickBot="1" x14ac:dyDescent="0.3">
      <c r="A47" s="244" t="s">
        <v>6</v>
      </c>
      <c r="B47" s="244"/>
      <c r="C47" s="244"/>
      <c r="D47" s="244"/>
      <c r="E47" s="244"/>
      <c r="F47" s="244"/>
      <c r="G47" s="74"/>
      <c r="H47" s="255" t="s">
        <v>7</v>
      </c>
      <c r="I47" s="255"/>
      <c r="J47" s="255"/>
      <c r="K47" s="255"/>
      <c r="L47" s="255"/>
      <c r="M47" s="255"/>
    </row>
    <row r="48" spans="1:13" x14ac:dyDescent="0.25">
      <c r="A48" s="75" t="s">
        <v>38</v>
      </c>
      <c r="B48" s="75" t="s">
        <v>245</v>
      </c>
      <c r="C48" s="75" t="s">
        <v>39</v>
      </c>
      <c r="D48" s="75" t="s">
        <v>9</v>
      </c>
      <c r="E48" s="76" t="s">
        <v>40</v>
      </c>
      <c r="F48" s="77" t="s">
        <v>15</v>
      </c>
      <c r="G48" s="74"/>
      <c r="H48" s="88" t="s">
        <v>38</v>
      </c>
      <c r="I48" s="88" t="s">
        <v>39</v>
      </c>
      <c r="J48" s="88" t="s">
        <v>9</v>
      </c>
      <c r="K48" s="89" t="s">
        <v>40</v>
      </c>
      <c r="L48" s="89" t="s">
        <v>41</v>
      </c>
      <c r="M48" s="90" t="s">
        <v>15</v>
      </c>
    </row>
    <row r="49" spans="1:13" x14ac:dyDescent="0.25">
      <c r="A49" s="259" t="s">
        <v>13</v>
      </c>
      <c r="B49" s="260"/>
      <c r="C49" s="260"/>
      <c r="D49" s="260"/>
      <c r="E49" s="260"/>
      <c r="F49" s="261"/>
      <c r="G49" s="74"/>
      <c r="H49" s="259" t="s">
        <v>13</v>
      </c>
      <c r="I49" s="260"/>
      <c r="J49" s="260"/>
      <c r="K49" s="260"/>
      <c r="L49" s="260"/>
      <c r="M49" s="261"/>
    </row>
    <row r="50" spans="1:13" x14ac:dyDescent="0.25">
      <c r="A50" s="78" t="s">
        <v>145</v>
      </c>
      <c r="B50" s="78" t="s">
        <v>246</v>
      </c>
      <c r="C50" s="78">
        <v>11</v>
      </c>
      <c r="D50" s="78">
        <v>22</v>
      </c>
      <c r="E50" s="79"/>
      <c r="F50" s="79">
        <f>C50*E45*E50</f>
        <v>0</v>
      </c>
      <c r="G50" s="74"/>
      <c r="H50" s="80"/>
      <c r="I50" s="80"/>
      <c r="J50" s="81"/>
      <c r="K50" s="82"/>
      <c r="L50" s="83">
        <v>0</v>
      </c>
      <c r="M50" s="82"/>
    </row>
    <row r="51" spans="1:13" x14ac:dyDescent="0.25">
      <c r="A51" s="78" t="s">
        <v>146</v>
      </c>
      <c r="B51" s="78" t="s">
        <v>246</v>
      </c>
      <c r="C51" s="78">
        <v>2</v>
      </c>
      <c r="D51" s="78">
        <v>2</v>
      </c>
      <c r="E51" s="79"/>
      <c r="F51" s="79">
        <f>C51*E45*E51</f>
        <v>0</v>
      </c>
      <c r="G51" s="74"/>
      <c r="H51" s="80"/>
      <c r="I51" s="80"/>
      <c r="J51" s="81"/>
      <c r="K51" s="82"/>
      <c r="L51" s="82"/>
      <c r="M51" s="82"/>
    </row>
    <row r="52" spans="1:13" x14ac:dyDescent="0.25">
      <c r="A52" s="80"/>
      <c r="B52" s="80"/>
      <c r="C52" s="80"/>
      <c r="D52" s="81"/>
      <c r="E52" s="84"/>
      <c r="F52" s="79">
        <f>C52*E47*E52</f>
        <v>0</v>
      </c>
      <c r="G52" s="74"/>
      <c r="H52" s="80"/>
      <c r="I52" s="80"/>
      <c r="J52" s="81"/>
      <c r="K52" s="82"/>
      <c r="L52" s="82"/>
      <c r="M52" s="82"/>
    </row>
    <row r="53" spans="1:13" x14ac:dyDescent="0.25">
      <c r="A53" s="262" t="s">
        <v>14</v>
      </c>
      <c r="B53" s="263"/>
      <c r="C53" s="263"/>
      <c r="D53" s="263"/>
      <c r="E53" s="264"/>
      <c r="F53" s="187">
        <f>SUM(F50:F52)</f>
        <v>0</v>
      </c>
      <c r="G53" s="74"/>
      <c r="H53" s="95" t="s">
        <v>14</v>
      </c>
      <c r="I53" s="96"/>
      <c r="J53" s="96"/>
      <c r="K53" s="85"/>
      <c r="L53" s="85"/>
      <c r="M53" s="86">
        <v>0</v>
      </c>
    </row>
    <row r="54" spans="1:13" x14ac:dyDescent="0.25">
      <c r="A54" s="74"/>
      <c r="B54" s="74"/>
      <c r="C54" s="74"/>
      <c r="D54" s="74"/>
      <c r="E54" s="74"/>
      <c r="F54" s="74"/>
      <c r="G54" s="74"/>
      <c r="H54" s="74"/>
      <c r="I54" s="74"/>
      <c r="J54" s="257" t="s">
        <v>26</v>
      </c>
      <c r="K54" s="258"/>
      <c r="L54" s="91"/>
      <c r="M54" s="92"/>
    </row>
    <row r="55" spans="1:13" x14ac:dyDescent="0.25">
      <c r="A55" s="97"/>
      <c r="B55" s="97"/>
      <c r="C55" s="97"/>
      <c r="D55" s="97"/>
      <c r="E55" s="97"/>
      <c r="F55" s="98"/>
      <c r="G55" s="99"/>
      <c r="H55" s="97"/>
      <c r="I55" s="97"/>
      <c r="J55" s="97"/>
      <c r="K55" s="97"/>
      <c r="L55" s="97"/>
      <c r="M55" s="98"/>
    </row>
    <row r="56" spans="1:13" x14ac:dyDescent="0.25">
      <c r="A56" s="248" t="s">
        <v>205</v>
      </c>
      <c r="B56" s="248"/>
      <c r="C56" s="248"/>
      <c r="D56" s="248"/>
      <c r="E56" s="248"/>
      <c r="F56" s="248"/>
      <c r="G56" s="248"/>
      <c r="H56" s="248"/>
      <c r="I56" s="248"/>
      <c r="J56" s="248"/>
      <c r="K56" s="248"/>
      <c r="L56" s="248"/>
      <c r="M56" s="70"/>
    </row>
    <row r="57" spans="1:13" x14ac:dyDescent="0.25">
      <c r="A57" s="71" t="s">
        <v>172</v>
      </c>
      <c r="B57" s="71"/>
      <c r="C57" s="71"/>
      <c r="D57" s="72" t="s">
        <v>36</v>
      </c>
      <c r="E57" s="73">
        <v>7</v>
      </c>
      <c r="F57" s="94"/>
      <c r="G57" s="74"/>
      <c r="H57" s="72" t="s">
        <v>112</v>
      </c>
      <c r="I57" s="71"/>
      <c r="J57" s="72" t="s">
        <v>36</v>
      </c>
      <c r="K57" s="73">
        <v>8</v>
      </c>
      <c r="L57" s="71"/>
      <c r="M57" s="71"/>
    </row>
    <row r="58" spans="1:13" x14ac:dyDescent="0.25">
      <c r="A58" s="256" t="s">
        <v>37</v>
      </c>
      <c r="B58" s="256"/>
      <c r="C58" s="256"/>
      <c r="D58" s="72" t="s">
        <v>110</v>
      </c>
      <c r="E58" s="71"/>
      <c r="F58" s="71"/>
      <c r="G58" s="74"/>
      <c r="H58" s="256" t="s">
        <v>37</v>
      </c>
      <c r="I58" s="256"/>
      <c r="J58" s="72" t="s">
        <v>5</v>
      </c>
      <c r="K58" s="71" t="s">
        <v>42</v>
      </c>
      <c r="L58" s="71"/>
      <c r="M58" s="71"/>
    </row>
    <row r="59" spans="1:13" ht="15.75" thickBot="1" x14ac:dyDescent="0.3">
      <c r="A59" s="244" t="s">
        <v>6</v>
      </c>
      <c r="B59" s="244"/>
      <c r="C59" s="244"/>
      <c r="D59" s="244"/>
      <c r="E59" s="244"/>
      <c r="F59" s="244"/>
      <c r="G59" s="74"/>
      <c r="H59" s="255" t="s">
        <v>7</v>
      </c>
      <c r="I59" s="255"/>
      <c r="J59" s="255"/>
      <c r="K59" s="255"/>
      <c r="L59" s="255"/>
      <c r="M59" s="255"/>
    </row>
    <row r="60" spans="1:13" x14ac:dyDescent="0.25">
      <c r="A60" s="75" t="s">
        <v>38</v>
      </c>
      <c r="B60" s="75" t="s">
        <v>245</v>
      </c>
      <c r="C60" s="75" t="s">
        <v>39</v>
      </c>
      <c r="D60" s="75" t="s">
        <v>9</v>
      </c>
      <c r="E60" s="76" t="s">
        <v>40</v>
      </c>
      <c r="F60" s="77" t="s">
        <v>15</v>
      </c>
      <c r="G60" s="74"/>
      <c r="H60" s="88" t="s">
        <v>38</v>
      </c>
      <c r="I60" s="88" t="s">
        <v>39</v>
      </c>
      <c r="J60" s="88" t="s">
        <v>9</v>
      </c>
      <c r="K60" s="89" t="s">
        <v>40</v>
      </c>
      <c r="L60" s="89" t="s">
        <v>41</v>
      </c>
      <c r="M60" s="90" t="s">
        <v>15</v>
      </c>
    </row>
    <row r="61" spans="1:13" x14ac:dyDescent="0.25">
      <c r="A61" s="259" t="s">
        <v>13</v>
      </c>
      <c r="B61" s="260"/>
      <c r="C61" s="260"/>
      <c r="D61" s="260"/>
      <c r="E61" s="260"/>
      <c r="F61" s="261"/>
      <c r="G61" s="74"/>
      <c r="H61" s="259" t="s">
        <v>13</v>
      </c>
      <c r="I61" s="260"/>
      <c r="J61" s="260"/>
      <c r="K61" s="260"/>
      <c r="L61" s="260"/>
      <c r="M61" s="261"/>
    </row>
    <row r="62" spans="1:13" x14ac:dyDescent="0.25">
      <c r="A62" s="78" t="s">
        <v>145</v>
      </c>
      <c r="B62" s="78" t="s">
        <v>246</v>
      </c>
      <c r="C62" s="78">
        <v>11</v>
      </c>
      <c r="D62" s="78">
        <v>22</v>
      </c>
      <c r="E62" s="79"/>
      <c r="F62" s="79">
        <f>C62*E57*E62</f>
        <v>0</v>
      </c>
      <c r="G62" s="74"/>
      <c r="H62" s="80"/>
      <c r="I62" s="80"/>
      <c r="J62" s="81"/>
      <c r="K62" s="82"/>
      <c r="L62" s="83">
        <v>0</v>
      </c>
      <c r="M62" s="82"/>
    </row>
    <row r="63" spans="1:13" x14ac:dyDescent="0.25">
      <c r="A63" s="78" t="s">
        <v>146</v>
      </c>
      <c r="B63" s="78" t="s">
        <v>246</v>
      </c>
      <c r="C63" s="78">
        <v>2</v>
      </c>
      <c r="D63" s="78">
        <v>2</v>
      </c>
      <c r="E63" s="79"/>
      <c r="F63" s="79">
        <f>C63*E57*E63</f>
        <v>0</v>
      </c>
      <c r="G63" s="74"/>
      <c r="H63" s="80"/>
      <c r="I63" s="80"/>
      <c r="J63" s="81"/>
      <c r="K63" s="82"/>
      <c r="L63" s="82"/>
      <c r="M63" s="82"/>
    </row>
    <row r="64" spans="1:13" x14ac:dyDescent="0.25">
      <c r="A64" s="80"/>
      <c r="B64" s="80"/>
      <c r="C64" s="80"/>
      <c r="D64" s="81"/>
      <c r="E64" s="84"/>
      <c r="F64" s="79"/>
      <c r="G64" s="74"/>
      <c r="H64" s="80"/>
      <c r="I64" s="80"/>
      <c r="J64" s="81"/>
      <c r="K64" s="82"/>
      <c r="L64" s="82"/>
      <c r="M64" s="82"/>
    </row>
    <row r="65" spans="1:13" x14ac:dyDescent="0.25">
      <c r="A65" s="262" t="s">
        <v>14</v>
      </c>
      <c r="B65" s="263"/>
      <c r="C65" s="263"/>
      <c r="D65" s="263"/>
      <c r="E65" s="264"/>
      <c r="F65" s="187">
        <f>SUM(F62:F64)</f>
        <v>0</v>
      </c>
      <c r="G65" s="74"/>
      <c r="H65" s="184" t="s">
        <v>14</v>
      </c>
      <c r="I65" s="185"/>
      <c r="J65" s="185"/>
      <c r="K65" s="186"/>
      <c r="L65" s="186"/>
      <c r="M65" s="86">
        <v>0</v>
      </c>
    </row>
    <row r="66" spans="1:13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257" t="s">
        <v>26</v>
      </c>
      <c r="K66" s="258"/>
      <c r="L66" s="91"/>
      <c r="M66" s="92"/>
    </row>
    <row r="67" spans="1:13" x14ac:dyDescent="0.25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</row>
    <row r="68" spans="1:13" x14ac:dyDescent="0.25">
      <c r="A68" s="248" t="s">
        <v>206</v>
      </c>
      <c r="B68" s="248"/>
      <c r="C68" s="248"/>
      <c r="D68" s="248"/>
      <c r="E68" s="248"/>
      <c r="F68" s="248"/>
      <c r="G68" s="248"/>
      <c r="H68" s="248"/>
      <c r="I68" s="248"/>
      <c r="J68" s="248"/>
      <c r="K68" s="248"/>
      <c r="L68" s="248"/>
      <c r="M68" s="70"/>
    </row>
    <row r="69" spans="1:13" x14ac:dyDescent="0.25">
      <c r="A69" s="71" t="s">
        <v>173</v>
      </c>
      <c r="B69" s="71"/>
      <c r="C69" s="71"/>
      <c r="D69" s="72" t="s">
        <v>36</v>
      </c>
      <c r="E69" s="73">
        <v>7</v>
      </c>
      <c r="F69" s="94"/>
      <c r="G69" s="74"/>
      <c r="H69" s="72" t="s">
        <v>112</v>
      </c>
      <c r="I69" s="71"/>
      <c r="J69" s="72" t="s">
        <v>36</v>
      </c>
      <c r="K69" s="73">
        <v>8</v>
      </c>
      <c r="L69" s="71"/>
      <c r="M69" s="71"/>
    </row>
    <row r="70" spans="1:13" x14ac:dyDescent="0.25">
      <c r="A70" s="256" t="s">
        <v>37</v>
      </c>
      <c r="B70" s="256"/>
      <c r="C70" s="256"/>
      <c r="D70" s="72" t="s">
        <v>110</v>
      </c>
      <c r="E70" s="71"/>
      <c r="F70" s="71"/>
      <c r="G70" s="74"/>
      <c r="H70" s="256" t="s">
        <v>37</v>
      </c>
      <c r="I70" s="256"/>
      <c r="J70" s="72" t="s">
        <v>5</v>
      </c>
      <c r="K70" s="71" t="s">
        <v>42</v>
      </c>
      <c r="L70" s="71"/>
      <c r="M70" s="71"/>
    </row>
    <row r="71" spans="1:13" ht="15.75" thickBot="1" x14ac:dyDescent="0.3">
      <c r="A71" s="244" t="s">
        <v>6</v>
      </c>
      <c r="B71" s="244"/>
      <c r="C71" s="244"/>
      <c r="D71" s="244"/>
      <c r="E71" s="244"/>
      <c r="F71" s="244"/>
      <c r="G71" s="74"/>
      <c r="H71" s="255" t="s">
        <v>7</v>
      </c>
      <c r="I71" s="255"/>
      <c r="J71" s="255"/>
      <c r="K71" s="255"/>
      <c r="L71" s="255"/>
      <c r="M71" s="255"/>
    </row>
    <row r="72" spans="1:13" x14ac:dyDescent="0.25">
      <c r="A72" s="75" t="s">
        <v>38</v>
      </c>
      <c r="B72" s="75" t="s">
        <v>245</v>
      </c>
      <c r="C72" s="75" t="s">
        <v>39</v>
      </c>
      <c r="D72" s="75" t="s">
        <v>9</v>
      </c>
      <c r="E72" s="76" t="s">
        <v>40</v>
      </c>
      <c r="F72" s="77" t="s">
        <v>15</v>
      </c>
      <c r="G72" s="74"/>
      <c r="H72" s="88" t="s">
        <v>38</v>
      </c>
      <c r="I72" s="88" t="s">
        <v>39</v>
      </c>
      <c r="J72" s="88" t="s">
        <v>9</v>
      </c>
      <c r="K72" s="89" t="s">
        <v>40</v>
      </c>
      <c r="L72" s="89" t="s">
        <v>41</v>
      </c>
      <c r="M72" s="90" t="s">
        <v>15</v>
      </c>
    </row>
    <row r="73" spans="1:13" x14ac:dyDescent="0.25">
      <c r="A73" s="259" t="s">
        <v>13</v>
      </c>
      <c r="B73" s="260"/>
      <c r="C73" s="260"/>
      <c r="D73" s="260"/>
      <c r="E73" s="260"/>
      <c r="F73" s="261"/>
      <c r="G73" s="74"/>
      <c r="H73" s="259" t="s">
        <v>13</v>
      </c>
      <c r="I73" s="260"/>
      <c r="J73" s="260"/>
      <c r="K73" s="260"/>
      <c r="L73" s="260"/>
      <c r="M73" s="261"/>
    </row>
    <row r="74" spans="1:13" x14ac:dyDescent="0.25">
      <c r="A74" s="78" t="s">
        <v>145</v>
      </c>
      <c r="B74" s="78" t="s">
        <v>246</v>
      </c>
      <c r="C74" s="78">
        <v>11</v>
      </c>
      <c r="D74" s="78">
        <v>22</v>
      </c>
      <c r="E74" s="79"/>
      <c r="F74" s="79">
        <f>C74*E69*E74</f>
        <v>0</v>
      </c>
      <c r="G74" s="74"/>
      <c r="H74" s="80"/>
      <c r="I74" s="80"/>
      <c r="J74" s="81"/>
      <c r="K74" s="82"/>
      <c r="L74" s="83">
        <v>0</v>
      </c>
      <c r="M74" s="82"/>
    </row>
    <row r="75" spans="1:13" x14ac:dyDescent="0.25">
      <c r="A75" s="78" t="s">
        <v>146</v>
      </c>
      <c r="B75" s="78" t="s">
        <v>246</v>
      </c>
      <c r="C75" s="78">
        <v>2</v>
      </c>
      <c r="D75" s="78">
        <v>2</v>
      </c>
      <c r="E75" s="79"/>
      <c r="F75" s="79">
        <f>C75*E69*E75</f>
        <v>0</v>
      </c>
      <c r="G75" s="74"/>
      <c r="H75" s="80"/>
      <c r="I75" s="80"/>
      <c r="J75" s="81"/>
      <c r="K75" s="82"/>
      <c r="L75" s="82"/>
      <c r="M75" s="82"/>
    </row>
    <row r="76" spans="1:13" x14ac:dyDescent="0.25">
      <c r="A76" s="80"/>
      <c r="B76" s="80"/>
      <c r="C76" s="80"/>
      <c r="D76" s="81"/>
      <c r="E76" s="84"/>
      <c r="F76" s="79"/>
      <c r="G76" s="74"/>
      <c r="H76" s="80"/>
      <c r="I76" s="80"/>
      <c r="J76" s="81"/>
      <c r="K76" s="82"/>
      <c r="L76" s="82"/>
      <c r="M76" s="82"/>
    </row>
    <row r="77" spans="1:13" x14ac:dyDescent="0.25">
      <c r="A77" s="262" t="s">
        <v>14</v>
      </c>
      <c r="B77" s="263"/>
      <c r="C77" s="263"/>
      <c r="D77" s="263"/>
      <c r="E77" s="264"/>
      <c r="F77" s="187">
        <f>SUM(F74:F76)</f>
        <v>0</v>
      </c>
      <c r="G77" s="74"/>
      <c r="H77" s="204" t="s">
        <v>14</v>
      </c>
      <c r="I77" s="205"/>
      <c r="J77" s="205"/>
      <c r="K77" s="206"/>
      <c r="L77" s="206"/>
      <c r="M77" s="86">
        <v>0</v>
      </c>
    </row>
    <row r="78" spans="1:13" x14ac:dyDescent="0.25">
      <c r="A78" s="74"/>
      <c r="B78" s="74"/>
      <c r="C78" s="74"/>
      <c r="D78" s="74"/>
      <c r="E78" s="74"/>
      <c r="F78" s="74"/>
      <c r="G78" s="74"/>
      <c r="H78" s="74"/>
      <c r="I78" s="74"/>
      <c r="J78" s="257" t="s">
        <v>26</v>
      </c>
      <c r="K78" s="258"/>
      <c r="L78" s="91"/>
      <c r="M78" s="92"/>
    </row>
    <row r="79" spans="1:13" x14ac:dyDescent="0.25">
      <c r="A79" s="74"/>
      <c r="B79" s="74"/>
      <c r="C79" s="74"/>
      <c r="D79" s="74"/>
      <c r="E79" s="74"/>
      <c r="F79" s="74"/>
      <c r="G79" s="74"/>
      <c r="H79" s="74"/>
      <c r="I79" s="74"/>
      <c r="J79" s="121"/>
      <c r="K79" s="121"/>
      <c r="L79" s="122"/>
      <c r="M79" s="123"/>
    </row>
    <row r="80" spans="1:13" x14ac:dyDescent="0.25">
      <c r="A80" s="248" t="s">
        <v>209</v>
      </c>
      <c r="B80" s="248"/>
      <c r="C80" s="248"/>
      <c r="D80" s="248"/>
      <c r="E80" s="248"/>
      <c r="F80" s="248"/>
      <c r="G80" s="248"/>
      <c r="H80" s="248"/>
      <c r="I80" s="248"/>
      <c r="J80" s="248"/>
      <c r="K80" s="248"/>
      <c r="L80" s="248"/>
      <c r="M80" s="70"/>
    </row>
    <row r="81" spans="1:13" x14ac:dyDescent="0.25">
      <c r="A81" s="71" t="s">
        <v>174</v>
      </c>
      <c r="B81" s="71"/>
      <c r="C81" s="71"/>
      <c r="D81" s="72" t="s">
        <v>36</v>
      </c>
      <c r="E81" s="73">
        <v>7</v>
      </c>
      <c r="F81" s="94"/>
      <c r="G81" s="74"/>
      <c r="H81" s="72" t="s">
        <v>112</v>
      </c>
      <c r="I81" s="71"/>
      <c r="J81" s="72" t="s">
        <v>36</v>
      </c>
      <c r="K81" s="73">
        <v>8</v>
      </c>
      <c r="L81" s="71"/>
      <c r="M81" s="71"/>
    </row>
    <row r="82" spans="1:13" x14ac:dyDescent="0.25">
      <c r="A82" s="256" t="s">
        <v>37</v>
      </c>
      <c r="B82" s="256"/>
      <c r="C82" s="256"/>
      <c r="D82" s="72" t="s">
        <v>110</v>
      </c>
      <c r="E82" s="71"/>
      <c r="F82" s="71"/>
      <c r="G82" s="74"/>
      <c r="H82" s="256" t="s">
        <v>37</v>
      </c>
      <c r="I82" s="256"/>
      <c r="J82" s="72" t="s">
        <v>5</v>
      </c>
      <c r="K82" s="71" t="s">
        <v>42</v>
      </c>
      <c r="L82" s="71"/>
      <c r="M82" s="71"/>
    </row>
    <row r="83" spans="1:13" ht="15.75" thickBot="1" x14ac:dyDescent="0.3">
      <c r="A83" s="244" t="s">
        <v>6</v>
      </c>
      <c r="B83" s="244"/>
      <c r="C83" s="244"/>
      <c r="D83" s="244"/>
      <c r="E83" s="244"/>
      <c r="F83" s="244"/>
      <c r="G83" s="74"/>
      <c r="H83" s="255" t="s">
        <v>7</v>
      </c>
      <c r="I83" s="255"/>
      <c r="J83" s="255"/>
      <c r="K83" s="255"/>
      <c r="L83" s="255"/>
      <c r="M83" s="255"/>
    </row>
    <row r="84" spans="1:13" x14ac:dyDescent="0.25">
      <c r="A84" s="75" t="s">
        <v>38</v>
      </c>
      <c r="B84" s="75" t="s">
        <v>245</v>
      </c>
      <c r="C84" s="75" t="s">
        <v>39</v>
      </c>
      <c r="D84" s="75" t="s">
        <v>9</v>
      </c>
      <c r="E84" s="76" t="s">
        <v>40</v>
      </c>
      <c r="F84" s="77" t="s">
        <v>15</v>
      </c>
      <c r="G84" s="74"/>
      <c r="H84" s="88" t="s">
        <v>38</v>
      </c>
      <c r="I84" s="88" t="s">
        <v>39</v>
      </c>
      <c r="J84" s="88" t="s">
        <v>9</v>
      </c>
      <c r="K84" s="89" t="s">
        <v>40</v>
      </c>
      <c r="L84" s="89" t="s">
        <v>41</v>
      </c>
      <c r="M84" s="90" t="s">
        <v>15</v>
      </c>
    </row>
    <row r="85" spans="1:13" x14ac:dyDescent="0.25">
      <c r="A85" s="259" t="s">
        <v>13</v>
      </c>
      <c r="B85" s="260"/>
      <c r="C85" s="260"/>
      <c r="D85" s="260"/>
      <c r="E85" s="260"/>
      <c r="F85" s="261"/>
      <c r="G85" s="74"/>
      <c r="H85" s="259" t="s">
        <v>13</v>
      </c>
      <c r="I85" s="260"/>
      <c r="J85" s="260"/>
      <c r="K85" s="260"/>
      <c r="L85" s="260"/>
      <c r="M85" s="261"/>
    </row>
    <row r="86" spans="1:13" x14ac:dyDescent="0.25">
      <c r="A86" s="78" t="s">
        <v>145</v>
      </c>
      <c r="B86" s="78" t="s">
        <v>246</v>
      </c>
      <c r="C86" s="78">
        <v>11</v>
      </c>
      <c r="D86" s="78">
        <v>22</v>
      </c>
      <c r="E86" s="79"/>
      <c r="F86" s="79">
        <f>C86*E81*E86</f>
        <v>0</v>
      </c>
      <c r="G86" s="74"/>
      <c r="H86" s="80"/>
      <c r="I86" s="80"/>
      <c r="J86" s="81"/>
      <c r="K86" s="82"/>
      <c r="L86" s="83">
        <v>0</v>
      </c>
      <c r="M86" s="82"/>
    </row>
    <row r="87" spans="1:13" x14ac:dyDescent="0.25">
      <c r="A87" s="78" t="s">
        <v>146</v>
      </c>
      <c r="B87" s="78" t="s">
        <v>246</v>
      </c>
      <c r="C87" s="78">
        <v>2</v>
      </c>
      <c r="D87" s="78">
        <v>2</v>
      </c>
      <c r="E87" s="79"/>
      <c r="F87" s="79">
        <f>C87*E81*E87</f>
        <v>0</v>
      </c>
      <c r="G87" s="74"/>
      <c r="H87" s="80"/>
      <c r="I87" s="80"/>
      <c r="J87" s="81"/>
      <c r="K87" s="82"/>
      <c r="L87" s="82"/>
      <c r="M87" s="82"/>
    </row>
    <row r="88" spans="1:13" x14ac:dyDescent="0.25">
      <c r="A88" s="80"/>
      <c r="B88" s="80"/>
      <c r="C88" s="80"/>
      <c r="D88" s="81"/>
      <c r="E88" s="84"/>
      <c r="F88" s="79"/>
      <c r="G88" s="74"/>
      <c r="H88" s="80"/>
      <c r="I88" s="80"/>
      <c r="J88" s="81"/>
      <c r="K88" s="82"/>
      <c r="L88" s="82"/>
      <c r="M88" s="82"/>
    </row>
    <row r="89" spans="1:13" x14ac:dyDescent="0.25">
      <c r="A89" s="262" t="s">
        <v>14</v>
      </c>
      <c r="B89" s="263"/>
      <c r="C89" s="263"/>
      <c r="D89" s="263"/>
      <c r="E89" s="264"/>
      <c r="F89" s="187">
        <f>SUM(F86:F88)</f>
        <v>0</v>
      </c>
      <c r="G89" s="74"/>
      <c r="H89" s="214" t="s">
        <v>14</v>
      </c>
      <c r="I89" s="215"/>
      <c r="J89" s="215"/>
      <c r="K89" s="216"/>
      <c r="L89" s="216"/>
      <c r="M89" s="86">
        <v>0</v>
      </c>
    </row>
    <row r="90" spans="1:13" x14ac:dyDescent="0.25">
      <c r="A90" s="74"/>
      <c r="B90" s="74"/>
      <c r="C90" s="74"/>
      <c r="D90" s="74"/>
      <c r="E90" s="74"/>
      <c r="F90" s="74"/>
      <c r="G90" s="74"/>
      <c r="H90" s="74"/>
      <c r="I90" s="74"/>
      <c r="J90" s="257" t="s">
        <v>26</v>
      </c>
      <c r="K90" s="258"/>
      <c r="L90" s="91"/>
      <c r="M90" s="92"/>
    </row>
    <row r="91" spans="1:13" x14ac:dyDescent="0.25">
      <c r="A91" s="74"/>
      <c r="B91" s="74"/>
      <c r="C91" s="74"/>
      <c r="D91" s="74"/>
      <c r="E91" s="74"/>
      <c r="F91" s="74"/>
      <c r="G91" s="74"/>
      <c r="H91" s="74"/>
      <c r="I91" s="74"/>
      <c r="J91" s="121"/>
      <c r="K91" s="121"/>
      <c r="L91" s="122"/>
      <c r="M91" s="123"/>
    </row>
    <row r="92" spans="1:13" x14ac:dyDescent="0.25">
      <c r="A92" s="243" t="s">
        <v>137</v>
      </c>
      <c r="B92" s="243"/>
      <c r="C92" s="243"/>
      <c r="D92" s="243"/>
      <c r="E92" s="243"/>
      <c r="F92" s="243"/>
      <c r="G92" s="243"/>
      <c r="H92" s="243"/>
      <c r="I92" s="243"/>
      <c r="J92" s="243"/>
      <c r="K92" s="243"/>
      <c r="L92" s="243"/>
      <c r="M92" s="243"/>
    </row>
    <row r="93" spans="1:13" x14ac:dyDescent="0.25">
      <c r="A93" s="71" t="s">
        <v>179</v>
      </c>
      <c r="B93" s="71"/>
      <c r="C93" s="71"/>
      <c r="D93" s="72" t="s">
        <v>114</v>
      </c>
      <c r="E93" s="73">
        <v>19</v>
      </c>
      <c r="F93" s="71"/>
      <c r="G93" s="74"/>
      <c r="H93" s="72" t="s">
        <v>112</v>
      </c>
      <c r="I93" s="71"/>
      <c r="J93" s="72" t="s">
        <v>36</v>
      </c>
      <c r="K93" s="73"/>
      <c r="L93" s="71"/>
      <c r="M93" s="71"/>
    </row>
    <row r="94" spans="1:13" x14ac:dyDescent="0.25">
      <c r="A94" s="265" t="s">
        <v>224</v>
      </c>
      <c r="B94" s="265"/>
      <c r="C94" s="265"/>
      <c r="D94" s="72" t="s">
        <v>151</v>
      </c>
      <c r="E94" s="71"/>
      <c r="F94" s="71"/>
      <c r="G94" s="74"/>
      <c r="H94" s="265" t="s">
        <v>224</v>
      </c>
      <c r="I94" s="265"/>
      <c r="J94" s="72" t="s">
        <v>5</v>
      </c>
      <c r="K94" s="71"/>
      <c r="L94" s="71"/>
      <c r="M94" s="71"/>
    </row>
    <row r="95" spans="1:13" ht="15.75" thickBot="1" x14ac:dyDescent="0.3">
      <c r="A95" s="244" t="s">
        <v>6</v>
      </c>
      <c r="B95" s="244"/>
      <c r="C95" s="244"/>
      <c r="D95" s="244"/>
      <c r="E95" s="244"/>
      <c r="F95" s="244"/>
      <c r="G95" s="74"/>
      <c r="H95" s="255" t="s">
        <v>7</v>
      </c>
      <c r="I95" s="255"/>
      <c r="J95" s="255"/>
      <c r="K95" s="255"/>
      <c r="L95" s="255"/>
      <c r="M95" s="255"/>
    </row>
    <row r="96" spans="1:13" x14ac:dyDescent="0.25">
      <c r="A96" s="75" t="s">
        <v>38</v>
      </c>
      <c r="B96" s="75" t="s">
        <v>245</v>
      </c>
      <c r="C96" s="75" t="s">
        <v>39</v>
      </c>
      <c r="D96" s="75" t="s">
        <v>9</v>
      </c>
      <c r="E96" s="76" t="s">
        <v>40</v>
      </c>
      <c r="F96" s="77" t="s">
        <v>15</v>
      </c>
      <c r="G96" s="74"/>
      <c r="H96" s="88" t="s">
        <v>38</v>
      </c>
      <c r="I96" s="88" t="s">
        <v>39</v>
      </c>
      <c r="J96" s="88" t="s">
        <v>9</v>
      </c>
      <c r="K96" s="89" t="s">
        <v>40</v>
      </c>
      <c r="L96" s="89" t="s">
        <v>41</v>
      </c>
      <c r="M96" s="90" t="s">
        <v>15</v>
      </c>
    </row>
    <row r="97" spans="1:13" x14ac:dyDescent="0.25">
      <c r="A97" s="259" t="s">
        <v>30</v>
      </c>
      <c r="B97" s="260"/>
      <c r="C97" s="260"/>
      <c r="D97" s="260"/>
      <c r="E97" s="260"/>
      <c r="F97" s="261"/>
      <c r="G97" s="74"/>
      <c r="H97" s="259" t="s">
        <v>30</v>
      </c>
      <c r="I97" s="260"/>
      <c r="J97" s="260"/>
      <c r="K97" s="260"/>
      <c r="L97" s="260"/>
      <c r="M97" s="261"/>
    </row>
    <row r="98" spans="1:13" x14ac:dyDescent="0.25">
      <c r="A98" s="78" t="s">
        <v>43</v>
      </c>
      <c r="B98" s="78" t="s">
        <v>247</v>
      </c>
      <c r="C98" s="78">
        <v>10</v>
      </c>
      <c r="D98" s="78">
        <v>20</v>
      </c>
      <c r="E98" s="79"/>
      <c r="F98" s="79">
        <f>E98*C98*E93</f>
        <v>0</v>
      </c>
      <c r="G98" s="74"/>
      <c r="H98" s="78"/>
      <c r="I98" s="78"/>
      <c r="J98" s="78"/>
      <c r="K98" s="79"/>
      <c r="L98" s="83"/>
      <c r="M98" s="82"/>
    </row>
    <row r="99" spans="1:13" x14ac:dyDescent="0.25">
      <c r="A99" s="78" t="s">
        <v>128</v>
      </c>
      <c r="B99" s="78" t="s">
        <v>247</v>
      </c>
      <c r="C99" s="78">
        <v>2</v>
      </c>
      <c r="D99" s="78">
        <v>2</v>
      </c>
      <c r="E99" s="79"/>
      <c r="F99" s="79">
        <f>E99*D99*E93</f>
        <v>0</v>
      </c>
      <c r="G99" s="74"/>
      <c r="H99" s="78"/>
      <c r="I99" s="78"/>
      <c r="J99" s="81"/>
      <c r="K99" s="82"/>
      <c r="L99" s="82"/>
      <c r="M99" s="82"/>
    </row>
    <row r="100" spans="1:13" x14ac:dyDescent="0.25">
      <c r="A100" s="80"/>
      <c r="B100" s="80"/>
      <c r="C100" s="80"/>
      <c r="D100" s="81"/>
      <c r="E100" s="84"/>
      <c r="F100" s="79"/>
      <c r="G100" s="74"/>
      <c r="H100" s="78"/>
      <c r="I100" s="78"/>
      <c r="J100" s="81"/>
      <c r="K100" s="84"/>
      <c r="L100" s="84"/>
      <c r="M100" s="84"/>
    </row>
    <row r="101" spans="1:13" x14ac:dyDescent="0.25">
      <c r="A101" s="262" t="s">
        <v>101</v>
      </c>
      <c r="B101" s="263"/>
      <c r="C101" s="263"/>
      <c r="D101" s="263"/>
      <c r="E101" s="264"/>
      <c r="F101" s="100">
        <f>SUM(F98:F100)</f>
        <v>0</v>
      </c>
      <c r="G101" s="74"/>
      <c r="H101" s="262" t="s">
        <v>14</v>
      </c>
      <c r="I101" s="263"/>
      <c r="J101" s="263"/>
      <c r="K101" s="264"/>
      <c r="L101" s="85"/>
      <c r="M101" s="86">
        <v>0</v>
      </c>
    </row>
    <row r="102" spans="1:13" x14ac:dyDescent="0.25">
      <c r="A102" s="74" t="s">
        <v>220</v>
      </c>
      <c r="B102" s="74"/>
      <c r="C102" s="74"/>
      <c r="D102" s="74"/>
      <c r="E102" s="74"/>
      <c r="F102" s="74"/>
      <c r="G102" s="74"/>
      <c r="H102" s="74"/>
      <c r="I102" s="74"/>
      <c r="J102" s="257" t="s">
        <v>26</v>
      </c>
      <c r="K102" s="258"/>
      <c r="L102" s="91"/>
      <c r="M102" s="92"/>
    </row>
    <row r="103" spans="1:13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13" x14ac:dyDescent="0.25">
      <c r="A104" s="269" t="s">
        <v>44</v>
      </c>
      <c r="B104" s="270"/>
      <c r="C104" s="270"/>
      <c r="D104" s="270"/>
      <c r="E104" s="271"/>
      <c r="F104" s="9">
        <f>F89+F77+F65+F53+F41+F29+F17</f>
        <v>0</v>
      </c>
      <c r="G104" s="7"/>
      <c r="H104" s="269" t="s">
        <v>44</v>
      </c>
      <c r="I104" s="270"/>
      <c r="J104" s="270"/>
      <c r="K104" s="271"/>
      <c r="L104" s="9"/>
      <c r="M104" s="7"/>
    </row>
    <row r="105" spans="1:13" x14ac:dyDescent="0.25">
      <c r="A105" s="269" t="s">
        <v>45</v>
      </c>
      <c r="B105" s="270"/>
      <c r="C105" s="270"/>
      <c r="D105" s="270"/>
      <c r="E105" s="271"/>
      <c r="F105" s="9">
        <f>F101</f>
        <v>0</v>
      </c>
      <c r="G105" s="7"/>
      <c r="H105" s="269" t="s">
        <v>45</v>
      </c>
      <c r="I105" s="270"/>
      <c r="J105" s="270"/>
      <c r="K105" s="271"/>
      <c r="L105" s="9"/>
      <c r="M105" s="7"/>
    </row>
    <row r="106" spans="1:13" x14ac:dyDescent="0.25">
      <c r="A106" s="266" t="s">
        <v>35</v>
      </c>
      <c r="B106" s="267"/>
      <c r="C106" s="267"/>
      <c r="D106" s="267"/>
      <c r="E106" s="268"/>
      <c r="F106" s="10">
        <f>F104+F105</f>
        <v>0</v>
      </c>
      <c r="G106" s="7"/>
      <c r="H106" s="266" t="s">
        <v>35</v>
      </c>
      <c r="I106" s="267"/>
      <c r="J106" s="267"/>
      <c r="K106" s="268"/>
      <c r="L106" s="10"/>
      <c r="M106" s="7"/>
    </row>
    <row r="107" spans="1:13" x14ac:dyDescent="0.25">
      <c r="F107" s="11"/>
    </row>
  </sheetData>
  <mergeCells count="82">
    <mergeCell ref="A8:M8"/>
    <mergeCell ref="A95:F95"/>
    <mergeCell ref="H95:M95"/>
    <mergeCell ref="A92:M92"/>
    <mergeCell ref="A106:E106"/>
    <mergeCell ref="H104:K104"/>
    <mergeCell ref="H105:K105"/>
    <mergeCell ref="H106:K106"/>
    <mergeCell ref="A101:E101"/>
    <mergeCell ref="H101:K101"/>
    <mergeCell ref="J102:K102"/>
    <mergeCell ref="A104:E104"/>
    <mergeCell ref="A105:E105"/>
    <mergeCell ref="A53:E53"/>
    <mergeCell ref="A37:F37"/>
    <mergeCell ref="H37:M37"/>
    <mergeCell ref="A41:E41"/>
    <mergeCell ref="A44:L44"/>
    <mergeCell ref="A46:C46"/>
    <mergeCell ref="H46:I46"/>
    <mergeCell ref="J42:K42"/>
    <mergeCell ref="A47:F47"/>
    <mergeCell ref="H47:M47"/>
    <mergeCell ref="A49:F49"/>
    <mergeCell ref="H49:M49"/>
    <mergeCell ref="A68:L68"/>
    <mergeCell ref="J66:K66"/>
    <mergeCell ref="J30:K30"/>
    <mergeCell ref="A32:L32"/>
    <mergeCell ref="A34:C34"/>
    <mergeCell ref="H34:I34"/>
    <mergeCell ref="A35:F35"/>
    <mergeCell ref="H35:M35"/>
    <mergeCell ref="J18:K18"/>
    <mergeCell ref="A20:L20"/>
    <mergeCell ref="A22:C22"/>
    <mergeCell ref="H22:I22"/>
    <mergeCell ref="A23:F23"/>
    <mergeCell ref="H23:M23"/>
    <mergeCell ref="A11:F11"/>
    <mergeCell ref="H11:M11"/>
    <mergeCell ref="A13:F13"/>
    <mergeCell ref="H13:M13"/>
    <mergeCell ref="A17:E17"/>
    <mergeCell ref="H17:K17"/>
    <mergeCell ref="A7:M7"/>
    <mergeCell ref="A61:F61"/>
    <mergeCell ref="H61:M61"/>
    <mergeCell ref="A65:E65"/>
    <mergeCell ref="J54:K54"/>
    <mergeCell ref="A56:L56"/>
    <mergeCell ref="A58:C58"/>
    <mergeCell ref="H58:I58"/>
    <mergeCell ref="A59:F59"/>
    <mergeCell ref="H59:M59"/>
    <mergeCell ref="A25:F25"/>
    <mergeCell ref="H25:M25"/>
    <mergeCell ref="A29:E29"/>
    <mergeCell ref="H29:K29"/>
    <mergeCell ref="A10:C10"/>
    <mergeCell ref="H10:I10"/>
    <mergeCell ref="A97:F97"/>
    <mergeCell ref="H97:M97"/>
    <mergeCell ref="A83:F83"/>
    <mergeCell ref="H83:M83"/>
    <mergeCell ref="A85:F85"/>
    <mergeCell ref="H85:M85"/>
    <mergeCell ref="A89:E89"/>
    <mergeCell ref="J90:K90"/>
    <mergeCell ref="A94:C94"/>
    <mergeCell ref="H94:I94"/>
    <mergeCell ref="A80:L80"/>
    <mergeCell ref="A82:C82"/>
    <mergeCell ref="H82:I82"/>
    <mergeCell ref="A73:F73"/>
    <mergeCell ref="H73:M73"/>
    <mergeCell ref="A77:E77"/>
    <mergeCell ref="A71:F71"/>
    <mergeCell ref="H71:M71"/>
    <mergeCell ref="A70:C70"/>
    <mergeCell ref="H70:I70"/>
    <mergeCell ref="J78:K78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109"/>
  <sheetViews>
    <sheetView showGridLines="0" topLeftCell="A68" workbookViewId="0">
      <selection activeCell="B101" sqref="B101"/>
    </sheetView>
  </sheetViews>
  <sheetFormatPr defaultRowHeight="15" x14ac:dyDescent="0.25"/>
  <cols>
    <col min="1" max="1" width="35.28515625" bestFit="1" customWidth="1"/>
    <col min="2" max="2" width="21.5703125" customWidth="1"/>
    <col min="3" max="3" width="13.140625" bestFit="1" customWidth="1"/>
    <col min="4" max="4" width="21" bestFit="1" customWidth="1"/>
    <col min="6" max="6" width="14.28515625" bestFit="1" customWidth="1"/>
    <col min="8" max="8" width="27" customWidth="1"/>
    <col min="9" max="9" width="13.140625" bestFit="1" customWidth="1"/>
    <col min="10" max="10" width="16.5703125" bestFit="1" customWidth="1"/>
    <col min="12" max="12" width="13.85546875" customWidth="1"/>
    <col min="13" max="13" width="14.28515625" bestFit="1" customWidth="1"/>
  </cols>
  <sheetData>
    <row r="7" spans="1:13" ht="28.5" x14ac:dyDescent="0.45">
      <c r="A7" s="246" t="s">
        <v>0</v>
      </c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</row>
    <row r="8" spans="1:13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</row>
    <row r="9" spans="1:13" x14ac:dyDescent="0.25">
      <c r="A9" s="243" t="s">
        <v>201</v>
      </c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87"/>
    </row>
    <row r="10" spans="1:13" x14ac:dyDescent="0.25">
      <c r="A10" s="71" t="s">
        <v>162</v>
      </c>
      <c r="B10" s="71"/>
      <c r="C10" s="71"/>
      <c r="D10" s="72" t="s">
        <v>111</v>
      </c>
      <c r="E10" s="73">
        <v>8</v>
      </c>
      <c r="F10" s="71"/>
      <c r="G10" s="74"/>
      <c r="H10" s="72" t="s">
        <v>112</v>
      </c>
      <c r="I10" s="71"/>
      <c r="J10" s="72" t="s">
        <v>113</v>
      </c>
      <c r="K10" s="73">
        <v>8</v>
      </c>
      <c r="L10" s="71"/>
      <c r="M10" s="71"/>
    </row>
    <row r="11" spans="1:13" x14ac:dyDescent="0.25">
      <c r="A11" s="256" t="s">
        <v>225</v>
      </c>
      <c r="B11" s="256"/>
      <c r="C11" s="256"/>
      <c r="D11" s="72" t="s">
        <v>110</v>
      </c>
      <c r="E11" s="71"/>
      <c r="F11" s="71"/>
      <c r="G11" s="74"/>
      <c r="H11" s="256" t="s">
        <v>225</v>
      </c>
      <c r="I11" s="256"/>
      <c r="J11" s="72" t="s">
        <v>5</v>
      </c>
      <c r="K11" s="71" t="s">
        <v>42</v>
      </c>
      <c r="L11" s="71"/>
      <c r="M11" s="71"/>
    </row>
    <row r="12" spans="1:13" ht="15.75" thickBot="1" x14ac:dyDescent="0.3">
      <c r="A12" s="244" t="s">
        <v>6</v>
      </c>
      <c r="B12" s="244"/>
      <c r="C12" s="244"/>
      <c r="D12" s="244"/>
      <c r="E12" s="244"/>
      <c r="F12" s="244"/>
      <c r="G12" s="74"/>
      <c r="H12" s="255" t="s">
        <v>7</v>
      </c>
      <c r="I12" s="255"/>
      <c r="J12" s="255"/>
      <c r="K12" s="255"/>
      <c r="L12" s="255"/>
      <c r="M12" s="255"/>
    </row>
    <row r="13" spans="1:13" x14ac:dyDescent="0.25">
      <c r="A13" s="75" t="s">
        <v>38</v>
      </c>
      <c r="B13" s="75" t="s">
        <v>245</v>
      </c>
      <c r="C13" s="75" t="s">
        <v>39</v>
      </c>
      <c r="D13" s="75" t="s">
        <v>9</v>
      </c>
      <c r="E13" s="76" t="s">
        <v>40</v>
      </c>
      <c r="F13" s="77" t="s">
        <v>15</v>
      </c>
      <c r="G13" s="74"/>
      <c r="H13" s="88" t="s">
        <v>38</v>
      </c>
      <c r="I13" s="88" t="s">
        <v>39</v>
      </c>
      <c r="J13" s="88" t="s">
        <v>9</v>
      </c>
      <c r="K13" s="89" t="s">
        <v>40</v>
      </c>
      <c r="L13" s="89" t="s">
        <v>41</v>
      </c>
      <c r="M13" s="90" t="s">
        <v>15</v>
      </c>
    </row>
    <row r="14" spans="1:13" x14ac:dyDescent="0.25">
      <c r="A14" s="245" t="s">
        <v>13</v>
      </c>
      <c r="B14" s="245"/>
      <c r="C14" s="245"/>
      <c r="D14" s="245"/>
      <c r="E14" s="245"/>
      <c r="F14" s="245"/>
      <c r="G14" s="74"/>
      <c r="H14" s="245" t="s">
        <v>13</v>
      </c>
      <c r="I14" s="245"/>
      <c r="J14" s="245"/>
      <c r="K14" s="245"/>
      <c r="L14" s="245"/>
      <c r="M14" s="245"/>
    </row>
    <row r="15" spans="1:13" x14ac:dyDescent="0.25">
      <c r="A15" s="78" t="s">
        <v>46</v>
      </c>
      <c r="B15" s="78" t="s">
        <v>246</v>
      </c>
      <c r="C15" s="78">
        <v>192</v>
      </c>
      <c r="D15" s="78">
        <v>24</v>
      </c>
      <c r="E15" s="79"/>
      <c r="F15" s="79">
        <f>D15*E10*E15</f>
        <v>0</v>
      </c>
      <c r="G15" s="74"/>
      <c r="H15" s="78"/>
      <c r="I15" s="78"/>
      <c r="J15" s="78"/>
      <c r="K15" s="79"/>
      <c r="L15" s="83"/>
      <c r="M15" s="82"/>
    </row>
    <row r="16" spans="1:13" x14ac:dyDescent="0.25">
      <c r="A16" s="78"/>
      <c r="B16" s="78"/>
      <c r="C16" s="78"/>
      <c r="D16" s="78"/>
      <c r="E16" s="79"/>
      <c r="F16" s="79">
        <v>0</v>
      </c>
      <c r="G16" s="74"/>
      <c r="H16" s="80"/>
      <c r="I16" s="80"/>
      <c r="J16" s="81"/>
      <c r="K16" s="82"/>
      <c r="L16" s="82"/>
      <c r="M16" s="82"/>
    </row>
    <row r="17" spans="1:13" x14ac:dyDescent="0.25">
      <c r="A17" s="80"/>
      <c r="B17" s="80"/>
      <c r="C17" s="80"/>
      <c r="D17" s="81"/>
      <c r="E17" s="84"/>
      <c r="F17" s="79"/>
      <c r="G17" s="74"/>
      <c r="H17" s="80"/>
      <c r="I17" s="80"/>
      <c r="J17" s="81"/>
      <c r="K17" s="84"/>
      <c r="L17" s="84"/>
      <c r="M17" s="84"/>
    </row>
    <row r="18" spans="1:13" x14ac:dyDescent="0.25">
      <c r="A18" s="272" t="s">
        <v>14</v>
      </c>
      <c r="B18" s="272"/>
      <c r="C18" s="272"/>
      <c r="D18" s="272"/>
      <c r="E18" s="272"/>
      <c r="F18" s="187">
        <f>SUM(F15:F17)</f>
        <v>0</v>
      </c>
      <c r="G18" s="74"/>
      <c r="H18" s="272" t="s">
        <v>14</v>
      </c>
      <c r="I18" s="272"/>
      <c r="J18" s="272"/>
      <c r="K18" s="272"/>
      <c r="L18" s="85"/>
      <c r="M18" s="86">
        <v>0</v>
      </c>
    </row>
    <row r="19" spans="1:13" x14ac:dyDescent="0.25">
      <c r="A19" s="74"/>
      <c r="B19" s="74"/>
      <c r="C19" s="74"/>
      <c r="D19" s="74"/>
      <c r="E19" s="74"/>
      <c r="F19" s="74"/>
      <c r="G19" s="74"/>
      <c r="H19" s="74"/>
      <c r="I19" s="74"/>
      <c r="J19" s="247" t="s">
        <v>26</v>
      </c>
      <c r="K19" s="247"/>
      <c r="L19" s="91"/>
      <c r="M19" s="92"/>
    </row>
    <row r="20" spans="1:13" x14ac:dyDescent="0.25">
      <c r="A20" s="74"/>
      <c r="B20" s="74"/>
      <c r="C20" s="74"/>
      <c r="D20" s="74"/>
      <c r="E20" s="74"/>
      <c r="F20" s="74"/>
      <c r="G20" s="74"/>
      <c r="H20" s="74"/>
      <c r="I20" s="74"/>
      <c r="J20" s="93"/>
      <c r="K20" s="93"/>
      <c r="L20" s="93"/>
      <c r="M20" s="74"/>
    </row>
    <row r="21" spans="1:13" x14ac:dyDescent="0.25">
      <c r="A21" s="248" t="s">
        <v>202</v>
      </c>
      <c r="B21" s="248"/>
      <c r="C21" s="248"/>
      <c r="D21" s="248"/>
      <c r="E21" s="248"/>
      <c r="F21" s="248"/>
      <c r="G21" s="248"/>
      <c r="H21" s="248"/>
      <c r="I21" s="248"/>
      <c r="J21" s="248"/>
      <c r="K21" s="248"/>
      <c r="L21" s="248"/>
      <c r="M21" s="70"/>
    </row>
    <row r="22" spans="1:13" x14ac:dyDescent="0.25">
      <c r="A22" s="71" t="s">
        <v>169</v>
      </c>
      <c r="B22" s="71"/>
      <c r="C22" s="71"/>
      <c r="D22" s="72" t="s">
        <v>114</v>
      </c>
      <c r="E22" s="73">
        <v>8</v>
      </c>
      <c r="F22" s="71"/>
      <c r="G22" s="74"/>
      <c r="H22" s="72" t="s">
        <v>112</v>
      </c>
      <c r="I22" s="71"/>
      <c r="J22" s="72" t="s">
        <v>36</v>
      </c>
      <c r="K22" s="73">
        <v>6</v>
      </c>
      <c r="L22" s="71"/>
      <c r="M22" s="71"/>
    </row>
    <row r="23" spans="1:13" x14ac:dyDescent="0.25">
      <c r="A23" s="256" t="s">
        <v>225</v>
      </c>
      <c r="B23" s="256"/>
      <c r="C23" s="256"/>
      <c r="D23" s="72" t="s">
        <v>110</v>
      </c>
      <c r="E23" s="71"/>
      <c r="F23" s="71"/>
      <c r="G23" s="74"/>
      <c r="H23" s="256" t="s">
        <v>225</v>
      </c>
      <c r="I23" s="256"/>
      <c r="J23" s="72" t="s">
        <v>5</v>
      </c>
      <c r="K23" s="71" t="s">
        <v>42</v>
      </c>
      <c r="L23" s="71"/>
      <c r="M23" s="71"/>
    </row>
    <row r="24" spans="1:13" ht="15.75" thickBot="1" x14ac:dyDescent="0.3">
      <c r="A24" s="244" t="s">
        <v>6</v>
      </c>
      <c r="B24" s="244"/>
      <c r="C24" s="244"/>
      <c r="D24" s="244"/>
      <c r="E24" s="244"/>
      <c r="F24" s="244"/>
      <c r="G24" s="74"/>
      <c r="H24" s="255" t="s">
        <v>7</v>
      </c>
      <c r="I24" s="255"/>
      <c r="J24" s="255"/>
      <c r="K24" s="255"/>
      <c r="L24" s="255"/>
      <c r="M24" s="255"/>
    </row>
    <row r="25" spans="1:13" x14ac:dyDescent="0.25">
      <c r="A25" s="75" t="s">
        <v>38</v>
      </c>
      <c r="B25" s="75" t="s">
        <v>245</v>
      </c>
      <c r="C25" s="75" t="s">
        <v>39</v>
      </c>
      <c r="D25" s="75" t="s">
        <v>9</v>
      </c>
      <c r="E25" s="76" t="s">
        <v>40</v>
      </c>
      <c r="F25" s="77" t="s">
        <v>15</v>
      </c>
      <c r="G25" s="74"/>
      <c r="H25" s="88" t="s">
        <v>38</v>
      </c>
      <c r="I25" s="88" t="s">
        <v>39</v>
      </c>
      <c r="J25" s="88" t="s">
        <v>9</v>
      </c>
      <c r="K25" s="89" t="s">
        <v>40</v>
      </c>
      <c r="L25" s="89" t="s">
        <v>41</v>
      </c>
      <c r="M25" s="90" t="s">
        <v>15</v>
      </c>
    </row>
    <row r="26" spans="1:13" x14ac:dyDescent="0.25">
      <c r="A26" s="245" t="s">
        <v>13</v>
      </c>
      <c r="B26" s="245"/>
      <c r="C26" s="245"/>
      <c r="D26" s="245"/>
      <c r="E26" s="245"/>
      <c r="F26" s="245"/>
      <c r="G26" s="74"/>
      <c r="H26" s="245" t="s">
        <v>13</v>
      </c>
      <c r="I26" s="245"/>
      <c r="J26" s="245"/>
      <c r="K26" s="245"/>
      <c r="L26" s="245"/>
      <c r="M26" s="245"/>
    </row>
    <row r="27" spans="1:13" x14ac:dyDescent="0.25">
      <c r="A27" s="78" t="s">
        <v>46</v>
      </c>
      <c r="B27" s="78" t="s">
        <v>246</v>
      </c>
      <c r="C27" s="78">
        <v>192</v>
      </c>
      <c r="D27" s="78">
        <v>24</v>
      </c>
      <c r="E27" s="79"/>
      <c r="F27" s="79">
        <f>D27*E22*E27</f>
        <v>0</v>
      </c>
      <c r="G27" s="74"/>
      <c r="H27" s="78"/>
      <c r="I27" s="78"/>
      <c r="J27" s="78"/>
      <c r="K27" s="79"/>
      <c r="L27" s="83"/>
      <c r="M27" s="82"/>
    </row>
    <row r="28" spans="1:13" x14ac:dyDescent="0.25">
      <c r="A28" s="78"/>
      <c r="B28" s="78"/>
      <c r="C28" s="78"/>
      <c r="D28" s="78"/>
      <c r="E28" s="79"/>
      <c r="F28" s="79">
        <v>0</v>
      </c>
      <c r="G28" s="74"/>
      <c r="H28" s="80"/>
      <c r="I28" s="80"/>
      <c r="J28" s="81"/>
      <c r="K28" s="82"/>
      <c r="L28" s="82"/>
      <c r="M28" s="82"/>
    </row>
    <row r="29" spans="1:13" x14ac:dyDescent="0.25">
      <c r="A29" s="80"/>
      <c r="B29" s="80"/>
      <c r="C29" s="80"/>
      <c r="D29" s="81"/>
      <c r="E29" s="84"/>
      <c r="F29" s="79"/>
      <c r="G29" s="74"/>
      <c r="H29" s="80"/>
      <c r="I29" s="80"/>
      <c r="J29" s="81"/>
      <c r="K29" s="84"/>
      <c r="L29" s="84"/>
      <c r="M29" s="84"/>
    </row>
    <row r="30" spans="1:13" x14ac:dyDescent="0.25">
      <c r="A30" s="272" t="s">
        <v>14</v>
      </c>
      <c r="B30" s="272"/>
      <c r="C30" s="272"/>
      <c r="D30" s="272"/>
      <c r="E30" s="272"/>
      <c r="F30" s="187">
        <f>SUM(F27:F29)</f>
        <v>0</v>
      </c>
      <c r="G30" s="74"/>
      <c r="H30" s="272" t="s">
        <v>14</v>
      </c>
      <c r="I30" s="272"/>
      <c r="J30" s="272"/>
      <c r="K30" s="272"/>
      <c r="L30" s="85"/>
      <c r="M30" s="86">
        <v>0</v>
      </c>
    </row>
    <row r="31" spans="1:13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247" t="s">
        <v>26</v>
      </c>
      <c r="K31" s="247"/>
      <c r="L31" s="91"/>
      <c r="M31" s="92"/>
    </row>
    <row r="32" spans="1:13" x14ac:dyDescent="0.25">
      <c r="A32" s="74"/>
      <c r="B32" s="74"/>
      <c r="C32" s="74"/>
      <c r="D32" s="74"/>
      <c r="E32" s="74"/>
      <c r="F32" s="74"/>
      <c r="G32" s="74"/>
      <c r="H32" s="74"/>
      <c r="I32" s="74"/>
      <c r="J32" s="93"/>
      <c r="K32" s="93"/>
      <c r="L32" s="93"/>
      <c r="M32" s="74"/>
    </row>
    <row r="33" spans="1:13" x14ac:dyDescent="0.25">
      <c r="A33" s="248" t="s">
        <v>203</v>
      </c>
      <c r="B33" s="248"/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70"/>
    </row>
    <row r="34" spans="1:13" x14ac:dyDescent="0.25">
      <c r="A34" s="71" t="s">
        <v>170</v>
      </c>
      <c r="B34" s="71"/>
      <c r="C34" s="71"/>
      <c r="D34" s="72" t="s">
        <v>114</v>
      </c>
      <c r="E34" s="73">
        <v>8</v>
      </c>
      <c r="F34" s="94"/>
      <c r="G34" s="74"/>
      <c r="H34" s="72" t="s">
        <v>112</v>
      </c>
      <c r="I34" s="71"/>
      <c r="J34" s="72" t="s">
        <v>36</v>
      </c>
      <c r="K34" s="73">
        <v>8</v>
      </c>
      <c r="L34" s="71"/>
      <c r="M34" s="71"/>
    </row>
    <row r="35" spans="1:13" x14ac:dyDescent="0.25">
      <c r="A35" s="256" t="s">
        <v>225</v>
      </c>
      <c r="B35" s="256"/>
      <c r="C35" s="256"/>
      <c r="D35" s="72" t="s">
        <v>110</v>
      </c>
      <c r="E35" s="71"/>
      <c r="F35" s="71"/>
      <c r="G35" s="74"/>
      <c r="H35" s="256" t="s">
        <v>225</v>
      </c>
      <c r="I35" s="256"/>
      <c r="J35" s="72" t="s">
        <v>5</v>
      </c>
      <c r="K35" s="71" t="s">
        <v>42</v>
      </c>
      <c r="L35" s="71"/>
      <c r="M35" s="71"/>
    </row>
    <row r="36" spans="1:13" ht="15.75" thickBot="1" x14ac:dyDescent="0.3">
      <c r="A36" s="244" t="s">
        <v>6</v>
      </c>
      <c r="B36" s="244"/>
      <c r="C36" s="244"/>
      <c r="D36" s="244"/>
      <c r="E36" s="244"/>
      <c r="F36" s="244"/>
      <c r="G36" s="74"/>
      <c r="H36" s="255" t="s">
        <v>7</v>
      </c>
      <c r="I36" s="255"/>
      <c r="J36" s="255"/>
      <c r="K36" s="255"/>
      <c r="L36" s="255"/>
      <c r="M36" s="255"/>
    </row>
    <row r="37" spans="1:13" x14ac:dyDescent="0.25">
      <c r="A37" s="75" t="s">
        <v>38</v>
      </c>
      <c r="B37" s="75" t="s">
        <v>245</v>
      </c>
      <c r="C37" s="75" t="s">
        <v>39</v>
      </c>
      <c r="D37" s="75" t="s">
        <v>9</v>
      </c>
      <c r="E37" s="76" t="s">
        <v>40</v>
      </c>
      <c r="F37" s="77" t="s">
        <v>15</v>
      </c>
      <c r="G37" s="74"/>
      <c r="H37" s="88" t="s">
        <v>38</v>
      </c>
      <c r="I37" s="88" t="s">
        <v>39</v>
      </c>
      <c r="J37" s="88" t="s">
        <v>9</v>
      </c>
      <c r="K37" s="89" t="s">
        <v>40</v>
      </c>
      <c r="L37" s="89" t="s">
        <v>41</v>
      </c>
      <c r="M37" s="90" t="s">
        <v>15</v>
      </c>
    </row>
    <row r="38" spans="1:13" x14ac:dyDescent="0.25">
      <c r="A38" s="245" t="s">
        <v>13</v>
      </c>
      <c r="B38" s="245"/>
      <c r="C38" s="245"/>
      <c r="D38" s="245"/>
      <c r="E38" s="245"/>
      <c r="F38" s="245"/>
      <c r="G38" s="74"/>
      <c r="H38" s="245" t="s">
        <v>13</v>
      </c>
      <c r="I38" s="245"/>
      <c r="J38" s="245"/>
      <c r="K38" s="245"/>
      <c r="L38" s="245"/>
      <c r="M38" s="245"/>
    </row>
    <row r="39" spans="1:13" x14ac:dyDescent="0.25">
      <c r="A39" s="78" t="s">
        <v>46</v>
      </c>
      <c r="B39" s="78" t="s">
        <v>246</v>
      </c>
      <c r="C39" s="78">
        <v>192</v>
      </c>
      <c r="D39" s="78">
        <v>24</v>
      </c>
      <c r="E39" s="79"/>
      <c r="F39" s="79">
        <f>D39*E34*E39</f>
        <v>0</v>
      </c>
      <c r="G39" s="74"/>
      <c r="H39" s="80"/>
      <c r="I39" s="80"/>
      <c r="J39" s="81"/>
      <c r="K39" s="82"/>
      <c r="L39" s="83">
        <v>0</v>
      </c>
      <c r="M39" s="82"/>
    </row>
    <row r="40" spans="1:13" x14ac:dyDescent="0.25">
      <c r="A40" s="78"/>
      <c r="B40" s="78"/>
      <c r="C40" s="78"/>
      <c r="D40" s="78"/>
      <c r="E40" s="79"/>
      <c r="F40" s="79">
        <v>0</v>
      </c>
      <c r="G40" s="74"/>
      <c r="H40" s="80"/>
      <c r="I40" s="80"/>
      <c r="J40" s="81"/>
      <c r="K40" s="82"/>
      <c r="L40" s="82"/>
      <c r="M40" s="82"/>
    </row>
    <row r="41" spans="1:13" x14ac:dyDescent="0.25">
      <c r="A41" s="80"/>
      <c r="B41" s="80"/>
      <c r="C41" s="80"/>
      <c r="D41" s="81"/>
      <c r="E41" s="84"/>
      <c r="F41" s="79"/>
      <c r="G41" s="74"/>
      <c r="H41" s="80"/>
      <c r="I41" s="80"/>
      <c r="J41" s="81"/>
      <c r="K41" s="82"/>
      <c r="L41" s="82"/>
      <c r="M41" s="82"/>
    </row>
    <row r="42" spans="1:13" x14ac:dyDescent="0.25">
      <c r="A42" s="272" t="s">
        <v>14</v>
      </c>
      <c r="B42" s="272"/>
      <c r="C42" s="272"/>
      <c r="D42" s="272"/>
      <c r="E42" s="272"/>
      <c r="F42" s="187">
        <f>SUM(F39:F41)</f>
        <v>0</v>
      </c>
      <c r="G42" s="74"/>
      <c r="H42" s="95" t="s">
        <v>14</v>
      </c>
      <c r="I42" s="96"/>
      <c r="J42" s="96"/>
      <c r="K42" s="85"/>
      <c r="L42" s="85"/>
      <c r="M42" s="86">
        <v>0</v>
      </c>
    </row>
    <row r="43" spans="1:13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247" t="s">
        <v>26</v>
      </c>
      <c r="K43" s="247"/>
      <c r="L43" s="91"/>
      <c r="M43" s="92"/>
    </row>
    <row r="44" spans="1:13" x14ac:dyDescent="0.25">
      <c r="A44" s="97"/>
      <c r="B44" s="97"/>
      <c r="C44" s="97"/>
      <c r="D44" s="97"/>
      <c r="E44" s="97"/>
      <c r="F44" s="98"/>
      <c r="G44" s="74"/>
      <c r="H44" s="74"/>
      <c r="I44" s="74"/>
      <c r="J44" s="93"/>
      <c r="K44" s="93"/>
      <c r="L44" s="93"/>
      <c r="M44" s="74"/>
    </row>
    <row r="45" spans="1:13" x14ac:dyDescent="0.25">
      <c r="A45" s="248" t="s">
        <v>210</v>
      </c>
      <c r="B45" s="248"/>
      <c r="C45" s="248"/>
      <c r="D45" s="248"/>
      <c r="E45" s="248"/>
      <c r="F45" s="248"/>
      <c r="G45" s="248"/>
      <c r="H45" s="248"/>
      <c r="I45" s="248"/>
      <c r="J45" s="248"/>
      <c r="K45" s="248"/>
      <c r="L45" s="248"/>
      <c r="M45" s="70"/>
    </row>
    <row r="46" spans="1:13" x14ac:dyDescent="0.25">
      <c r="A46" s="71" t="s">
        <v>171</v>
      </c>
      <c r="B46" s="71"/>
      <c r="C46" s="71"/>
      <c r="D46" s="72" t="s">
        <v>111</v>
      </c>
      <c r="E46" s="73">
        <v>8</v>
      </c>
      <c r="F46" s="94"/>
      <c r="G46" s="74"/>
      <c r="H46" s="72" t="s">
        <v>112</v>
      </c>
      <c r="I46" s="71"/>
      <c r="J46" s="72" t="s">
        <v>36</v>
      </c>
      <c r="K46" s="73">
        <v>8</v>
      </c>
      <c r="L46" s="71"/>
      <c r="M46" s="71"/>
    </row>
    <row r="47" spans="1:13" x14ac:dyDescent="0.25">
      <c r="A47" s="256" t="s">
        <v>225</v>
      </c>
      <c r="B47" s="256"/>
      <c r="C47" s="256"/>
      <c r="D47" s="72" t="s">
        <v>110</v>
      </c>
      <c r="E47" s="71"/>
      <c r="F47" s="71"/>
      <c r="G47" s="74"/>
      <c r="H47" s="256" t="s">
        <v>225</v>
      </c>
      <c r="I47" s="256"/>
      <c r="J47" s="72" t="s">
        <v>5</v>
      </c>
      <c r="K47" s="71" t="s">
        <v>42</v>
      </c>
      <c r="L47" s="71"/>
      <c r="M47" s="71"/>
    </row>
    <row r="48" spans="1:13" ht="15.75" thickBot="1" x14ac:dyDescent="0.3">
      <c r="A48" s="244" t="s">
        <v>6</v>
      </c>
      <c r="B48" s="244"/>
      <c r="C48" s="244"/>
      <c r="D48" s="244"/>
      <c r="E48" s="244"/>
      <c r="F48" s="244"/>
      <c r="G48" s="74"/>
      <c r="H48" s="255" t="s">
        <v>7</v>
      </c>
      <c r="I48" s="255"/>
      <c r="J48" s="255"/>
      <c r="K48" s="255"/>
      <c r="L48" s="255"/>
      <c r="M48" s="255"/>
    </row>
    <row r="49" spans="1:13" x14ac:dyDescent="0.25">
      <c r="A49" s="75" t="s">
        <v>38</v>
      </c>
      <c r="B49" s="75" t="s">
        <v>245</v>
      </c>
      <c r="C49" s="75" t="s">
        <v>39</v>
      </c>
      <c r="D49" s="75" t="s">
        <v>9</v>
      </c>
      <c r="E49" s="76" t="s">
        <v>40</v>
      </c>
      <c r="F49" s="77" t="s">
        <v>15</v>
      </c>
      <c r="G49" s="74"/>
      <c r="H49" s="88" t="s">
        <v>38</v>
      </c>
      <c r="I49" s="88" t="s">
        <v>39</v>
      </c>
      <c r="J49" s="88" t="s">
        <v>9</v>
      </c>
      <c r="K49" s="89" t="s">
        <v>40</v>
      </c>
      <c r="L49" s="89" t="s">
        <v>41</v>
      </c>
      <c r="M49" s="90" t="s">
        <v>15</v>
      </c>
    </row>
    <row r="50" spans="1:13" x14ac:dyDescent="0.25">
      <c r="A50" s="245" t="s">
        <v>13</v>
      </c>
      <c r="B50" s="245"/>
      <c r="C50" s="245"/>
      <c r="D50" s="245"/>
      <c r="E50" s="245"/>
      <c r="F50" s="245"/>
      <c r="G50" s="74"/>
      <c r="H50" s="245" t="s">
        <v>13</v>
      </c>
      <c r="I50" s="245"/>
      <c r="J50" s="245"/>
      <c r="K50" s="245"/>
      <c r="L50" s="245"/>
      <c r="M50" s="245"/>
    </row>
    <row r="51" spans="1:13" x14ac:dyDescent="0.25">
      <c r="A51" s="78" t="s">
        <v>46</v>
      </c>
      <c r="B51" s="78" t="s">
        <v>246</v>
      </c>
      <c r="C51" s="78">
        <v>192</v>
      </c>
      <c r="D51" s="78">
        <v>24</v>
      </c>
      <c r="E51" s="79"/>
      <c r="F51" s="79">
        <f>D51*E46*E51</f>
        <v>0</v>
      </c>
      <c r="G51" s="74"/>
      <c r="H51" s="80"/>
      <c r="I51" s="80"/>
      <c r="J51" s="81"/>
      <c r="K51" s="82"/>
      <c r="L51" s="83">
        <v>0</v>
      </c>
      <c r="M51" s="82"/>
    </row>
    <row r="52" spans="1:13" x14ac:dyDescent="0.25">
      <c r="A52" s="78"/>
      <c r="B52" s="78"/>
      <c r="C52" s="78"/>
      <c r="D52" s="78"/>
      <c r="E52" s="79"/>
      <c r="F52" s="79"/>
      <c r="G52" s="74"/>
      <c r="H52" s="80"/>
      <c r="I52" s="80"/>
      <c r="J52" s="81"/>
      <c r="K52" s="82"/>
      <c r="L52" s="82"/>
      <c r="M52" s="82"/>
    </row>
    <row r="53" spans="1:13" x14ac:dyDescent="0.25">
      <c r="A53" s="80"/>
      <c r="B53" s="80"/>
      <c r="C53" s="80"/>
      <c r="D53" s="81"/>
      <c r="E53" s="84"/>
      <c r="F53" s="79"/>
      <c r="G53" s="74"/>
      <c r="H53" s="80"/>
      <c r="I53" s="80"/>
      <c r="J53" s="81"/>
      <c r="K53" s="82"/>
      <c r="L53" s="82"/>
      <c r="M53" s="82"/>
    </row>
    <row r="54" spans="1:13" x14ac:dyDescent="0.25">
      <c r="A54" s="272" t="s">
        <v>14</v>
      </c>
      <c r="B54" s="272"/>
      <c r="C54" s="272"/>
      <c r="D54" s="272"/>
      <c r="E54" s="272"/>
      <c r="F54" s="187">
        <f>SUM(F51:F53)</f>
        <v>0</v>
      </c>
      <c r="G54" s="74"/>
      <c r="H54" s="95" t="s">
        <v>14</v>
      </c>
      <c r="I54" s="96"/>
      <c r="J54" s="96"/>
      <c r="K54" s="85"/>
      <c r="L54" s="85"/>
      <c r="M54" s="86">
        <v>0</v>
      </c>
    </row>
    <row r="55" spans="1:13" x14ac:dyDescent="0.25">
      <c r="A55" s="74"/>
      <c r="B55" s="74"/>
      <c r="C55" s="74"/>
      <c r="D55" s="74"/>
      <c r="E55" s="74"/>
      <c r="F55" s="74"/>
      <c r="G55" s="74"/>
      <c r="H55" s="74"/>
      <c r="I55" s="74"/>
      <c r="J55" s="247" t="s">
        <v>26</v>
      </c>
      <c r="K55" s="247"/>
      <c r="L55" s="91"/>
      <c r="M55" s="92"/>
    </row>
    <row r="56" spans="1:13" x14ac:dyDescent="0.25">
      <c r="A56" s="97"/>
      <c r="B56" s="97"/>
      <c r="C56" s="97"/>
      <c r="D56" s="97"/>
      <c r="E56" s="97"/>
      <c r="F56" s="98"/>
      <c r="G56" s="99"/>
      <c r="H56" s="97"/>
      <c r="I56" s="97"/>
      <c r="J56" s="97"/>
      <c r="K56" s="97"/>
      <c r="L56" s="97"/>
      <c r="M56" s="98"/>
    </row>
    <row r="57" spans="1:13" x14ac:dyDescent="0.25">
      <c r="A57" s="248" t="s">
        <v>211</v>
      </c>
      <c r="B57" s="248"/>
      <c r="C57" s="248"/>
      <c r="D57" s="248"/>
      <c r="E57" s="248"/>
      <c r="F57" s="248"/>
      <c r="G57" s="248"/>
      <c r="H57" s="248"/>
      <c r="I57" s="248"/>
      <c r="J57" s="248"/>
      <c r="K57" s="248"/>
      <c r="L57" s="248"/>
      <c r="M57" s="70"/>
    </row>
    <row r="58" spans="1:13" x14ac:dyDescent="0.25">
      <c r="A58" s="71" t="s">
        <v>175</v>
      </c>
      <c r="B58" s="71"/>
      <c r="C58" s="71"/>
      <c r="D58" s="72" t="s">
        <v>111</v>
      </c>
      <c r="E58" s="73">
        <v>8</v>
      </c>
      <c r="F58" s="94"/>
      <c r="G58" s="74"/>
      <c r="H58" s="72" t="s">
        <v>112</v>
      </c>
      <c r="I58" s="71"/>
      <c r="J58" s="72" t="s">
        <v>36</v>
      </c>
      <c r="K58" s="73">
        <v>8</v>
      </c>
      <c r="L58" s="71"/>
      <c r="M58" s="71"/>
    </row>
    <row r="59" spans="1:13" x14ac:dyDescent="0.25">
      <c r="A59" s="256" t="s">
        <v>225</v>
      </c>
      <c r="B59" s="256"/>
      <c r="C59" s="256"/>
      <c r="D59" s="72" t="s">
        <v>110</v>
      </c>
      <c r="E59" s="71"/>
      <c r="F59" s="71"/>
      <c r="G59" s="74"/>
      <c r="H59" s="256" t="s">
        <v>225</v>
      </c>
      <c r="I59" s="256"/>
      <c r="J59" s="72" t="s">
        <v>5</v>
      </c>
      <c r="K59" s="71" t="s">
        <v>42</v>
      </c>
      <c r="L59" s="71"/>
      <c r="M59" s="71"/>
    </row>
    <row r="60" spans="1:13" ht="15.75" thickBot="1" x14ac:dyDescent="0.3">
      <c r="A60" s="244" t="s">
        <v>6</v>
      </c>
      <c r="B60" s="244"/>
      <c r="C60" s="244"/>
      <c r="D60" s="244"/>
      <c r="E60" s="244"/>
      <c r="F60" s="244"/>
      <c r="G60" s="74"/>
      <c r="H60" s="255" t="s">
        <v>7</v>
      </c>
      <c r="I60" s="255"/>
      <c r="J60" s="255"/>
      <c r="K60" s="255"/>
      <c r="L60" s="255"/>
      <c r="M60" s="255"/>
    </row>
    <row r="61" spans="1:13" x14ac:dyDescent="0.25">
      <c r="A61" s="75" t="s">
        <v>38</v>
      </c>
      <c r="B61" s="75" t="s">
        <v>245</v>
      </c>
      <c r="C61" s="75" t="s">
        <v>39</v>
      </c>
      <c r="D61" s="75" t="s">
        <v>9</v>
      </c>
      <c r="E61" s="76" t="s">
        <v>40</v>
      </c>
      <c r="F61" s="77" t="s">
        <v>15</v>
      </c>
      <c r="G61" s="74"/>
      <c r="H61" s="88" t="s">
        <v>38</v>
      </c>
      <c r="I61" s="88" t="s">
        <v>39</v>
      </c>
      <c r="J61" s="88" t="s">
        <v>9</v>
      </c>
      <c r="K61" s="89" t="s">
        <v>40</v>
      </c>
      <c r="L61" s="89" t="s">
        <v>41</v>
      </c>
      <c r="M61" s="90" t="s">
        <v>15</v>
      </c>
    </row>
    <row r="62" spans="1:13" x14ac:dyDescent="0.25">
      <c r="A62" s="245" t="s">
        <v>13</v>
      </c>
      <c r="B62" s="245"/>
      <c r="C62" s="245"/>
      <c r="D62" s="245"/>
      <c r="E62" s="245"/>
      <c r="F62" s="245"/>
      <c r="G62" s="74"/>
      <c r="H62" s="245" t="s">
        <v>13</v>
      </c>
      <c r="I62" s="245"/>
      <c r="J62" s="245"/>
      <c r="K62" s="245"/>
      <c r="L62" s="245"/>
      <c r="M62" s="245"/>
    </row>
    <row r="63" spans="1:13" x14ac:dyDescent="0.25">
      <c r="A63" s="78" t="s">
        <v>46</v>
      </c>
      <c r="B63" s="78" t="s">
        <v>246</v>
      </c>
      <c r="C63" s="78">
        <v>192</v>
      </c>
      <c r="D63" s="78">
        <v>24</v>
      </c>
      <c r="E63" s="79"/>
      <c r="F63" s="79">
        <f>D63*E58*E63</f>
        <v>0</v>
      </c>
      <c r="G63" s="74"/>
      <c r="H63" s="80"/>
      <c r="I63" s="80"/>
      <c r="J63" s="81"/>
      <c r="K63" s="82"/>
      <c r="L63" s="83">
        <v>0</v>
      </c>
      <c r="M63" s="82"/>
    </row>
    <row r="64" spans="1:13" x14ac:dyDescent="0.25">
      <c r="A64" s="78"/>
      <c r="B64" s="78"/>
      <c r="C64" s="78"/>
      <c r="D64" s="78"/>
      <c r="E64" s="79"/>
      <c r="F64" s="79"/>
      <c r="G64" s="74"/>
      <c r="H64" s="80"/>
      <c r="I64" s="80"/>
      <c r="J64" s="81"/>
      <c r="K64" s="82"/>
      <c r="L64" s="82"/>
      <c r="M64" s="82"/>
    </row>
    <row r="65" spans="1:13" x14ac:dyDescent="0.25">
      <c r="A65" s="80"/>
      <c r="B65" s="80"/>
      <c r="C65" s="80"/>
      <c r="D65" s="81"/>
      <c r="E65" s="84"/>
      <c r="F65" s="79"/>
      <c r="G65" s="74"/>
      <c r="H65" s="80"/>
      <c r="I65" s="80"/>
      <c r="J65" s="81"/>
      <c r="K65" s="82"/>
      <c r="L65" s="82"/>
      <c r="M65" s="82"/>
    </row>
    <row r="66" spans="1:13" x14ac:dyDescent="0.25">
      <c r="A66" s="272" t="s">
        <v>14</v>
      </c>
      <c r="B66" s="272"/>
      <c r="C66" s="272"/>
      <c r="D66" s="272"/>
      <c r="E66" s="272"/>
      <c r="F66" s="187">
        <f>SUM(F63:F65)</f>
        <v>0</v>
      </c>
      <c r="G66" s="74"/>
      <c r="H66" s="184" t="s">
        <v>14</v>
      </c>
      <c r="I66" s="185"/>
      <c r="J66" s="185"/>
      <c r="K66" s="186"/>
      <c r="L66" s="186"/>
      <c r="M66" s="86">
        <v>0</v>
      </c>
    </row>
    <row r="67" spans="1:13" x14ac:dyDescent="0.25">
      <c r="A67" s="74"/>
      <c r="B67" s="74"/>
      <c r="C67" s="74"/>
      <c r="D67" s="74"/>
      <c r="E67" s="74"/>
      <c r="F67" s="74"/>
      <c r="G67" s="74"/>
      <c r="H67" s="74"/>
      <c r="I67" s="74"/>
      <c r="J67" s="247" t="s">
        <v>26</v>
      </c>
      <c r="K67" s="247"/>
      <c r="L67" s="91"/>
      <c r="M67" s="92"/>
    </row>
    <row r="68" spans="1:13" x14ac:dyDescent="0.25">
      <c r="A68" s="74"/>
      <c r="B68" s="74"/>
      <c r="C68" s="74"/>
      <c r="D68" s="74"/>
      <c r="E68" s="74"/>
      <c r="F68" s="74"/>
      <c r="G68" s="74"/>
      <c r="H68" s="74"/>
      <c r="I68" s="74"/>
      <c r="J68" s="93"/>
      <c r="K68" s="93"/>
      <c r="L68" s="93"/>
      <c r="M68" s="74"/>
    </row>
    <row r="69" spans="1:13" x14ac:dyDescent="0.25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</row>
    <row r="70" spans="1:13" x14ac:dyDescent="0.25">
      <c r="A70" s="248" t="s">
        <v>212</v>
      </c>
      <c r="B70" s="248"/>
      <c r="C70" s="248"/>
      <c r="D70" s="248"/>
      <c r="E70" s="248"/>
      <c r="F70" s="248"/>
      <c r="G70" s="248"/>
      <c r="H70" s="248"/>
      <c r="I70" s="248"/>
      <c r="J70" s="248"/>
      <c r="K70" s="248"/>
      <c r="L70" s="248"/>
      <c r="M70" s="70"/>
    </row>
    <row r="71" spans="1:13" x14ac:dyDescent="0.25">
      <c r="A71" s="71" t="s">
        <v>173</v>
      </c>
      <c r="B71" s="71"/>
      <c r="C71" s="71"/>
      <c r="D71" s="72" t="s">
        <v>111</v>
      </c>
      <c r="E71" s="73">
        <v>8</v>
      </c>
      <c r="F71" s="94"/>
      <c r="G71" s="74"/>
      <c r="H71" s="72" t="s">
        <v>112</v>
      </c>
      <c r="I71" s="71"/>
      <c r="J71" s="72" t="s">
        <v>36</v>
      </c>
      <c r="K71" s="73">
        <v>8</v>
      </c>
      <c r="L71" s="71"/>
      <c r="M71" s="71"/>
    </row>
    <row r="72" spans="1:13" x14ac:dyDescent="0.25">
      <c r="A72" s="256" t="s">
        <v>225</v>
      </c>
      <c r="B72" s="256"/>
      <c r="C72" s="256"/>
      <c r="D72" s="72" t="s">
        <v>110</v>
      </c>
      <c r="E72" s="71"/>
      <c r="F72" s="71"/>
      <c r="G72" s="74"/>
      <c r="H72" s="256" t="s">
        <v>225</v>
      </c>
      <c r="I72" s="256"/>
      <c r="J72" s="72" t="s">
        <v>5</v>
      </c>
      <c r="K72" s="71" t="s">
        <v>42</v>
      </c>
      <c r="L72" s="71"/>
      <c r="M72" s="71"/>
    </row>
    <row r="73" spans="1:13" ht="15.75" thickBot="1" x14ac:dyDescent="0.3">
      <c r="A73" s="244" t="s">
        <v>6</v>
      </c>
      <c r="B73" s="244"/>
      <c r="C73" s="244"/>
      <c r="D73" s="244"/>
      <c r="E73" s="244"/>
      <c r="F73" s="244"/>
      <c r="G73" s="74"/>
      <c r="H73" s="255" t="s">
        <v>7</v>
      </c>
      <c r="I73" s="255"/>
      <c r="J73" s="255"/>
      <c r="K73" s="255"/>
      <c r="L73" s="255"/>
      <c r="M73" s="255"/>
    </row>
    <row r="74" spans="1:13" x14ac:dyDescent="0.25">
      <c r="A74" s="75" t="s">
        <v>38</v>
      </c>
      <c r="B74" s="75" t="s">
        <v>245</v>
      </c>
      <c r="C74" s="75" t="s">
        <v>39</v>
      </c>
      <c r="D74" s="75" t="s">
        <v>9</v>
      </c>
      <c r="E74" s="76" t="s">
        <v>40</v>
      </c>
      <c r="F74" s="77" t="s">
        <v>15</v>
      </c>
      <c r="G74" s="74"/>
      <c r="H74" s="88" t="s">
        <v>38</v>
      </c>
      <c r="I74" s="88" t="s">
        <v>39</v>
      </c>
      <c r="J74" s="88" t="s">
        <v>9</v>
      </c>
      <c r="K74" s="89" t="s">
        <v>40</v>
      </c>
      <c r="L74" s="89" t="s">
        <v>41</v>
      </c>
      <c r="M74" s="90" t="s">
        <v>15</v>
      </c>
    </row>
    <row r="75" spans="1:13" x14ac:dyDescent="0.25">
      <c r="A75" s="245" t="s">
        <v>13</v>
      </c>
      <c r="B75" s="245"/>
      <c r="C75" s="245"/>
      <c r="D75" s="245"/>
      <c r="E75" s="245"/>
      <c r="F75" s="245"/>
      <c r="G75" s="74"/>
      <c r="H75" s="245" t="s">
        <v>13</v>
      </c>
      <c r="I75" s="245"/>
      <c r="J75" s="245"/>
      <c r="K75" s="245"/>
      <c r="L75" s="245"/>
      <c r="M75" s="245"/>
    </row>
    <row r="76" spans="1:13" x14ac:dyDescent="0.25">
      <c r="A76" s="78" t="s">
        <v>46</v>
      </c>
      <c r="B76" s="78" t="s">
        <v>246</v>
      </c>
      <c r="C76" s="78">
        <v>192</v>
      </c>
      <c r="D76" s="78">
        <v>24</v>
      </c>
      <c r="E76" s="79"/>
      <c r="F76" s="79">
        <f>D76*E71*E76</f>
        <v>0</v>
      </c>
      <c r="G76" s="74"/>
      <c r="H76" s="80"/>
      <c r="I76" s="80"/>
      <c r="J76" s="81"/>
      <c r="K76" s="82"/>
      <c r="L76" s="83">
        <v>0</v>
      </c>
      <c r="M76" s="82"/>
    </row>
    <row r="77" spans="1:13" x14ac:dyDescent="0.25">
      <c r="A77" s="78"/>
      <c r="B77" s="78"/>
      <c r="C77" s="78"/>
      <c r="D77" s="78"/>
      <c r="E77" s="79"/>
      <c r="F77" s="79"/>
      <c r="G77" s="74"/>
      <c r="H77" s="80"/>
      <c r="I77" s="80"/>
      <c r="J77" s="81"/>
      <c r="K77" s="82"/>
      <c r="L77" s="82"/>
      <c r="M77" s="82"/>
    </row>
    <row r="78" spans="1:13" x14ac:dyDescent="0.25">
      <c r="A78" s="80"/>
      <c r="B78" s="80"/>
      <c r="C78" s="80"/>
      <c r="D78" s="81"/>
      <c r="E78" s="84"/>
      <c r="F78" s="79"/>
      <c r="G78" s="74"/>
      <c r="H78" s="80"/>
      <c r="I78" s="80"/>
      <c r="J78" s="81"/>
      <c r="K78" s="82"/>
      <c r="L78" s="82"/>
      <c r="M78" s="82"/>
    </row>
    <row r="79" spans="1:13" x14ac:dyDescent="0.25">
      <c r="A79" s="272" t="s">
        <v>14</v>
      </c>
      <c r="B79" s="272"/>
      <c r="C79" s="272"/>
      <c r="D79" s="272"/>
      <c r="E79" s="272"/>
      <c r="F79" s="187">
        <f>SUM(F76:F78)</f>
        <v>0</v>
      </c>
      <c r="G79" s="74"/>
      <c r="H79" s="204" t="s">
        <v>14</v>
      </c>
      <c r="I79" s="205"/>
      <c r="J79" s="205"/>
      <c r="K79" s="206"/>
      <c r="L79" s="206"/>
      <c r="M79" s="86">
        <v>0</v>
      </c>
    </row>
    <row r="80" spans="1:13" x14ac:dyDescent="0.25">
      <c r="A80" s="74"/>
      <c r="B80" s="74"/>
      <c r="C80" s="74"/>
      <c r="D80" s="74"/>
      <c r="E80" s="74"/>
      <c r="F80" s="74"/>
      <c r="G80" s="74"/>
      <c r="H80" s="74"/>
      <c r="I80" s="74"/>
      <c r="J80" s="247" t="s">
        <v>26</v>
      </c>
      <c r="K80" s="247"/>
      <c r="L80" s="91"/>
      <c r="M80" s="92"/>
    </row>
    <row r="81" spans="1:13" x14ac:dyDescent="0.25">
      <c r="A81" s="74"/>
      <c r="B81" s="74"/>
      <c r="C81" s="74"/>
      <c r="D81" s="74"/>
      <c r="E81" s="74"/>
      <c r="F81" s="74"/>
      <c r="G81" s="74"/>
      <c r="H81" s="74"/>
      <c r="I81" s="74"/>
      <c r="J81" s="121"/>
      <c r="K81" s="121"/>
      <c r="L81" s="122"/>
      <c r="M81" s="123"/>
    </row>
    <row r="82" spans="1:13" x14ac:dyDescent="0.25">
      <c r="A82" s="248" t="s">
        <v>213</v>
      </c>
      <c r="B82" s="248"/>
      <c r="C82" s="248"/>
      <c r="D82" s="248"/>
      <c r="E82" s="248"/>
      <c r="F82" s="248"/>
      <c r="G82" s="248"/>
      <c r="H82" s="248"/>
      <c r="I82" s="248"/>
      <c r="J82" s="248"/>
      <c r="K82" s="248"/>
      <c r="L82" s="248"/>
      <c r="M82" s="70"/>
    </row>
    <row r="83" spans="1:13" x14ac:dyDescent="0.25">
      <c r="A83" s="71" t="s">
        <v>174</v>
      </c>
      <c r="B83" s="71"/>
      <c r="C83" s="71"/>
      <c r="D83" s="72" t="s">
        <v>111</v>
      </c>
      <c r="E83" s="73">
        <v>8</v>
      </c>
      <c r="F83" s="94"/>
      <c r="G83" s="74"/>
      <c r="H83" s="72" t="s">
        <v>112</v>
      </c>
      <c r="I83" s="71"/>
      <c r="J83" s="72" t="s">
        <v>36</v>
      </c>
      <c r="K83" s="73">
        <v>8</v>
      </c>
      <c r="L83" s="71"/>
      <c r="M83" s="71"/>
    </row>
    <row r="84" spans="1:13" x14ac:dyDescent="0.25">
      <c r="A84" s="256" t="s">
        <v>225</v>
      </c>
      <c r="B84" s="256"/>
      <c r="C84" s="256"/>
      <c r="D84" s="72" t="s">
        <v>110</v>
      </c>
      <c r="E84" s="71"/>
      <c r="F84" s="71"/>
      <c r="G84" s="74"/>
      <c r="H84" s="256" t="s">
        <v>225</v>
      </c>
      <c r="I84" s="256"/>
      <c r="J84" s="72" t="s">
        <v>5</v>
      </c>
      <c r="K84" s="71" t="s">
        <v>42</v>
      </c>
      <c r="L84" s="71"/>
      <c r="M84" s="71"/>
    </row>
    <row r="85" spans="1:13" ht="15.75" thickBot="1" x14ac:dyDescent="0.3">
      <c r="A85" s="244" t="s">
        <v>6</v>
      </c>
      <c r="B85" s="244"/>
      <c r="C85" s="244"/>
      <c r="D85" s="244"/>
      <c r="E85" s="244"/>
      <c r="F85" s="244"/>
      <c r="G85" s="74"/>
      <c r="H85" s="255" t="s">
        <v>7</v>
      </c>
      <c r="I85" s="255"/>
      <c r="J85" s="255"/>
      <c r="K85" s="255"/>
      <c r="L85" s="255"/>
      <c r="M85" s="255"/>
    </row>
    <row r="86" spans="1:13" x14ac:dyDescent="0.25">
      <c r="A86" s="75" t="s">
        <v>38</v>
      </c>
      <c r="B86" s="75" t="s">
        <v>245</v>
      </c>
      <c r="C86" s="75" t="s">
        <v>39</v>
      </c>
      <c r="D86" s="75" t="s">
        <v>9</v>
      </c>
      <c r="E86" s="76" t="s">
        <v>40</v>
      </c>
      <c r="F86" s="77" t="s">
        <v>15</v>
      </c>
      <c r="G86" s="74"/>
      <c r="H86" s="88" t="s">
        <v>38</v>
      </c>
      <c r="I86" s="88" t="s">
        <v>39</v>
      </c>
      <c r="J86" s="88" t="s">
        <v>9</v>
      </c>
      <c r="K86" s="89" t="s">
        <v>40</v>
      </c>
      <c r="L86" s="89" t="s">
        <v>41</v>
      </c>
      <c r="M86" s="90" t="s">
        <v>15</v>
      </c>
    </row>
    <row r="87" spans="1:13" x14ac:dyDescent="0.25">
      <c r="A87" s="245" t="s">
        <v>13</v>
      </c>
      <c r="B87" s="245"/>
      <c r="C87" s="245"/>
      <c r="D87" s="245"/>
      <c r="E87" s="245"/>
      <c r="F87" s="245"/>
      <c r="G87" s="74"/>
      <c r="H87" s="245" t="s">
        <v>13</v>
      </c>
      <c r="I87" s="245"/>
      <c r="J87" s="245"/>
      <c r="K87" s="245"/>
      <c r="L87" s="245"/>
      <c r="M87" s="245"/>
    </row>
    <row r="88" spans="1:13" x14ac:dyDescent="0.25">
      <c r="A88" s="78" t="s">
        <v>46</v>
      </c>
      <c r="B88" s="78" t="s">
        <v>246</v>
      </c>
      <c r="C88" s="78">
        <v>192</v>
      </c>
      <c r="D88" s="78">
        <v>24</v>
      </c>
      <c r="E88" s="79"/>
      <c r="F88" s="79">
        <f>D88*E83*E88</f>
        <v>0</v>
      </c>
      <c r="G88" s="74"/>
      <c r="H88" s="80"/>
      <c r="I88" s="80"/>
      <c r="J88" s="81"/>
      <c r="K88" s="82"/>
      <c r="L88" s="83">
        <v>0</v>
      </c>
      <c r="M88" s="82"/>
    </row>
    <row r="89" spans="1:13" x14ac:dyDescent="0.25">
      <c r="A89" s="78"/>
      <c r="B89" s="78"/>
      <c r="C89" s="78"/>
      <c r="D89" s="78"/>
      <c r="E89" s="79"/>
      <c r="F89" s="79"/>
      <c r="G89" s="74"/>
      <c r="H89" s="80"/>
      <c r="I89" s="80"/>
      <c r="J89" s="81"/>
      <c r="K89" s="82"/>
      <c r="L89" s="82"/>
      <c r="M89" s="82"/>
    </row>
    <row r="90" spans="1:13" x14ac:dyDescent="0.25">
      <c r="A90" s="80"/>
      <c r="B90" s="80"/>
      <c r="C90" s="80"/>
      <c r="D90" s="81"/>
      <c r="E90" s="84"/>
      <c r="F90" s="79"/>
      <c r="G90" s="74"/>
      <c r="H90" s="80"/>
      <c r="I90" s="80"/>
      <c r="J90" s="81"/>
      <c r="K90" s="82"/>
      <c r="L90" s="82"/>
      <c r="M90" s="82"/>
    </row>
    <row r="91" spans="1:13" x14ac:dyDescent="0.25">
      <c r="A91" s="272" t="s">
        <v>14</v>
      </c>
      <c r="B91" s="272"/>
      <c r="C91" s="272"/>
      <c r="D91" s="272"/>
      <c r="E91" s="272"/>
      <c r="F91" s="187">
        <f>SUM(F88:F90)</f>
        <v>0</v>
      </c>
      <c r="G91" s="74"/>
      <c r="H91" s="214" t="s">
        <v>14</v>
      </c>
      <c r="I91" s="215"/>
      <c r="J91" s="215"/>
      <c r="K91" s="216"/>
      <c r="L91" s="216"/>
      <c r="M91" s="86">
        <v>0</v>
      </c>
    </row>
    <row r="92" spans="1:13" x14ac:dyDescent="0.25">
      <c r="A92" s="74"/>
      <c r="B92" s="74"/>
      <c r="C92" s="74"/>
      <c r="D92" s="74"/>
      <c r="E92" s="74"/>
      <c r="F92" s="74"/>
      <c r="G92" s="74"/>
      <c r="H92" s="74"/>
      <c r="I92" s="74"/>
      <c r="J92" s="247" t="s">
        <v>26</v>
      </c>
      <c r="K92" s="247"/>
      <c r="L92" s="91"/>
      <c r="M92" s="92"/>
    </row>
    <row r="93" spans="1:13" x14ac:dyDescent="0.25">
      <c r="A93" s="74"/>
      <c r="B93" s="74"/>
      <c r="C93" s="74"/>
      <c r="D93" s="74"/>
      <c r="E93" s="74"/>
      <c r="F93" s="74"/>
      <c r="G93" s="74"/>
      <c r="H93" s="74"/>
      <c r="I93" s="74"/>
      <c r="J93" s="93"/>
      <c r="K93" s="93"/>
      <c r="L93" s="93"/>
      <c r="M93" s="74"/>
    </row>
    <row r="94" spans="1:13" x14ac:dyDescent="0.25">
      <c r="A94" s="243" t="s">
        <v>137</v>
      </c>
      <c r="B94" s="243"/>
      <c r="C94" s="243"/>
      <c r="D94" s="243"/>
      <c r="E94" s="243"/>
      <c r="F94" s="243"/>
      <c r="G94" s="243"/>
      <c r="H94" s="243"/>
      <c r="I94" s="243"/>
      <c r="J94" s="243"/>
      <c r="K94" s="243"/>
      <c r="L94" s="243"/>
      <c r="M94" s="87"/>
    </row>
    <row r="95" spans="1:13" x14ac:dyDescent="0.25">
      <c r="A95" s="71" t="s">
        <v>179</v>
      </c>
      <c r="B95" s="71"/>
      <c r="C95" s="71"/>
      <c r="D95" s="72" t="s">
        <v>47</v>
      </c>
      <c r="E95" s="73">
        <v>20</v>
      </c>
      <c r="F95" s="71"/>
      <c r="G95" s="74"/>
      <c r="H95" s="72" t="s">
        <v>112</v>
      </c>
      <c r="I95" s="71"/>
      <c r="J95" s="72" t="s">
        <v>36</v>
      </c>
      <c r="K95" s="73"/>
      <c r="L95" s="71"/>
      <c r="M95" s="71"/>
    </row>
    <row r="96" spans="1:13" x14ac:dyDescent="0.25">
      <c r="A96" s="256" t="s">
        <v>226</v>
      </c>
      <c r="B96" s="256"/>
      <c r="C96" s="256"/>
      <c r="D96" s="72" t="s">
        <v>115</v>
      </c>
      <c r="E96" s="71"/>
      <c r="F96" s="71"/>
      <c r="G96" s="74"/>
      <c r="H96" s="256" t="s">
        <v>226</v>
      </c>
      <c r="I96" s="256"/>
      <c r="J96" s="72" t="s">
        <v>5</v>
      </c>
      <c r="K96" s="71"/>
      <c r="L96" s="71"/>
      <c r="M96" s="71"/>
    </row>
    <row r="97" spans="1:13" ht="15.75" thickBot="1" x14ac:dyDescent="0.3">
      <c r="A97" s="244" t="s">
        <v>6</v>
      </c>
      <c r="B97" s="244"/>
      <c r="C97" s="244"/>
      <c r="D97" s="244"/>
      <c r="E97" s="244"/>
      <c r="F97" s="244"/>
      <c r="G97" s="74"/>
      <c r="H97" s="255" t="s">
        <v>7</v>
      </c>
      <c r="I97" s="255"/>
      <c r="J97" s="255"/>
      <c r="K97" s="255"/>
      <c r="L97" s="255"/>
      <c r="M97" s="255"/>
    </row>
    <row r="98" spans="1:13" x14ac:dyDescent="0.25">
      <c r="A98" s="75" t="s">
        <v>38</v>
      </c>
      <c r="B98" s="75" t="s">
        <v>245</v>
      </c>
      <c r="C98" s="75" t="s">
        <v>39</v>
      </c>
      <c r="D98" s="75" t="s">
        <v>9</v>
      </c>
      <c r="E98" s="76" t="s">
        <v>40</v>
      </c>
      <c r="F98" s="77" t="s">
        <v>15</v>
      </c>
      <c r="G98" s="74"/>
      <c r="H98" s="88" t="s">
        <v>38</v>
      </c>
      <c r="I98" s="88" t="s">
        <v>39</v>
      </c>
      <c r="J98" s="88" t="s">
        <v>9</v>
      </c>
      <c r="K98" s="89" t="s">
        <v>40</v>
      </c>
      <c r="L98" s="89" t="s">
        <v>41</v>
      </c>
      <c r="M98" s="90" t="s">
        <v>15</v>
      </c>
    </row>
    <row r="99" spans="1:13" x14ac:dyDescent="0.25">
      <c r="A99" s="245" t="s">
        <v>30</v>
      </c>
      <c r="B99" s="245"/>
      <c r="C99" s="245"/>
      <c r="D99" s="245"/>
      <c r="E99" s="245"/>
      <c r="F99" s="245"/>
      <c r="G99" s="74"/>
      <c r="H99" s="245" t="s">
        <v>30</v>
      </c>
      <c r="I99" s="245"/>
      <c r="J99" s="245"/>
      <c r="K99" s="245"/>
      <c r="L99" s="245"/>
      <c r="M99" s="245"/>
    </row>
    <row r="100" spans="1:13" x14ac:dyDescent="0.25">
      <c r="A100" s="78" t="s">
        <v>46</v>
      </c>
      <c r="B100" s="78" t="s">
        <v>247</v>
      </c>
      <c r="C100" s="78">
        <f>D100*E95</f>
        <v>440</v>
      </c>
      <c r="D100" s="78">
        <v>22</v>
      </c>
      <c r="E100" s="79"/>
      <c r="F100" s="84">
        <f>D100*E95*E100</f>
        <v>0</v>
      </c>
      <c r="G100" s="74"/>
      <c r="H100" s="78"/>
      <c r="I100" s="78"/>
      <c r="J100" s="78"/>
      <c r="K100" s="79"/>
      <c r="L100" s="83"/>
      <c r="M100" s="82"/>
    </row>
    <row r="101" spans="1:13" x14ac:dyDescent="0.25">
      <c r="A101" s="78"/>
      <c r="B101" s="78"/>
      <c r="C101" s="78"/>
      <c r="D101" s="78"/>
      <c r="E101" s="79"/>
      <c r="F101" s="79">
        <v>0</v>
      </c>
      <c r="G101" s="74"/>
      <c r="H101" s="78"/>
      <c r="I101" s="78"/>
      <c r="J101" s="81"/>
      <c r="K101" s="82"/>
      <c r="L101" s="82"/>
      <c r="M101" s="82"/>
    </row>
    <row r="102" spans="1:13" x14ac:dyDescent="0.25">
      <c r="A102" s="80"/>
      <c r="B102" s="80"/>
      <c r="C102" s="80"/>
      <c r="D102" s="81"/>
      <c r="E102" s="84"/>
      <c r="F102" s="79"/>
      <c r="G102" s="74"/>
      <c r="H102" s="78"/>
      <c r="I102" s="78"/>
      <c r="J102" s="81"/>
      <c r="K102" s="84"/>
      <c r="L102" s="84"/>
      <c r="M102" s="84"/>
    </row>
    <row r="103" spans="1:13" x14ac:dyDescent="0.25">
      <c r="A103" s="272" t="s">
        <v>14</v>
      </c>
      <c r="B103" s="272"/>
      <c r="C103" s="272"/>
      <c r="D103" s="272"/>
      <c r="E103" s="272"/>
      <c r="F103" s="100">
        <f>SUM(F100:F102)</f>
        <v>0</v>
      </c>
      <c r="G103" s="74"/>
      <c r="H103" s="272" t="s">
        <v>14</v>
      </c>
      <c r="I103" s="272"/>
      <c r="J103" s="272"/>
      <c r="K103" s="272"/>
      <c r="L103" s="206"/>
      <c r="M103" s="86">
        <v>0</v>
      </c>
    </row>
    <row r="104" spans="1:13" x14ac:dyDescent="0.25">
      <c r="A104" s="74" t="s">
        <v>219</v>
      </c>
      <c r="B104" s="74"/>
      <c r="C104" s="74"/>
      <c r="D104" s="74"/>
      <c r="E104" s="74"/>
      <c r="F104" s="74"/>
      <c r="G104" s="74"/>
      <c r="H104" s="74"/>
      <c r="I104" s="74"/>
      <c r="J104" s="93"/>
      <c r="K104" s="93"/>
      <c r="L104" s="93"/>
      <c r="M104" s="74"/>
    </row>
    <row r="105" spans="1:13" x14ac:dyDescent="0.25">
      <c r="A105" s="74"/>
      <c r="B105" s="74"/>
      <c r="C105" s="74"/>
      <c r="D105" s="74"/>
      <c r="E105" s="74"/>
      <c r="F105" s="101"/>
      <c r="G105" s="74"/>
      <c r="H105" s="74"/>
      <c r="I105" s="74"/>
      <c r="J105" s="247" t="s">
        <v>26</v>
      </c>
      <c r="K105" s="247"/>
      <c r="L105" s="91"/>
      <c r="M105" s="92"/>
    </row>
    <row r="106" spans="1:13" x14ac:dyDescent="0.25">
      <c r="A106" s="249" t="s">
        <v>48</v>
      </c>
      <c r="B106" s="250"/>
      <c r="C106" s="250"/>
      <c r="D106" s="250"/>
      <c r="E106" s="251"/>
      <c r="F106" s="102">
        <f>F18+F30+F42+F54+F66+F79+F91</f>
        <v>0</v>
      </c>
      <c r="G106" s="74"/>
      <c r="H106" s="249" t="s">
        <v>48</v>
      </c>
      <c r="I106" s="250"/>
      <c r="J106" s="250"/>
      <c r="K106" s="251"/>
      <c r="L106" s="102"/>
      <c r="M106" s="74"/>
    </row>
    <row r="107" spans="1:13" x14ac:dyDescent="0.25">
      <c r="A107" s="249" t="s">
        <v>49</v>
      </c>
      <c r="B107" s="250"/>
      <c r="C107" s="250"/>
      <c r="D107" s="250"/>
      <c r="E107" s="251"/>
      <c r="F107" s="102">
        <f>F103</f>
        <v>0</v>
      </c>
      <c r="G107" s="74"/>
      <c r="H107" s="249" t="s">
        <v>49</v>
      </c>
      <c r="I107" s="250"/>
      <c r="J107" s="250"/>
      <c r="K107" s="251"/>
      <c r="L107" s="102"/>
      <c r="M107" s="74"/>
    </row>
    <row r="108" spans="1:13" x14ac:dyDescent="0.25">
      <c r="A108" s="252" t="s">
        <v>35</v>
      </c>
      <c r="B108" s="253"/>
      <c r="C108" s="253"/>
      <c r="D108" s="253"/>
      <c r="E108" s="254"/>
      <c r="F108" s="103">
        <f>F106+F107</f>
        <v>0</v>
      </c>
      <c r="G108" s="74"/>
      <c r="H108" s="252" t="s">
        <v>35</v>
      </c>
      <c r="I108" s="253"/>
      <c r="J108" s="253"/>
      <c r="K108" s="254"/>
      <c r="L108" s="103"/>
      <c r="M108" s="74"/>
    </row>
    <row r="109" spans="1:13" x14ac:dyDescent="0.25">
      <c r="F109" s="11"/>
    </row>
  </sheetData>
  <mergeCells count="82">
    <mergeCell ref="A70:L70"/>
    <mergeCell ref="A72:C72"/>
    <mergeCell ref="H72:I72"/>
    <mergeCell ref="A62:F62"/>
    <mergeCell ref="A108:E108"/>
    <mergeCell ref="H106:K106"/>
    <mergeCell ref="H107:K107"/>
    <mergeCell ref="H108:K108"/>
    <mergeCell ref="A107:E107"/>
    <mergeCell ref="A106:E106"/>
    <mergeCell ref="A99:F99"/>
    <mergeCell ref="H99:M99"/>
    <mergeCell ref="A103:E103"/>
    <mergeCell ref="H103:K103"/>
    <mergeCell ref="J105:K105"/>
    <mergeCell ref="A94:L94"/>
    <mergeCell ref="H59:I59"/>
    <mergeCell ref="A60:F60"/>
    <mergeCell ref="H60:M60"/>
    <mergeCell ref="H62:M62"/>
    <mergeCell ref="A66:E66"/>
    <mergeCell ref="A59:C59"/>
    <mergeCell ref="A42:E42"/>
    <mergeCell ref="A45:L45"/>
    <mergeCell ref="A47:C47"/>
    <mergeCell ref="H47:I47"/>
    <mergeCell ref="A57:L57"/>
    <mergeCell ref="A50:F50"/>
    <mergeCell ref="H50:M50"/>
    <mergeCell ref="A54:E54"/>
    <mergeCell ref="A35:C35"/>
    <mergeCell ref="H35:I35"/>
    <mergeCell ref="A36:F36"/>
    <mergeCell ref="H36:M36"/>
    <mergeCell ref="A38:F38"/>
    <mergeCell ref="H38:M38"/>
    <mergeCell ref="A14:F14"/>
    <mergeCell ref="H14:M14"/>
    <mergeCell ref="A33:L33"/>
    <mergeCell ref="J19:K19"/>
    <mergeCell ref="A21:L21"/>
    <mergeCell ref="A23:C23"/>
    <mergeCell ref="H23:I23"/>
    <mergeCell ref="A24:F24"/>
    <mergeCell ref="H24:M24"/>
    <mergeCell ref="A26:F26"/>
    <mergeCell ref="H26:M26"/>
    <mergeCell ref="A30:E30"/>
    <mergeCell ref="H30:K30"/>
    <mergeCell ref="J31:K31"/>
    <mergeCell ref="A18:E18"/>
    <mergeCell ref="H18:K18"/>
    <mergeCell ref="A12:F12"/>
    <mergeCell ref="A7:M7"/>
    <mergeCell ref="A9:L9"/>
    <mergeCell ref="A11:C11"/>
    <mergeCell ref="H11:I11"/>
    <mergeCell ref="H12:M12"/>
    <mergeCell ref="A96:C96"/>
    <mergeCell ref="H96:I96"/>
    <mergeCell ref="A97:F97"/>
    <mergeCell ref="H97:M97"/>
    <mergeCell ref="J43:K43"/>
    <mergeCell ref="J55:K55"/>
    <mergeCell ref="J67:K67"/>
    <mergeCell ref="J80:K80"/>
    <mergeCell ref="A82:L82"/>
    <mergeCell ref="A73:F73"/>
    <mergeCell ref="H73:M73"/>
    <mergeCell ref="A75:F75"/>
    <mergeCell ref="H75:M75"/>
    <mergeCell ref="A79:E79"/>
    <mergeCell ref="A48:F48"/>
    <mergeCell ref="H48:M48"/>
    <mergeCell ref="A91:E91"/>
    <mergeCell ref="J92:K92"/>
    <mergeCell ref="A84:C84"/>
    <mergeCell ref="H84:I84"/>
    <mergeCell ref="A85:F85"/>
    <mergeCell ref="H85:M85"/>
    <mergeCell ref="A87:F87"/>
    <mergeCell ref="H87:M8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M107"/>
  <sheetViews>
    <sheetView showGridLines="0" tabSelected="1" topLeftCell="A68" workbookViewId="0">
      <selection activeCell="A103" sqref="A103"/>
    </sheetView>
  </sheetViews>
  <sheetFormatPr defaultRowHeight="15" x14ac:dyDescent="0.25"/>
  <cols>
    <col min="1" max="1" width="25.7109375" customWidth="1"/>
    <col min="2" max="2" width="20.85546875" customWidth="1"/>
    <col min="3" max="3" width="13.140625" bestFit="1" customWidth="1"/>
    <col min="5" max="5" width="10.7109375" bestFit="1" customWidth="1"/>
    <col min="6" max="6" width="14.28515625" bestFit="1" customWidth="1"/>
    <col min="8" max="8" width="26.7109375" customWidth="1"/>
    <col min="9" max="9" width="13.140625" bestFit="1" customWidth="1"/>
    <col min="12" max="12" width="16.5703125" customWidth="1"/>
    <col min="13" max="13" width="14.28515625" bestFit="1" customWidth="1"/>
  </cols>
  <sheetData>
    <row r="8" spans="1:13" ht="28.5" x14ac:dyDescent="0.45">
      <c r="A8" s="246" t="s">
        <v>0</v>
      </c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</row>
    <row r="9" spans="1:13" x14ac:dyDescent="0.2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1:13" x14ac:dyDescent="0.25">
      <c r="A10" s="243" t="s">
        <v>208</v>
      </c>
      <c r="B10" s="243"/>
      <c r="C10" s="243"/>
      <c r="D10" s="243"/>
      <c r="E10" s="243"/>
      <c r="F10" s="243"/>
      <c r="G10" s="243"/>
      <c r="H10" s="243"/>
      <c r="I10" s="243"/>
      <c r="J10" s="243"/>
      <c r="K10" s="243"/>
      <c r="L10" s="243"/>
      <c r="M10" s="120"/>
    </row>
    <row r="11" spans="1:13" x14ac:dyDescent="0.25">
      <c r="A11" s="71" t="s">
        <v>162</v>
      </c>
      <c r="B11" s="71"/>
      <c r="C11" s="71"/>
      <c r="D11" s="72" t="s">
        <v>111</v>
      </c>
      <c r="E11" s="73">
        <v>8</v>
      </c>
      <c r="F11" s="71"/>
      <c r="G11" s="74"/>
      <c r="H11" s="72" t="s">
        <v>112</v>
      </c>
      <c r="I11" s="71"/>
      <c r="J11" s="72" t="s">
        <v>113</v>
      </c>
      <c r="K11" s="73">
        <v>8</v>
      </c>
      <c r="L11" s="71"/>
      <c r="M11" s="71"/>
    </row>
    <row r="12" spans="1:13" x14ac:dyDescent="0.25">
      <c r="A12" s="256" t="s">
        <v>150</v>
      </c>
      <c r="B12" s="256"/>
      <c r="C12" s="256"/>
      <c r="D12" s="72" t="s">
        <v>110</v>
      </c>
      <c r="E12" s="71"/>
      <c r="F12" s="71"/>
      <c r="G12" s="74"/>
      <c r="H12" s="256" t="s">
        <v>150</v>
      </c>
      <c r="I12" s="256"/>
      <c r="J12" s="72" t="s">
        <v>5</v>
      </c>
      <c r="K12" s="71" t="s">
        <v>42</v>
      </c>
      <c r="L12" s="71"/>
      <c r="M12" s="71"/>
    </row>
    <row r="13" spans="1:13" ht="15.75" thickBot="1" x14ac:dyDescent="0.3">
      <c r="A13" s="244" t="s">
        <v>6</v>
      </c>
      <c r="B13" s="244"/>
      <c r="C13" s="244"/>
      <c r="D13" s="244"/>
      <c r="E13" s="244"/>
      <c r="F13" s="244"/>
      <c r="G13" s="74"/>
      <c r="H13" s="255" t="s">
        <v>7</v>
      </c>
      <c r="I13" s="255"/>
      <c r="J13" s="255"/>
      <c r="K13" s="255"/>
      <c r="L13" s="255"/>
      <c r="M13" s="255"/>
    </row>
    <row r="14" spans="1:13" x14ac:dyDescent="0.25">
      <c r="A14" s="75" t="s">
        <v>38</v>
      </c>
      <c r="B14" s="75" t="s">
        <v>245</v>
      </c>
      <c r="C14" s="75" t="s">
        <v>39</v>
      </c>
      <c r="D14" s="75" t="s">
        <v>9</v>
      </c>
      <c r="E14" s="76" t="s">
        <v>40</v>
      </c>
      <c r="F14" s="77" t="s">
        <v>15</v>
      </c>
      <c r="G14" s="74"/>
      <c r="H14" s="88" t="s">
        <v>38</v>
      </c>
      <c r="I14" s="88" t="s">
        <v>39</v>
      </c>
      <c r="J14" s="88" t="s">
        <v>9</v>
      </c>
      <c r="K14" s="89" t="s">
        <v>40</v>
      </c>
      <c r="L14" s="89" t="s">
        <v>41</v>
      </c>
      <c r="M14" s="90" t="s">
        <v>15</v>
      </c>
    </row>
    <row r="15" spans="1:13" x14ac:dyDescent="0.25">
      <c r="A15" s="245" t="s">
        <v>13</v>
      </c>
      <c r="B15" s="245"/>
      <c r="C15" s="245"/>
      <c r="D15" s="245"/>
      <c r="E15" s="245"/>
      <c r="F15" s="245"/>
      <c r="G15" s="74"/>
      <c r="H15" s="245" t="s">
        <v>13</v>
      </c>
      <c r="I15" s="245"/>
      <c r="J15" s="245"/>
      <c r="K15" s="245"/>
      <c r="L15" s="245"/>
      <c r="M15" s="245"/>
    </row>
    <row r="16" spans="1:13" x14ac:dyDescent="0.25">
      <c r="A16" s="78" t="s">
        <v>248</v>
      </c>
      <c r="B16" s="78" t="s">
        <v>249</v>
      </c>
      <c r="C16" s="78">
        <v>2</v>
      </c>
      <c r="D16" s="78">
        <v>24</v>
      </c>
      <c r="E16" s="79"/>
      <c r="F16" s="79">
        <f>C16*E11*E16</f>
        <v>0</v>
      </c>
      <c r="G16" s="74"/>
      <c r="H16" s="78"/>
      <c r="I16" s="78"/>
      <c r="J16" s="78"/>
      <c r="K16" s="79"/>
      <c r="L16" s="83"/>
      <c r="M16" s="82"/>
    </row>
    <row r="17" spans="1:13" x14ac:dyDescent="0.25">
      <c r="A17" s="78"/>
      <c r="B17" s="78"/>
      <c r="C17" s="78"/>
      <c r="D17" s="78"/>
      <c r="E17" s="79"/>
      <c r="F17" s="79"/>
      <c r="G17" s="74"/>
      <c r="H17" s="80"/>
      <c r="I17" s="80"/>
      <c r="J17" s="81"/>
      <c r="K17" s="82"/>
      <c r="L17" s="82"/>
      <c r="M17" s="82"/>
    </row>
    <row r="18" spans="1:13" x14ac:dyDescent="0.25">
      <c r="A18" s="80"/>
      <c r="B18" s="80"/>
      <c r="C18" s="80"/>
      <c r="D18" s="81"/>
      <c r="E18" s="84"/>
      <c r="F18" s="79"/>
      <c r="G18" s="74"/>
      <c r="H18" s="80"/>
      <c r="I18" s="80"/>
      <c r="J18" s="81"/>
      <c r="K18" s="84"/>
      <c r="L18" s="84"/>
      <c r="M18" s="84"/>
    </row>
    <row r="19" spans="1:13" x14ac:dyDescent="0.25">
      <c r="A19" s="272" t="s">
        <v>14</v>
      </c>
      <c r="B19" s="272"/>
      <c r="C19" s="272"/>
      <c r="D19" s="272"/>
      <c r="E19" s="272"/>
      <c r="F19" s="187">
        <f>SUM(F16:F18)</f>
        <v>0</v>
      </c>
      <c r="G19" s="74"/>
      <c r="H19" s="272" t="s">
        <v>14</v>
      </c>
      <c r="I19" s="272"/>
      <c r="J19" s="272"/>
      <c r="K19" s="272"/>
      <c r="L19" s="85"/>
      <c r="M19" s="86">
        <v>0</v>
      </c>
    </row>
    <row r="20" spans="1:13" x14ac:dyDescent="0.25">
      <c r="A20" s="74"/>
      <c r="B20" s="74"/>
      <c r="C20" s="74"/>
      <c r="D20" s="74"/>
      <c r="E20" s="74"/>
      <c r="F20" s="74"/>
      <c r="G20" s="74"/>
      <c r="H20" s="74"/>
      <c r="I20" s="74"/>
      <c r="J20" s="247" t="s">
        <v>26</v>
      </c>
      <c r="K20" s="247"/>
      <c r="L20" s="91"/>
      <c r="M20" s="92"/>
    </row>
    <row r="21" spans="1:13" x14ac:dyDescent="0.25">
      <c r="A21" s="74"/>
      <c r="B21" s="74"/>
      <c r="C21" s="74"/>
      <c r="D21" s="74"/>
      <c r="E21" s="74"/>
      <c r="F21" s="74"/>
      <c r="G21" s="74"/>
      <c r="H21" s="74"/>
      <c r="I21" s="74"/>
      <c r="J21" s="93"/>
      <c r="K21" s="93"/>
      <c r="L21" s="93"/>
      <c r="M21" s="74"/>
    </row>
    <row r="22" spans="1:13" x14ac:dyDescent="0.25">
      <c r="A22" s="248" t="s">
        <v>202</v>
      </c>
      <c r="B22" s="248"/>
      <c r="C22" s="248"/>
      <c r="D22" s="248"/>
      <c r="E22" s="248"/>
      <c r="F22" s="248"/>
      <c r="G22" s="248"/>
      <c r="H22" s="248"/>
      <c r="I22" s="248"/>
      <c r="J22" s="248"/>
      <c r="K22" s="248"/>
      <c r="L22" s="248"/>
      <c r="M22" s="70"/>
    </row>
    <row r="23" spans="1:13" x14ac:dyDescent="0.25">
      <c r="A23" s="71" t="s">
        <v>169</v>
      </c>
      <c r="B23" s="71"/>
      <c r="C23" s="71"/>
      <c r="D23" s="72" t="s">
        <v>111</v>
      </c>
      <c r="E23" s="73">
        <v>8</v>
      </c>
      <c r="F23" s="71"/>
      <c r="G23" s="74"/>
      <c r="H23" s="72" t="s">
        <v>112</v>
      </c>
      <c r="I23" s="71"/>
      <c r="J23" s="72" t="s">
        <v>36</v>
      </c>
      <c r="K23" s="73">
        <v>6</v>
      </c>
      <c r="L23" s="71"/>
      <c r="M23" s="71"/>
    </row>
    <row r="24" spans="1:13" x14ac:dyDescent="0.25">
      <c r="A24" s="256" t="s">
        <v>150</v>
      </c>
      <c r="B24" s="256"/>
      <c r="C24" s="256"/>
      <c r="D24" s="72" t="s">
        <v>110</v>
      </c>
      <c r="E24" s="71"/>
      <c r="F24" s="71"/>
      <c r="G24" s="74"/>
      <c r="H24" s="256" t="s">
        <v>150</v>
      </c>
      <c r="I24" s="256"/>
      <c r="J24" s="72" t="s">
        <v>5</v>
      </c>
      <c r="K24" s="71" t="s">
        <v>42</v>
      </c>
      <c r="L24" s="71"/>
      <c r="M24" s="71"/>
    </row>
    <row r="25" spans="1:13" ht="15.75" thickBot="1" x14ac:dyDescent="0.3">
      <c r="A25" s="244" t="s">
        <v>6</v>
      </c>
      <c r="B25" s="244"/>
      <c r="C25" s="244"/>
      <c r="D25" s="244"/>
      <c r="E25" s="244"/>
      <c r="F25" s="244"/>
      <c r="G25" s="74"/>
      <c r="H25" s="255" t="s">
        <v>7</v>
      </c>
      <c r="I25" s="255"/>
      <c r="J25" s="255"/>
      <c r="K25" s="255"/>
      <c r="L25" s="255"/>
      <c r="M25" s="255"/>
    </row>
    <row r="26" spans="1:13" x14ac:dyDescent="0.25">
      <c r="A26" s="75" t="s">
        <v>38</v>
      </c>
      <c r="B26" s="75" t="s">
        <v>245</v>
      </c>
      <c r="C26" s="75" t="s">
        <v>39</v>
      </c>
      <c r="D26" s="75" t="s">
        <v>9</v>
      </c>
      <c r="E26" s="76" t="s">
        <v>40</v>
      </c>
      <c r="F26" s="77" t="s">
        <v>15</v>
      </c>
      <c r="G26" s="74"/>
      <c r="H26" s="88" t="s">
        <v>38</v>
      </c>
      <c r="I26" s="88" t="s">
        <v>39</v>
      </c>
      <c r="J26" s="88" t="s">
        <v>9</v>
      </c>
      <c r="K26" s="89" t="s">
        <v>40</v>
      </c>
      <c r="L26" s="89" t="s">
        <v>41</v>
      </c>
      <c r="M26" s="90" t="s">
        <v>15</v>
      </c>
    </row>
    <row r="27" spans="1:13" x14ac:dyDescent="0.25">
      <c r="A27" s="245" t="s">
        <v>13</v>
      </c>
      <c r="B27" s="245"/>
      <c r="C27" s="245"/>
      <c r="D27" s="245"/>
      <c r="E27" s="245"/>
      <c r="F27" s="245"/>
      <c r="G27" s="74"/>
      <c r="H27" s="245" t="s">
        <v>13</v>
      </c>
      <c r="I27" s="245"/>
      <c r="J27" s="245"/>
      <c r="K27" s="245"/>
      <c r="L27" s="245"/>
      <c r="M27" s="245"/>
    </row>
    <row r="28" spans="1:13" x14ac:dyDescent="0.25">
      <c r="A28" s="78" t="s">
        <v>248</v>
      </c>
      <c r="B28" s="78" t="s">
        <v>249</v>
      </c>
      <c r="C28" s="78">
        <v>2</v>
      </c>
      <c r="D28" s="78">
        <v>24</v>
      </c>
      <c r="E28" s="79"/>
      <c r="F28" s="79">
        <f>C28*E23*E28</f>
        <v>0</v>
      </c>
      <c r="G28" s="74"/>
      <c r="H28" s="78"/>
      <c r="I28" s="78"/>
      <c r="J28" s="78"/>
      <c r="K28" s="79"/>
      <c r="L28" s="83"/>
      <c r="M28" s="82"/>
    </row>
    <row r="29" spans="1:13" x14ac:dyDescent="0.25">
      <c r="A29" s="78"/>
      <c r="B29" s="78"/>
      <c r="C29" s="78"/>
      <c r="D29" s="78"/>
      <c r="E29" s="79"/>
      <c r="F29" s="79"/>
      <c r="G29" s="74"/>
      <c r="H29" s="80"/>
      <c r="I29" s="80"/>
      <c r="J29" s="81"/>
      <c r="K29" s="82"/>
      <c r="L29" s="82"/>
      <c r="M29" s="82"/>
    </row>
    <row r="30" spans="1:13" x14ac:dyDescent="0.25">
      <c r="A30" s="80"/>
      <c r="B30" s="80"/>
      <c r="C30" s="80"/>
      <c r="D30" s="81"/>
      <c r="E30" s="84"/>
      <c r="F30" s="79"/>
      <c r="G30" s="74"/>
      <c r="H30" s="80"/>
      <c r="I30" s="80"/>
      <c r="J30" s="81"/>
      <c r="K30" s="84"/>
      <c r="L30" s="84"/>
      <c r="M30" s="84"/>
    </row>
    <row r="31" spans="1:13" x14ac:dyDescent="0.25">
      <c r="A31" s="272" t="s">
        <v>14</v>
      </c>
      <c r="B31" s="272"/>
      <c r="C31" s="272"/>
      <c r="D31" s="272"/>
      <c r="E31" s="272"/>
      <c r="F31" s="187">
        <f>SUM(F28:F30)</f>
        <v>0</v>
      </c>
      <c r="G31" s="74"/>
      <c r="H31" s="272" t="s">
        <v>14</v>
      </c>
      <c r="I31" s="272"/>
      <c r="J31" s="272"/>
      <c r="K31" s="272"/>
      <c r="L31" s="85"/>
      <c r="M31" s="86">
        <v>0</v>
      </c>
    </row>
    <row r="32" spans="1:13" x14ac:dyDescent="0.25">
      <c r="A32" s="74"/>
      <c r="B32" s="74"/>
      <c r="C32" s="74"/>
      <c r="D32" s="74"/>
      <c r="E32" s="74"/>
      <c r="F32" s="74"/>
      <c r="G32" s="74"/>
      <c r="H32" s="74"/>
      <c r="I32" s="74"/>
      <c r="J32" s="247" t="s">
        <v>26</v>
      </c>
      <c r="K32" s="247"/>
      <c r="L32" s="91"/>
      <c r="M32" s="92"/>
    </row>
    <row r="33" spans="1:13" x14ac:dyDescent="0.25">
      <c r="A33" s="74"/>
      <c r="B33" s="74"/>
      <c r="C33" s="74"/>
      <c r="D33" s="74"/>
      <c r="E33" s="74"/>
      <c r="F33" s="74"/>
      <c r="G33" s="74"/>
      <c r="H33" s="74"/>
      <c r="I33" s="74"/>
      <c r="J33" s="93"/>
      <c r="K33" s="93"/>
      <c r="L33" s="93"/>
      <c r="M33" s="74"/>
    </row>
    <row r="34" spans="1:13" x14ac:dyDescent="0.25">
      <c r="A34" s="248" t="s">
        <v>203</v>
      </c>
      <c r="B34" s="248"/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70"/>
    </row>
    <row r="35" spans="1:13" x14ac:dyDescent="0.25">
      <c r="A35" s="71" t="s">
        <v>164</v>
      </c>
      <c r="B35" s="71"/>
      <c r="C35" s="71"/>
      <c r="D35" s="72" t="s">
        <v>111</v>
      </c>
      <c r="E35" s="73">
        <v>8</v>
      </c>
      <c r="F35" s="94"/>
      <c r="G35" s="74"/>
      <c r="H35" s="72" t="s">
        <v>2</v>
      </c>
      <c r="I35" s="71"/>
      <c r="J35" s="72" t="s">
        <v>36</v>
      </c>
      <c r="K35" s="73">
        <v>8</v>
      </c>
      <c r="L35" s="71"/>
      <c r="M35" s="71"/>
    </row>
    <row r="36" spans="1:13" x14ac:dyDescent="0.25">
      <c r="A36" s="256" t="s">
        <v>150</v>
      </c>
      <c r="B36" s="256"/>
      <c r="C36" s="256"/>
      <c r="D36" s="72" t="s">
        <v>110</v>
      </c>
      <c r="E36" s="71"/>
      <c r="F36" s="71"/>
      <c r="G36" s="74"/>
      <c r="H36" s="256" t="s">
        <v>150</v>
      </c>
      <c r="I36" s="256"/>
      <c r="J36" s="72" t="s">
        <v>5</v>
      </c>
      <c r="K36" s="71" t="s">
        <v>42</v>
      </c>
      <c r="L36" s="71"/>
      <c r="M36" s="71"/>
    </row>
    <row r="37" spans="1:13" ht="15.75" thickBot="1" x14ac:dyDescent="0.3">
      <c r="A37" s="244" t="s">
        <v>6</v>
      </c>
      <c r="B37" s="244"/>
      <c r="C37" s="244"/>
      <c r="D37" s="244"/>
      <c r="E37" s="244"/>
      <c r="F37" s="244"/>
      <c r="G37" s="74"/>
      <c r="H37" s="255" t="s">
        <v>7</v>
      </c>
      <c r="I37" s="255"/>
      <c r="J37" s="255"/>
      <c r="K37" s="255"/>
      <c r="L37" s="255"/>
      <c r="M37" s="255"/>
    </row>
    <row r="38" spans="1:13" x14ac:dyDescent="0.25">
      <c r="A38" s="75" t="s">
        <v>38</v>
      </c>
      <c r="B38" s="75" t="s">
        <v>245</v>
      </c>
      <c r="C38" s="75" t="s">
        <v>39</v>
      </c>
      <c r="D38" s="75" t="s">
        <v>9</v>
      </c>
      <c r="E38" s="76" t="s">
        <v>40</v>
      </c>
      <c r="F38" s="77" t="s">
        <v>15</v>
      </c>
      <c r="G38" s="74"/>
      <c r="H38" s="88" t="s">
        <v>38</v>
      </c>
      <c r="I38" s="88" t="s">
        <v>39</v>
      </c>
      <c r="J38" s="88" t="s">
        <v>9</v>
      </c>
      <c r="K38" s="89" t="s">
        <v>40</v>
      </c>
      <c r="L38" s="89" t="s">
        <v>41</v>
      </c>
      <c r="M38" s="90" t="s">
        <v>15</v>
      </c>
    </row>
    <row r="39" spans="1:13" x14ac:dyDescent="0.25">
      <c r="A39" s="245" t="s">
        <v>13</v>
      </c>
      <c r="B39" s="245"/>
      <c r="C39" s="245"/>
      <c r="D39" s="245"/>
      <c r="E39" s="245"/>
      <c r="F39" s="245"/>
      <c r="G39" s="74"/>
      <c r="H39" s="245" t="s">
        <v>13</v>
      </c>
      <c r="I39" s="245"/>
      <c r="J39" s="245"/>
      <c r="K39" s="245"/>
      <c r="L39" s="245"/>
      <c r="M39" s="245"/>
    </row>
    <row r="40" spans="1:13" x14ac:dyDescent="0.25">
      <c r="A40" s="78" t="s">
        <v>248</v>
      </c>
      <c r="B40" s="78" t="s">
        <v>249</v>
      </c>
      <c r="C40" s="78">
        <v>2</v>
      </c>
      <c r="D40" s="78">
        <v>24</v>
      </c>
      <c r="E40" s="79"/>
      <c r="F40" s="79">
        <f>C40*E35*E40</f>
        <v>0</v>
      </c>
      <c r="G40" s="74"/>
      <c r="H40" s="80"/>
      <c r="I40" s="80"/>
      <c r="J40" s="81"/>
      <c r="K40" s="82"/>
      <c r="L40" s="83">
        <v>0</v>
      </c>
      <c r="M40" s="82"/>
    </row>
    <row r="41" spans="1:13" x14ac:dyDescent="0.25">
      <c r="A41" s="78"/>
      <c r="B41" s="78"/>
      <c r="C41" s="78"/>
      <c r="D41" s="78"/>
      <c r="E41" s="79"/>
      <c r="F41" s="79"/>
      <c r="G41" s="74"/>
      <c r="H41" s="80"/>
      <c r="I41" s="80"/>
      <c r="J41" s="81"/>
      <c r="K41" s="82"/>
      <c r="L41" s="82"/>
      <c r="M41" s="82"/>
    </row>
    <row r="42" spans="1:13" x14ac:dyDescent="0.25">
      <c r="A42" s="80"/>
      <c r="B42" s="80"/>
      <c r="C42" s="80"/>
      <c r="D42" s="81"/>
      <c r="E42" s="84"/>
      <c r="F42" s="79"/>
      <c r="G42" s="74"/>
      <c r="H42" s="80"/>
      <c r="I42" s="80"/>
      <c r="J42" s="81"/>
      <c r="K42" s="82"/>
      <c r="L42" s="82"/>
      <c r="M42" s="82"/>
    </row>
    <row r="43" spans="1:13" x14ac:dyDescent="0.25">
      <c r="A43" s="272" t="s">
        <v>14</v>
      </c>
      <c r="B43" s="272"/>
      <c r="C43" s="272"/>
      <c r="D43" s="272"/>
      <c r="E43" s="272"/>
      <c r="F43" s="187">
        <f>SUM(F40:F42)</f>
        <v>0</v>
      </c>
      <c r="G43" s="74"/>
      <c r="H43" s="95" t="s">
        <v>14</v>
      </c>
      <c r="I43" s="96"/>
      <c r="J43" s="96"/>
      <c r="K43" s="85"/>
      <c r="L43" s="85"/>
      <c r="M43" s="86">
        <v>0</v>
      </c>
    </row>
    <row r="44" spans="1:13" x14ac:dyDescent="0.25">
      <c r="A44" s="74"/>
      <c r="B44" s="74"/>
      <c r="C44" s="74"/>
      <c r="D44" s="74"/>
      <c r="E44" s="74"/>
      <c r="F44" s="74"/>
      <c r="G44" s="74"/>
      <c r="H44" s="74"/>
      <c r="I44" s="74"/>
      <c r="J44" s="247" t="s">
        <v>26</v>
      </c>
      <c r="K44" s="247"/>
      <c r="L44" s="91"/>
      <c r="M44" s="92"/>
    </row>
    <row r="45" spans="1:13" x14ac:dyDescent="0.25">
      <c r="A45" s="97"/>
      <c r="B45" s="97"/>
      <c r="C45" s="97"/>
      <c r="D45" s="97"/>
      <c r="E45" s="97"/>
      <c r="F45" s="98"/>
      <c r="G45" s="74"/>
      <c r="H45" s="74"/>
      <c r="I45" s="74"/>
      <c r="J45" s="93"/>
      <c r="K45" s="93"/>
      <c r="L45" s="93"/>
      <c r="M45" s="74"/>
    </row>
    <row r="46" spans="1:13" x14ac:dyDescent="0.25">
      <c r="A46" s="248" t="s">
        <v>204</v>
      </c>
      <c r="B46" s="248"/>
      <c r="C46" s="248"/>
      <c r="D46" s="248"/>
      <c r="E46" s="248"/>
      <c r="F46" s="248"/>
      <c r="G46" s="248"/>
      <c r="H46" s="248"/>
      <c r="I46" s="248"/>
      <c r="J46" s="248"/>
      <c r="K46" s="248"/>
      <c r="L46" s="248"/>
      <c r="M46" s="70"/>
    </row>
    <row r="47" spans="1:13" x14ac:dyDescent="0.25">
      <c r="A47" s="71" t="s">
        <v>171</v>
      </c>
      <c r="B47" s="71"/>
      <c r="C47" s="71"/>
      <c r="D47" s="72" t="s">
        <v>114</v>
      </c>
      <c r="E47" s="73">
        <v>8</v>
      </c>
      <c r="F47" s="94"/>
      <c r="G47" s="74"/>
      <c r="H47" s="72" t="s">
        <v>112</v>
      </c>
      <c r="I47" s="71"/>
      <c r="J47" s="72" t="s">
        <v>36</v>
      </c>
      <c r="K47" s="73">
        <v>8</v>
      </c>
      <c r="L47" s="71"/>
      <c r="M47" s="71"/>
    </row>
    <row r="48" spans="1:13" x14ac:dyDescent="0.25">
      <c r="A48" s="256" t="s">
        <v>150</v>
      </c>
      <c r="B48" s="256"/>
      <c r="C48" s="256"/>
      <c r="D48" s="72" t="s">
        <v>110</v>
      </c>
      <c r="E48" s="71"/>
      <c r="F48" s="71"/>
      <c r="G48" s="74"/>
      <c r="H48" s="256" t="s">
        <v>150</v>
      </c>
      <c r="I48" s="256"/>
      <c r="J48" s="72" t="s">
        <v>5</v>
      </c>
      <c r="K48" s="71" t="s">
        <v>42</v>
      </c>
      <c r="L48" s="71"/>
      <c r="M48" s="71"/>
    </row>
    <row r="49" spans="1:13" ht="15.75" thickBot="1" x14ac:dyDescent="0.3">
      <c r="A49" s="244" t="s">
        <v>6</v>
      </c>
      <c r="B49" s="244"/>
      <c r="C49" s="244"/>
      <c r="D49" s="244"/>
      <c r="E49" s="244"/>
      <c r="F49" s="244"/>
      <c r="G49" s="74"/>
      <c r="H49" s="255" t="s">
        <v>7</v>
      </c>
      <c r="I49" s="255"/>
      <c r="J49" s="255"/>
      <c r="K49" s="255"/>
      <c r="L49" s="255"/>
      <c r="M49" s="255"/>
    </row>
    <row r="50" spans="1:13" x14ac:dyDescent="0.25">
      <c r="A50" s="75" t="s">
        <v>38</v>
      </c>
      <c r="B50" s="75" t="s">
        <v>245</v>
      </c>
      <c r="C50" s="75" t="s">
        <v>39</v>
      </c>
      <c r="D50" s="75" t="s">
        <v>9</v>
      </c>
      <c r="E50" s="76" t="s">
        <v>40</v>
      </c>
      <c r="F50" s="77" t="s">
        <v>15</v>
      </c>
      <c r="G50" s="74"/>
      <c r="H50" s="88" t="s">
        <v>38</v>
      </c>
      <c r="I50" s="88" t="s">
        <v>39</v>
      </c>
      <c r="J50" s="88" t="s">
        <v>9</v>
      </c>
      <c r="K50" s="89" t="s">
        <v>40</v>
      </c>
      <c r="L50" s="89" t="s">
        <v>41</v>
      </c>
      <c r="M50" s="90" t="s">
        <v>15</v>
      </c>
    </row>
    <row r="51" spans="1:13" x14ac:dyDescent="0.25">
      <c r="A51" s="245" t="s">
        <v>13</v>
      </c>
      <c r="B51" s="245"/>
      <c r="C51" s="245"/>
      <c r="D51" s="245"/>
      <c r="E51" s="245"/>
      <c r="F51" s="245"/>
      <c r="G51" s="74"/>
      <c r="H51" s="245" t="s">
        <v>13</v>
      </c>
      <c r="I51" s="245"/>
      <c r="J51" s="245"/>
      <c r="K51" s="245"/>
      <c r="L51" s="245"/>
      <c r="M51" s="245"/>
    </row>
    <row r="52" spans="1:13" x14ac:dyDescent="0.25">
      <c r="A52" s="78" t="s">
        <v>248</v>
      </c>
      <c r="B52" s="78" t="s">
        <v>249</v>
      </c>
      <c r="C52" s="78">
        <v>2</v>
      </c>
      <c r="D52" s="78">
        <v>24</v>
      </c>
      <c r="E52" s="79"/>
      <c r="F52" s="79">
        <f>C52*E47*E52</f>
        <v>0</v>
      </c>
      <c r="G52" s="74"/>
      <c r="H52" s="80"/>
      <c r="I52" s="80"/>
      <c r="J52" s="81"/>
      <c r="K52" s="82"/>
      <c r="L52" s="83">
        <v>0</v>
      </c>
      <c r="M52" s="82"/>
    </row>
    <row r="53" spans="1:13" x14ac:dyDescent="0.25">
      <c r="A53" s="78"/>
      <c r="B53" s="78"/>
      <c r="C53" s="78"/>
      <c r="D53" s="78"/>
      <c r="E53" s="79"/>
      <c r="F53" s="79"/>
      <c r="G53" s="74"/>
      <c r="H53" s="80"/>
      <c r="I53" s="80"/>
      <c r="J53" s="81"/>
      <c r="K53" s="82"/>
      <c r="L53" s="82"/>
      <c r="M53" s="82"/>
    </row>
    <row r="54" spans="1:13" x14ac:dyDescent="0.25">
      <c r="A54" s="80"/>
      <c r="B54" s="80"/>
      <c r="C54" s="80"/>
      <c r="D54" s="81"/>
      <c r="E54" s="84"/>
      <c r="F54" s="79"/>
      <c r="G54" s="74"/>
      <c r="H54" s="80"/>
      <c r="I54" s="80"/>
      <c r="J54" s="81"/>
      <c r="K54" s="82"/>
      <c r="L54" s="82"/>
      <c r="M54" s="82"/>
    </row>
    <row r="55" spans="1:13" x14ac:dyDescent="0.25">
      <c r="A55" s="272" t="s">
        <v>14</v>
      </c>
      <c r="B55" s="272"/>
      <c r="C55" s="272"/>
      <c r="D55" s="272"/>
      <c r="E55" s="272"/>
      <c r="F55" s="187">
        <f>SUM(F52:F54)</f>
        <v>0</v>
      </c>
      <c r="G55" s="74"/>
      <c r="H55" s="95" t="s">
        <v>14</v>
      </c>
      <c r="I55" s="96"/>
      <c r="J55" s="96"/>
      <c r="K55" s="85"/>
      <c r="L55" s="85"/>
      <c r="M55" s="86">
        <v>0</v>
      </c>
    </row>
    <row r="56" spans="1:13" x14ac:dyDescent="0.25">
      <c r="A56" s="74"/>
      <c r="B56" s="74"/>
      <c r="C56" s="74"/>
      <c r="D56" s="74"/>
      <c r="E56" s="74"/>
      <c r="F56" s="74"/>
      <c r="G56" s="74"/>
      <c r="H56" s="74"/>
      <c r="I56" s="74"/>
      <c r="J56" s="247" t="s">
        <v>26</v>
      </c>
      <c r="K56" s="247"/>
      <c r="L56" s="91"/>
      <c r="M56" s="92"/>
    </row>
    <row r="57" spans="1:13" x14ac:dyDescent="0.25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</row>
    <row r="58" spans="1:13" x14ac:dyDescent="0.25">
      <c r="A58" s="248" t="s">
        <v>205</v>
      </c>
      <c r="B58" s="248"/>
      <c r="C58" s="248"/>
      <c r="D58" s="248"/>
      <c r="E58" s="248"/>
      <c r="F58" s="248"/>
      <c r="G58" s="248"/>
      <c r="H58" s="248"/>
      <c r="I58" s="248"/>
      <c r="J58" s="248"/>
      <c r="K58" s="248"/>
      <c r="L58" s="248"/>
      <c r="M58" s="70"/>
    </row>
    <row r="59" spans="1:13" x14ac:dyDescent="0.25">
      <c r="A59" s="71" t="s">
        <v>172</v>
      </c>
      <c r="B59" s="71"/>
      <c r="C59" s="71"/>
      <c r="D59" s="72" t="s">
        <v>1</v>
      </c>
      <c r="E59" s="73">
        <v>8</v>
      </c>
      <c r="F59" s="94"/>
      <c r="G59" s="74"/>
      <c r="H59" s="72" t="s">
        <v>112</v>
      </c>
      <c r="I59" s="71"/>
      <c r="J59" s="72" t="s">
        <v>36</v>
      </c>
      <c r="K59" s="73">
        <v>8</v>
      </c>
      <c r="L59" s="71"/>
      <c r="M59" s="71"/>
    </row>
    <row r="60" spans="1:13" x14ac:dyDescent="0.25">
      <c r="A60" s="256" t="s">
        <v>150</v>
      </c>
      <c r="B60" s="256"/>
      <c r="C60" s="256"/>
      <c r="D60" s="72" t="s">
        <v>110</v>
      </c>
      <c r="E60" s="71"/>
      <c r="F60" s="71"/>
      <c r="G60" s="74"/>
      <c r="H60" s="256" t="s">
        <v>150</v>
      </c>
      <c r="I60" s="256"/>
      <c r="J60" s="72" t="s">
        <v>5</v>
      </c>
      <c r="K60" s="71" t="s">
        <v>42</v>
      </c>
      <c r="L60" s="71"/>
      <c r="M60" s="71"/>
    </row>
    <row r="61" spans="1:13" ht="15.75" thickBot="1" x14ac:dyDescent="0.3">
      <c r="A61" s="244" t="s">
        <v>6</v>
      </c>
      <c r="B61" s="244"/>
      <c r="C61" s="244"/>
      <c r="D61" s="244"/>
      <c r="E61" s="244"/>
      <c r="F61" s="244"/>
      <c r="G61" s="74"/>
      <c r="H61" s="255" t="s">
        <v>7</v>
      </c>
      <c r="I61" s="255"/>
      <c r="J61" s="255"/>
      <c r="K61" s="255"/>
      <c r="L61" s="255"/>
      <c r="M61" s="255"/>
    </row>
    <row r="62" spans="1:13" x14ac:dyDescent="0.25">
      <c r="A62" s="75" t="s">
        <v>38</v>
      </c>
      <c r="B62" s="75" t="s">
        <v>245</v>
      </c>
      <c r="C62" s="75" t="s">
        <v>39</v>
      </c>
      <c r="D62" s="75" t="s">
        <v>9</v>
      </c>
      <c r="E62" s="76" t="s">
        <v>40</v>
      </c>
      <c r="F62" s="77" t="s">
        <v>15</v>
      </c>
      <c r="G62" s="74"/>
      <c r="H62" s="88" t="s">
        <v>38</v>
      </c>
      <c r="I62" s="88" t="s">
        <v>39</v>
      </c>
      <c r="J62" s="88" t="s">
        <v>9</v>
      </c>
      <c r="K62" s="89" t="s">
        <v>40</v>
      </c>
      <c r="L62" s="89" t="s">
        <v>41</v>
      </c>
      <c r="M62" s="90" t="s">
        <v>15</v>
      </c>
    </row>
    <row r="63" spans="1:13" x14ac:dyDescent="0.25">
      <c r="A63" s="245" t="s">
        <v>13</v>
      </c>
      <c r="B63" s="245"/>
      <c r="C63" s="245"/>
      <c r="D63" s="245"/>
      <c r="E63" s="245"/>
      <c r="F63" s="245"/>
      <c r="G63" s="74"/>
      <c r="H63" s="245" t="s">
        <v>13</v>
      </c>
      <c r="I63" s="245"/>
      <c r="J63" s="245"/>
      <c r="K63" s="245"/>
      <c r="L63" s="245"/>
      <c r="M63" s="245"/>
    </row>
    <row r="64" spans="1:13" x14ac:dyDescent="0.25">
      <c r="A64" s="78" t="s">
        <v>248</v>
      </c>
      <c r="B64" s="78" t="s">
        <v>249</v>
      </c>
      <c r="C64" s="78">
        <v>2</v>
      </c>
      <c r="D64" s="78">
        <v>24</v>
      </c>
      <c r="E64" s="79"/>
      <c r="F64" s="79">
        <f>C64*E59*E64</f>
        <v>0</v>
      </c>
      <c r="G64" s="74"/>
      <c r="H64" s="80"/>
      <c r="I64" s="80"/>
      <c r="J64" s="81"/>
      <c r="K64" s="82"/>
      <c r="L64" s="83">
        <v>0</v>
      </c>
      <c r="M64" s="82"/>
    </row>
    <row r="65" spans="1:13" x14ac:dyDescent="0.25">
      <c r="A65" s="78"/>
      <c r="B65" s="78"/>
      <c r="C65" s="78"/>
      <c r="D65" s="78"/>
      <c r="E65" s="79"/>
      <c r="F65" s="79"/>
      <c r="G65" s="74"/>
      <c r="H65" s="80"/>
      <c r="I65" s="80"/>
      <c r="J65" s="81"/>
      <c r="K65" s="82"/>
      <c r="L65" s="82"/>
      <c r="M65" s="82"/>
    </row>
    <row r="66" spans="1:13" x14ac:dyDescent="0.25">
      <c r="A66" s="80"/>
      <c r="B66" s="80"/>
      <c r="C66" s="80"/>
      <c r="D66" s="81"/>
      <c r="E66" s="84"/>
      <c r="F66" s="79"/>
      <c r="G66" s="74"/>
      <c r="H66" s="80"/>
      <c r="I66" s="80"/>
      <c r="J66" s="81"/>
      <c r="K66" s="82"/>
      <c r="L66" s="82"/>
      <c r="M66" s="82"/>
    </row>
    <row r="67" spans="1:13" x14ac:dyDescent="0.25">
      <c r="A67" s="272" t="s">
        <v>14</v>
      </c>
      <c r="B67" s="272"/>
      <c r="C67" s="272"/>
      <c r="D67" s="272"/>
      <c r="E67" s="272"/>
      <c r="F67" s="187">
        <f>SUM(F64:F66)</f>
        <v>0</v>
      </c>
      <c r="G67" s="74"/>
      <c r="H67" s="184" t="s">
        <v>14</v>
      </c>
      <c r="I67" s="185"/>
      <c r="J67" s="185"/>
      <c r="K67" s="186"/>
      <c r="L67" s="186"/>
      <c r="M67" s="86">
        <v>0</v>
      </c>
    </row>
    <row r="68" spans="1:13" x14ac:dyDescent="0.25">
      <c r="A68" s="74"/>
      <c r="B68" s="74"/>
      <c r="C68" s="74"/>
      <c r="D68" s="74"/>
      <c r="E68" s="74"/>
      <c r="F68" s="74"/>
      <c r="G68" s="74"/>
      <c r="H68" s="74"/>
      <c r="I68" s="74"/>
      <c r="J68" s="247" t="s">
        <v>26</v>
      </c>
      <c r="K68" s="247"/>
      <c r="L68" s="91"/>
      <c r="M68" s="92"/>
    </row>
    <row r="69" spans="1:13" x14ac:dyDescent="0.25">
      <c r="A69" s="74"/>
      <c r="B69" s="74"/>
      <c r="C69" s="74"/>
      <c r="D69" s="74"/>
      <c r="E69" s="74"/>
      <c r="F69" s="74"/>
      <c r="G69" s="74"/>
      <c r="H69" s="74"/>
      <c r="I69" s="74"/>
      <c r="J69" s="121"/>
      <c r="K69" s="121"/>
      <c r="L69" s="122"/>
      <c r="M69" s="123"/>
    </row>
    <row r="70" spans="1:13" x14ac:dyDescent="0.25">
      <c r="A70" s="248" t="s">
        <v>206</v>
      </c>
      <c r="B70" s="248"/>
      <c r="C70" s="248"/>
      <c r="D70" s="248"/>
      <c r="E70" s="248"/>
      <c r="F70" s="248"/>
      <c r="G70" s="248"/>
      <c r="H70" s="248"/>
      <c r="I70" s="248"/>
      <c r="J70" s="248"/>
      <c r="K70" s="248"/>
      <c r="L70" s="248"/>
      <c r="M70" s="70"/>
    </row>
    <row r="71" spans="1:13" x14ac:dyDescent="0.25">
      <c r="A71" s="71" t="s">
        <v>173</v>
      </c>
      <c r="B71" s="71"/>
      <c r="C71" s="71"/>
      <c r="D71" s="72" t="s">
        <v>1</v>
      </c>
      <c r="E71" s="73">
        <v>8</v>
      </c>
      <c r="F71" s="94"/>
      <c r="G71" s="74"/>
      <c r="H71" s="72" t="s">
        <v>112</v>
      </c>
      <c r="I71" s="71"/>
      <c r="J71" s="72" t="s">
        <v>36</v>
      </c>
      <c r="K71" s="73">
        <v>8</v>
      </c>
      <c r="L71" s="71"/>
      <c r="M71" s="71"/>
    </row>
    <row r="72" spans="1:13" x14ac:dyDescent="0.25">
      <c r="A72" s="256" t="s">
        <v>150</v>
      </c>
      <c r="B72" s="256"/>
      <c r="C72" s="256"/>
      <c r="D72" s="72" t="s">
        <v>110</v>
      </c>
      <c r="E72" s="71"/>
      <c r="F72" s="71"/>
      <c r="G72" s="74"/>
      <c r="H72" s="256" t="s">
        <v>150</v>
      </c>
      <c r="I72" s="256"/>
      <c r="J72" s="72" t="s">
        <v>5</v>
      </c>
      <c r="K72" s="71" t="s">
        <v>42</v>
      </c>
      <c r="L72" s="71"/>
      <c r="M72" s="71"/>
    </row>
    <row r="73" spans="1:13" ht="15.75" thickBot="1" x14ac:dyDescent="0.3">
      <c r="A73" s="244" t="s">
        <v>6</v>
      </c>
      <c r="B73" s="244"/>
      <c r="C73" s="244"/>
      <c r="D73" s="244"/>
      <c r="E73" s="244"/>
      <c r="F73" s="244"/>
      <c r="G73" s="74"/>
      <c r="H73" s="255" t="s">
        <v>7</v>
      </c>
      <c r="I73" s="255"/>
      <c r="J73" s="255"/>
      <c r="K73" s="255"/>
      <c r="L73" s="255"/>
      <c r="M73" s="255"/>
    </row>
    <row r="74" spans="1:13" x14ac:dyDescent="0.25">
      <c r="A74" s="75" t="s">
        <v>38</v>
      </c>
      <c r="B74" s="75" t="s">
        <v>245</v>
      </c>
      <c r="C74" s="75" t="s">
        <v>39</v>
      </c>
      <c r="D74" s="75" t="s">
        <v>9</v>
      </c>
      <c r="E74" s="76" t="s">
        <v>40</v>
      </c>
      <c r="F74" s="77" t="s">
        <v>15</v>
      </c>
      <c r="G74" s="74"/>
      <c r="H74" s="88" t="s">
        <v>38</v>
      </c>
      <c r="I74" s="88" t="s">
        <v>39</v>
      </c>
      <c r="J74" s="88" t="s">
        <v>9</v>
      </c>
      <c r="K74" s="89" t="s">
        <v>40</v>
      </c>
      <c r="L74" s="89" t="s">
        <v>41</v>
      </c>
      <c r="M74" s="90" t="s">
        <v>15</v>
      </c>
    </row>
    <row r="75" spans="1:13" x14ac:dyDescent="0.25">
      <c r="A75" s="245" t="s">
        <v>13</v>
      </c>
      <c r="B75" s="245"/>
      <c r="C75" s="245"/>
      <c r="D75" s="245"/>
      <c r="E75" s="245"/>
      <c r="F75" s="245"/>
      <c r="G75" s="74"/>
      <c r="H75" s="245" t="s">
        <v>13</v>
      </c>
      <c r="I75" s="245"/>
      <c r="J75" s="245"/>
      <c r="K75" s="245"/>
      <c r="L75" s="245"/>
      <c r="M75" s="245"/>
    </row>
    <row r="76" spans="1:13" x14ac:dyDescent="0.25">
      <c r="A76" s="78" t="s">
        <v>248</v>
      </c>
      <c r="B76" s="78" t="s">
        <v>249</v>
      </c>
      <c r="C76" s="78">
        <v>2</v>
      </c>
      <c r="D76" s="78">
        <v>24</v>
      </c>
      <c r="E76" s="79"/>
      <c r="F76" s="79">
        <f>C76*E71*E76</f>
        <v>0</v>
      </c>
      <c r="G76" s="74"/>
      <c r="H76" s="80"/>
      <c r="I76" s="80"/>
      <c r="J76" s="81"/>
      <c r="K76" s="82"/>
      <c r="L76" s="83">
        <v>0</v>
      </c>
      <c r="M76" s="82"/>
    </row>
    <row r="77" spans="1:13" x14ac:dyDescent="0.25">
      <c r="A77" s="78"/>
      <c r="B77" s="78"/>
      <c r="C77" s="78"/>
      <c r="D77" s="78"/>
      <c r="E77" s="79"/>
      <c r="F77" s="79"/>
      <c r="G77" s="74"/>
      <c r="H77" s="80"/>
      <c r="I77" s="80"/>
      <c r="J77" s="81"/>
      <c r="K77" s="82"/>
      <c r="L77" s="82"/>
      <c r="M77" s="82"/>
    </row>
    <row r="78" spans="1:13" x14ac:dyDescent="0.25">
      <c r="A78" s="80"/>
      <c r="B78" s="80"/>
      <c r="C78" s="80"/>
      <c r="D78" s="81"/>
      <c r="E78" s="84"/>
      <c r="F78" s="79"/>
      <c r="G78" s="74"/>
      <c r="H78" s="80"/>
      <c r="I78" s="80"/>
      <c r="J78" s="81"/>
      <c r="K78" s="82"/>
      <c r="L78" s="82"/>
      <c r="M78" s="82"/>
    </row>
    <row r="79" spans="1:13" x14ac:dyDescent="0.25">
      <c r="A79" s="272" t="s">
        <v>14</v>
      </c>
      <c r="B79" s="272"/>
      <c r="C79" s="272"/>
      <c r="D79" s="272"/>
      <c r="E79" s="272"/>
      <c r="F79" s="187">
        <f>SUM(F76:F78)</f>
        <v>0</v>
      </c>
      <c r="G79" s="74"/>
      <c r="H79" s="204" t="s">
        <v>14</v>
      </c>
      <c r="I79" s="205"/>
      <c r="J79" s="205"/>
      <c r="K79" s="206"/>
      <c r="L79" s="206"/>
      <c r="M79" s="86">
        <v>0</v>
      </c>
    </row>
    <row r="80" spans="1:13" x14ac:dyDescent="0.25">
      <c r="A80" s="74"/>
      <c r="B80" s="74"/>
      <c r="C80" s="74"/>
      <c r="D80" s="74"/>
      <c r="E80" s="74"/>
      <c r="F80" s="74"/>
      <c r="G80" s="74"/>
      <c r="H80" s="74"/>
      <c r="I80" s="74"/>
      <c r="J80" s="247" t="s">
        <v>26</v>
      </c>
      <c r="K80" s="247"/>
      <c r="L80" s="91"/>
      <c r="M80" s="92"/>
    </row>
    <row r="81" spans="1:13" x14ac:dyDescent="0.25">
      <c r="A81" s="97"/>
      <c r="B81" s="97"/>
      <c r="C81" s="97"/>
      <c r="D81" s="97"/>
      <c r="E81" s="97"/>
      <c r="F81" s="98"/>
      <c r="G81" s="99"/>
      <c r="H81" s="97"/>
      <c r="I81" s="97"/>
      <c r="J81" s="97"/>
      <c r="K81" s="97"/>
      <c r="L81" s="97"/>
      <c r="M81" s="98"/>
    </row>
    <row r="82" spans="1:13" x14ac:dyDescent="0.25">
      <c r="A82" s="248" t="s">
        <v>209</v>
      </c>
      <c r="B82" s="248"/>
      <c r="C82" s="248"/>
      <c r="D82" s="248"/>
      <c r="E82" s="248"/>
      <c r="F82" s="248"/>
      <c r="G82" s="248"/>
      <c r="H82" s="248"/>
      <c r="I82" s="248"/>
      <c r="J82" s="248"/>
      <c r="K82" s="248"/>
      <c r="L82" s="248"/>
      <c r="M82" s="70"/>
    </row>
    <row r="83" spans="1:13" x14ac:dyDescent="0.25">
      <c r="A83" s="71" t="s">
        <v>174</v>
      </c>
      <c r="B83" s="71"/>
      <c r="C83" s="71"/>
      <c r="D83" s="72" t="s">
        <v>1</v>
      </c>
      <c r="E83" s="73">
        <v>8</v>
      </c>
      <c r="F83" s="94"/>
      <c r="G83" s="74"/>
      <c r="H83" s="72" t="s">
        <v>112</v>
      </c>
      <c r="I83" s="71"/>
      <c r="J83" s="72" t="s">
        <v>36</v>
      </c>
      <c r="K83" s="73">
        <v>8</v>
      </c>
      <c r="L83" s="71"/>
      <c r="M83" s="71"/>
    </row>
    <row r="84" spans="1:13" x14ac:dyDescent="0.25">
      <c r="A84" s="256" t="s">
        <v>150</v>
      </c>
      <c r="B84" s="256"/>
      <c r="C84" s="256"/>
      <c r="D84" s="72" t="s">
        <v>110</v>
      </c>
      <c r="E84" s="71"/>
      <c r="F84" s="71"/>
      <c r="G84" s="74"/>
      <c r="H84" s="256" t="s">
        <v>150</v>
      </c>
      <c r="I84" s="256"/>
      <c r="J84" s="72" t="s">
        <v>5</v>
      </c>
      <c r="K84" s="71" t="s">
        <v>42</v>
      </c>
      <c r="L84" s="71"/>
      <c r="M84" s="71"/>
    </row>
    <row r="85" spans="1:13" ht="15.75" thickBot="1" x14ac:dyDescent="0.3">
      <c r="A85" s="244" t="s">
        <v>6</v>
      </c>
      <c r="B85" s="244"/>
      <c r="C85" s="244"/>
      <c r="D85" s="244"/>
      <c r="E85" s="244"/>
      <c r="F85" s="244"/>
      <c r="G85" s="74"/>
      <c r="H85" s="255" t="s">
        <v>7</v>
      </c>
      <c r="I85" s="255"/>
      <c r="J85" s="255"/>
      <c r="K85" s="255"/>
      <c r="L85" s="255"/>
      <c r="M85" s="255"/>
    </row>
    <row r="86" spans="1:13" x14ac:dyDescent="0.25">
      <c r="A86" s="75" t="s">
        <v>38</v>
      </c>
      <c r="B86" s="75" t="s">
        <v>245</v>
      </c>
      <c r="C86" s="75" t="s">
        <v>39</v>
      </c>
      <c r="D86" s="75" t="s">
        <v>9</v>
      </c>
      <c r="E86" s="76" t="s">
        <v>40</v>
      </c>
      <c r="F86" s="77" t="s">
        <v>15</v>
      </c>
      <c r="G86" s="74"/>
      <c r="H86" s="88" t="s">
        <v>38</v>
      </c>
      <c r="I86" s="88" t="s">
        <v>39</v>
      </c>
      <c r="J86" s="88" t="s">
        <v>9</v>
      </c>
      <c r="K86" s="89" t="s">
        <v>40</v>
      </c>
      <c r="L86" s="89" t="s">
        <v>41</v>
      </c>
      <c r="M86" s="90" t="s">
        <v>15</v>
      </c>
    </row>
    <row r="87" spans="1:13" x14ac:dyDescent="0.25">
      <c r="A87" s="245" t="s">
        <v>13</v>
      </c>
      <c r="B87" s="245"/>
      <c r="C87" s="245"/>
      <c r="D87" s="245"/>
      <c r="E87" s="245"/>
      <c r="F87" s="245"/>
      <c r="G87" s="74"/>
      <c r="H87" s="245" t="s">
        <v>13</v>
      </c>
      <c r="I87" s="245"/>
      <c r="J87" s="245"/>
      <c r="K87" s="245"/>
      <c r="L87" s="245"/>
      <c r="M87" s="245"/>
    </row>
    <row r="88" spans="1:13" x14ac:dyDescent="0.25">
      <c r="A88" s="78" t="s">
        <v>248</v>
      </c>
      <c r="B88" s="78" t="s">
        <v>249</v>
      </c>
      <c r="C88" s="78">
        <v>2</v>
      </c>
      <c r="D88" s="78">
        <v>24</v>
      </c>
      <c r="E88" s="79"/>
      <c r="F88" s="79">
        <f>C88*E83*E88</f>
        <v>0</v>
      </c>
      <c r="G88" s="74"/>
      <c r="H88" s="80"/>
      <c r="I88" s="80"/>
      <c r="J88" s="81"/>
      <c r="K88" s="82"/>
      <c r="L88" s="83">
        <v>0</v>
      </c>
      <c r="M88" s="82"/>
    </row>
    <row r="89" spans="1:13" x14ac:dyDescent="0.25">
      <c r="A89" s="78"/>
      <c r="B89" s="78"/>
      <c r="C89" s="78"/>
      <c r="D89" s="78"/>
      <c r="E89" s="79"/>
      <c r="F89" s="79"/>
      <c r="G89" s="74"/>
      <c r="H89" s="80"/>
      <c r="I89" s="80"/>
      <c r="J89" s="81"/>
      <c r="K89" s="82"/>
      <c r="L89" s="82"/>
      <c r="M89" s="82"/>
    </row>
    <row r="90" spans="1:13" x14ac:dyDescent="0.25">
      <c r="A90" s="80"/>
      <c r="B90" s="80"/>
      <c r="C90" s="80"/>
      <c r="D90" s="81"/>
      <c r="E90" s="84"/>
      <c r="F90" s="79"/>
      <c r="G90" s="74"/>
      <c r="H90" s="80"/>
      <c r="I90" s="80"/>
      <c r="J90" s="81"/>
      <c r="K90" s="82"/>
      <c r="L90" s="82"/>
      <c r="M90" s="82"/>
    </row>
    <row r="91" spans="1:13" x14ac:dyDescent="0.25">
      <c r="A91" s="272" t="s">
        <v>14</v>
      </c>
      <c r="B91" s="272"/>
      <c r="C91" s="272"/>
      <c r="D91" s="272"/>
      <c r="E91" s="272"/>
      <c r="F91" s="187">
        <f>SUM(F88:F90)</f>
        <v>0</v>
      </c>
      <c r="G91" s="74"/>
      <c r="H91" s="214" t="s">
        <v>14</v>
      </c>
      <c r="I91" s="215"/>
      <c r="J91" s="215"/>
      <c r="K91" s="216"/>
      <c r="L91" s="216"/>
      <c r="M91" s="86">
        <v>0</v>
      </c>
    </row>
    <row r="92" spans="1:13" x14ac:dyDescent="0.25">
      <c r="A92" s="74"/>
      <c r="B92" s="74"/>
      <c r="C92" s="74"/>
      <c r="D92" s="74"/>
      <c r="E92" s="74"/>
      <c r="F92" s="74"/>
      <c r="G92" s="74"/>
      <c r="H92" s="74"/>
      <c r="I92" s="74"/>
      <c r="J92" s="247" t="s">
        <v>26</v>
      </c>
      <c r="K92" s="247"/>
      <c r="L92" s="91"/>
      <c r="M92" s="92"/>
    </row>
    <row r="93" spans="1:13" x14ac:dyDescent="0.25">
      <c r="A93" s="74"/>
      <c r="B93" s="74"/>
      <c r="C93" s="74"/>
      <c r="D93" s="74"/>
      <c r="E93" s="74"/>
      <c r="F93" s="74"/>
      <c r="G93" s="74"/>
      <c r="H93" s="74"/>
      <c r="I93" s="74"/>
      <c r="J93" s="121"/>
      <c r="K93" s="121"/>
      <c r="L93" s="122"/>
      <c r="M93" s="123"/>
    </row>
    <row r="94" spans="1:13" x14ac:dyDescent="0.25">
      <c r="A94" s="243" t="s">
        <v>214</v>
      </c>
      <c r="B94" s="243"/>
      <c r="C94" s="243"/>
      <c r="D94" s="243"/>
      <c r="E94" s="243"/>
      <c r="F94" s="243"/>
      <c r="G94" s="243"/>
      <c r="H94" s="243"/>
      <c r="I94" s="243"/>
      <c r="J94" s="243"/>
      <c r="K94" s="243"/>
      <c r="L94" s="243"/>
      <c r="M94" s="243"/>
    </row>
    <row r="95" spans="1:13" x14ac:dyDescent="0.25">
      <c r="A95" s="72" t="s">
        <v>180</v>
      </c>
      <c r="B95" s="72"/>
      <c r="C95" s="71"/>
      <c r="D95" s="72" t="s">
        <v>114</v>
      </c>
      <c r="E95" s="73">
        <v>20</v>
      </c>
      <c r="F95" s="71"/>
      <c r="G95" s="74"/>
      <c r="H95" s="72" t="s">
        <v>112</v>
      </c>
      <c r="I95" s="71"/>
      <c r="J95" s="72" t="s">
        <v>36</v>
      </c>
      <c r="K95" s="73">
        <v>9</v>
      </c>
      <c r="L95" s="71"/>
      <c r="M95" s="71"/>
    </row>
    <row r="96" spans="1:13" ht="15.75" thickBot="1" x14ac:dyDescent="0.3">
      <c r="A96" s="256" t="s">
        <v>150</v>
      </c>
      <c r="B96" s="256"/>
      <c r="C96" s="256"/>
      <c r="D96" s="72" t="s">
        <v>115</v>
      </c>
      <c r="E96" s="71"/>
      <c r="F96" s="71"/>
      <c r="G96" s="74"/>
      <c r="H96" s="256" t="s">
        <v>150</v>
      </c>
      <c r="I96" s="256"/>
      <c r="J96" s="72" t="s">
        <v>5</v>
      </c>
      <c r="K96" s="71"/>
      <c r="L96" s="71"/>
      <c r="M96" s="71"/>
    </row>
    <row r="97" spans="1:13" x14ac:dyDescent="0.25">
      <c r="A97" s="75" t="s">
        <v>38</v>
      </c>
      <c r="B97" s="75" t="s">
        <v>245</v>
      </c>
      <c r="C97" s="75" t="s">
        <v>39</v>
      </c>
      <c r="D97" s="75" t="s">
        <v>9</v>
      </c>
      <c r="E97" s="76" t="s">
        <v>40</v>
      </c>
      <c r="F97" s="77" t="s">
        <v>15</v>
      </c>
      <c r="G97" s="74"/>
      <c r="H97" s="88" t="s">
        <v>38</v>
      </c>
      <c r="I97" s="88" t="s">
        <v>39</v>
      </c>
      <c r="J97" s="88" t="s">
        <v>9</v>
      </c>
      <c r="K97" s="89" t="s">
        <v>40</v>
      </c>
      <c r="L97" s="89" t="s">
        <v>41</v>
      </c>
      <c r="M97" s="90" t="s">
        <v>15</v>
      </c>
    </row>
    <row r="98" spans="1:13" x14ac:dyDescent="0.25">
      <c r="A98" s="245" t="s">
        <v>30</v>
      </c>
      <c r="B98" s="245"/>
      <c r="C98" s="245"/>
      <c r="D98" s="245"/>
      <c r="E98" s="245"/>
      <c r="F98" s="245"/>
      <c r="G98" s="74"/>
      <c r="H98" s="245" t="s">
        <v>30</v>
      </c>
      <c r="I98" s="245"/>
      <c r="J98" s="245"/>
      <c r="K98" s="245"/>
      <c r="L98" s="245"/>
      <c r="M98" s="245"/>
    </row>
    <row r="99" spans="1:13" x14ac:dyDescent="0.25">
      <c r="A99" s="78" t="s">
        <v>248</v>
      </c>
      <c r="B99" s="330" t="s">
        <v>247</v>
      </c>
      <c r="C99" s="330">
        <v>2</v>
      </c>
      <c r="D99" s="78">
        <v>22</v>
      </c>
      <c r="E99" s="79"/>
      <c r="F99" s="79">
        <f>C99*E95*E99</f>
        <v>0</v>
      </c>
      <c r="G99" s="74"/>
      <c r="H99" s="78"/>
      <c r="I99" s="78"/>
      <c r="J99" s="78"/>
      <c r="K99" s="79"/>
      <c r="L99" s="83"/>
      <c r="M99" s="82"/>
    </row>
    <row r="100" spans="1:13" x14ac:dyDescent="0.25">
      <c r="A100" s="78"/>
      <c r="B100" s="78"/>
      <c r="C100" s="78"/>
      <c r="D100" s="78"/>
      <c r="E100" s="79"/>
      <c r="F100" s="79"/>
      <c r="G100" s="74"/>
      <c r="H100" s="78"/>
      <c r="I100" s="78"/>
      <c r="J100" s="81"/>
      <c r="K100" s="82"/>
      <c r="L100" s="82"/>
      <c r="M100" s="82"/>
    </row>
    <row r="101" spans="1:13" x14ac:dyDescent="0.25">
      <c r="A101" s="80"/>
      <c r="B101" s="80"/>
      <c r="C101" s="80"/>
      <c r="D101" s="81"/>
      <c r="E101" s="84"/>
      <c r="F101" s="79"/>
      <c r="G101" s="74"/>
      <c r="H101" s="78"/>
      <c r="I101" s="78"/>
      <c r="J101" s="81"/>
      <c r="K101" s="84"/>
      <c r="L101" s="84"/>
      <c r="M101" s="84"/>
    </row>
    <row r="102" spans="1:13" x14ac:dyDescent="0.25">
      <c r="A102" s="272" t="s">
        <v>101</v>
      </c>
      <c r="B102" s="272"/>
      <c r="C102" s="272"/>
      <c r="D102" s="272"/>
      <c r="E102" s="272"/>
      <c r="F102" s="188">
        <f>SUM(F99:F101)</f>
        <v>0</v>
      </c>
      <c r="G102" s="74"/>
      <c r="H102" s="272" t="s">
        <v>14</v>
      </c>
      <c r="I102" s="272"/>
      <c r="J102" s="272"/>
      <c r="K102" s="272"/>
      <c r="L102" s="85"/>
      <c r="M102" s="86">
        <v>0</v>
      </c>
    </row>
    <row r="103" spans="1:13" x14ac:dyDescent="0.25">
      <c r="A103" s="74"/>
      <c r="B103" s="74"/>
      <c r="C103" s="74"/>
      <c r="D103" s="74"/>
      <c r="E103" s="74"/>
      <c r="F103" s="74"/>
      <c r="G103" s="74"/>
      <c r="H103" s="74"/>
      <c r="I103" s="74"/>
      <c r="J103" s="247" t="s">
        <v>26</v>
      </c>
      <c r="K103" s="247"/>
      <c r="L103" s="91"/>
      <c r="M103" s="92"/>
    </row>
    <row r="104" spans="1:13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 x14ac:dyDescent="0.25">
      <c r="A105" s="269" t="s">
        <v>50</v>
      </c>
      <c r="B105" s="270"/>
      <c r="C105" s="270"/>
      <c r="D105" s="270"/>
      <c r="E105" s="271"/>
      <c r="F105" s="9">
        <f>F91+F79+F67+F55+F43+F31+F19</f>
        <v>0</v>
      </c>
      <c r="G105" s="7"/>
      <c r="H105" s="269" t="s">
        <v>50</v>
      </c>
      <c r="I105" s="270"/>
      <c r="J105" s="270"/>
      <c r="K105" s="271"/>
      <c r="L105" s="9"/>
      <c r="M105" s="7"/>
    </row>
    <row r="106" spans="1:13" x14ac:dyDescent="0.25">
      <c r="A106" s="269" t="s">
        <v>51</v>
      </c>
      <c r="B106" s="270"/>
      <c r="C106" s="270"/>
      <c r="D106" s="270"/>
      <c r="E106" s="271"/>
      <c r="F106" s="9">
        <f>F102</f>
        <v>0</v>
      </c>
      <c r="G106" s="7"/>
      <c r="H106" s="269" t="s">
        <v>51</v>
      </c>
      <c r="I106" s="270"/>
      <c r="J106" s="270"/>
      <c r="K106" s="271"/>
      <c r="L106" s="9"/>
      <c r="M106" s="7"/>
    </row>
    <row r="107" spans="1:13" x14ac:dyDescent="0.25">
      <c r="A107" s="266" t="s">
        <v>35</v>
      </c>
      <c r="B107" s="267"/>
      <c r="C107" s="267"/>
      <c r="D107" s="267"/>
      <c r="E107" s="268"/>
      <c r="F107" s="10">
        <f>F105+F106</f>
        <v>0</v>
      </c>
      <c r="G107" s="7"/>
      <c r="H107" s="266" t="s">
        <v>35</v>
      </c>
      <c r="I107" s="267"/>
      <c r="J107" s="267"/>
      <c r="K107" s="268"/>
      <c r="L107" s="10"/>
      <c r="M107" s="7"/>
    </row>
  </sheetData>
  <mergeCells count="80">
    <mergeCell ref="A105:E105"/>
    <mergeCell ref="A106:E106"/>
    <mergeCell ref="A107:E107"/>
    <mergeCell ref="H105:K105"/>
    <mergeCell ref="H106:K106"/>
    <mergeCell ref="H107:K107"/>
    <mergeCell ref="A55:E55"/>
    <mergeCell ref="A43:E43"/>
    <mergeCell ref="A46:L46"/>
    <mergeCell ref="A48:C48"/>
    <mergeCell ref="H48:I48"/>
    <mergeCell ref="A49:F49"/>
    <mergeCell ref="H49:M49"/>
    <mergeCell ref="J44:K44"/>
    <mergeCell ref="A37:F37"/>
    <mergeCell ref="H37:M37"/>
    <mergeCell ref="A39:F39"/>
    <mergeCell ref="H39:M39"/>
    <mergeCell ref="A51:F51"/>
    <mergeCell ref="H51:M51"/>
    <mergeCell ref="A8:M8"/>
    <mergeCell ref="A10:L10"/>
    <mergeCell ref="A13:F13"/>
    <mergeCell ref="A58:L58"/>
    <mergeCell ref="A60:C60"/>
    <mergeCell ref="H60:I60"/>
    <mergeCell ref="H13:M13"/>
    <mergeCell ref="A15:F15"/>
    <mergeCell ref="H15:M15"/>
    <mergeCell ref="A19:E19"/>
    <mergeCell ref="H19:K19"/>
    <mergeCell ref="A34:L34"/>
    <mergeCell ref="J20:K20"/>
    <mergeCell ref="A22:L22"/>
    <mergeCell ref="A24:C24"/>
    <mergeCell ref="H24:I24"/>
    <mergeCell ref="A67:E67"/>
    <mergeCell ref="A63:F63"/>
    <mergeCell ref="H63:M63"/>
    <mergeCell ref="A12:C12"/>
    <mergeCell ref="H12:I12"/>
    <mergeCell ref="A61:F61"/>
    <mergeCell ref="H61:M61"/>
    <mergeCell ref="A25:F25"/>
    <mergeCell ref="H25:M25"/>
    <mergeCell ref="A27:F27"/>
    <mergeCell ref="H27:M27"/>
    <mergeCell ref="A31:E31"/>
    <mergeCell ref="H31:K31"/>
    <mergeCell ref="J32:K32"/>
    <mergeCell ref="A36:C36"/>
    <mergeCell ref="H36:I36"/>
    <mergeCell ref="A102:E102"/>
    <mergeCell ref="H102:K102"/>
    <mergeCell ref="J103:K103"/>
    <mergeCell ref="A96:C96"/>
    <mergeCell ref="H96:I96"/>
    <mergeCell ref="A98:F98"/>
    <mergeCell ref="H98:M98"/>
    <mergeCell ref="A94:M94"/>
    <mergeCell ref="A87:F87"/>
    <mergeCell ref="H87:M87"/>
    <mergeCell ref="A91:E91"/>
    <mergeCell ref="J92:K92"/>
    <mergeCell ref="A85:F85"/>
    <mergeCell ref="H85:M85"/>
    <mergeCell ref="A70:L70"/>
    <mergeCell ref="J56:K56"/>
    <mergeCell ref="J68:K68"/>
    <mergeCell ref="J80:K80"/>
    <mergeCell ref="A82:L82"/>
    <mergeCell ref="A84:C84"/>
    <mergeCell ref="H84:I84"/>
    <mergeCell ref="A75:F75"/>
    <mergeCell ref="H75:M75"/>
    <mergeCell ref="A79:E79"/>
    <mergeCell ref="A72:C72"/>
    <mergeCell ref="H72:I72"/>
    <mergeCell ref="A73:F73"/>
    <mergeCell ref="H73:M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159"/>
  <sheetViews>
    <sheetView showGridLines="0" topLeftCell="A116" zoomScaleNormal="100" workbookViewId="0">
      <selection activeCell="E149" sqref="E149"/>
    </sheetView>
  </sheetViews>
  <sheetFormatPr defaultRowHeight="15" x14ac:dyDescent="0.25"/>
  <cols>
    <col min="1" max="1" width="44.28515625" bestFit="1" customWidth="1"/>
    <col min="2" max="2" width="19.5703125" customWidth="1"/>
    <col min="3" max="3" width="14.42578125" bestFit="1" customWidth="1"/>
    <col min="4" max="4" width="11.5703125" bestFit="1" customWidth="1"/>
    <col min="5" max="5" width="12.140625" bestFit="1" customWidth="1"/>
    <col min="6" max="6" width="9.5703125" bestFit="1" customWidth="1"/>
    <col min="7" max="7" width="14.28515625" bestFit="1" customWidth="1"/>
    <col min="9" max="9" width="19" customWidth="1"/>
    <col min="10" max="10" width="16.5703125" bestFit="1" customWidth="1"/>
    <col min="11" max="11" width="16.5703125" customWidth="1"/>
    <col min="12" max="12" width="10.5703125" bestFit="1" customWidth="1"/>
    <col min="13" max="13" width="10.5703125" customWidth="1"/>
    <col min="14" max="14" width="12.140625" customWidth="1"/>
    <col min="15" max="15" width="23.28515625" customWidth="1"/>
  </cols>
  <sheetData>
    <row r="8" spans="1:16" ht="28.5" x14ac:dyDescent="0.45">
      <c r="A8" s="246" t="s">
        <v>0</v>
      </c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6"/>
      <c r="N8" s="246"/>
      <c r="O8" s="44"/>
    </row>
    <row r="9" spans="1:16" x14ac:dyDescent="0.25">
      <c r="A9" s="243" t="s">
        <v>208</v>
      </c>
      <c r="B9" s="243"/>
      <c r="C9" s="243"/>
      <c r="D9" s="243"/>
      <c r="E9" s="243"/>
      <c r="F9" s="243"/>
      <c r="G9" s="243"/>
      <c r="H9" s="243"/>
      <c r="I9" s="243"/>
      <c r="J9" s="243"/>
      <c r="K9" s="243"/>
      <c r="L9" s="243"/>
      <c r="M9" s="243"/>
      <c r="N9" s="243"/>
      <c r="O9" s="243"/>
      <c r="P9" s="7"/>
    </row>
    <row r="10" spans="1:16" x14ac:dyDescent="0.25">
      <c r="A10" s="71" t="s">
        <v>162</v>
      </c>
      <c r="B10" s="72" t="s">
        <v>52</v>
      </c>
      <c r="C10" s="273">
        <v>8</v>
      </c>
      <c r="D10" s="273"/>
      <c r="E10" s="273"/>
      <c r="F10" s="273"/>
      <c r="G10" s="273"/>
      <c r="H10" s="74"/>
      <c r="I10" s="72" t="s">
        <v>112</v>
      </c>
      <c r="J10" s="72" t="s">
        <v>113</v>
      </c>
      <c r="K10" s="72"/>
      <c r="L10" s="124"/>
      <c r="M10" s="124"/>
      <c r="N10" s="71"/>
      <c r="O10" s="71"/>
      <c r="P10" s="7"/>
    </row>
    <row r="11" spans="1:16" x14ac:dyDescent="0.25">
      <c r="A11" s="104" t="s">
        <v>53</v>
      </c>
      <c r="B11" s="72" t="s">
        <v>110</v>
      </c>
      <c r="C11" s="72"/>
      <c r="D11" s="72"/>
      <c r="E11" s="72"/>
      <c r="F11" s="71"/>
      <c r="G11" s="71"/>
      <c r="H11" s="74"/>
      <c r="I11" s="104" t="s">
        <v>53</v>
      </c>
      <c r="J11" s="72" t="s">
        <v>110</v>
      </c>
      <c r="K11" s="72"/>
      <c r="L11" s="72"/>
      <c r="M11" s="72"/>
      <c r="N11" s="71"/>
      <c r="O11" s="71"/>
      <c r="P11" s="7"/>
    </row>
    <row r="12" spans="1:16" ht="15.75" thickBot="1" x14ac:dyDescent="0.3">
      <c r="A12" s="244" t="s">
        <v>6</v>
      </c>
      <c r="B12" s="244"/>
      <c r="C12" s="244"/>
      <c r="D12" s="244"/>
      <c r="E12" s="244"/>
      <c r="F12" s="244"/>
      <c r="G12" s="244"/>
      <c r="H12" s="74"/>
      <c r="I12" s="244" t="s">
        <v>7</v>
      </c>
      <c r="J12" s="244"/>
      <c r="K12" s="244"/>
      <c r="L12" s="244"/>
      <c r="M12" s="244"/>
      <c r="N12" s="244"/>
      <c r="O12" s="244"/>
      <c r="P12" s="7"/>
    </row>
    <row r="13" spans="1:16" x14ac:dyDescent="0.25">
      <c r="A13" s="2" t="s">
        <v>54</v>
      </c>
      <c r="B13" s="2" t="s">
        <v>55</v>
      </c>
      <c r="C13" s="12" t="s">
        <v>56</v>
      </c>
      <c r="D13" s="2" t="s">
        <v>57</v>
      </c>
      <c r="E13" s="12" t="s">
        <v>58</v>
      </c>
      <c r="F13" s="3" t="s">
        <v>59</v>
      </c>
      <c r="G13" s="4" t="s">
        <v>11</v>
      </c>
      <c r="H13" s="74"/>
      <c r="I13" s="75" t="s">
        <v>54</v>
      </c>
      <c r="J13" s="75" t="s">
        <v>60</v>
      </c>
      <c r="K13" s="12" t="s">
        <v>56</v>
      </c>
      <c r="L13" s="75" t="s">
        <v>57</v>
      </c>
      <c r="M13" s="12" t="s">
        <v>58</v>
      </c>
      <c r="N13" s="76" t="s">
        <v>59</v>
      </c>
      <c r="O13" s="77" t="s">
        <v>15</v>
      </c>
      <c r="P13" s="7"/>
    </row>
    <row r="14" spans="1:16" x14ac:dyDescent="0.25">
      <c r="A14" s="125" t="s">
        <v>61</v>
      </c>
      <c r="B14" s="13">
        <v>260</v>
      </c>
      <c r="C14" s="13">
        <f>B14*C10*F14</f>
        <v>2080</v>
      </c>
      <c r="D14" s="13">
        <f>B14*20%</f>
        <v>52</v>
      </c>
      <c r="E14" s="13">
        <f t="shared" ref="E14:E19" si="0">G14-C14</f>
        <v>416</v>
      </c>
      <c r="F14" s="106">
        <v>1</v>
      </c>
      <c r="G14" s="126">
        <f>(B14+D14)*C10*F14</f>
        <v>2496</v>
      </c>
      <c r="H14" s="74"/>
      <c r="I14" s="125"/>
      <c r="J14" s="13"/>
      <c r="K14" s="13"/>
      <c r="L14" s="13"/>
      <c r="M14" s="13"/>
      <c r="N14" s="106"/>
      <c r="O14" s="126"/>
      <c r="P14" s="7"/>
    </row>
    <row r="15" spans="1:16" x14ac:dyDescent="0.25">
      <c r="A15" s="125" t="s">
        <v>148</v>
      </c>
      <c r="B15" s="13">
        <v>260</v>
      </c>
      <c r="C15" s="13">
        <f>B15*4*F15</f>
        <v>1040</v>
      </c>
      <c r="D15" s="13">
        <f>B15*20%</f>
        <v>52</v>
      </c>
      <c r="E15" s="13">
        <f t="shared" si="0"/>
        <v>208</v>
      </c>
      <c r="F15" s="106">
        <v>1</v>
      </c>
      <c r="G15" s="126">
        <f>(B15+D15)*4*F15</f>
        <v>1248</v>
      </c>
      <c r="H15" s="74"/>
      <c r="I15" s="125"/>
      <c r="J15" s="13"/>
      <c r="K15" s="13"/>
      <c r="L15" s="13"/>
      <c r="M15" s="13"/>
      <c r="N15" s="106"/>
      <c r="O15" s="126"/>
      <c r="P15" s="7"/>
    </row>
    <row r="16" spans="1:16" x14ac:dyDescent="0.25">
      <c r="A16" s="125" t="s">
        <v>62</v>
      </c>
      <c r="B16" s="13">
        <v>230</v>
      </c>
      <c r="C16" s="13">
        <f>B16*C10*F16</f>
        <v>1840</v>
      </c>
      <c r="D16" s="13">
        <f t="shared" ref="D16:D17" si="1">B16*20%</f>
        <v>46</v>
      </c>
      <c r="E16" s="13">
        <f t="shared" si="0"/>
        <v>368</v>
      </c>
      <c r="F16" s="106">
        <v>1</v>
      </c>
      <c r="G16" s="126">
        <f>(B16+D16)*C10*F16</f>
        <v>2208</v>
      </c>
      <c r="H16" s="74"/>
      <c r="I16" s="125"/>
      <c r="J16" s="13"/>
      <c r="K16" s="13"/>
      <c r="L16" s="13"/>
      <c r="M16" s="13"/>
      <c r="N16" s="106"/>
      <c r="O16" s="126"/>
      <c r="P16" s="7"/>
    </row>
    <row r="17" spans="1:16" x14ac:dyDescent="0.25">
      <c r="A17" s="125" t="s">
        <v>88</v>
      </c>
      <c r="B17" s="13">
        <v>230</v>
      </c>
      <c r="C17" s="13">
        <v>1360</v>
      </c>
      <c r="D17" s="13">
        <f t="shared" si="1"/>
        <v>46</v>
      </c>
      <c r="E17" s="13">
        <f t="shared" si="0"/>
        <v>848</v>
      </c>
      <c r="F17" s="106">
        <v>1</v>
      </c>
      <c r="G17" s="126">
        <f>(B17+D17)*C10*F17</f>
        <v>2208</v>
      </c>
      <c r="H17" s="74"/>
      <c r="I17" s="125"/>
      <c r="J17" s="13"/>
      <c r="K17" s="13"/>
      <c r="L17" s="13"/>
      <c r="M17" s="13"/>
      <c r="N17" s="106"/>
      <c r="O17" s="126"/>
      <c r="P17" s="7"/>
    </row>
    <row r="18" spans="1:16" x14ac:dyDescent="0.25">
      <c r="A18" s="125" t="s">
        <v>138</v>
      </c>
      <c r="B18" s="13">
        <v>230</v>
      </c>
      <c r="C18" s="13">
        <f>B18*C10*F18</f>
        <v>1840</v>
      </c>
      <c r="D18" s="13">
        <f t="shared" ref="D18:D19" si="2">B18*20%</f>
        <v>46</v>
      </c>
      <c r="E18" s="13">
        <f t="shared" si="0"/>
        <v>368</v>
      </c>
      <c r="F18" s="106">
        <v>1</v>
      </c>
      <c r="G18" s="126">
        <f>(B18+D18)*C10*F18</f>
        <v>2208</v>
      </c>
      <c r="H18" s="74"/>
      <c r="I18" s="125"/>
      <c r="J18" s="13"/>
      <c r="K18" s="13"/>
      <c r="L18" s="13"/>
      <c r="M18" s="13"/>
      <c r="N18" s="106"/>
      <c r="O18" s="126"/>
      <c r="P18" s="7"/>
    </row>
    <row r="19" spans="1:16" x14ac:dyDescent="0.25">
      <c r="A19" s="125" t="s">
        <v>139</v>
      </c>
      <c r="B19" s="13">
        <v>230</v>
      </c>
      <c r="C19" s="13">
        <f>B19*C10*F19</f>
        <v>1840</v>
      </c>
      <c r="D19" s="13">
        <f t="shared" si="2"/>
        <v>46</v>
      </c>
      <c r="E19" s="13">
        <f t="shared" si="0"/>
        <v>368</v>
      </c>
      <c r="F19" s="106">
        <v>1</v>
      </c>
      <c r="G19" s="126">
        <f>(B19+D19)*C10*F19</f>
        <v>2208</v>
      </c>
      <c r="H19" s="74"/>
      <c r="I19" s="125"/>
      <c r="J19" s="13"/>
      <c r="K19" s="13"/>
      <c r="L19" s="13"/>
      <c r="M19" s="13"/>
      <c r="N19" s="106"/>
      <c r="O19" s="126"/>
      <c r="P19" s="7"/>
    </row>
    <row r="20" spans="1:16" x14ac:dyDescent="0.25">
      <c r="A20" s="128"/>
      <c r="B20" s="106"/>
      <c r="C20" s="129">
        <f>SUM(C14:C19)</f>
        <v>10000</v>
      </c>
      <c r="D20" s="106"/>
      <c r="E20" s="129">
        <f>SUM(E14:E19)</f>
        <v>2576</v>
      </c>
      <c r="F20" s="79"/>
      <c r="G20" s="126"/>
      <c r="H20" s="74"/>
      <c r="I20" s="115"/>
      <c r="J20" s="130"/>
      <c r="K20" s="130"/>
      <c r="L20" s="130"/>
      <c r="M20" s="130"/>
      <c r="N20" s="8"/>
      <c r="O20" s="107"/>
      <c r="P20" s="7"/>
    </row>
    <row r="21" spans="1:16" x14ac:dyDescent="0.25">
      <c r="A21" s="272" t="s">
        <v>14</v>
      </c>
      <c r="B21" s="272"/>
      <c r="C21" s="272"/>
      <c r="D21" s="272"/>
      <c r="E21" s="272"/>
      <c r="F21" s="272"/>
      <c r="G21" s="86">
        <f>SUM(G14:G20)</f>
        <v>12576</v>
      </c>
      <c r="H21" s="74"/>
      <c r="I21" s="272" t="s">
        <v>14</v>
      </c>
      <c r="J21" s="272"/>
      <c r="K21" s="272"/>
      <c r="L21" s="272"/>
      <c r="M21" s="272"/>
      <c r="N21" s="272"/>
      <c r="O21" s="86">
        <v>0</v>
      </c>
      <c r="P21" s="7"/>
    </row>
    <row r="22" spans="1:16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247" t="s">
        <v>26</v>
      </c>
      <c r="K22" s="247"/>
      <c r="L22" s="247"/>
      <c r="M22" s="247"/>
      <c r="N22" s="247"/>
      <c r="O22" s="92"/>
      <c r="P22" s="7"/>
    </row>
    <row r="23" spans="1:16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"/>
    </row>
    <row r="24" spans="1:16" x14ac:dyDescent="0.25">
      <c r="A24" s="248" t="s">
        <v>202</v>
      </c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7"/>
    </row>
    <row r="25" spans="1:16" x14ac:dyDescent="0.25">
      <c r="A25" s="71" t="s">
        <v>169</v>
      </c>
      <c r="B25" s="72" t="s">
        <v>52</v>
      </c>
      <c r="C25" s="72"/>
      <c r="D25" s="72">
        <v>8</v>
      </c>
      <c r="E25" s="72"/>
      <c r="F25" s="73"/>
      <c r="G25" s="71"/>
      <c r="H25" s="74"/>
      <c r="I25" s="72" t="s">
        <v>112</v>
      </c>
      <c r="J25" s="72" t="s">
        <v>113</v>
      </c>
      <c r="K25" s="72"/>
      <c r="L25" s="124"/>
      <c r="M25" s="124"/>
      <c r="N25" s="71"/>
      <c r="O25" s="71"/>
      <c r="P25" s="7"/>
    </row>
    <row r="26" spans="1:16" x14ac:dyDescent="0.25">
      <c r="A26" s="104" t="s">
        <v>53</v>
      </c>
      <c r="B26" s="72" t="s">
        <v>110</v>
      </c>
      <c r="C26" s="72"/>
      <c r="D26" s="72"/>
      <c r="E26" s="72"/>
      <c r="F26" s="71"/>
      <c r="G26" s="71"/>
      <c r="H26" s="74"/>
      <c r="I26" s="104" t="s">
        <v>53</v>
      </c>
      <c r="J26" s="72" t="s">
        <v>110</v>
      </c>
      <c r="K26" s="72"/>
      <c r="L26" s="72"/>
      <c r="M26" s="72"/>
      <c r="N26" s="71"/>
      <c r="O26" s="71"/>
      <c r="P26" s="7"/>
    </row>
    <row r="27" spans="1:16" ht="15.75" thickBot="1" x14ac:dyDescent="0.3">
      <c r="A27" s="244" t="s">
        <v>6</v>
      </c>
      <c r="B27" s="244"/>
      <c r="C27" s="244"/>
      <c r="D27" s="244"/>
      <c r="E27" s="244"/>
      <c r="F27" s="244"/>
      <c r="G27" s="244"/>
      <c r="H27" s="74"/>
      <c r="I27" s="244" t="s">
        <v>7</v>
      </c>
      <c r="J27" s="244"/>
      <c r="K27" s="244"/>
      <c r="L27" s="244"/>
      <c r="M27" s="244"/>
      <c r="N27" s="244"/>
      <c r="O27" s="244"/>
      <c r="P27" s="7"/>
    </row>
    <row r="28" spans="1:16" x14ac:dyDescent="0.25">
      <c r="A28" s="2" t="s">
        <v>54</v>
      </c>
      <c r="B28" s="2" t="s">
        <v>55</v>
      </c>
      <c r="C28" s="12" t="s">
        <v>56</v>
      </c>
      <c r="D28" s="2" t="s">
        <v>57</v>
      </c>
      <c r="E28" s="12" t="s">
        <v>58</v>
      </c>
      <c r="F28" s="3" t="s">
        <v>59</v>
      </c>
      <c r="G28" s="4" t="s">
        <v>11</v>
      </c>
      <c r="H28" s="74"/>
      <c r="I28" s="75" t="s">
        <v>54</v>
      </c>
      <c r="J28" s="75" t="s">
        <v>60</v>
      </c>
      <c r="K28" s="12" t="s">
        <v>56</v>
      </c>
      <c r="L28" s="75" t="s">
        <v>57</v>
      </c>
      <c r="M28" s="12" t="s">
        <v>58</v>
      </c>
      <c r="N28" s="76" t="s">
        <v>59</v>
      </c>
      <c r="O28" s="77" t="s">
        <v>15</v>
      </c>
      <c r="P28" s="7"/>
    </row>
    <row r="29" spans="1:16" x14ac:dyDescent="0.25">
      <c r="A29" s="125" t="s">
        <v>61</v>
      </c>
      <c r="B29" s="13">
        <v>260</v>
      </c>
      <c r="C29" s="13">
        <f>B29*D25*F29</f>
        <v>2080</v>
      </c>
      <c r="D29" s="13">
        <f>B29*20%</f>
        <v>52</v>
      </c>
      <c r="E29" s="13">
        <f t="shared" ref="E29:E34" si="3">G29-C29</f>
        <v>416</v>
      </c>
      <c r="F29" s="106">
        <v>1</v>
      </c>
      <c r="G29" s="126">
        <f>(B29+D29)*D25*F29</f>
        <v>2496</v>
      </c>
      <c r="H29" s="74"/>
      <c r="I29" s="125"/>
      <c r="J29" s="13"/>
      <c r="K29" s="13"/>
      <c r="L29" s="13"/>
      <c r="M29" s="13"/>
      <c r="N29" s="106"/>
      <c r="O29" s="126"/>
      <c r="P29" s="7"/>
    </row>
    <row r="30" spans="1:16" x14ac:dyDescent="0.25">
      <c r="A30" s="125" t="s">
        <v>148</v>
      </c>
      <c r="B30" s="13">
        <v>260</v>
      </c>
      <c r="C30" s="13">
        <f>B30*4*F30</f>
        <v>1040</v>
      </c>
      <c r="D30" s="13">
        <f>B30*20%</f>
        <v>52</v>
      </c>
      <c r="E30" s="13">
        <f t="shared" si="3"/>
        <v>208</v>
      </c>
      <c r="F30" s="106">
        <v>1</v>
      </c>
      <c r="G30" s="126">
        <f>(B30+D30)*4*F30</f>
        <v>1248</v>
      </c>
      <c r="H30" s="74"/>
      <c r="I30" s="125"/>
      <c r="J30" s="13"/>
      <c r="K30" s="13"/>
      <c r="L30" s="13"/>
      <c r="M30" s="13"/>
      <c r="N30" s="106"/>
      <c r="O30" s="126"/>
      <c r="P30" s="7"/>
    </row>
    <row r="31" spans="1:16" x14ac:dyDescent="0.25">
      <c r="A31" s="125" t="s">
        <v>62</v>
      </c>
      <c r="B31" s="13">
        <v>230</v>
      </c>
      <c r="C31" s="13">
        <f>B31*D25*F31</f>
        <v>1840</v>
      </c>
      <c r="D31" s="13">
        <f t="shared" ref="D31:D34" si="4">B31*20%</f>
        <v>46</v>
      </c>
      <c r="E31" s="13">
        <f t="shared" si="3"/>
        <v>368</v>
      </c>
      <c r="F31" s="106">
        <v>1</v>
      </c>
      <c r="G31" s="126">
        <f>(B31+D31)*D25*F31</f>
        <v>2208</v>
      </c>
      <c r="H31" s="74"/>
      <c r="I31" s="125"/>
      <c r="J31" s="13"/>
      <c r="K31" s="13"/>
      <c r="L31" s="13"/>
      <c r="M31" s="13"/>
      <c r="N31" s="106"/>
      <c r="O31" s="126"/>
      <c r="P31" s="7"/>
    </row>
    <row r="32" spans="1:16" x14ac:dyDescent="0.25">
      <c r="A32" s="125" t="s">
        <v>70</v>
      </c>
      <c r="B32" s="13">
        <v>230</v>
      </c>
      <c r="C32" s="13">
        <f>B32*D25*F32</f>
        <v>1840</v>
      </c>
      <c r="D32" s="13">
        <f t="shared" si="4"/>
        <v>46</v>
      </c>
      <c r="E32" s="13">
        <f t="shared" si="3"/>
        <v>368</v>
      </c>
      <c r="F32" s="106">
        <v>1</v>
      </c>
      <c r="G32" s="126">
        <f>(B32+D32)*D25*F32</f>
        <v>2208</v>
      </c>
      <c r="H32" s="74"/>
      <c r="I32" s="125"/>
      <c r="J32" s="13"/>
      <c r="K32" s="13"/>
      <c r="L32" s="13"/>
      <c r="M32" s="13"/>
      <c r="N32" s="106"/>
      <c r="O32" s="126"/>
      <c r="P32" s="7"/>
    </row>
    <row r="33" spans="1:16" x14ac:dyDescent="0.25">
      <c r="A33" s="125" t="s">
        <v>138</v>
      </c>
      <c r="B33" s="13">
        <v>230</v>
      </c>
      <c r="C33" s="13">
        <f>B33*D25*F33</f>
        <v>1840</v>
      </c>
      <c r="D33" s="13">
        <f t="shared" si="4"/>
        <v>46</v>
      </c>
      <c r="E33" s="13">
        <f t="shared" si="3"/>
        <v>368</v>
      </c>
      <c r="F33" s="106">
        <v>1</v>
      </c>
      <c r="G33" s="126">
        <f>(B33+D33)*D25*F33</f>
        <v>2208</v>
      </c>
      <c r="H33" s="74"/>
      <c r="I33" s="125"/>
      <c r="J33" s="13"/>
      <c r="K33" s="13"/>
      <c r="L33" s="13"/>
      <c r="M33" s="13"/>
      <c r="N33" s="106"/>
      <c r="O33" s="126"/>
      <c r="P33" s="7"/>
    </row>
    <row r="34" spans="1:16" x14ac:dyDescent="0.25">
      <c r="A34" s="125" t="s">
        <v>139</v>
      </c>
      <c r="B34" s="13">
        <v>230</v>
      </c>
      <c r="C34" s="13">
        <f>B34*D25*F34</f>
        <v>1840</v>
      </c>
      <c r="D34" s="13">
        <f t="shared" si="4"/>
        <v>46</v>
      </c>
      <c r="E34" s="13">
        <f t="shared" si="3"/>
        <v>368</v>
      </c>
      <c r="F34" s="106">
        <v>1</v>
      </c>
      <c r="G34" s="126">
        <f>(B34+D34)*D25*F34</f>
        <v>2208</v>
      </c>
      <c r="H34" s="74"/>
      <c r="I34" s="125"/>
      <c r="J34" s="13"/>
      <c r="K34" s="13"/>
      <c r="L34" s="13"/>
      <c r="M34" s="13"/>
      <c r="N34" s="106"/>
      <c r="O34" s="126"/>
      <c r="P34" s="7"/>
    </row>
    <row r="35" spans="1:16" x14ac:dyDescent="0.25">
      <c r="A35" s="128"/>
      <c r="B35" s="106"/>
      <c r="C35" s="129">
        <f>SUM(C29:C34)</f>
        <v>10480</v>
      </c>
      <c r="D35" s="106"/>
      <c r="E35" s="129">
        <f>SUM(E29:E34)</f>
        <v>2096</v>
      </c>
      <c r="F35" s="79"/>
      <c r="G35" s="126"/>
      <c r="H35" s="74"/>
      <c r="I35" s="115"/>
      <c r="J35" s="130"/>
      <c r="K35" s="130"/>
      <c r="L35" s="130"/>
      <c r="M35" s="130"/>
      <c r="N35" s="8"/>
      <c r="O35" s="107"/>
      <c r="P35" s="7"/>
    </row>
    <row r="36" spans="1:16" x14ac:dyDescent="0.25">
      <c r="A36" s="272" t="s">
        <v>14</v>
      </c>
      <c r="B36" s="272"/>
      <c r="C36" s="272"/>
      <c r="D36" s="272"/>
      <c r="E36" s="272"/>
      <c r="F36" s="272"/>
      <c r="G36" s="86">
        <f>SUM(G29:G35)</f>
        <v>12576</v>
      </c>
      <c r="H36" s="74"/>
      <c r="I36" s="272" t="s">
        <v>14</v>
      </c>
      <c r="J36" s="272"/>
      <c r="K36" s="272"/>
      <c r="L36" s="272"/>
      <c r="M36" s="272"/>
      <c r="N36" s="272"/>
      <c r="O36" s="86">
        <v>0</v>
      </c>
      <c r="P36" s="7"/>
    </row>
    <row r="37" spans="1:16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247" t="s">
        <v>26</v>
      </c>
      <c r="K37" s="247"/>
      <c r="L37" s="247"/>
      <c r="M37" s="247"/>
      <c r="N37" s="247"/>
      <c r="O37" s="92"/>
      <c r="P37" s="7"/>
    </row>
    <row r="38" spans="1:16" x14ac:dyDescent="0.25">
      <c r="A38" s="74"/>
      <c r="B38" s="74"/>
      <c r="C38" s="74"/>
      <c r="D38" s="74"/>
      <c r="E38" s="74"/>
      <c r="F38" s="74"/>
      <c r="G38" s="74"/>
      <c r="H38" s="74"/>
      <c r="I38" s="74"/>
      <c r="J38" s="93"/>
      <c r="K38" s="93"/>
      <c r="L38" s="93"/>
      <c r="M38" s="93"/>
      <c r="N38" s="93"/>
      <c r="O38" s="74"/>
      <c r="P38" s="7"/>
    </row>
    <row r="39" spans="1:16" x14ac:dyDescent="0.25">
      <c r="A39" s="248" t="s">
        <v>217</v>
      </c>
      <c r="B39" s="248"/>
      <c r="C39" s="248"/>
      <c r="D39" s="248"/>
      <c r="E39" s="248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7"/>
    </row>
    <row r="40" spans="1:16" x14ac:dyDescent="0.25">
      <c r="A40" s="71" t="s">
        <v>170</v>
      </c>
      <c r="B40" s="72" t="s">
        <v>47</v>
      </c>
      <c r="C40" s="72"/>
      <c r="D40" s="72">
        <v>8</v>
      </c>
      <c r="E40" s="72"/>
      <c r="F40" s="73"/>
      <c r="G40" s="71"/>
      <c r="H40" s="74"/>
      <c r="I40" s="72" t="s">
        <v>112</v>
      </c>
      <c r="J40" s="72" t="s">
        <v>113</v>
      </c>
      <c r="K40" s="72"/>
      <c r="L40" s="124"/>
      <c r="M40" s="124"/>
      <c r="N40" s="71"/>
      <c r="O40" s="71"/>
      <c r="P40" s="7"/>
    </row>
    <row r="41" spans="1:16" x14ac:dyDescent="0.25">
      <c r="A41" s="104" t="s">
        <v>53</v>
      </c>
      <c r="B41" s="72" t="s">
        <v>110</v>
      </c>
      <c r="C41" s="72"/>
      <c r="D41" s="72"/>
      <c r="E41" s="72"/>
      <c r="F41" s="71"/>
      <c r="G41" s="71"/>
      <c r="H41" s="74"/>
      <c r="I41" s="104" t="s">
        <v>53</v>
      </c>
      <c r="J41" s="72" t="s">
        <v>110</v>
      </c>
      <c r="K41" s="72"/>
      <c r="L41" s="72"/>
      <c r="M41" s="72"/>
      <c r="N41" s="71"/>
      <c r="O41" s="71"/>
      <c r="P41" s="7"/>
    </row>
    <row r="42" spans="1:16" ht="15.75" thickBot="1" x14ac:dyDescent="0.3">
      <c r="A42" s="244" t="s">
        <v>6</v>
      </c>
      <c r="B42" s="244"/>
      <c r="C42" s="244"/>
      <c r="D42" s="244"/>
      <c r="E42" s="244"/>
      <c r="F42" s="244"/>
      <c r="G42" s="244"/>
      <c r="H42" s="74"/>
      <c r="I42" s="244" t="s">
        <v>7</v>
      </c>
      <c r="J42" s="244"/>
      <c r="K42" s="244"/>
      <c r="L42" s="244"/>
      <c r="M42" s="244"/>
      <c r="N42" s="244"/>
      <c r="O42" s="244"/>
      <c r="P42" s="7"/>
    </row>
    <row r="43" spans="1:16" x14ac:dyDescent="0.25">
      <c r="A43" s="2" t="s">
        <v>54</v>
      </c>
      <c r="B43" s="2" t="s">
        <v>55</v>
      </c>
      <c r="C43" s="12" t="s">
        <v>56</v>
      </c>
      <c r="D43" s="2" t="s">
        <v>57</v>
      </c>
      <c r="E43" s="12" t="s">
        <v>58</v>
      </c>
      <c r="F43" s="3" t="s">
        <v>59</v>
      </c>
      <c r="G43" s="4" t="s">
        <v>11</v>
      </c>
      <c r="H43" s="74"/>
      <c r="I43" s="75" t="s">
        <v>54</v>
      </c>
      <c r="J43" s="75" t="s">
        <v>60</v>
      </c>
      <c r="K43" s="12" t="s">
        <v>56</v>
      </c>
      <c r="L43" s="75" t="s">
        <v>57</v>
      </c>
      <c r="M43" s="12" t="s">
        <v>58</v>
      </c>
      <c r="N43" s="76" t="s">
        <v>59</v>
      </c>
      <c r="O43" s="77" t="s">
        <v>15</v>
      </c>
      <c r="P43" s="7"/>
    </row>
    <row r="44" spans="1:16" x14ac:dyDescent="0.25">
      <c r="A44" s="125" t="s">
        <v>61</v>
      </c>
      <c r="B44" s="13">
        <v>260</v>
      </c>
      <c r="C44" s="14">
        <f>B44*D40*F44</f>
        <v>2080</v>
      </c>
      <c r="D44" s="13">
        <f>B44*20%</f>
        <v>52</v>
      </c>
      <c r="E44" s="13">
        <f>G44-C44</f>
        <v>416</v>
      </c>
      <c r="F44" s="106">
        <v>1</v>
      </c>
      <c r="G44" s="126">
        <f>(B44+D44)*D40*F44</f>
        <v>2496</v>
      </c>
      <c r="H44" s="74"/>
      <c r="I44" s="125"/>
      <c r="J44" s="13"/>
      <c r="K44" s="13"/>
      <c r="L44" s="13"/>
      <c r="M44" s="13"/>
      <c r="N44" s="106"/>
      <c r="O44" s="126"/>
      <c r="P44" s="7"/>
    </row>
    <row r="45" spans="1:16" x14ac:dyDescent="0.25">
      <c r="A45" s="125" t="s">
        <v>148</v>
      </c>
      <c r="B45" s="13">
        <v>260</v>
      </c>
      <c r="C45" s="14">
        <f>B45*4*F45</f>
        <v>1040</v>
      </c>
      <c r="D45" s="13">
        <f>B45*20%</f>
        <v>52</v>
      </c>
      <c r="E45" s="13">
        <f>G45-C45</f>
        <v>208</v>
      </c>
      <c r="F45" s="106">
        <v>1</v>
      </c>
      <c r="G45" s="126">
        <f>(B45+D45)*4*F45</f>
        <v>1248</v>
      </c>
      <c r="H45" s="74"/>
      <c r="I45" s="125"/>
      <c r="J45" s="13"/>
      <c r="K45" s="13"/>
      <c r="L45" s="13"/>
      <c r="M45" s="13"/>
      <c r="N45" s="106"/>
      <c r="O45" s="126"/>
      <c r="P45" s="7"/>
    </row>
    <row r="46" spans="1:16" x14ac:dyDescent="0.25">
      <c r="A46" s="125" t="s">
        <v>62</v>
      </c>
      <c r="B46" s="13">
        <v>230</v>
      </c>
      <c r="C46" s="14">
        <f>B46*D40*F46</f>
        <v>1840</v>
      </c>
      <c r="D46" s="13">
        <f t="shared" ref="D46:D49" si="5">B46*20%</f>
        <v>46</v>
      </c>
      <c r="E46" s="13">
        <f t="shared" ref="E46" si="6">G46-C46</f>
        <v>368</v>
      </c>
      <c r="F46" s="106">
        <v>1</v>
      </c>
      <c r="G46" s="126">
        <f>(B46+D46)*D40*F46</f>
        <v>2208</v>
      </c>
      <c r="H46" s="74"/>
      <c r="I46" s="125"/>
      <c r="J46" s="13"/>
      <c r="K46" s="13"/>
      <c r="L46" s="13"/>
      <c r="M46" s="13"/>
      <c r="N46" s="106"/>
      <c r="O46" s="126"/>
      <c r="P46" s="7"/>
    </row>
    <row r="47" spans="1:16" x14ac:dyDescent="0.25">
      <c r="A47" s="125" t="s">
        <v>70</v>
      </c>
      <c r="B47" s="13">
        <v>230</v>
      </c>
      <c r="C47" s="14">
        <f>B47*D40*F47</f>
        <v>1840</v>
      </c>
      <c r="D47" s="13">
        <f t="shared" si="5"/>
        <v>46</v>
      </c>
      <c r="E47" s="13">
        <f>G47-C47</f>
        <v>368</v>
      </c>
      <c r="F47" s="106">
        <v>1</v>
      </c>
      <c r="G47" s="126">
        <f>(B47+D47)*D40*F47</f>
        <v>2208</v>
      </c>
      <c r="H47" s="74"/>
      <c r="I47" s="125"/>
      <c r="J47" s="13"/>
      <c r="K47" s="13"/>
      <c r="L47" s="13"/>
      <c r="M47" s="13"/>
      <c r="N47" s="106"/>
      <c r="O47" s="126"/>
      <c r="P47" s="7"/>
    </row>
    <row r="48" spans="1:16" x14ac:dyDescent="0.25">
      <c r="A48" s="125" t="s">
        <v>138</v>
      </c>
      <c r="B48" s="13">
        <v>230</v>
      </c>
      <c r="C48" s="13">
        <f>B48*D40*F48</f>
        <v>1840</v>
      </c>
      <c r="D48" s="13">
        <f t="shared" si="5"/>
        <v>46</v>
      </c>
      <c r="E48" s="13">
        <f>G48-C48</f>
        <v>368</v>
      </c>
      <c r="F48" s="106">
        <v>1</v>
      </c>
      <c r="G48" s="126">
        <f>(B48+D48)*D40*F48</f>
        <v>2208</v>
      </c>
      <c r="H48" s="74"/>
      <c r="I48" s="125"/>
      <c r="J48" s="13"/>
      <c r="K48" s="13"/>
      <c r="L48" s="13"/>
      <c r="M48" s="13"/>
      <c r="N48" s="106"/>
      <c r="O48" s="126"/>
      <c r="P48" s="7"/>
    </row>
    <row r="49" spans="1:16" x14ac:dyDescent="0.25">
      <c r="A49" s="125" t="s">
        <v>139</v>
      </c>
      <c r="B49" s="13">
        <v>230</v>
      </c>
      <c r="C49" s="13">
        <f>B49*D40*F49</f>
        <v>1840</v>
      </c>
      <c r="D49" s="13">
        <f t="shared" si="5"/>
        <v>46</v>
      </c>
      <c r="E49" s="13">
        <f>G49-C49</f>
        <v>368</v>
      </c>
      <c r="F49" s="106">
        <v>1</v>
      </c>
      <c r="G49" s="126">
        <f>(B49+D49)*D40*F49</f>
        <v>2208</v>
      </c>
      <c r="H49" s="74"/>
      <c r="I49" s="125"/>
      <c r="J49" s="13"/>
      <c r="K49" s="13"/>
      <c r="L49" s="13"/>
      <c r="M49" s="13"/>
      <c r="N49" s="106"/>
      <c r="O49" s="126"/>
      <c r="P49" s="7"/>
    </row>
    <row r="50" spans="1:16" x14ac:dyDescent="0.25">
      <c r="A50" s="128"/>
      <c r="B50" s="106"/>
      <c r="C50" s="131">
        <f>SUM(C44:C49)</f>
        <v>10480</v>
      </c>
      <c r="D50" s="106"/>
      <c r="E50" s="131">
        <f>SUM(E44:E49)</f>
        <v>2096</v>
      </c>
      <c r="F50" s="79"/>
      <c r="G50" s="126"/>
      <c r="H50" s="74"/>
      <c r="I50" s="115"/>
      <c r="J50" s="130"/>
      <c r="K50" s="130"/>
      <c r="L50" s="130"/>
      <c r="M50" s="130"/>
      <c r="N50" s="8"/>
      <c r="O50" s="107"/>
      <c r="P50" s="7"/>
    </row>
    <row r="51" spans="1:16" x14ac:dyDescent="0.25">
      <c r="A51" s="272" t="s">
        <v>14</v>
      </c>
      <c r="B51" s="272"/>
      <c r="C51" s="272"/>
      <c r="D51" s="272"/>
      <c r="E51" s="272"/>
      <c r="F51" s="272"/>
      <c r="G51" s="86">
        <f>SUM(G44:G50)</f>
        <v>12576</v>
      </c>
      <c r="H51" s="74"/>
      <c r="I51" s="272" t="s">
        <v>14</v>
      </c>
      <c r="J51" s="272"/>
      <c r="K51" s="272"/>
      <c r="L51" s="272"/>
      <c r="M51" s="272"/>
      <c r="N51" s="272"/>
      <c r="O51" s="86">
        <v>0</v>
      </c>
      <c r="P51" s="7"/>
    </row>
    <row r="52" spans="1:16" x14ac:dyDescent="0.25">
      <c r="A52" s="74"/>
      <c r="B52" s="74"/>
      <c r="C52" s="74"/>
      <c r="D52" s="74"/>
      <c r="E52" s="74"/>
      <c r="F52" s="74"/>
      <c r="G52" s="74"/>
      <c r="H52" s="74"/>
      <c r="I52" s="74"/>
      <c r="J52" s="247" t="s">
        <v>26</v>
      </c>
      <c r="K52" s="247"/>
      <c r="L52" s="247"/>
      <c r="M52" s="247"/>
      <c r="N52" s="247"/>
      <c r="O52" s="92"/>
      <c r="P52" s="7"/>
    </row>
    <row r="53" spans="1:16" x14ac:dyDescent="0.25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"/>
    </row>
    <row r="54" spans="1:16" x14ac:dyDescent="0.25">
      <c r="A54" s="74"/>
      <c r="B54" s="74"/>
      <c r="C54" s="74"/>
      <c r="D54" s="74"/>
      <c r="E54" s="74"/>
      <c r="F54" s="74"/>
      <c r="G54" s="74"/>
      <c r="H54" s="74"/>
      <c r="I54" s="74"/>
      <c r="J54" s="93"/>
      <c r="K54" s="93"/>
      <c r="L54" s="93"/>
      <c r="M54" s="93"/>
      <c r="N54" s="93"/>
      <c r="O54" s="74"/>
      <c r="P54" s="7"/>
    </row>
    <row r="55" spans="1:16" x14ac:dyDescent="0.25">
      <c r="A55" s="248" t="s">
        <v>204</v>
      </c>
      <c r="B55" s="248"/>
      <c r="C55" s="248"/>
      <c r="D55" s="248"/>
      <c r="E55" s="248"/>
      <c r="F55" s="248"/>
      <c r="G55" s="248"/>
      <c r="H55" s="248"/>
      <c r="I55" s="248"/>
      <c r="J55" s="248"/>
      <c r="K55" s="248"/>
      <c r="L55" s="248"/>
      <c r="M55" s="248"/>
      <c r="N55" s="248"/>
      <c r="O55" s="248"/>
      <c r="P55" s="7"/>
    </row>
    <row r="56" spans="1:16" x14ac:dyDescent="0.25">
      <c r="A56" s="71" t="s">
        <v>171</v>
      </c>
      <c r="B56" s="72" t="s">
        <v>47</v>
      </c>
      <c r="C56" s="72"/>
      <c r="D56" s="72">
        <v>8</v>
      </c>
      <c r="E56" s="72"/>
      <c r="F56" s="73"/>
      <c r="G56" s="71"/>
      <c r="H56" s="74"/>
      <c r="I56" s="72" t="s">
        <v>112</v>
      </c>
      <c r="J56" s="72">
        <v>8</v>
      </c>
      <c r="K56" s="72"/>
      <c r="L56" s="124"/>
      <c r="M56" s="124"/>
      <c r="N56" s="71"/>
      <c r="O56" s="71"/>
      <c r="P56" s="7"/>
    </row>
    <row r="57" spans="1:16" x14ac:dyDescent="0.25">
      <c r="A57" s="104" t="s">
        <v>53</v>
      </c>
      <c r="B57" s="72" t="s">
        <v>110</v>
      </c>
      <c r="C57" s="72"/>
      <c r="D57" s="72"/>
      <c r="E57" s="72"/>
      <c r="F57" s="71"/>
      <c r="G57" s="71"/>
      <c r="H57" s="74"/>
      <c r="I57" s="104" t="s">
        <v>53</v>
      </c>
      <c r="J57" s="72" t="s">
        <v>110</v>
      </c>
      <c r="K57" s="72"/>
      <c r="L57" s="72"/>
      <c r="M57" s="72"/>
      <c r="N57" s="71"/>
      <c r="O57" s="71"/>
      <c r="P57" s="7"/>
    </row>
    <row r="58" spans="1:16" ht="15.75" thickBot="1" x14ac:dyDescent="0.3">
      <c r="A58" s="244" t="s">
        <v>6</v>
      </c>
      <c r="B58" s="244"/>
      <c r="C58" s="244"/>
      <c r="D58" s="244"/>
      <c r="E58" s="244"/>
      <c r="F58" s="244"/>
      <c r="G58" s="244"/>
      <c r="H58" s="74"/>
      <c r="I58" s="244" t="s">
        <v>7</v>
      </c>
      <c r="J58" s="244"/>
      <c r="K58" s="244"/>
      <c r="L58" s="244"/>
      <c r="M58" s="244"/>
      <c r="N58" s="244"/>
      <c r="O58" s="244"/>
      <c r="P58" s="7"/>
    </row>
    <row r="59" spans="1:16" x14ac:dyDescent="0.25">
      <c r="A59" s="2" t="s">
        <v>54</v>
      </c>
      <c r="B59" s="2" t="s">
        <v>55</v>
      </c>
      <c r="C59" s="12" t="s">
        <v>56</v>
      </c>
      <c r="D59" s="2" t="s">
        <v>57</v>
      </c>
      <c r="E59" s="12" t="s">
        <v>58</v>
      </c>
      <c r="F59" s="3" t="s">
        <v>59</v>
      </c>
      <c r="G59" s="4" t="s">
        <v>11</v>
      </c>
      <c r="H59" s="74"/>
      <c r="I59" s="75" t="s">
        <v>54</v>
      </c>
      <c r="J59" s="75" t="s">
        <v>60</v>
      </c>
      <c r="K59" s="12" t="s">
        <v>56</v>
      </c>
      <c r="L59" s="75" t="s">
        <v>57</v>
      </c>
      <c r="M59" s="12" t="s">
        <v>58</v>
      </c>
      <c r="N59" s="76" t="s">
        <v>59</v>
      </c>
      <c r="O59" s="77" t="s">
        <v>15</v>
      </c>
      <c r="P59" s="7"/>
    </row>
    <row r="60" spans="1:16" x14ac:dyDescent="0.25">
      <c r="A60" s="125" t="s">
        <v>61</v>
      </c>
      <c r="B60" s="13">
        <v>260</v>
      </c>
      <c r="C60" s="14">
        <f>B60*D56*F60</f>
        <v>2080</v>
      </c>
      <c r="D60" s="13">
        <f>B60*20%</f>
        <v>52</v>
      </c>
      <c r="E60" s="13">
        <f>G60-C60</f>
        <v>416</v>
      </c>
      <c r="F60" s="106">
        <v>1</v>
      </c>
      <c r="G60" s="126">
        <f>(B60+D60)*D56*F60</f>
        <v>2496</v>
      </c>
      <c r="H60" s="74"/>
      <c r="I60" s="125"/>
      <c r="J60" s="13"/>
      <c r="K60" s="13"/>
      <c r="L60" s="13"/>
      <c r="M60" s="13"/>
      <c r="N60" s="106"/>
      <c r="O60" s="126"/>
      <c r="P60" s="7"/>
    </row>
    <row r="61" spans="1:16" x14ac:dyDescent="0.25">
      <c r="A61" s="125" t="s">
        <v>148</v>
      </c>
      <c r="B61" s="13">
        <v>260</v>
      </c>
      <c r="C61" s="13">
        <f>B61*4*F61</f>
        <v>1040</v>
      </c>
      <c r="D61" s="13">
        <f>B61*20%</f>
        <v>52</v>
      </c>
      <c r="E61" s="13">
        <f>G61-C61</f>
        <v>208</v>
      </c>
      <c r="F61" s="106">
        <v>1</v>
      </c>
      <c r="G61" s="126">
        <f>(B61+D61)*4*F61</f>
        <v>1248</v>
      </c>
      <c r="H61" s="74"/>
      <c r="I61" s="125"/>
      <c r="J61" s="13"/>
      <c r="K61" s="13"/>
      <c r="L61" s="13"/>
      <c r="M61" s="13"/>
      <c r="N61" s="106"/>
      <c r="O61" s="126"/>
      <c r="P61" s="7"/>
    </row>
    <row r="62" spans="1:16" x14ac:dyDescent="0.25">
      <c r="A62" s="125" t="s">
        <v>62</v>
      </c>
      <c r="B62" s="13">
        <v>230</v>
      </c>
      <c r="C62" s="13">
        <f>B62*D56*F62</f>
        <v>1840</v>
      </c>
      <c r="D62" s="13">
        <f>B62*20%</f>
        <v>46</v>
      </c>
      <c r="E62" s="13">
        <f>G62-C62</f>
        <v>368</v>
      </c>
      <c r="F62" s="106">
        <v>1</v>
      </c>
      <c r="G62" s="126">
        <f>(B62+D62)*D56*F62</f>
        <v>2208</v>
      </c>
      <c r="H62" s="74"/>
      <c r="I62" s="125"/>
      <c r="J62" s="13"/>
      <c r="K62" s="13"/>
      <c r="L62" s="13"/>
      <c r="M62" s="13"/>
      <c r="N62" s="106"/>
      <c r="O62" s="126"/>
      <c r="P62" s="7"/>
    </row>
    <row r="63" spans="1:16" x14ac:dyDescent="0.25">
      <c r="A63" s="125" t="s">
        <v>70</v>
      </c>
      <c r="B63" s="13">
        <v>230</v>
      </c>
      <c r="C63" s="13">
        <f>B63*D56*F63</f>
        <v>1840</v>
      </c>
      <c r="D63" s="13">
        <v>34</v>
      </c>
      <c r="E63" s="13">
        <v>272</v>
      </c>
      <c r="F63" s="106">
        <v>1</v>
      </c>
      <c r="G63" s="126">
        <f>(B63+D63)*D56*F63</f>
        <v>2112</v>
      </c>
      <c r="H63" s="74"/>
      <c r="I63" s="125"/>
      <c r="J63" s="13"/>
      <c r="K63" s="13"/>
      <c r="L63" s="13"/>
      <c r="M63" s="13"/>
      <c r="N63" s="106"/>
      <c r="O63" s="126"/>
      <c r="P63" s="7"/>
    </row>
    <row r="64" spans="1:16" x14ac:dyDescent="0.25">
      <c r="A64" s="125" t="s">
        <v>138</v>
      </c>
      <c r="B64" s="13">
        <v>230</v>
      </c>
      <c r="C64" s="13">
        <f>B64*D56*F64</f>
        <v>1840</v>
      </c>
      <c r="D64" s="13">
        <f t="shared" ref="D64:D65" si="7">B64*20%</f>
        <v>46</v>
      </c>
      <c r="E64" s="13">
        <f>G64-C64</f>
        <v>368</v>
      </c>
      <c r="F64" s="106">
        <v>1</v>
      </c>
      <c r="G64" s="126">
        <f>(B64+D64)*D56*F64</f>
        <v>2208</v>
      </c>
      <c r="H64" s="74"/>
      <c r="I64" s="125"/>
      <c r="J64" s="13"/>
      <c r="K64" s="13"/>
      <c r="L64" s="13"/>
      <c r="M64" s="13"/>
      <c r="N64" s="106"/>
      <c r="O64" s="126"/>
      <c r="P64" s="7"/>
    </row>
    <row r="65" spans="1:16" x14ac:dyDescent="0.25">
      <c r="A65" s="125" t="s">
        <v>139</v>
      </c>
      <c r="B65" s="13">
        <v>230</v>
      </c>
      <c r="C65" s="13">
        <f>B65*D56*F65</f>
        <v>1840</v>
      </c>
      <c r="D65" s="13">
        <f t="shared" si="7"/>
        <v>46</v>
      </c>
      <c r="E65" s="13">
        <f>G65-C65</f>
        <v>368</v>
      </c>
      <c r="F65" s="106">
        <v>1</v>
      </c>
      <c r="G65" s="126">
        <f>(B65+D65)*D56*F65</f>
        <v>2208</v>
      </c>
      <c r="H65" s="74"/>
      <c r="I65" s="125"/>
      <c r="J65" s="13"/>
      <c r="K65" s="13"/>
      <c r="L65" s="13"/>
      <c r="M65" s="13"/>
      <c r="N65" s="106"/>
      <c r="O65" s="126"/>
      <c r="P65" s="7"/>
    </row>
    <row r="66" spans="1:16" x14ac:dyDescent="0.25">
      <c r="A66" s="125"/>
      <c r="B66" s="13"/>
      <c r="C66" s="127">
        <f>SUM(C60:C65)</f>
        <v>10480</v>
      </c>
      <c r="D66" s="13"/>
      <c r="E66" s="127">
        <f>SUM(E60:E65)</f>
        <v>2000</v>
      </c>
      <c r="F66" s="106"/>
      <c r="G66" s="126"/>
      <c r="H66" s="74"/>
      <c r="I66" s="125"/>
      <c r="J66" s="13"/>
      <c r="K66" s="13"/>
      <c r="L66" s="13"/>
      <c r="M66" s="13"/>
      <c r="N66" s="106"/>
      <c r="O66" s="126"/>
      <c r="P66" s="7"/>
    </row>
    <row r="67" spans="1:16" x14ac:dyDescent="0.25">
      <c r="A67" s="272" t="s">
        <v>14</v>
      </c>
      <c r="B67" s="272"/>
      <c r="C67" s="272"/>
      <c r="D67" s="272"/>
      <c r="E67" s="272"/>
      <c r="F67" s="272"/>
      <c r="G67" s="86">
        <f>SUM(G60:G66)</f>
        <v>12480</v>
      </c>
      <c r="H67" s="74"/>
      <c r="I67" s="272" t="s">
        <v>14</v>
      </c>
      <c r="J67" s="272"/>
      <c r="K67" s="272"/>
      <c r="L67" s="272"/>
      <c r="M67" s="272"/>
      <c r="N67" s="272"/>
      <c r="O67" s="86">
        <v>0</v>
      </c>
      <c r="P67" s="7"/>
    </row>
    <row r="68" spans="1:16" x14ac:dyDescent="0.25">
      <c r="A68" s="74"/>
      <c r="B68" s="74"/>
      <c r="C68" s="74"/>
      <c r="D68" s="74"/>
      <c r="E68" s="74"/>
      <c r="F68" s="74"/>
      <c r="G68" s="74"/>
      <c r="H68" s="74"/>
      <c r="I68" s="74"/>
      <c r="J68" s="247" t="s">
        <v>26</v>
      </c>
      <c r="K68" s="247"/>
      <c r="L68" s="247"/>
      <c r="M68" s="247"/>
      <c r="N68" s="247"/>
      <c r="O68" s="92"/>
      <c r="P68" s="7"/>
    </row>
    <row r="69" spans="1:16" x14ac:dyDescent="0.25">
      <c r="A69" s="74"/>
      <c r="B69" s="74"/>
      <c r="C69" s="74"/>
      <c r="D69" s="74"/>
      <c r="E69" s="74"/>
      <c r="F69" s="74"/>
      <c r="G69" s="74"/>
      <c r="H69" s="74"/>
      <c r="I69" s="74"/>
      <c r="J69" s="121"/>
      <c r="K69" s="121"/>
      <c r="L69" s="121"/>
      <c r="M69" s="121"/>
      <c r="N69" s="121"/>
      <c r="O69" s="123"/>
      <c r="P69" s="7"/>
    </row>
    <row r="70" spans="1:16" x14ac:dyDescent="0.25">
      <c r="A70" s="248" t="s">
        <v>205</v>
      </c>
      <c r="B70" s="248"/>
      <c r="C70" s="248"/>
      <c r="D70" s="248"/>
      <c r="E70" s="248"/>
      <c r="F70" s="248"/>
      <c r="G70" s="248"/>
      <c r="H70" s="248"/>
      <c r="I70" s="248"/>
      <c r="J70" s="248"/>
      <c r="K70" s="248"/>
      <c r="L70" s="248"/>
      <c r="M70" s="248"/>
      <c r="N70" s="248"/>
      <c r="O70" s="248"/>
      <c r="P70" s="7"/>
    </row>
    <row r="71" spans="1:16" x14ac:dyDescent="0.25">
      <c r="A71" s="71" t="s">
        <v>172</v>
      </c>
      <c r="B71" s="72" t="s">
        <v>47</v>
      </c>
      <c r="C71" s="72"/>
      <c r="D71" s="72">
        <v>8</v>
      </c>
      <c r="E71" s="72"/>
      <c r="F71" s="73"/>
      <c r="G71" s="71"/>
      <c r="H71" s="74"/>
      <c r="I71" s="72" t="s">
        <v>112</v>
      </c>
      <c r="J71" s="72">
        <v>8</v>
      </c>
      <c r="K71" s="72"/>
      <c r="L71" s="124"/>
      <c r="M71" s="124"/>
      <c r="N71" s="71"/>
      <c r="O71" s="71"/>
      <c r="P71" s="7"/>
    </row>
    <row r="72" spans="1:16" x14ac:dyDescent="0.25">
      <c r="A72" s="183" t="s">
        <v>53</v>
      </c>
      <c r="B72" s="72" t="s">
        <v>110</v>
      </c>
      <c r="C72" s="72"/>
      <c r="D72" s="72"/>
      <c r="E72" s="72"/>
      <c r="F72" s="71"/>
      <c r="G72" s="71"/>
      <c r="H72" s="74"/>
      <c r="I72" s="183" t="s">
        <v>53</v>
      </c>
      <c r="J72" s="72" t="s">
        <v>110</v>
      </c>
      <c r="K72" s="72"/>
      <c r="L72" s="72"/>
      <c r="M72" s="72"/>
      <c r="N72" s="71"/>
      <c r="O72" s="71"/>
      <c r="P72" s="7"/>
    </row>
    <row r="73" spans="1:16" ht="15.75" thickBot="1" x14ac:dyDescent="0.3">
      <c r="A73" s="244" t="s">
        <v>6</v>
      </c>
      <c r="B73" s="244"/>
      <c r="C73" s="244"/>
      <c r="D73" s="244"/>
      <c r="E73" s="244"/>
      <c r="F73" s="244"/>
      <c r="G73" s="244"/>
      <c r="H73" s="74"/>
      <c r="I73" s="244" t="s">
        <v>7</v>
      </c>
      <c r="J73" s="244"/>
      <c r="K73" s="244"/>
      <c r="L73" s="244"/>
      <c r="M73" s="244"/>
      <c r="N73" s="244"/>
      <c r="O73" s="244"/>
      <c r="P73" s="7"/>
    </row>
    <row r="74" spans="1:16" x14ac:dyDescent="0.25">
      <c r="A74" s="2" t="s">
        <v>54</v>
      </c>
      <c r="B74" s="2" t="s">
        <v>55</v>
      </c>
      <c r="C74" s="12" t="s">
        <v>56</v>
      </c>
      <c r="D74" s="2" t="s">
        <v>57</v>
      </c>
      <c r="E74" s="12" t="s">
        <v>58</v>
      </c>
      <c r="F74" s="3" t="s">
        <v>59</v>
      </c>
      <c r="G74" s="4" t="s">
        <v>11</v>
      </c>
      <c r="H74" s="74"/>
      <c r="I74" s="75" t="s">
        <v>54</v>
      </c>
      <c r="J74" s="75" t="s">
        <v>60</v>
      </c>
      <c r="K74" s="12" t="s">
        <v>56</v>
      </c>
      <c r="L74" s="75" t="s">
        <v>57</v>
      </c>
      <c r="M74" s="12" t="s">
        <v>58</v>
      </c>
      <c r="N74" s="76" t="s">
        <v>59</v>
      </c>
      <c r="O74" s="77" t="s">
        <v>15</v>
      </c>
      <c r="P74" s="7"/>
    </row>
    <row r="75" spans="1:16" x14ac:dyDescent="0.25">
      <c r="A75" s="125" t="s">
        <v>61</v>
      </c>
      <c r="B75" s="13">
        <v>260</v>
      </c>
      <c r="C75" s="14">
        <f>B75*D71*F75</f>
        <v>2080</v>
      </c>
      <c r="D75" s="13">
        <f>B75*20%</f>
        <v>52</v>
      </c>
      <c r="E75" s="13">
        <f>G75-C75</f>
        <v>416</v>
      </c>
      <c r="F75" s="106">
        <v>1</v>
      </c>
      <c r="G75" s="126">
        <f>(B75+D75)*D71*F75</f>
        <v>2496</v>
      </c>
      <c r="H75" s="74"/>
      <c r="I75" s="125"/>
      <c r="J75" s="13"/>
      <c r="K75" s="13"/>
      <c r="L75" s="13"/>
      <c r="M75" s="13"/>
      <c r="N75" s="106"/>
      <c r="O75" s="126"/>
      <c r="P75" s="7"/>
    </row>
    <row r="76" spans="1:16" x14ac:dyDescent="0.25">
      <c r="A76" s="125" t="s">
        <v>148</v>
      </c>
      <c r="B76" s="13">
        <v>260</v>
      </c>
      <c r="C76" s="14">
        <f>B76*4*F76</f>
        <v>1040</v>
      </c>
      <c r="D76" s="13">
        <f>B76*20%</f>
        <v>52</v>
      </c>
      <c r="E76" s="13">
        <f>G76-C76</f>
        <v>208</v>
      </c>
      <c r="F76" s="106">
        <v>1</v>
      </c>
      <c r="G76" s="126">
        <f>(B76+D76)*4*F76</f>
        <v>1248</v>
      </c>
      <c r="H76" s="74"/>
      <c r="I76" s="125"/>
      <c r="J76" s="13"/>
      <c r="K76" s="13"/>
      <c r="L76" s="13"/>
      <c r="M76" s="13"/>
      <c r="N76" s="106"/>
      <c r="O76" s="126"/>
      <c r="P76" s="7"/>
    </row>
    <row r="77" spans="1:16" x14ac:dyDescent="0.25">
      <c r="A77" s="125" t="s">
        <v>62</v>
      </c>
      <c r="B77" s="13">
        <v>230</v>
      </c>
      <c r="C77" s="14">
        <f>B77*D71*F77</f>
        <v>1840</v>
      </c>
      <c r="D77" s="13">
        <f t="shared" ref="D77:D80" si="8">B77*20%</f>
        <v>46</v>
      </c>
      <c r="E77" s="13">
        <f t="shared" ref="E77:E78" si="9">G77-C77</f>
        <v>368</v>
      </c>
      <c r="F77" s="106">
        <v>1</v>
      </c>
      <c r="G77" s="126">
        <f>(B77+D77)*D71*F77</f>
        <v>2208</v>
      </c>
      <c r="H77" s="74"/>
      <c r="I77" s="125"/>
      <c r="J77" s="13"/>
      <c r="K77" s="13"/>
      <c r="L77" s="13"/>
      <c r="M77" s="13"/>
      <c r="N77" s="106"/>
      <c r="O77" s="126"/>
      <c r="P77" s="7"/>
    </row>
    <row r="78" spans="1:16" x14ac:dyDescent="0.25">
      <c r="A78" s="125" t="s">
        <v>70</v>
      </c>
      <c r="B78" s="13">
        <v>230</v>
      </c>
      <c r="C78" s="14">
        <f>B78*D71*F78</f>
        <v>1840</v>
      </c>
      <c r="D78" s="13">
        <f t="shared" si="8"/>
        <v>46</v>
      </c>
      <c r="E78" s="13">
        <f t="shared" si="9"/>
        <v>368</v>
      </c>
      <c r="F78" s="106">
        <v>1</v>
      </c>
      <c r="G78" s="126">
        <f>(B78+D78)*D71*F78</f>
        <v>2208</v>
      </c>
      <c r="H78" s="74"/>
      <c r="I78" s="125"/>
      <c r="J78" s="13"/>
      <c r="K78" s="13"/>
      <c r="L78" s="13"/>
      <c r="M78" s="13"/>
      <c r="N78" s="106"/>
      <c r="O78" s="126"/>
      <c r="P78" s="7"/>
    </row>
    <row r="79" spans="1:16" x14ac:dyDescent="0.25">
      <c r="A79" s="125" t="s">
        <v>138</v>
      </c>
      <c r="B79" s="13">
        <v>230</v>
      </c>
      <c r="C79" s="13">
        <f>B79*D71*F79</f>
        <v>1840</v>
      </c>
      <c r="D79" s="13">
        <f t="shared" si="8"/>
        <v>46</v>
      </c>
      <c r="E79" s="13">
        <f>G79-C79</f>
        <v>368</v>
      </c>
      <c r="F79" s="106">
        <v>1</v>
      </c>
      <c r="G79" s="126">
        <f>(B79+D79)*D71*F79</f>
        <v>2208</v>
      </c>
      <c r="H79" s="74"/>
      <c r="I79" s="125"/>
      <c r="J79" s="13"/>
      <c r="K79" s="13"/>
      <c r="L79" s="13"/>
      <c r="M79" s="13"/>
      <c r="N79" s="106"/>
      <c r="O79" s="126"/>
      <c r="P79" s="7"/>
    </row>
    <row r="80" spans="1:16" x14ac:dyDescent="0.25">
      <c r="A80" s="125" t="s">
        <v>139</v>
      </c>
      <c r="B80" s="13">
        <v>230</v>
      </c>
      <c r="C80" s="13">
        <f>B80*D71*F80</f>
        <v>1840</v>
      </c>
      <c r="D80" s="13">
        <f t="shared" si="8"/>
        <v>46</v>
      </c>
      <c r="E80" s="13">
        <f>G80-C80</f>
        <v>368</v>
      </c>
      <c r="F80" s="106">
        <v>1</v>
      </c>
      <c r="G80" s="126">
        <f>(B80+D80)*D71*F80</f>
        <v>2208</v>
      </c>
      <c r="H80" s="74"/>
      <c r="I80" s="125"/>
      <c r="J80" s="13"/>
      <c r="K80" s="13"/>
      <c r="L80" s="13"/>
      <c r="M80" s="13"/>
      <c r="N80" s="106"/>
      <c r="O80" s="126"/>
      <c r="P80" s="7"/>
    </row>
    <row r="81" spans="1:16" x14ac:dyDescent="0.25">
      <c r="A81" s="125"/>
      <c r="B81" s="13"/>
      <c r="C81" s="127">
        <f>SUM(C75:C80)</f>
        <v>10480</v>
      </c>
      <c r="D81" s="13"/>
      <c r="E81" s="127">
        <f>SUM(E75:E80)</f>
        <v>2096</v>
      </c>
      <c r="F81" s="106"/>
      <c r="G81" s="126"/>
      <c r="H81" s="74"/>
      <c r="I81" s="125"/>
      <c r="J81" s="13"/>
      <c r="K81" s="13"/>
      <c r="L81" s="13"/>
      <c r="M81" s="13"/>
      <c r="N81" s="106"/>
      <c r="O81" s="126"/>
      <c r="P81" s="7"/>
    </row>
    <row r="82" spans="1:16" x14ac:dyDescent="0.25">
      <c r="A82" s="74"/>
      <c r="B82" s="74"/>
      <c r="C82" s="74"/>
      <c r="D82" s="74"/>
      <c r="E82" s="74"/>
      <c r="F82" s="74"/>
      <c r="G82" s="126"/>
      <c r="H82" s="74"/>
      <c r="I82" s="115"/>
      <c r="J82" s="130"/>
      <c r="K82" s="130"/>
      <c r="L82" s="130"/>
      <c r="M82" s="130"/>
      <c r="N82" s="8"/>
      <c r="O82" s="107"/>
      <c r="P82" s="7"/>
    </row>
    <row r="83" spans="1:16" x14ac:dyDescent="0.25">
      <c r="A83" s="272" t="s">
        <v>14</v>
      </c>
      <c r="B83" s="272"/>
      <c r="C83" s="272"/>
      <c r="D83" s="272"/>
      <c r="E83" s="272"/>
      <c r="F83" s="272"/>
      <c r="G83" s="86">
        <f>SUM(G75:G82)</f>
        <v>12576</v>
      </c>
      <c r="H83" s="74"/>
      <c r="I83" s="272" t="s">
        <v>14</v>
      </c>
      <c r="J83" s="272"/>
      <c r="K83" s="272"/>
      <c r="L83" s="272"/>
      <c r="M83" s="272"/>
      <c r="N83" s="272"/>
      <c r="O83" s="86">
        <v>0</v>
      </c>
      <c r="P83" s="7"/>
    </row>
    <row r="84" spans="1:16" x14ac:dyDescent="0.25">
      <c r="A84" s="74"/>
      <c r="B84" s="74"/>
      <c r="C84" s="74"/>
      <c r="D84" s="74"/>
      <c r="E84" s="74"/>
      <c r="F84" s="74"/>
      <c r="G84" s="74"/>
      <c r="H84" s="74"/>
      <c r="I84" s="74"/>
      <c r="J84" s="247" t="s">
        <v>26</v>
      </c>
      <c r="K84" s="247"/>
      <c r="L84" s="247"/>
      <c r="M84" s="247"/>
      <c r="N84" s="247"/>
      <c r="O84" s="92"/>
      <c r="P84" s="7"/>
    </row>
    <row r="85" spans="1:16" x14ac:dyDescent="0.2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"/>
    </row>
    <row r="86" spans="1:16" x14ac:dyDescent="0.25">
      <c r="A86" s="248" t="s">
        <v>218</v>
      </c>
      <c r="B86" s="248"/>
      <c r="C86" s="248"/>
      <c r="D86" s="248"/>
      <c r="E86" s="248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7"/>
    </row>
    <row r="87" spans="1:16" x14ac:dyDescent="0.25">
      <c r="A87" s="71" t="s">
        <v>173</v>
      </c>
      <c r="B87" s="72" t="s">
        <v>47</v>
      </c>
      <c r="C87" s="72"/>
      <c r="D87" s="72">
        <v>8</v>
      </c>
      <c r="E87" s="72"/>
      <c r="F87" s="73"/>
      <c r="G87" s="71"/>
      <c r="H87" s="74"/>
      <c r="I87" s="72" t="s">
        <v>112</v>
      </c>
      <c r="J87" s="72">
        <v>8</v>
      </c>
      <c r="K87" s="72"/>
      <c r="L87" s="124"/>
      <c r="M87" s="124"/>
      <c r="N87" s="71"/>
      <c r="O87" s="71"/>
      <c r="P87" s="7"/>
    </row>
    <row r="88" spans="1:16" x14ac:dyDescent="0.25">
      <c r="A88" s="207" t="s">
        <v>53</v>
      </c>
      <c r="B88" s="72" t="s">
        <v>110</v>
      </c>
      <c r="C88" s="72"/>
      <c r="D88" s="72"/>
      <c r="E88" s="72"/>
      <c r="F88" s="71"/>
      <c r="G88" s="71"/>
      <c r="H88" s="74"/>
      <c r="I88" s="207" t="s">
        <v>53</v>
      </c>
      <c r="J88" s="72" t="s">
        <v>110</v>
      </c>
      <c r="K88" s="72"/>
      <c r="L88" s="72"/>
      <c r="M88" s="72"/>
      <c r="N88" s="71"/>
      <c r="O88" s="71"/>
      <c r="P88" s="7"/>
    </row>
    <row r="89" spans="1:16" ht="15.75" thickBot="1" x14ac:dyDescent="0.3">
      <c r="A89" s="244" t="s">
        <v>6</v>
      </c>
      <c r="B89" s="244"/>
      <c r="C89" s="244"/>
      <c r="D89" s="244"/>
      <c r="E89" s="244"/>
      <c r="F89" s="244"/>
      <c r="G89" s="244"/>
      <c r="H89" s="74"/>
      <c r="I89" s="244" t="s">
        <v>7</v>
      </c>
      <c r="J89" s="244"/>
      <c r="K89" s="244"/>
      <c r="L89" s="244"/>
      <c r="M89" s="244"/>
      <c r="N89" s="244"/>
      <c r="O89" s="244"/>
      <c r="P89" s="7"/>
    </row>
    <row r="90" spans="1:16" x14ac:dyDescent="0.25">
      <c r="A90" s="2" t="s">
        <v>54</v>
      </c>
      <c r="B90" s="2" t="s">
        <v>55</v>
      </c>
      <c r="C90" s="12" t="s">
        <v>56</v>
      </c>
      <c r="D90" s="2" t="s">
        <v>57</v>
      </c>
      <c r="E90" s="12" t="s">
        <v>58</v>
      </c>
      <c r="F90" s="3" t="s">
        <v>59</v>
      </c>
      <c r="G90" s="4" t="s">
        <v>11</v>
      </c>
      <c r="H90" s="74"/>
      <c r="I90" s="75" t="s">
        <v>54</v>
      </c>
      <c r="J90" s="75" t="s">
        <v>60</v>
      </c>
      <c r="K90" s="12" t="s">
        <v>56</v>
      </c>
      <c r="L90" s="75" t="s">
        <v>57</v>
      </c>
      <c r="M90" s="12" t="s">
        <v>58</v>
      </c>
      <c r="N90" s="76" t="s">
        <v>59</v>
      </c>
      <c r="O90" s="77" t="s">
        <v>15</v>
      </c>
      <c r="P90" s="7"/>
    </row>
    <row r="91" spans="1:16" x14ac:dyDescent="0.25">
      <c r="A91" s="125" t="s">
        <v>61</v>
      </c>
      <c r="B91" s="13">
        <v>260</v>
      </c>
      <c r="C91" s="14">
        <f>B91*D87*F91</f>
        <v>2080</v>
      </c>
      <c r="D91" s="13">
        <f>B91*20%</f>
        <v>52</v>
      </c>
      <c r="E91" s="13">
        <f>G91-C91</f>
        <v>416</v>
      </c>
      <c r="F91" s="106">
        <v>1</v>
      </c>
      <c r="G91" s="126">
        <f>(B91+D91)*D87*F91</f>
        <v>2496</v>
      </c>
      <c r="H91" s="74"/>
      <c r="I91" s="125"/>
      <c r="J91" s="13"/>
      <c r="K91" s="13"/>
      <c r="L91" s="13"/>
      <c r="M91" s="13"/>
      <c r="N91" s="106"/>
      <c r="O91" s="126"/>
      <c r="P91" s="7"/>
    </row>
    <row r="92" spans="1:16" x14ac:dyDescent="0.25">
      <c r="A92" s="125" t="s">
        <v>148</v>
      </c>
      <c r="B92" s="13">
        <v>260</v>
      </c>
      <c r="C92" s="14">
        <f>B92*4*F92</f>
        <v>1040</v>
      </c>
      <c r="D92" s="13">
        <f>B92*20%</f>
        <v>52</v>
      </c>
      <c r="E92" s="13">
        <f>G92-C92</f>
        <v>208</v>
      </c>
      <c r="F92" s="106">
        <v>1</v>
      </c>
      <c r="G92" s="126">
        <f>(B92+D92)*4*F92</f>
        <v>1248</v>
      </c>
      <c r="H92" s="74"/>
      <c r="I92" s="125"/>
      <c r="J92" s="13"/>
      <c r="K92" s="13"/>
      <c r="L92" s="13"/>
      <c r="M92" s="13"/>
      <c r="N92" s="106"/>
      <c r="O92" s="126"/>
      <c r="P92" s="7"/>
    </row>
    <row r="93" spans="1:16" x14ac:dyDescent="0.25">
      <c r="A93" s="125" t="s">
        <v>62</v>
      </c>
      <c r="B93" s="13">
        <v>230</v>
      </c>
      <c r="C93" s="14">
        <f>B93*D87*F93</f>
        <v>1840</v>
      </c>
      <c r="D93" s="13">
        <f t="shared" ref="D93:D96" si="10">B93*20%</f>
        <v>46</v>
      </c>
      <c r="E93" s="13">
        <f t="shared" ref="E93:E94" si="11">G93-C93</f>
        <v>368</v>
      </c>
      <c r="F93" s="106">
        <v>1</v>
      </c>
      <c r="G93" s="126">
        <f>(B93+D93)*D87*F93</f>
        <v>2208</v>
      </c>
      <c r="H93" s="74"/>
      <c r="I93" s="125"/>
      <c r="J93" s="13"/>
      <c r="K93" s="13"/>
      <c r="L93" s="13"/>
      <c r="M93" s="13"/>
      <c r="N93" s="106"/>
      <c r="O93" s="126"/>
      <c r="P93" s="7"/>
    </row>
    <row r="94" spans="1:16" x14ac:dyDescent="0.25">
      <c r="A94" s="125" t="s">
        <v>70</v>
      </c>
      <c r="B94" s="13">
        <v>230</v>
      </c>
      <c r="C94" s="14">
        <f>B94*D87*F94</f>
        <v>1840</v>
      </c>
      <c r="D94" s="13">
        <f t="shared" si="10"/>
        <v>46</v>
      </c>
      <c r="E94" s="13">
        <f t="shared" si="11"/>
        <v>368</v>
      </c>
      <c r="F94" s="106">
        <v>1</v>
      </c>
      <c r="G94" s="126">
        <f>(B94+D94)*D87*F94</f>
        <v>2208</v>
      </c>
      <c r="H94" s="74"/>
      <c r="I94" s="125"/>
      <c r="J94" s="13"/>
      <c r="K94" s="13"/>
      <c r="L94" s="13"/>
      <c r="M94" s="13"/>
      <c r="N94" s="106"/>
      <c r="O94" s="126"/>
      <c r="P94" s="7"/>
    </row>
    <row r="95" spans="1:16" x14ac:dyDescent="0.25">
      <c r="A95" s="125" t="s">
        <v>138</v>
      </c>
      <c r="B95" s="13">
        <v>230</v>
      </c>
      <c r="C95" s="13">
        <f>B95*D87*F95</f>
        <v>1840</v>
      </c>
      <c r="D95" s="13">
        <f t="shared" si="10"/>
        <v>46</v>
      </c>
      <c r="E95" s="13">
        <f>G95-C95</f>
        <v>368</v>
      </c>
      <c r="F95" s="106">
        <v>1</v>
      </c>
      <c r="G95" s="126">
        <f>(B95+D95)*D87*F95</f>
        <v>2208</v>
      </c>
      <c r="H95" s="74"/>
      <c r="I95" s="125"/>
      <c r="J95" s="13"/>
      <c r="K95" s="13"/>
      <c r="L95" s="13"/>
      <c r="M95" s="13"/>
      <c r="N95" s="106"/>
      <c r="O95" s="126"/>
      <c r="P95" s="7"/>
    </row>
    <row r="96" spans="1:16" x14ac:dyDescent="0.25">
      <c r="A96" s="125" t="s">
        <v>139</v>
      </c>
      <c r="B96" s="13">
        <v>230</v>
      </c>
      <c r="C96" s="13">
        <f>B96*D87*F96</f>
        <v>1840</v>
      </c>
      <c r="D96" s="13">
        <f t="shared" si="10"/>
        <v>46</v>
      </c>
      <c r="E96" s="13">
        <f>G96-C96</f>
        <v>368</v>
      </c>
      <c r="F96" s="106">
        <v>1</v>
      </c>
      <c r="G96" s="126">
        <f>(B96+D96)*D87*F96</f>
        <v>2208</v>
      </c>
      <c r="H96" s="74"/>
      <c r="I96" s="125"/>
      <c r="J96" s="13"/>
      <c r="K96" s="13"/>
      <c r="L96" s="13"/>
      <c r="M96" s="13"/>
      <c r="N96" s="106"/>
      <c r="O96" s="126"/>
      <c r="P96" s="7"/>
    </row>
    <row r="97" spans="1:16" x14ac:dyDescent="0.25">
      <c r="A97" s="125"/>
      <c r="B97" s="13"/>
      <c r="C97" s="127">
        <f>SUM(C91:C96)</f>
        <v>10480</v>
      </c>
      <c r="D97" s="13"/>
      <c r="E97" s="127">
        <f>SUM(E91:E96)</f>
        <v>2096</v>
      </c>
      <c r="F97" s="106"/>
      <c r="G97" s="126"/>
      <c r="H97" s="74"/>
      <c r="I97" s="125"/>
      <c r="J97" s="13"/>
      <c r="K97" s="13"/>
      <c r="L97" s="13"/>
      <c r="M97" s="13"/>
      <c r="N97" s="106"/>
      <c r="O97" s="126"/>
      <c r="P97" s="7"/>
    </row>
    <row r="98" spans="1:16" x14ac:dyDescent="0.25">
      <c r="A98" s="74"/>
      <c r="B98" s="74"/>
      <c r="C98" s="74"/>
      <c r="D98" s="74"/>
      <c r="E98" s="74"/>
      <c r="F98" s="74"/>
      <c r="G98" s="126"/>
      <c r="H98" s="74"/>
      <c r="I98" s="115"/>
      <c r="J98" s="130"/>
      <c r="K98" s="130"/>
      <c r="L98" s="130"/>
      <c r="M98" s="130"/>
      <c r="N98" s="8"/>
      <c r="O98" s="107"/>
      <c r="P98" s="7"/>
    </row>
    <row r="99" spans="1:16" x14ac:dyDescent="0.25">
      <c r="A99" s="272" t="s">
        <v>14</v>
      </c>
      <c r="B99" s="272"/>
      <c r="C99" s="272"/>
      <c r="D99" s="272"/>
      <c r="E99" s="272"/>
      <c r="F99" s="272"/>
      <c r="G99" s="86">
        <f>SUM(G91:G98)</f>
        <v>12576</v>
      </c>
      <c r="H99" s="74"/>
      <c r="I99" s="272" t="s">
        <v>14</v>
      </c>
      <c r="J99" s="272"/>
      <c r="K99" s="272"/>
      <c r="L99" s="272"/>
      <c r="M99" s="272"/>
      <c r="N99" s="272"/>
      <c r="O99" s="86">
        <v>0</v>
      </c>
      <c r="P99" s="7"/>
    </row>
    <row r="100" spans="1:16" x14ac:dyDescent="0.25">
      <c r="A100" s="74"/>
      <c r="B100" s="74"/>
      <c r="C100" s="74"/>
      <c r="D100" s="74"/>
      <c r="E100" s="74"/>
      <c r="F100" s="74"/>
      <c r="G100" s="74"/>
      <c r="H100" s="74"/>
      <c r="I100" s="74"/>
      <c r="J100" s="247" t="s">
        <v>26</v>
      </c>
      <c r="K100" s="247"/>
      <c r="L100" s="247"/>
      <c r="M100" s="247"/>
      <c r="N100" s="247"/>
      <c r="O100" s="92"/>
      <c r="P100" s="7"/>
    </row>
    <row r="101" spans="1:16" x14ac:dyDescent="0.25">
      <c r="A101" s="74"/>
      <c r="B101" s="74"/>
      <c r="C101" s="74"/>
      <c r="D101" s="74"/>
      <c r="E101" s="74"/>
      <c r="F101" s="74"/>
      <c r="G101" s="74"/>
      <c r="H101" s="74"/>
      <c r="I101" s="74"/>
      <c r="J101" s="121"/>
      <c r="K101" s="121"/>
      <c r="L101" s="121"/>
      <c r="M101" s="121"/>
      <c r="N101" s="121"/>
      <c r="O101" s="123"/>
      <c r="P101" s="7"/>
    </row>
    <row r="102" spans="1:16" x14ac:dyDescent="0.25">
      <c r="A102" s="248" t="s">
        <v>207</v>
      </c>
      <c r="B102" s="248"/>
      <c r="C102" s="248"/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7"/>
    </row>
    <row r="103" spans="1:16" x14ac:dyDescent="0.25">
      <c r="A103" s="71" t="s">
        <v>174</v>
      </c>
      <c r="B103" s="72" t="s">
        <v>47</v>
      </c>
      <c r="C103" s="72"/>
      <c r="D103" s="72">
        <v>8</v>
      </c>
      <c r="E103" s="72"/>
      <c r="F103" s="73"/>
      <c r="G103" s="71"/>
      <c r="H103" s="74"/>
      <c r="I103" s="72" t="s">
        <v>112</v>
      </c>
      <c r="J103" s="72">
        <v>8</v>
      </c>
      <c r="K103" s="72"/>
      <c r="L103" s="124"/>
      <c r="M103" s="124"/>
      <c r="N103" s="71"/>
      <c r="O103" s="71"/>
      <c r="P103" s="7"/>
    </row>
    <row r="104" spans="1:16" x14ac:dyDescent="0.25">
      <c r="A104" s="217" t="s">
        <v>53</v>
      </c>
      <c r="B104" s="72" t="s">
        <v>110</v>
      </c>
      <c r="C104" s="72"/>
      <c r="D104" s="72"/>
      <c r="E104" s="72"/>
      <c r="F104" s="71"/>
      <c r="G104" s="71"/>
      <c r="H104" s="74"/>
      <c r="I104" s="217" t="s">
        <v>53</v>
      </c>
      <c r="J104" s="72" t="s">
        <v>110</v>
      </c>
      <c r="K104" s="72"/>
      <c r="L104" s="72"/>
      <c r="M104" s="72"/>
      <c r="N104" s="71"/>
      <c r="O104" s="71"/>
      <c r="P104" s="7"/>
    </row>
    <row r="105" spans="1:16" ht="15.75" thickBot="1" x14ac:dyDescent="0.3">
      <c r="A105" s="244" t="s">
        <v>6</v>
      </c>
      <c r="B105" s="244"/>
      <c r="C105" s="244"/>
      <c r="D105" s="244"/>
      <c r="E105" s="244"/>
      <c r="F105" s="244"/>
      <c r="G105" s="244"/>
      <c r="H105" s="74"/>
      <c r="I105" s="244" t="s">
        <v>7</v>
      </c>
      <c r="J105" s="244"/>
      <c r="K105" s="244"/>
      <c r="L105" s="244"/>
      <c r="M105" s="244"/>
      <c r="N105" s="244"/>
      <c r="O105" s="244"/>
      <c r="P105" s="7"/>
    </row>
    <row r="106" spans="1:16" x14ac:dyDescent="0.25">
      <c r="A106" s="2" t="s">
        <v>54</v>
      </c>
      <c r="B106" s="2" t="s">
        <v>55</v>
      </c>
      <c r="C106" s="12" t="s">
        <v>56</v>
      </c>
      <c r="D106" s="2" t="s">
        <v>57</v>
      </c>
      <c r="E106" s="12" t="s">
        <v>58</v>
      </c>
      <c r="F106" s="3" t="s">
        <v>59</v>
      </c>
      <c r="G106" s="4" t="s">
        <v>11</v>
      </c>
      <c r="H106" s="74"/>
      <c r="I106" s="75" t="s">
        <v>54</v>
      </c>
      <c r="J106" s="75" t="s">
        <v>60</v>
      </c>
      <c r="K106" s="12" t="s">
        <v>56</v>
      </c>
      <c r="L106" s="75" t="s">
        <v>57</v>
      </c>
      <c r="M106" s="12" t="s">
        <v>58</v>
      </c>
      <c r="N106" s="76" t="s">
        <v>59</v>
      </c>
      <c r="O106" s="77" t="s">
        <v>15</v>
      </c>
      <c r="P106" s="7"/>
    </row>
    <row r="107" spans="1:16" x14ac:dyDescent="0.25">
      <c r="A107" s="125" t="s">
        <v>61</v>
      </c>
      <c r="B107" s="13">
        <v>260</v>
      </c>
      <c r="C107" s="14">
        <f>B107*D103*F107</f>
        <v>2080</v>
      </c>
      <c r="D107" s="13">
        <f>B107*20%</f>
        <v>52</v>
      </c>
      <c r="E107" s="13">
        <f>G107-C107</f>
        <v>416</v>
      </c>
      <c r="F107" s="106">
        <v>1</v>
      </c>
      <c r="G107" s="126">
        <f>(B107+D107)*D103*F107</f>
        <v>2496</v>
      </c>
      <c r="H107" s="74"/>
      <c r="I107" s="125"/>
      <c r="J107" s="13"/>
      <c r="K107" s="13"/>
      <c r="L107" s="13"/>
      <c r="M107" s="13"/>
      <c r="N107" s="106"/>
      <c r="O107" s="126"/>
      <c r="P107" s="7"/>
    </row>
    <row r="108" spans="1:16" x14ac:dyDescent="0.25">
      <c r="A108" s="125" t="s">
        <v>148</v>
      </c>
      <c r="B108" s="13">
        <v>260</v>
      </c>
      <c r="C108" s="14">
        <f>B108*4*F108</f>
        <v>1040</v>
      </c>
      <c r="D108" s="13">
        <f>B108*20%</f>
        <v>52</v>
      </c>
      <c r="E108" s="13">
        <f>G108-C108</f>
        <v>208</v>
      </c>
      <c r="F108" s="106">
        <v>1</v>
      </c>
      <c r="G108" s="126">
        <f>(B108+D108)*4*F108</f>
        <v>1248</v>
      </c>
      <c r="H108" s="74"/>
      <c r="I108" s="125"/>
      <c r="J108" s="13"/>
      <c r="K108" s="13"/>
      <c r="L108" s="13"/>
      <c r="M108" s="13"/>
      <c r="N108" s="106"/>
      <c r="O108" s="126"/>
      <c r="P108" s="7"/>
    </row>
    <row r="109" spans="1:16" x14ac:dyDescent="0.25">
      <c r="A109" s="125" t="s">
        <v>62</v>
      </c>
      <c r="B109" s="13">
        <v>230</v>
      </c>
      <c r="C109" s="14">
        <f>B109*D103*F109</f>
        <v>1840</v>
      </c>
      <c r="D109" s="13">
        <f t="shared" ref="D109:D112" si="12">B109*20%</f>
        <v>46</v>
      </c>
      <c r="E109" s="13">
        <f t="shared" ref="E109:E110" si="13">G109-C109</f>
        <v>368</v>
      </c>
      <c r="F109" s="106">
        <v>1</v>
      </c>
      <c r="G109" s="126">
        <f>(B109+D109)*D103*F109</f>
        <v>2208</v>
      </c>
      <c r="H109" s="74"/>
      <c r="I109" s="125"/>
      <c r="J109" s="13"/>
      <c r="K109" s="13"/>
      <c r="L109" s="13"/>
      <c r="M109" s="13"/>
      <c r="N109" s="106"/>
      <c r="O109" s="126"/>
      <c r="P109" s="7"/>
    </row>
    <row r="110" spans="1:16" x14ac:dyDescent="0.25">
      <c r="A110" s="125" t="s">
        <v>70</v>
      </c>
      <c r="B110" s="13">
        <v>230</v>
      </c>
      <c r="C110" s="14">
        <f>B110*D103*F110</f>
        <v>1840</v>
      </c>
      <c r="D110" s="13">
        <f t="shared" si="12"/>
        <v>46</v>
      </c>
      <c r="E110" s="13">
        <f t="shared" si="13"/>
        <v>368</v>
      </c>
      <c r="F110" s="106">
        <v>1</v>
      </c>
      <c r="G110" s="126">
        <f>(B110+D110)*D103*F110</f>
        <v>2208</v>
      </c>
      <c r="H110" s="74"/>
      <c r="I110" s="125"/>
      <c r="J110" s="13"/>
      <c r="K110" s="13"/>
      <c r="L110" s="13"/>
      <c r="M110" s="13"/>
      <c r="N110" s="106"/>
      <c r="O110" s="126"/>
      <c r="P110" s="7"/>
    </row>
    <row r="111" spans="1:16" x14ac:dyDescent="0.25">
      <c r="A111" s="125" t="s">
        <v>138</v>
      </c>
      <c r="B111" s="13">
        <v>230</v>
      </c>
      <c r="C111" s="13">
        <f>B111*D103*F111</f>
        <v>1840</v>
      </c>
      <c r="D111" s="13">
        <f t="shared" si="12"/>
        <v>46</v>
      </c>
      <c r="E111" s="13">
        <f>G111-C111</f>
        <v>368</v>
      </c>
      <c r="F111" s="106">
        <v>1</v>
      </c>
      <c r="G111" s="126">
        <f>(B111+D111)*D103*F111</f>
        <v>2208</v>
      </c>
      <c r="H111" s="74"/>
      <c r="I111" s="125"/>
      <c r="J111" s="13"/>
      <c r="K111" s="13"/>
      <c r="L111" s="13"/>
      <c r="M111" s="13"/>
      <c r="N111" s="106"/>
      <c r="O111" s="126"/>
      <c r="P111" s="7"/>
    </row>
    <row r="112" spans="1:16" x14ac:dyDescent="0.25">
      <c r="A112" s="125" t="s">
        <v>139</v>
      </c>
      <c r="B112" s="13">
        <v>230</v>
      </c>
      <c r="C112" s="13">
        <f>B112*D103*F112</f>
        <v>1840</v>
      </c>
      <c r="D112" s="13">
        <f t="shared" si="12"/>
        <v>46</v>
      </c>
      <c r="E112" s="13">
        <f>G112-C112</f>
        <v>368</v>
      </c>
      <c r="F112" s="106">
        <v>1</v>
      </c>
      <c r="G112" s="126">
        <f>(B112+D112)*D103*F112</f>
        <v>2208</v>
      </c>
      <c r="H112" s="74"/>
      <c r="I112" s="125"/>
      <c r="J112" s="13"/>
      <c r="K112" s="13"/>
      <c r="L112" s="13"/>
      <c r="M112" s="13"/>
      <c r="N112" s="106"/>
      <c r="O112" s="126"/>
      <c r="P112" s="7"/>
    </row>
    <row r="113" spans="1:16" x14ac:dyDescent="0.25">
      <c r="A113" s="125"/>
      <c r="B113" s="13"/>
      <c r="C113" s="127">
        <f>SUM(C107:C112)</f>
        <v>10480</v>
      </c>
      <c r="D113" s="13"/>
      <c r="E113" s="127">
        <f>SUM(E107:E112)</f>
        <v>2096</v>
      </c>
      <c r="F113" s="106"/>
      <c r="G113" s="126"/>
      <c r="H113" s="74"/>
      <c r="I113" s="125"/>
      <c r="J113" s="13"/>
      <c r="K113" s="13"/>
      <c r="L113" s="13"/>
      <c r="M113" s="13"/>
      <c r="N113" s="106"/>
      <c r="O113" s="126"/>
      <c r="P113" s="7"/>
    </row>
    <row r="114" spans="1:16" x14ac:dyDescent="0.25">
      <c r="A114" s="74"/>
      <c r="B114" s="74"/>
      <c r="C114" s="74"/>
      <c r="D114" s="74"/>
      <c r="E114" s="74"/>
      <c r="F114" s="74"/>
      <c r="G114" s="126"/>
      <c r="H114" s="74"/>
      <c r="I114" s="115"/>
      <c r="J114" s="130"/>
      <c r="K114" s="130"/>
      <c r="L114" s="130"/>
      <c r="M114" s="130"/>
      <c r="N114" s="8"/>
      <c r="O114" s="107"/>
      <c r="P114" s="7"/>
    </row>
    <row r="115" spans="1:16" x14ac:dyDescent="0.25">
      <c r="A115" s="272" t="s">
        <v>14</v>
      </c>
      <c r="B115" s="272"/>
      <c r="C115" s="272"/>
      <c r="D115" s="272"/>
      <c r="E115" s="272"/>
      <c r="F115" s="272"/>
      <c r="G115" s="86">
        <f>SUM(G107:G114)</f>
        <v>12576</v>
      </c>
      <c r="H115" s="74"/>
      <c r="I115" s="272" t="s">
        <v>14</v>
      </c>
      <c r="J115" s="272"/>
      <c r="K115" s="272"/>
      <c r="L115" s="272"/>
      <c r="M115" s="272"/>
      <c r="N115" s="272"/>
      <c r="O115" s="86">
        <v>0</v>
      </c>
      <c r="P115" s="7"/>
    </row>
    <row r="116" spans="1:16" x14ac:dyDescent="0.25">
      <c r="A116" s="74"/>
      <c r="B116" s="74"/>
      <c r="C116" s="74"/>
      <c r="D116" s="74"/>
      <c r="E116" s="74"/>
      <c r="F116" s="74"/>
      <c r="G116" s="74"/>
      <c r="H116" s="74"/>
      <c r="I116" s="74"/>
      <c r="J116" s="247" t="s">
        <v>26</v>
      </c>
      <c r="K116" s="247"/>
      <c r="L116" s="247"/>
      <c r="M116" s="247"/>
      <c r="N116" s="247"/>
      <c r="O116" s="92"/>
      <c r="P116" s="7"/>
    </row>
    <row r="117" spans="1:16" x14ac:dyDescent="0.25">
      <c r="A117" s="274" t="s">
        <v>92</v>
      </c>
      <c r="B117" s="274"/>
      <c r="C117" s="274"/>
      <c r="D117" s="274"/>
      <c r="E117" s="274"/>
      <c r="F117" s="274"/>
      <c r="G117" s="197">
        <f>G115+G99+G83+G67+G51+G36+G21</f>
        <v>87936</v>
      </c>
      <c r="H117" s="74"/>
      <c r="I117" s="74"/>
      <c r="J117" s="74"/>
      <c r="K117" s="74"/>
      <c r="L117" s="74"/>
      <c r="M117" s="74"/>
      <c r="N117" s="74"/>
      <c r="O117" s="74"/>
      <c r="P117" s="7"/>
    </row>
    <row r="118" spans="1:16" x14ac:dyDescent="0.25">
      <c r="A118" s="74"/>
      <c r="B118" s="74"/>
      <c r="C118" s="74"/>
      <c r="D118" s="74"/>
      <c r="E118" s="74"/>
      <c r="F118" s="74"/>
      <c r="G118" s="132"/>
      <c r="H118" s="74"/>
      <c r="I118" s="74"/>
      <c r="J118" s="74"/>
      <c r="K118" s="74"/>
      <c r="L118" s="74"/>
      <c r="M118" s="74"/>
      <c r="N118" s="74"/>
      <c r="O118" s="74"/>
      <c r="P118" s="7"/>
    </row>
    <row r="119" spans="1:16" ht="15.75" x14ac:dyDescent="0.25">
      <c r="A119" s="284" t="s">
        <v>64</v>
      </c>
      <c r="B119" s="284"/>
      <c r="C119" s="284"/>
      <c r="D119" s="284"/>
      <c r="E119" s="284"/>
      <c r="F119" s="284"/>
      <c r="G119" s="284"/>
      <c r="H119" s="284"/>
      <c r="I119" s="284"/>
      <c r="J119" s="284"/>
      <c r="K119" s="284"/>
      <c r="L119" s="284"/>
      <c r="M119" s="284"/>
      <c r="N119" s="284"/>
      <c r="O119" s="284"/>
      <c r="P119" s="7"/>
    </row>
    <row r="120" spans="1:16" x14ac:dyDescent="0.25">
      <c r="A120" s="133" t="s">
        <v>129</v>
      </c>
      <c r="B120" s="15" t="s">
        <v>65</v>
      </c>
      <c r="C120" s="15"/>
      <c r="D120" s="16">
        <v>15</v>
      </c>
      <c r="E120" s="16"/>
      <c r="F120" s="134"/>
      <c r="G120" s="134"/>
      <c r="H120" s="74"/>
      <c r="I120" s="17" t="s">
        <v>2</v>
      </c>
      <c r="J120" s="17" t="s">
        <v>65</v>
      </c>
      <c r="K120" s="17"/>
      <c r="L120" s="17">
        <v>1</v>
      </c>
      <c r="M120" s="17"/>
      <c r="N120" s="134"/>
      <c r="O120" s="134"/>
      <c r="P120" s="7"/>
    </row>
    <row r="121" spans="1:16" x14ac:dyDescent="0.25">
      <c r="A121" s="18" t="s">
        <v>53</v>
      </c>
      <c r="B121" s="17" t="s">
        <v>119</v>
      </c>
      <c r="C121" s="17"/>
      <c r="D121" s="17"/>
      <c r="E121" s="17"/>
      <c r="F121" s="134"/>
      <c r="G121" s="134"/>
      <c r="H121" s="74"/>
      <c r="I121" s="18" t="s">
        <v>53</v>
      </c>
      <c r="J121" s="17" t="s">
        <v>118</v>
      </c>
      <c r="K121" s="17"/>
      <c r="L121" s="17"/>
      <c r="M121" s="17"/>
      <c r="N121" s="134"/>
      <c r="O121" s="134"/>
      <c r="P121" s="7"/>
    </row>
    <row r="122" spans="1:16" ht="16.5" thickBot="1" x14ac:dyDescent="0.3">
      <c r="A122" s="285" t="s">
        <v>6</v>
      </c>
      <c r="B122" s="285"/>
      <c r="C122" s="285"/>
      <c r="D122" s="285"/>
      <c r="E122" s="285"/>
      <c r="F122" s="285"/>
      <c r="G122" s="285"/>
      <c r="H122" s="74"/>
      <c r="I122" s="285" t="s">
        <v>7</v>
      </c>
      <c r="J122" s="285"/>
      <c r="K122" s="285"/>
      <c r="L122" s="285"/>
      <c r="M122" s="285"/>
      <c r="N122" s="285"/>
      <c r="O122" s="285"/>
      <c r="P122" s="7"/>
    </row>
    <row r="123" spans="1:16" x14ac:dyDescent="0.25">
      <c r="A123" s="2" t="s">
        <v>54</v>
      </c>
      <c r="B123" s="2" t="s">
        <v>55</v>
      </c>
      <c r="C123" s="12" t="s">
        <v>56</v>
      </c>
      <c r="D123" s="2" t="s">
        <v>57</v>
      </c>
      <c r="E123" s="12" t="s">
        <v>58</v>
      </c>
      <c r="F123" s="3" t="s">
        <v>59</v>
      </c>
      <c r="G123" s="4" t="s">
        <v>11</v>
      </c>
      <c r="H123" s="74"/>
      <c r="I123" s="19" t="s">
        <v>54</v>
      </c>
      <c r="J123" s="19" t="s">
        <v>60</v>
      </c>
      <c r="K123" s="12" t="s">
        <v>56</v>
      </c>
      <c r="L123" s="19" t="s">
        <v>57</v>
      </c>
      <c r="M123" s="12" t="s">
        <v>58</v>
      </c>
      <c r="N123" s="3" t="s">
        <v>59</v>
      </c>
      <c r="O123" s="4" t="s">
        <v>11</v>
      </c>
      <c r="P123" s="7"/>
    </row>
    <row r="124" spans="1:16" x14ac:dyDescent="0.25">
      <c r="A124" s="20" t="s">
        <v>142</v>
      </c>
      <c r="B124" s="21">
        <v>4000</v>
      </c>
      <c r="C124" s="22">
        <f>B124*D120*F124</f>
        <v>60000</v>
      </c>
      <c r="D124" s="23">
        <f>B124*20%</f>
        <v>800</v>
      </c>
      <c r="E124" s="23">
        <f>G124-C124</f>
        <v>12000</v>
      </c>
      <c r="F124" s="24">
        <v>1</v>
      </c>
      <c r="G124" s="22">
        <f>(B124+D124)*D120*F124</f>
        <v>72000</v>
      </c>
      <c r="H124" s="74"/>
      <c r="I124" s="25"/>
      <c r="J124" s="22"/>
      <c r="K124" s="22"/>
      <c r="L124" s="26"/>
      <c r="M124" s="26"/>
      <c r="N124" s="24"/>
      <c r="O124" s="27"/>
      <c r="P124" s="7"/>
    </row>
    <row r="125" spans="1:16" x14ac:dyDescent="0.25">
      <c r="A125" s="20" t="s">
        <v>215</v>
      </c>
      <c r="B125" s="21">
        <v>3500</v>
      </c>
      <c r="C125" s="22">
        <f>B125*D120*F125</f>
        <v>52500</v>
      </c>
      <c r="D125" s="23">
        <f t="shared" ref="D125:D127" si="14">B125*20%</f>
        <v>700</v>
      </c>
      <c r="E125" s="23">
        <f>G125-C125</f>
        <v>10500</v>
      </c>
      <c r="F125" s="24">
        <v>1</v>
      </c>
      <c r="G125" s="22">
        <f>(B125+D125)*D120*F125</f>
        <v>63000</v>
      </c>
      <c r="H125" s="74"/>
      <c r="I125" s="25"/>
      <c r="J125" s="22"/>
      <c r="K125" s="22"/>
      <c r="L125" s="26"/>
      <c r="M125" s="26"/>
      <c r="N125" s="24"/>
      <c r="O125" s="27"/>
      <c r="P125" s="7"/>
    </row>
    <row r="126" spans="1:16" x14ac:dyDescent="0.25">
      <c r="A126" s="20" t="s">
        <v>143</v>
      </c>
      <c r="B126" s="21">
        <v>3000</v>
      </c>
      <c r="C126" s="22">
        <f>B126*D120*F126</f>
        <v>90000</v>
      </c>
      <c r="D126" s="23">
        <f t="shared" si="14"/>
        <v>600</v>
      </c>
      <c r="E126" s="23">
        <f>G126-C126</f>
        <v>18000</v>
      </c>
      <c r="F126" s="24">
        <v>2</v>
      </c>
      <c r="G126" s="22">
        <f>(B126+D126)*D120*F126</f>
        <v>108000</v>
      </c>
      <c r="H126" s="74"/>
      <c r="I126" s="28"/>
      <c r="J126" s="29"/>
      <c r="K126" s="29"/>
      <c r="L126" s="30"/>
      <c r="M126" s="30"/>
      <c r="N126" s="31"/>
      <c r="O126" s="27"/>
      <c r="P126" s="7"/>
    </row>
    <row r="127" spans="1:16" x14ac:dyDescent="0.25">
      <c r="A127" s="20" t="s">
        <v>144</v>
      </c>
      <c r="B127" s="32">
        <v>2200</v>
      </c>
      <c r="C127" s="22">
        <f>B127*D120*F127</f>
        <v>33000</v>
      </c>
      <c r="D127" s="23">
        <f t="shared" si="14"/>
        <v>440</v>
      </c>
      <c r="E127" s="33">
        <f>G127-C127</f>
        <v>6600</v>
      </c>
      <c r="F127" s="24">
        <v>1</v>
      </c>
      <c r="G127" s="22">
        <f>(B127+D127)*D120*F127</f>
        <v>39600</v>
      </c>
      <c r="H127" s="74"/>
      <c r="I127" s="28"/>
      <c r="J127" s="29"/>
      <c r="K127" s="29"/>
      <c r="L127" s="30"/>
      <c r="M127" s="30"/>
      <c r="N127" s="31"/>
      <c r="O127" s="27"/>
      <c r="P127" s="7"/>
    </row>
    <row r="128" spans="1:16" x14ac:dyDescent="0.25">
      <c r="A128" s="34"/>
      <c r="B128" s="29"/>
      <c r="C128" s="35">
        <f>SUM(C124:C127)</f>
        <v>235500</v>
      </c>
      <c r="D128" s="36"/>
      <c r="E128" s="37">
        <f>SUM(E124:E127)</f>
        <v>47100</v>
      </c>
      <c r="F128" s="31"/>
      <c r="G128" s="22"/>
      <c r="H128" s="74"/>
      <c r="I128" s="28"/>
      <c r="J128" s="29"/>
      <c r="K128" s="29"/>
      <c r="L128" s="30"/>
      <c r="M128" s="30"/>
      <c r="N128" s="31"/>
      <c r="O128" s="27"/>
      <c r="P128" s="7"/>
    </row>
    <row r="129" spans="1:16" x14ac:dyDescent="0.25">
      <c r="A129" s="286" t="s">
        <v>14</v>
      </c>
      <c r="B129" s="287"/>
      <c r="C129" s="287"/>
      <c r="D129" s="287"/>
      <c r="E129" s="287"/>
      <c r="F129" s="288"/>
      <c r="G129" s="38">
        <f>SUM(G124:G128)</f>
        <v>282600</v>
      </c>
      <c r="H129" s="74"/>
      <c r="I129" s="286" t="s">
        <v>14</v>
      </c>
      <c r="J129" s="287"/>
      <c r="K129" s="287"/>
      <c r="L129" s="287"/>
      <c r="M129" s="287"/>
      <c r="N129" s="288"/>
      <c r="O129" s="6">
        <f>SUM(O124:O125)</f>
        <v>0</v>
      </c>
      <c r="P129" s="7"/>
    </row>
    <row r="130" spans="1:16" x14ac:dyDescent="0.25">
      <c r="A130" s="74"/>
      <c r="B130" s="74"/>
      <c r="C130" s="74"/>
      <c r="D130" s="74"/>
      <c r="E130" s="74"/>
      <c r="F130" s="74"/>
      <c r="G130" s="132"/>
      <c r="H130" s="74"/>
      <c r="I130" s="74"/>
      <c r="J130" s="74"/>
      <c r="K130" s="74"/>
      <c r="L130" s="74"/>
      <c r="M130" s="74"/>
      <c r="N130" s="74"/>
      <c r="O130" s="74"/>
      <c r="P130" s="7"/>
    </row>
    <row r="131" spans="1:16" x14ac:dyDescent="0.25">
      <c r="A131" s="276" t="s">
        <v>68</v>
      </c>
      <c r="B131" s="276"/>
      <c r="C131" s="276"/>
      <c r="D131" s="276"/>
      <c r="E131" s="276"/>
      <c r="F131" s="276"/>
      <c r="G131" s="276"/>
      <c r="H131" s="74"/>
      <c r="I131" s="289" t="s">
        <v>69</v>
      </c>
      <c r="J131" s="289"/>
      <c r="K131" s="289"/>
      <c r="L131" s="289"/>
      <c r="M131" s="289"/>
      <c r="N131" s="289"/>
      <c r="O131" s="135"/>
      <c r="P131" s="7"/>
    </row>
    <row r="132" spans="1:16" x14ac:dyDescent="0.25">
      <c r="A132" s="39" t="s">
        <v>61</v>
      </c>
      <c r="B132" s="39"/>
      <c r="C132" s="39"/>
      <c r="D132" s="39"/>
      <c r="E132" s="137"/>
      <c r="F132" s="137"/>
      <c r="G132" s="138">
        <f>G14+G29+G44+G60+G75+G91+G107</f>
        <v>17472</v>
      </c>
      <c r="H132" s="74"/>
      <c r="I132" s="39" t="s">
        <v>61</v>
      </c>
      <c r="J132" s="236"/>
      <c r="K132" s="236"/>
      <c r="L132" s="236"/>
      <c r="M132" s="236"/>
      <c r="N132" s="236"/>
      <c r="O132" s="237"/>
      <c r="P132" s="7"/>
    </row>
    <row r="133" spans="1:16" x14ac:dyDescent="0.25">
      <c r="A133" s="39" t="s">
        <v>62</v>
      </c>
      <c r="B133" s="39"/>
      <c r="C133" s="39"/>
      <c r="D133" s="39"/>
      <c r="E133" s="137"/>
      <c r="F133" s="137"/>
      <c r="G133" s="138">
        <f t="shared" ref="G133:G137" si="15">G15+G30+G45+G61+G76+G92+G108</f>
        <v>8736</v>
      </c>
      <c r="H133" s="74"/>
      <c r="I133" s="39" t="s">
        <v>62</v>
      </c>
      <c r="J133" s="39"/>
      <c r="K133" s="39"/>
      <c r="L133" s="39"/>
      <c r="M133" s="39"/>
      <c r="N133" s="39"/>
      <c r="O133" s="238"/>
      <c r="P133" s="7"/>
    </row>
    <row r="134" spans="1:16" x14ac:dyDescent="0.25">
      <c r="A134" s="39" t="s">
        <v>63</v>
      </c>
      <c r="B134" s="39"/>
      <c r="C134" s="39"/>
      <c r="D134" s="39"/>
      <c r="E134" s="137"/>
      <c r="F134" s="137"/>
      <c r="G134" s="138">
        <f t="shared" si="15"/>
        <v>15456</v>
      </c>
      <c r="H134" s="74"/>
      <c r="I134" s="39" t="s">
        <v>63</v>
      </c>
      <c r="J134" s="39"/>
      <c r="K134" s="39"/>
      <c r="L134" s="39"/>
      <c r="M134" s="39"/>
      <c r="N134" s="39"/>
      <c r="O134" s="238"/>
      <c r="P134" s="7"/>
    </row>
    <row r="135" spans="1:16" x14ac:dyDescent="0.25">
      <c r="A135" s="178" t="s">
        <v>88</v>
      </c>
      <c r="B135" s="178"/>
      <c r="C135" s="178"/>
      <c r="D135" s="178"/>
      <c r="E135" s="179"/>
      <c r="F135" s="179"/>
      <c r="G135" s="138">
        <f t="shared" si="15"/>
        <v>15360</v>
      </c>
      <c r="H135" s="74"/>
      <c r="I135" s="178" t="s">
        <v>88</v>
      </c>
      <c r="J135" s="39"/>
      <c r="K135" s="39"/>
      <c r="L135" s="39"/>
      <c r="M135" s="39"/>
      <c r="N135" s="39"/>
      <c r="O135" s="238"/>
      <c r="P135" s="7"/>
    </row>
    <row r="136" spans="1:16" x14ac:dyDescent="0.25">
      <c r="A136" s="39" t="s">
        <v>138</v>
      </c>
      <c r="B136" s="39"/>
      <c r="C136" s="39"/>
      <c r="D136" s="39"/>
      <c r="E136" s="137"/>
      <c r="F136" s="137"/>
      <c r="G136" s="138">
        <f t="shared" si="15"/>
        <v>15456</v>
      </c>
      <c r="H136" s="74"/>
      <c r="I136" s="39" t="s">
        <v>138</v>
      </c>
      <c r="J136" s="39"/>
      <c r="K136" s="39"/>
      <c r="L136" s="39"/>
      <c r="M136" s="39"/>
      <c r="N136" s="39"/>
      <c r="O136" s="238"/>
      <c r="P136" s="7"/>
    </row>
    <row r="137" spans="1:16" x14ac:dyDescent="0.25">
      <c r="A137" s="178" t="s">
        <v>139</v>
      </c>
      <c r="B137" s="178"/>
      <c r="C137" s="178"/>
      <c r="D137" s="178"/>
      <c r="E137" s="179"/>
      <c r="F137" s="179"/>
      <c r="G137" s="138">
        <f t="shared" si="15"/>
        <v>15456</v>
      </c>
      <c r="H137" s="74"/>
      <c r="I137" s="178" t="s">
        <v>139</v>
      </c>
      <c r="J137" s="39"/>
      <c r="K137" s="39"/>
      <c r="L137" s="39"/>
      <c r="M137" s="39"/>
      <c r="N137" s="39"/>
      <c r="O137" s="238"/>
      <c r="P137" s="7"/>
    </row>
    <row r="138" spans="1:16" x14ac:dyDescent="0.25">
      <c r="A138" s="39" t="s">
        <v>133</v>
      </c>
      <c r="B138" s="39"/>
      <c r="C138" s="39"/>
      <c r="D138" s="39"/>
      <c r="E138" s="137"/>
      <c r="F138" s="137"/>
      <c r="G138" s="138">
        <f>G124</f>
        <v>72000</v>
      </c>
      <c r="H138" s="74"/>
      <c r="I138" s="39" t="s">
        <v>133</v>
      </c>
      <c r="J138" s="39"/>
      <c r="K138" s="39"/>
      <c r="L138" s="39"/>
      <c r="M138" s="39"/>
      <c r="N138" s="39"/>
      <c r="O138" s="238"/>
      <c r="P138" s="7"/>
    </row>
    <row r="139" spans="1:16" x14ac:dyDescent="0.25">
      <c r="A139" s="39" t="s">
        <v>67</v>
      </c>
      <c r="B139" s="39"/>
      <c r="C139" s="39"/>
      <c r="D139" s="39"/>
      <c r="E139" s="137"/>
      <c r="F139" s="137"/>
      <c r="G139" s="138">
        <f>G125</f>
        <v>63000</v>
      </c>
      <c r="H139" s="74"/>
      <c r="I139" s="39" t="s">
        <v>67</v>
      </c>
      <c r="J139" s="39"/>
      <c r="K139" s="39"/>
      <c r="L139" s="39"/>
      <c r="M139" s="39"/>
      <c r="N139" s="39"/>
      <c r="O139" s="238"/>
      <c r="P139" s="7"/>
    </row>
    <row r="140" spans="1:16" x14ac:dyDescent="0.25">
      <c r="A140" s="39" t="s">
        <v>140</v>
      </c>
      <c r="B140" s="39"/>
      <c r="C140" s="39"/>
      <c r="D140" s="39"/>
      <c r="E140" s="137"/>
      <c r="F140" s="137"/>
      <c r="G140" s="138">
        <f>G126</f>
        <v>108000</v>
      </c>
      <c r="H140" s="74"/>
      <c r="I140" s="39" t="s">
        <v>140</v>
      </c>
      <c r="J140" s="39"/>
      <c r="K140" s="39"/>
      <c r="L140" s="39"/>
      <c r="M140" s="39"/>
      <c r="N140" s="39"/>
      <c r="O140" s="238"/>
      <c r="P140" s="7"/>
    </row>
    <row r="141" spans="1:16" x14ac:dyDescent="0.25">
      <c r="A141" s="39" t="s">
        <v>141</v>
      </c>
      <c r="B141" s="39"/>
      <c r="C141" s="39"/>
      <c r="D141" s="39"/>
      <c r="E141" s="137"/>
      <c r="F141" s="137"/>
      <c r="G141" s="138">
        <f>G127</f>
        <v>39600</v>
      </c>
      <c r="H141" s="74"/>
      <c r="I141" s="39" t="s">
        <v>141</v>
      </c>
      <c r="J141" s="239"/>
      <c r="K141" s="239"/>
      <c r="L141" s="239"/>
      <c r="M141" s="239"/>
      <c r="N141" s="239"/>
      <c r="O141" s="240"/>
      <c r="P141" s="7"/>
    </row>
    <row r="142" spans="1:16" x14ac:dyDescent="0.25">
      <c r="A142" s="276" t="s">
        <v>14</v>
      </c>
      <c r="B142" s="276"/>
      <c r="C142" s="276"/>
      <c r="D142" s="276"/>
      <c r="E142" s="276"/>
      <c r="F142" s="276"/>
      <c r="G142" s="139">
        <f>SUM(G132:G141)</f>
        <v>370536</v>
      </c>
      <c r="H142" s="74"/>
      <c r="I142" s="277" t="s">
        <v>14</v>
      </c>
      <c r="J142" s="277"/>
      <c r="K142" s="277"/>
      <c r="L142" s="277"/>
      <c r="M142" s="277"/>
      <c r="N142" s="277"/>
      <c r="O142" s="140" t="e">
        <f>#REF!</f>
        <v>#REF!</v>
      </c>
      <c r="P142" s="7"/>
    </row>
    <row r="143" spans="1:16" x14ac:dyDescent="0.25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"/>
    </row>
    <row r="144" spans="1:16" x14ac:dyDescent="0.25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"/>
    </row>
    <row r="145" spans="1:16" x14ac:dyDescent="0.25">
      <c r="A145" s="278" t="s">
        <v>71</v>
      </c>
      <c r="B145" s="279"/>
      <c r="C145" s="279"/>
      <c r="D145" s="279"/>
      <c r="E145" s="279"/>
      <c r="F145" s="280"/>
      <c r="G145" s="40">
        <f>C20+C35+C50+C66+C81+C128+C97+C113</f>
        <v>308380</v>
      </c>
      <c r="H145" s="74"/>
      <c r="I145" s="278" t="s">
        <v>71</v>
      </c>
      <c r="J145" s="279"/>
      <c r="K145" s="279"/>
      <c r="L145" s="279"/>
      <c r="M145" s="279"/>
      <c r="N145" s="280"/>
      <c r="O145" s="40" t="e">
        <f>K128+#REF!+#REF!+#REF!+K66+K50+K35+K20+#REF!</f>
        <v>#REF!</v>
      </c>
      <c r="P145" s="7"/>
    </row>
    <row r="146" spans="1:16" x14ac:dyDescent="0.25">
      <c r="A146" s="52" t="s">
        <v>72</v>
      </c>
      <c r="B146" s="53"/>
      <c r="C146" s="53"/>
      <c r="D146" s="53"/>
      <c r="E146" s="53"/>
      <c r="F146" s="54"/>
      <c r="G146" s="40">
        <f>E20+E35+E50+E66+E81+E128+E97+E113</f>
        <v>62156</v>
      </c>
      <c r="H146" s="74"/>
      <c r="I146" s="52" t="s">
        <v>72</v>
      </c>
      <c r="J146" s="53"/>
      <c r="K146" s="53"/>
      <c r="L146" s="53"/>
      <c r="M146" s="53"/>
      <c r="N146" s="54"/>
      <c r="O146" s="40" t="e">
        <f>M128+#REF!+#REF!+#REF!+M66+M50+M35+M20+#REF!</f>
        <v>#REF!</v>
      </c>
      <c r="P146" s="7"/>
    </row>
    <row r="147" spans="1:16" x14ac:dyDescent="0.25">
      <c r="A147" s="281" t="s">
        <v>35</v>
      </c>
      <c r="B147" s="282"/>
      <c r="C147" s="282"/>
      <c r="D147" s="282"/>
      <c r="E147" s="282"/>
      <c r="F147" s="283"/>
      <c r="G147" s="41">
        <f>G145+G146</f>
        <v>370536</v>
      </c>
      <c r="H147" s="74"/>
      <c r="I147" s="281" t="s">
        <v>35</v>
      </c>
      <c r="J147" s="282"/>
      <c r="K147" s="282"/>
      <c r="L147" s="282"/>
      <c r="M147" s="282"/>
      <c r="N147" s="283"/>
      <c r="O147" s="41" t="e">
        <f>O146+O145</f>
        <v>#REF!</v>
      </c>
      <c r="P147" s="7"/>
    </row>
    <row r="148" spans="1:16" x14ac:dyDescent="0.25">
      <c r="A148" s="136"/>
      <c r="B148" s="136"/>
      <c r="C148" s="136"/>
      <c r="D148" s="136"/>
      <c r="E148" s="136"/>
      <c r="F148" s="136"/>
      <c r="G148" s="141"/>
      <c r="H148" s="136"/>
      <c r="I148" s="136"/>
      <c r="J148" s="136"/>
      <c r="K148" s="136"/>
      <c r="L148" s="136"/>
      <c r="M148" s="136"/>
      <c r="N148" s="136"/>
      <c r="O148" s="136"/>
    </row>
    <row r="149" spans="1:16" x14ac:dyDescent="0.25">
      <c r="A149" s="275" t="s">
        <v>73</v>
      </c>
      <c r="B149" s="275"/>
      <c r="C149" s="275"/>
      <c r="D149" s="136"/>
      <c r="E149" s="136"/>
      <c r="F149" s="136"/>
      <c r="G149" s="141"/>
      <c r="H149" s="136"/>
      <c r="I149" s="275" t="s">
        <v>73</v>
      </c>
      <c r="J149" s="275"/>
      <c r="K149" s="275"/>
      <c r="L149" s="136"/>
      <c r="M149" s="136"/>
      <c r="N149" s="136"/>
      <c r="O149" s="136"/>
    </row>
    <row r="150" spans="1:16" x14ac:dyDescent="0.25">
      <c r="A150" s="290" t="s">
        <v>74</v>
      </c>
      <c r="B150" s="290"/>
      <c r="C150" s="290"/>
      <c r="D150" s="136"/>
      <c r="E150" s="136"/>
      <c r="F150" s="136"/>
      <c r="G150" s="141"/>
      <c r="H150" s="136"/>
      <c r="I150" s="290" t="s">
        <v>74</v>
      </c>
      <c r="J150" s="290"/>
      <c r="K150" s="290"/>
      <c r="L150" s="136"/>
      <c r="M150" s="136"/>
      <c r="N150" s="136"/>
      <c r="O150" s="136"/>
    </row>
    <row r="151" spans="1:16" x14ac:dyDescent="0.25">
      <c r="A151" s="136" t="s">
        <v>75</v>
      </c>
      <c r="B151" s="136"/>
      <c r="C151" s="43">
        <f>C81+C66+C50+C35+C20+C97+C113</f>
        <v>72880</v>
      </c>
      <c r="D151" s="148"/>
      <c r="E151" s="136"/>
      <c r="F151" s="136"/>
      <c r="G151" s="141"/>
      <c r="H151" s="136"/>
      <c r="I151" s="136" t="s">
        <v>75</v>
      </c>
      <c r="J151" s="136"/>
      <c r="K151" s="43">
        <v>0</v>
      </c>
      <c r="L151" s="136"/>
      <c r="M151" s="136"/>
      <c r="N151" s="136"/>
      <c r="O151" s="136"/>
    </row>
    <row r="152" spans="1:16" x14ac:dyDescent="0.25">
      <c r="A152" s="136" t="s">
        <v>76</v>
      </c>
      <c r="B152" s="136"/>
      <c r="C152" s="43">
        <f>C128</f>
        <v>235500</v>
      </c>
      <c r="D152" s="136"/>
      <c r="E152" s="136"/>
      <c r="F152" s="136"/>
      <c r="G152" s="141"/>
      <c r="H152" s="136"/>
      <c r="I152" s="136" t="s">
        <v>76</v>
      </c>
      <c r="J152" s="136"/>
      <c r="K152" s="43">
        <f>K128</f>
        <v>0</v>
      </c>
      <c r="L152" s="136"/>
      <c r="M152" s="136"/>
      <c r="N152" s="136"/>
      <c r="O152" s="136"/>
    </row>
    <row r="153" spans="1:16" x14ac:dyDescent="0.25">
      <c r="A153" s="290" t="s">
        <v>77</v>
      </c>
      <c r="B153" s="290"/>
      <c r="C153" s="290"/>
      <c r="D153" s="136"/>
      <c r="E153" s="136"/>
      <c r="F153" s="136"/>
      <c r="G153" s="141"/>
      <c r="H153" s="136"/>
      <c r="I153" s="290" t="s">
        <v>77</v>
      </c>
      <c r="J153" s="290"/>
      <c r="K153" s="290"/>
      <c r="L153" s="136"/>
      <c r="M153" s="136"/>
      <c r="N153" s="136"/>
      <c r="O153" s="136"/>
    </row>
    <row r="154" spans="1:16" x14ac:dyDescent="0.25">
      <c r="A154" s="136" t="s">
        <v>75</v>
      </c>
      <c r="B154" s="136"/>
      <c r="C154" s="43">
        <f>E81+E66+E50+E35+E20+E97+E113</f>
        <v>15056</v>
      </c>
      <c r="D154" s="136"/>
      <c r="E154" s="136"/>
      <c r="F154" s="136"/>
      <c r="G154" s="141"/>
      <c r="H154" s="136"/>
      <c r="I154" s="136" t="s">
        <v>75</v>
      </c>
      <c r="J154" s="136"/>
      <c r="K154" s="43">
        <v>0</v>
      </c>
      <c r="L154" s="136"/>
      <c r="M154" s="136"/>
      <c r="N154" s="136"/>
      <c r="O154" s="136"/>
    </row>
    <row r="155" spans="1:16" x14ac:dyDescent="0.25">
      <c r="A155" t="s">
        <v>76</v>
      </c>
      <c r="C155" s="43">
        <f>E128</f>
        <v>47100</v>
      </c>
      <c r="G155" s="42"/>
      <c r="I155" t="s">
        <v>76</v>
      </c>
      <c r="K155" s="43">
        <f>M128</f>
        <v>0</v>
      </c>
    </row>
    <row r="157" spans="1:16" x14ac:dyDescent="0.25">
      <c r="D157" s="192"/>
    </row>
    <row r="158" spans="1:16" x14ac:dyDescent="0.25">
      <c r="D158" s="192"/>
    </row>
    <row r="159" spans="1:16" x14ac:dyDescent="0.25">
      <c r="C159" s="180"/>
      <c r="D159" s="192"/>
      <c r="F159" s="192"/>
    </row>
  </sheetData>
  <mergeCells count="64">
    <mergeCell ref="A150:C150"/>
    <mergeCell ref="A153:C153"/>
    <mergeCell ref="I145:N145"/>
    <mergeCell ref="I147:N147"/>
    <mergeCell ref="I149:K149"/>
    <mergeCell ref="I150:K150"/>
    <mergeCell ref="I153:K153"/>
    <mergeCell ref="A70:O70"/>
    <mergeCell ref="A117:F117"/>
    <mergeCell ref="A73:G73"/>
    <mergeCell ref="I73:O73"/>
    <mergeCell ref="A149:C149"/>
    <mergeCell ref="A142:F142"/>
    <mergeCell ref="I142:N142"/>
    <mergeCell ref="A145:F145"/>
    <mergeCell ref="A147:F147"/>
    <mergeCell ref="A119:O119"/>
    <mergeCell ref="A122:G122"/>
    <mergeCell ref="I122:O122"/>
    <mergeCell ref="A129:F129"/>
    <mergeCell ref="I129:N129"/>
    <mergeCell ref="A131:G131"/>
    <mergeCell ref="I131:N131"/>
    <mergeCell ref="A58:G58"/>
    <mergeCell ref="I58:O58"/>
    <mergeCell ref="A67:F67"/>
    <mergeCell ref="I67:N67"/>
    <mergeCell ref="J68:N68"/>
    <mergeCell ref="A8:N8"/>
    <mergeCell ref="A9:O9"/>
    <mergeCell ref="A12:G12"/>
    <mergeCell ref="I12:O12"/>
    <mergeCell ref="A21:F21"/>
    <mergeCell ref="I21:N21"/>
    <mergeCell ref="C10:G10"/>
    <mergeCell ref="A83:F83"/>
    <mergeCell ref="I83:N83"/>
    <mergeCell ref="J22:N22"/>
    <mergeCell ref="A24:O24"/>
    <mergeCell ref="A27:G27"/>
    <mergeCell ref="I27:O27"/>
    <mergeCell ref="A36:F36"/>
    <mergeCell ref="I36:N36"/>
    <mergeCell ref="J37:N37"/>
    <mergeCell ref="A39:O39"/>
    <mergeCell ref="A42:G42"/>
    <mergeCell ref="I42:O42"/>
    <mergeCell ref="A51:F51"/>
    <mergeCell ref="I51:N51"/>
    <mergeCell ref="J52:N52"/>
    <mergeCell ref="A55:O55"/>
    <mergeCell ref="A115:F115"/>
    <mergeCell ref="I115:N115"/>
    <mergeCell ref="J116:N116"/>
    <mergeCell ref="J84:N84"/>
    <mergeCell ref="J100:N100"/>
    <mergeCell ref="A102:O102"/>
    <mergeCell ref="A105:G105"/>
    <mergeCell ref="I105:O105"/>
    <mergeCell ref="A86:O86"/>
    <mergeCell ref="A89:G89"/>
    <mergeCell ref="I89:O89"/>
    <mergeCell ref="A99:F99"/>
    <mergeCell ref="I99:N9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25"/>
  <sheetViews>
    <sheetView showGridLines="0" workbookViewId="0">
      <selection activeCell="G21" sqref="G21"/>
    </sheetView>
  </sheetViews>
  <sheetFormatPr defaultRowHeight="15" x14ac:dyDescent="0.25"/>
  <cols>
    <col min="1" max="1" width="33" bestFit="1" customWidth="1"/>
    <col min="2" max="2" width="10.42578125" bestFit="1" customWidth="1"/>
    <col min="4" max="4" width="8.85546875" bestFit="1" customWidth="1"/>
    <col min="5" max="5" width="13.28515625" bestFit="1" customWidth="1"/>
    <col min="7" max="7" width="32.42578125" bestFit="1" customWidth="1"/>
    <col min="8" max="8" width="10.42578125" bestFit="1" customWidth="1"/>
    <col min="12" max="12" width="13.28515625" bestFit="1" customWidth="1"/>
  </cols>
  <sheetData>
    <row r="7" spans="1:12" x14ac:dyDescent="0.25">
      <c r="K7" s="150" t="s">
        <v>122</v>
      </c>
      <c r="L7" s="55">
        <f ca="1">NOW()</f>
        <v>41864.713814236115</v>
      </c>
    </row>
    <row r="9" spans="1:12" ht="15.75" x14ac:dyDescent="0.25">
      <c r="A9" s="291" t="s">
        <v>136</v>
      </c>
      <c r="B9" s="291"/>
      <c r="C9" s="291"/>
      <c r="D9" s="291"/>
      <c r="E9" s="291"/>
      <c r="F9" s="291"/>
      <c r="G9" s="291"/>
      <c r="H9" s="291"/>
      <c r="I9" s="291"/>
      <c r="J9" s="291"/>
      <c r="K9" s="291"/>
      <c r="L9" s="291"/>
    </row>
    <row r="10" spans="1:12" x14ac:dyDescent="0.25">
      <c r="A10" s="166" t="s">
        <v>181</v>
      </c>
      <c r="B10" s="167"/>
      <c r="C10" s="142" t="s">
        <v>102</v>
      </c>
      <c r="D10" s="152"/>
      <c r="E10" s="151"/>
      <c r="G10" s="151" t="s">
        <v>123</v>
      </c>
      <c r="H10" s="151"/>
      <c r="I10" s="142" t="s">
        <v>1</v>
      </c>
      <c r="J10" s="152"/>
      <c r="K10" s="151"/>
      <c r="L10" s="151"/>
    </row>
    <row r="11" spans="1:12" x14ac:dyDescent="0.25">
      <c r="A11" s="143" t="s">
        <v>124</v>
      </c>
      <c r="B11" s="143"/>
      <c r="C11" s="142" t="s">
        <v>127</v>
      </c>
      <c r="D11" s="151"/>
      <c r="E11" s="151"/>
      <c r="G11" s="143" t="s">
        <v>124</v>
      </c>
      <c r="H11" s="143"/>
      <c r="I11" s="142" t="s">
        <v>66</v>
      </c>
      <c r="J11" s="151"/>
      <c r="K11" s="151"/>
      <c r="L11" s="151"/>
    </row>
    <row r="12" spans="1:12" ht="16.5" thickBot="1" x14ac:dyDescent="0.3">
      <c r="A12" s="153" t="s">
        <v>6</v>
      </c>
      <c r="B12" s="153"/>
      <c r="C12" s="153"/>
      <c r="D12" s="153"/>
      <c r="E12" s="153"/>
      <c r="G12" s="153" t="s">
        <v>7</v>
      </c>
      <c r="H12" s="153"/>
      <c r="I12" s="153"/>
      <c r="J12" s="153"/>
      <c r="K12" s="153"/>
      <c r="L12" s="153"/>
    </row>
    <row r="13" spans="1:12" ht="15.75" thickBot="1" x14ac:dyDescent="0.3">
      <c r="A13" s="144" t="s">
        <v>38</v>
      </c>
      <c r="B13" s="144" t="s">
        <v>39</v>
      </c>
      <c r="C13" s="144" t="s">
        <v>9</v>
      </c>
      <c r="D13" s="3" t="s">
        <v>222</v>
      </c>
      <c r="E13" s="4" t="s">
        <v>11</v>
      </c>
      <c r="G13" s="154" t="s">
        <v>38</v>
      </c>
      <c r="H13" s="154" t="s">
        <v>39</v>
      </c>
      <c r="I13" s="154" t="s">
        <v>9</v>
      </c>
      <c r="J13" s="3" t="s">
        <v>222</v>
      </c>
      <c r="K13" s="155" t="s">
        <v>41</v>
      </c>
      <c r="L13" s="156" t="s">
        <v>11</v>
      </c>
    </row>
    <row r="14" spans="1:12" x14ac:dyDescent="0.25">
      <c r="A14" s="117" t="s">
        <v>124</v>
      </c>
      <c r="B14" s="117">
        <v>22</v>
      </c>
      <c r="C14" s="168">
        <v>22</v>
      </c>
      <c r="D14" s="169"/>
      <c r="E14" s="169">
        <f>D14*B14</f>
        <v>0</v>
      </c>
      <c r="G14" s="145"/>
      <c r="H14" s="145"/>
      <c r="I14" s="24"/>
      <c r="J14" s="146"/>
      <c r="K14" s="157">
        <f>J14*5%</f>
        <v>0</v>
      </c>
      <c r="L14" s="146"/>
    </row>
    <row r="15" spans="1:12" x14ac:dyDescent="0.25">
      <c r="A15" s="117"/>
      <c r="B15" s="117"/>
      <c r="C15" s="117"/>
      <c r="D15" s="110"/>
      <c r="E15" s="110"/>
      <c r="G15" s="145"/>
      <c r="H15" s="145"/>
      <c r="I15" s="24"/>
      <c r="J15" s="146"/>
      <c r="K15" s="146"/>
      <c r="L15" s="146"/>
    </row>
    <row r="16" spans="1:12" ht="15.75" x14ac:dyDescent="0.25">
      <c r="A16" s="158"/>
      <c r="B16" s="158"/>
      <c r="C16" s="159"/>
      <c r="D16" s="160"/>
      <c r="E16" s="110"/>
      <c r="G16" s="158"/>
      <c r="H16" s="158"/>
      <c r="I16" s="159"/>
      <c r="J16" s="160"/>
      <c r="K16" s="160"/>
      <c r="L16" s="160"/>
    </row>
    <row r="17" spans="1:12" ht="15.75" x14ac:dyDescent="0.25">
      <c r="A17" s="161" t="s">
        <v>14</v>
      </c>
      <c r="B17" s="162"/>
      <c r="C17" s="162"/>
      <c r="D17" s="163"/>
      <c r="E17" s="170">
        <f>SUM(E14:E16)</f>
        <v>0</v>
      </c>
      <c r="G17" s="161" t="s">
        <v>14</v>
      </c>
      <c r="H17" s="162"/>
      <c r="I17" s="162"/>
      <c r="J17" s="163"/>
      <c r="K17" s="163"/>
      <c r="L17" s="164">
        <f>SUM(L14:L16)</f>
        <v>0</v>
      </c>
    </row>
    <row r="18" spans="1:12" x14ac:dyDescent="0.25">
      <c r="I18" s="56" t="s">
        <v>26</v>
      </c>
      <c r="J18" s="56"/>
      <c r="K18" s="56"/>
      <c r="L18" s="165"/>
    </row>
    <row r="19" spans="1:12" x14ac:dyDescent="0.25">
      <c r="A19" s="171" t="s">
        <v>68</v>
      </c>
      <c r="B19" s="171"/>
      <c r="C19" s="171"/>
      <c r="D19" s="171"/>
      <c r="E19" s="171"/>
      <c r="G19" s="171" t="s">
        <v>69</v>
      </c>
      <c r="H19" s="171"/>
      <c r="I19" s="171"/>
      <c r="J19" s="171"/>
      <c r="K19" s="171"/>
      <c r="L19" s="172"/>
    </row>
    <row r="20" spans="1:12" x14ac:dyDescent="0.25">
      <c r="A20" s="173" t="s">
        <v>124</v>
      </c>
      <c r="B20" s="173"/>
      <c r="C20" s="173"/>
      <c r="D20" s="173"/>
      <c r="E20" s="42">
        <f>E17</f>
        <v>0</v>
      </c>
      <c r="G20" s="173" t="s">
        <v>124</v>
      </c>
      <c r="H20" s="173"/>
      <c r="I20" s="173"/>
      <c r="J20" s="173"/>
      <c r="K20" s="11"/>
      <c r="L20" s="174"/>
    </row>
    <row r="21" spans="1:12" x14ac:dyDescent="0.25">
      <c r="A21" s="171"/>
      <c r="B21" s="171"/>
      <c r="C21" s="171"/>
      <c r="D21" s="171"/>
      <c r="E21" s="175"/>
      <c r="G21" s="171"/>
      <c r="H21" s="171"/>
      <c r="I21" s="171"/>
      <c r="J21" s="171"/>
      <c r="K21" s="176"/>
      <c r="L21" s="147"/>
    </row>
    <row r="24" spans="1:12" x14ac:dyDescent="0.25">
      <c r="A24" s="292" t="s">
        <v>126</v>
      </c>
      <c r="B24" s="293"/>
      <c r="C24" s="293"/>
      <c r="D24" s="294"/>
      <c r="E24" s="149">
        <f>E21</f>
        <v>0</v>
      </c>
    </row>
    <row r="25" spans="1:12" x14ac:dyDescent="0.25">
      <c r="A25" s="295" t="s">
        <v>35</v>
      </c>
      <c r="B25" s="296"/>
      <c r="C25" s="296"/>
      <c r="D25" s="297"/>
      <c r="E25" s="177">
        <f>E21</f>
        <v>0</v>
      </c>
    </row>
  </sheetData>
  <mergeCells count="3">
    <mergeCell ref="A9:L9"/>
    <mergeCell ref="A24:D24"/>
    <mergeCell ref="A25:D2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52"/>
  <sheetViews>
    <sheetView showGridLines="0" workbookViewId="0">
      <selection activeCell="I23" sqref="I23"/>
    </sheetView>
  </sheetViews>
  <sheetFormatPr defaultColWidth="8.85546875" defaultRowHeight="15" x14ac:dyDescent="0.25"/>
  <cols>
    <col min="1" max="1" width="46.85546875" bestFit="1" customWidth="1"/>
    <col min="2" max="2" width="13" bestFit="1" customWidth="1"/>
    <col min="3" max="3" width="4.140625" bestFit="1" customWidth="1"/>
    <col min="4" max="4" width="20.140625" bestFit="1" customWidth="1"/>
    <col min="5" max="5" width="2.7109375" customWidth="1"/>
    <col min="6" max="6" width="31" bestFit="1" customWidth="1"/>
    <col min="7" max="7" width="10.7109375" bestFit="1" customWidth="1"/>
    <col min="8" max="8" width="9.7109375" bestFit="1" customWidth="1"/>
    <col min="9" max="9" width="13.28515625" bestFit="1" customWidth="1"/>
  </cols>
  <sheetData>
    <row r="7" spans="1:9" x14ac:dyDescent="0.25">
      <c r="I7" s="55">
        <f ca="1">NOW()</f>
        <v>41864.713814236115</v>
      </c>
    </row>
    <row r="8" spans="1:9" ht="15.75" x14ac:dyDescent="0.25">
      <c r="A8" s="291" t="s">
        <v>158</v>
      </c>
      <c r="B8" s="300"/>
      <c r="C8" s="300"/>
      <c r="D8" s="300"/>
      <c r="E8" s="300"/>
      <c r="F8" s="300"/>
      <c r="G8" s="300"/>
      <c r="H8" s="300"/>
      <c r="I8" s="300"/>
    </row>
    <row r="9" spans="1:9" x14ac:dyDescent="0.25">
      <c r="A9" s="167" t="s">
        <v>125</v>
      </c>
      <c r="B9" s="142" t="s">
        <v>36</v>
      </c>
      <c r="C9" s="152"/>
      <c r="D9" s="151"/>
      <c r="F9" s="151" t="s">
        <v>123</v>
      </c>
      <c r="G9" s="142" t="s">
        <v>1</v>
      </c>
      <c r="H9" s="151"/>
      <c r="I9" s="151"/>
    </row>
    <row r="10" spans="1:9" x14ac:dyDescent="0.25">
      <c r="A10" s="218" t="s">
        <v>153</v>
      </c>
      <c r="B10" s="142" t="s">
        <v>66</v>
      </c>
      <c r="C10" s="151"/>
      <c r="D10" s="151"/>
      <c r="F10" s="218" t="s">
        <v>153</v>
      </c>
      <c r="G10" s="142" t="s">
        <v>66</v>
      </c>
      <c r="H10" s="151"/>
      <c r="I10" s="151"/>
    </row>
    <row r="11" spans="1:9" ht="16.5" thickBot="1" x14ac:dyDescent="0.3">
      <c r="A11" s="301" t="s">
        <v>6</v>
      </c>
      <c r="B11" s="301"/>
      <c r="C11" s="301"/>
      <c r="D11" s="301"/>
      <c r="F11" s="301" t="s">
        <v>7</v>
      </c>
      <c r="G11" s="301"/>
      <c r="H11" s="301"/>
      <c r="I11" s="301"/>
    </row>
    <row r="12" spans="1:9" x14ac:dyDescent="0.25">
      <c r="A12" s="144" t="s">
        <v>154</v>
      </c>
      <c r="B12" s="144" t="s">
        <v>60</v>
      </c>
      <c r="C12" s="3" t="s">
        <v>59</v>
      </c>
      <c r="D12" s="4" t="s">
        <v>11</v>
      </c>
      <c r="F12" s="144" t="s">
        <v>154</v>
      </c>
      <c r="G12" s="144" t="s">
        <v>60</v>
      </c>
      <c r="H12" s="3" t="s">
        <v>59</v>
      </c>
      <c r="I12" s="4" t="s">
        <v>11</v>
      </c>
    </row>
    <row r="13" spans="1:9" x14ac:dyDescent="0.25">
      <c r="A13" s="220" t="s">
        <v>157</v>
      </c>
      <c r="B13" s="221">
        <v>25000</v>
      </c>
      <c r="C13" s="222">
        <v>1</v>
      </c>
      <c r="D13" s="110">
        <f>B13*C13</f>
        <v>25000</v>
      </c>
      <c r="F13" s="145"/>
      <c r="G13" s="24"/>
      <c r="H13" s="146"/>
      <c r="I13" s="146"/>
    </row>
    <row r="14" spans="1:9" x14ac:dyDescent="0.25">
      <c r="A14" s="220" t="s">
        <v>161</v>
      </c>
      <c r="B14" s="221">
        <v>33056.18</v>
      </c>
      <c r="C14" s="222">
        <v>1</v>
      </c>
      <c r="D14" s="110">
        <f>B14*C14</f>
        <v>33056.18</v>
      </c>
      <c r="F14" s="145"/>
      <c r="G14" s="24"/>
      <c r="H14" s="146"/>
      <c r="I14" s="146"/>
    </row>
    <row r="15" spans="1:9" ht="15.75" x14ac:dyDescent="0.25">
      <c r="A15" s="302" t="s">
        <v>14</v>
      </c>
      <c r="B15" s="303"/>
      <c r="C15" s="304"/>
      <c r="D15" s="164">
        <f>SUM(D13:D14)</f>
        <v>58056.18</v>
      </c>
      <c r="F15" s="302" t="s">
        <v>14</v>
      </c>
      <c r="G15" s="303"/>
      <c r="H15" s="304"/>
      <c r="I15" s="164"/>
    </row>
    <row r="16" spans="1:9" x14ac:dyDescent="0.25">
      <c r="G16" s="305" t="s">
        <v>26</v>
      </c>
      <c r="H16" s="305"/>
      <c r="I16" s="165"/>
    </row>
    <row r="19" spans="1:9" x14ac:dyDescent="0.25">
      <c r="A19" s="306" t="s">
        <v>68</v>
      </c>
      <c r="B19" s="306"/>
      <c r="C19" s="306"/>
      <c r="D19" s="306"/>
      <c r="F19" s="306" t="s">
        <v>69</v>
      </c>
      <c r="G19" s="306"/>
      <c r="H19" s="306"/>
      <c r="I19" s="172"/>
    </row>
    <row r="20" spans="1:9" x14ac:dyDescent="0.25">
      <c r="A20" s="298" t="s">
        <v>155</v>
      </c>
      <c r="B20" s="299"/>
      <c r="C20" s="299"/>
      <c r="D20" s="233">
        <f>D15</f>
        <v>58056.18</v>
      </c>
      <c r="F20" s="298" t="s">
        <v>155</v>
      </c>
      <c r="G20" s="299"/>
      <c r="H20" s="299"/>
      <c r="I20" s="174">
        <f>I15</f>
        <v>0</v>
      </c>
    </row>
    <row r="21" spans="1:9" x14ac:dyDescent="0.25">
      <c r="A21" s="306"/>
      <c r="B21" s="306"/>
      <c r="C21" s="306"/>
      <c r="D21" s="223"/>
      <c r="F21" s="306" t="s">
        <v>14</v>
      </c>
      <c r="G21" s="306"/>
      <c r="H21" s="306"/>
      <c r="I21" s="172"/>
    </row>
    <row r="23" spans="1:9" x14ac:dyDescent="0.25">
      <c r="D23" s="11"/>
    </row>
    <row r="24" spans="1:9" x14ac:dyDescent="0.25">
      <c r="C24" s="174"/>
      <c r="D24" s="11"/>
    </row>
    <row r="25" spans="1:9" x14ac:dyDescent="0.25">
      <c r="D25" s="11"/>
    </row>
    <row r="26" spans="1:9" x14ac:dyDescent="0.25">
      <c r="A26" s="292" t="s">
        <v>156</v>
      </c>
      <c r="B26" s="293"/>
      <c r="C26" s="294"/>
      <c r="D26" s="149">
        <f>D15</f>
        <v>58056.18</v>
      </c>
    </row>
    <row r="27" spans="1:9" x14ac:dyDescent="0.25">
      <c r="A27" s="295" t="s">
        <v>35</v>
      </c>
      <c r="B27" s="296"/>
      <c r="C27" s="297"/>
      <c r="D27" s="177">
        <f>D26</f>
        <v>58056.18</v>
      </c>
    </row>
    <row r="52" spans="6:6" x14ac:dyDescent="0.25">
      <c r="F52" s="11">
        <f>D48+'[1]Material Esportivo'!D21</f>
        <v>980080</v>
      </c>
    </row>
  </sheetData>
  <mergeCells count="14">
    <mergeCell ref="A20:C20"/>
    <mergeCell ref="A26:C26"/>
    <mergeCell ref="A27:C27"/>
    <mergeCell ref="A8:I8"/>
    <mergeCell ref="A11:D11"/>
    <mergeCell ref="F11:I11"/>
    <mergeCell ref="A15:C15"/>
    <mergeCell ref="F15:H15"/>
    <mergeCell ref="G16:H16"/>
    <mergeCell ref="F20:H20"/>
    <mergeCell ref="A21:C21"/>
    <mergeCell ref="A19:D19"/>
    <mergeCell ref="F21:H21"/>
    <mergeCell ref="F19:H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21"/>
  <sheetViews>
    <sheetView showGridLines="0" topLeftCell="A4" workbookViewId="0">
      <selection activeCell="R17" sqref="R17"/>
    </sheetView>
  </sheetViews>
  <sheetFormatPr defaultRowHeight="15" x14ac:dyDescent="0.25"/>
  <cols>
    <col min="5" max="5" width="23.42578125" customWidth="1"/>
    <col min="11" max="11" width="18.28515625" customWidth="1"/>
  </cols>
  <sheetData>
    <row r="7" spans="1:11" ht="21.75" thickBot="1" x14ac:dyDescent="0.4">
      <c r="A7" s="307" t="s">
        <v>6</v>
      </c>
      <c r="B7" s="307"/>
      <c r="C7" s="307"/>
      <c r="D7" s="307"/>
      <c r="E7" s="307"/>
      <c r="G7" s="308" t="s">
        <v>7</v>
      </c>
      <c r="H7" s="308"/>
      <c r="I7" s="308"/>
      <c r="J7" s="308"/>
      <c r="K7" s="308"/>
    </row>
    <row r="8" spans="1:11" ht="18.75" x14ac:dyDescent="0.3">
      <c r="A8" s="309" t="s">
        <v>78</v>
      </c>
      <c r="B8" s="309"/>
      <c r="C8" s="309"/>
      <c r="D8" s="309"/>
      <c r="E8" s="309"/>
      <c r="G8" s="310" t="s">
        <v>78</v>
      </c>
      <c r="H8" s="310"/>
      <c r="I8" s="310"/>
      <c r="J8" s="310"/>
      <c r="K8" s="310"/>
    </row>
    <row r="9" spans="1:11" x14ac:dyDescent="0.25">
      <c r="A9" s="311" t="s">
        <v>79</v>
      </c>
      <c r="B9" s="311"/>
      <c r="C9" s="311"/>
      <c r="D9" s="311"/>
      <c r="E9" s="45">
        <f>'Passagem Aérea'!H184</f>
        <v>0</v>
      </c>
      <c r="G9" s="311" t="s">
        <v>79</v>
      </c>
      <c r="H9" s="311"/>
      <c r="I9" s="311"/>
      <c r="J9" s="311"/>
      <c r="K9" s="45" t="s">
        <v>130</v>
      </c>
    </row>
    <row r="10" spans="1:11" x14ac:dyDescent="0.25">
      <c r="A10" s="311" t="s">
        <v>80</v>
      </c>
      <c r="B10" s="311"/>
      <c r="C10" s="311"/>
      <c r="D10" s="311"/>
      <c r="E10" s="45">
        <f>Hospedagem!F106</f>
        <v>0</v>
      </c>
      <c r="G10" s="311" t="s">
        <v>80</v>
      </c>
      <c r="H10" s="311"/>
      <c r="I10" s="311"/>
      <c r="J10" s="311"/>
      <c r="K10" s="45">
        <f>Hospedagem!L106</f>
        <v>0</v>
      </c>
    </row>
    <row r="11" spans="1:11" x14ac:dyDescent="0.25">
      <c r="A11" s="311" t="s">
        <v>81</v>
      </c>
      <c r="B11" s="311"/>
      <c r="C11" s="311"/>
      <c r="D11" s="311"/>
      <c r="E11" s="45">
        <f>Alimentação!F108</f>
        <v>0</v>
      </c>
      <c r="G11" s="311" t="s">
        <v>81</v>
      </c>
      <c r="H11" s="311"/>
      <c r="I11" s="311"/>
      <c r="J11" s="311"/>
      <c r="K11" s="45">
        <f>Alimentação!L108</f>
        <v>0</v>
      </c>
    </row>
    <row r="12" spans="1:11" x14ac:dyDescent="0.25">
      <c r="A12" s="51" t="s">
        <v>82</v>
      </c>
      <c r="B12" s="51"/>
      <c r="C12" s="51"/>
      <c r="D12" s="51"/>
      <c r="E12" s="45">
        <f>Transporte!F107</f>
        <v>0</v>
      </c>
      <c r="G12" s="51" t="s">
        <v>82</v>
      </c>
      <c r="H12" s="51"/>
      <c r="I12" s="51"/>
      <c r="J12" s="51"/>
      <c r="K12" s="45">
        <f>Transporte!L107</f>
        <v>0</v>
      </c>
    </row>
    <row r="13" spans="1:11" x14ac:dyDescent="0.25">
      <c r="A13" s="51" t="s">
        <v>86</v>
      </c>
      <c r="B13" s="51"/>
      <c r="C13" s="51"/>
      <c r="D13" s="51"/>
      <c r="E13" s="45">
        <f>'Pró Labore'!G147</f>
        <v>370536</v>
      </c>
      <c r="G13" s="51" t="s">
        <v>86</v>
      </c>
      <c r="H13" s="51"/>
      <c r="I13" s="51"/>
      <c r="J13" s="51"/>
      <c r="K13" s="45" t="s">
        <v>130</v>
      </c>
    </row>
    <row r="14" spans="1:11" x14ac:dyDescent="0.25">
      <c r="A14" s="69" t="s">
        <v>91</v>
      </c>
      <c r="B14" s="69"/>
      <c r="C14" s="69"/>
      <c r="D14" s="69"/>
      <c r="E14" s="45">
        <f>'Seguro Viagem '!E25</f>
        <v>0</v>
      </c>
      <c r="G14" s="69"/>
      <c r="H14" s="69"/>
      <c r="I14" s="69"/>
      <c r="J14" s="69"/>
      <c r="K14" s="45"/>
    </row>
    <row r="15" spans="1:11" x14ac:dyDescent="0.25">
      <c r="A15" s="198" t="s">
        <v>159</v>
      </c>
      <c r="B15" s="198"/>
      <c r="C15" s="198"/>
      <c r="D15" s="198"/>
      <c r="E15" s="45">
        <f>'MATERIAL ESPORTIVO'!D21</f>
        <v>0</v>
      </c>
      <c r="F15" s="45"/>
      <c r="G15" s="198"/>
      <c r="H15" s="198"/>
      <c r="I15" s="198"/>
      <c r="J15" s="198"/>
      <c r="K15" s="45"/>
    </row>
    <row r="16" spans="1:11" ht="18.75" x14ac:dyDescent="0.3">
      <c r="A16" s="312" t="s">
        <v>14</v>
      </c>
      <c r="B16" s="312"/>
      <c r="C16" s="312"/>
      <c r="D16" s="312"/>
      <c r="E16" s="46">
        <f>SUM(E9:E15)</f>
        <v>370536</v>
      </c>
      <c r="G16" s="312" t="s">
        <v>14</v>
      </c>
      <c r="H16" s="312"/>
      <c r="I16" s="312"/>
      <c r="J16" s="312"/>
      <c r="K16" s="46">
        <f>SUM(K9:K14)</f>
        <v>0</v>
      </c>
    </row>
    <row r="18" spans="1:11" x14ac:dyDescent="0.25">
      <c r="A18" s="313" t="s">
        <v>83</v>
      </c>
      <c r="B18" s="313"/>
      <c r="C18" s="313"/>
      <c r="D18" s="313"/>
      <c r="E18" s="313"/>
      <c r="G18" s="313" t="s">
        <v>83</v>
      </c>
      <c r="H18" s="313"/>
      <c r="I18" s="313"/>
      <c r="J18" s="313"/>
      <c r="K18" s="313"/>
    </row>
    <row r="19" spans="1:11" x14ac:dyDescent="0.25">
      <c r="A19" s="314" t="s">
        <v>84</v>
      </c>
      <c r="B19" s="314"/>
      <c r="C19" s="314"/>
      <c r="D19" s="314"/>
      <c r="E19" s="47"/>
      <c r="G19" s="314" t="s">
        <v>84</v>
      </c>
      <c r="H19" s="314"/>
      <c r="I19" s="314"/>
      <c r="J19" s="314"/>
      <c r="K19" s="47"/>
    </row>
    <row r="20" spans="1:11" x14ac:dyDescent="0.25">
      <c r="A20" s="314" t="s">
        <v>85</v>
      </c>
      <c r="B20" s="314"/>
      <c r="C20" s="314"/>
      <c r="D20" s="314"/>
      <c r="E20" s="47"/>
      <c r="G20" s="314" t="s">
        <v>85</v>
      </c>
      <c r="H20" s="314"/>
      <c r="I20" s="314"/>
      <c r="J20" s="314"/>
      <c r="K20" s="47"/>
    </row>
    <row r="21" spans="1:11" ht="15.75" x14ac:dyDescent="0.25">
      <c r="A21" s="315" t="s">
        <v>14</v>
      </c>
      <c r="B21" s="315"/>
      <c r="C21" s="315"/>
      <c r="D21" s="315"/>
      <c r="E21" s="48">
        <f>E20+E19</f>
        <v>0</v>
      </c>
      <c r="F21" s="49"/>
      <c r="G21" s="315" t="s">
        <v>14</v>
      </c>
      <c r="H21" s="315"/>
      <c r="I21" s="315"/>
      <c r="J21" s="315"/>
      <c r="K21" s="50">
        <f>K20+K19</f>
        <v>0</v>
      </c>
    </row>
  </sheetData>
  <mergeCells count="20">
    <mergeCell ref="A19:D19"/>
    <mergeCell ref="G19:J19"/>
    <mergeCell ref="A20:D20"/>
    <mergeCell ref="G20:J20"/>
    <mergeCell ref="A21:D21"/>
    <mergeCell ref="G21:J21"/>
    <mergeCell ref="A16:D16"/>
    <mergeCell ref="G16:J16"/>
    <mergeCell ref="A18:E18"/>
    <mergeCell ref="G18:K18"/>
    <mergeCell ref="A10:D10"/>
    <mergeCell ref="G10:J10"/>
    <mergeCell ref="A11:D11"/>
    <mergeCell ref="G11:J11"/>
    <mergeCell ref="A7:E7"/>
    <mergeCell ref="G7:K7"/>
    <mergeCell ref="A8:E8"/>
    <mergeCell ref="G8:K8"/>
    <mergeCell ref="A9:D9"/>
    <mergeCell ref="G9:J9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view="pageBreakPreview" topLeftCell="A51" zoomScaleNormal="100" zoomScaleSheetLayoutView="100" workbookViewId="0">
      <selection activeCell="G56" sqref="G56"/>
    </sheetView>
  </sheetViews>
  <sheetFormatPr defaultRowHeight="18.75" x14ac:dyDescent="0.3"/>
  <cols>
    <col min="2" max="2" width="28.85546875" bestFit="1" customWidth="1"/>
    <col min="3" max="3" width="18.7109375" bestFit="1" customWidth="1"/>
    <col min="4" max="4" width="13.85546875" customWidth="1"/>
    <col min="5" max="5" width="13.42578125" customWidth="1"/>
    <col min="6" max="6" width="12.85546875" bestFit="1" customWidth="1"/>
    <col min="7" max="7" width="11.7109375" bestFit="1" customWidth="1"/>
    <col min="8" max="8" width="20.140625" style="200" bestFit="1" customWidth="1"/>
    <col min="10" max="10" width="12.85546875" bestFit="1" customWidth="1"/>
  </cols>
  <sheetData>
    <row r="1" spans="1:8" ht="15.75" x14ac:dyDescent="0.25">
      <c r="A1" s="316">
        <v>1</v>
      </c>
      <c r="B1" s="291" t="s">
        <v>94</v>
      </c>
      <c r="C1" s="291"/>
      <c r="D1" s="291"/>
      <c r="E1" s="291"/>
      <c r="F1" s="291"/>
      <c r="G1" s="291"/>
      <c r="H1" s="317" t="s">
        <v>14</v>
      </c>
    </row>
    <row r="2" spans="1:8" ht="15" x14ac:dyDescent="0.25">
      <c r="A2" s="316"/>
      <c r="B2" s="66" t="s">
        <v>176</v>
      </c>
      <c r="C2" s="58" t="s">
        <v>89</v>
      </c>
      <c r="D2" s="59"/>
      <c r="E2" s="59"/>
      <c r="F2" s="59"/>
      <c r="G2" s="59"/>
      <c r="H2" s="318"/>
    </row>
    <row r="3" spans="1:8" ht="15" x14ac:dyDescent="0.25">
      <c r="A3" s="316"/>
      <c r="B3" s="60" t="s">
        <v>4</v>
      </c>
      <c r="C3" s="58" t="s">
        <v>93</v>
      </c>
      <c r="D3" s="59"/>
      <c r="E3" s="59"/>
      <c r="F3" s="59"/>
      <c r="G3" s="59"/>
      <c r="H3" s="318"/>
    </row>
    <row r="4" spans="1:8" ht="15.75" x14ac:dyDescent="0.25">
      <c r="A4" s="316"/>
      <c r="B4" s="320"/>
      <c r="C4" s="320"/>
      <c r="D4" s="320"/>
      <c r="E4" s="320"/>
      <c r="F4" s="320"/>
      <c r="G4" s="320"/>
      <c r="H4" s="318"/>
    </row>
    <row r="5" spans="1:8" ht="15" x14ac:dyDescent="0.25">
      <c r="A5" s="316"/>
      <c r="B5" s="61" t="s">
        <v>90</v>
      </c>
      <c r="C5" s="62" t="s">
        <v>80</v>
      </c>
      <c r="D5" s="5" t="s">
        <v>81</v>
      </c>
      <c r="E5" s="63" t="s">
        <v>82</v>
      </c>
      <c r="F5" s="63" t="s">
        <v>91</v>
      </c>
      <c r="G5" s="63" t="s">
        <v>92</v>
      </c>
      <c r="H5" s="319"/>
    </row>
    <row r="6" spans="1:8" x14ac:dyDescent="0.25">
      <c r="A6" s="316"/>
      <c r="B6" s="189">
        <f>'Passagem Aérea'!H26</f>
        <v>0</v>
      </c>
      <c r="C6" s="189">
        <f>Hospedagem!F17</f>
        <v>0</v>
      </c>
      <c r="D6" s="190">
        <f>Alimentação!F18</f>
        <v>0</v>
      </c>
      <c r="E6" s="190">
        <f>Transporte!F19</f>
        <v>0</v>
      </c>
      <c r="F6" s="190"/>
      <c r="G6" s="190">
        <f>'Pró Labore'!G21</f>
        <v>12576</v>
      </c>
      <c r="H6" s="199">
        <f>G6+F6+E6+D6+C6+B6</f>
        <v>12576</v>
      </c>
    </row>
    <row r="7" spans="1:8" x14ac:dyDescent="0.3">
      <c r="A7" s="64"/>
      <c r="B7" s="65"/>
      <c r="C7" s="65"/>
      <c r="D7" s="65"/>
      <c r="E7" s="65"/>
      <c r="F7" s="65"/>
      <c r="G7" s="65"/>
    </row>
    <row r="8" spans="1:8" ht="15.75" x14ac:dyDescent="0.25">
      <c r="A8" s="316">
        <v>2</v>
      </c>
      <c r="B8" s="291" t="s">
        <v>97</v>
      </c>
      <c r="C8" s="291"/>
      <c r="D8" s="291"/>
      <c r="E8" s="291"/>
      <c r="F8" s="291"/>
      <c r="G8" s="291"/>
      <c r="H8" s="317" t="s">
        <v>14</v>
      </c>
    </row>
    <row r="9" spans="1:8" ht="15" x14ac:dyDescent="0.25">
      <c r="A9" s="316"/>
      <c r="B9" s="66" t="s">
        <v>177</v>
      </c>
      <c r="C9" s="58" t="s">
        <v>89</v>
      </c>
      <c r="D9" s="59"/>
      <c r="E9" s="59"/>
      <c r="F9" s="59"/>
      <c r="G9" s="59"/>
      <c r="H9" s="318"/>
    </row>
    <row r="10" spans="1:8" ht="15" x14ac:dyDescent="0.25">
      <c r="A10" s="316"/>
      <c r="B10" s="60" t="s">
        <v>4</v>
      </c>
      <c r="C10" s="58" t="s">
        <v>93</v>
      </c>
      <c r="D10" s="59"/>
      <c r="E10" s="59"/>
      <c r="F10" s="59"/>
      <c r="G10" s="59"/>
      <c r="H10" s="318"/>
    </row>
    <row r="11" spans="1:8" ht="15.75" x14ac:dyDescent="0.25">
      <c r="A11" s="316"/>
      <c r="B11" s="320"/>
      <c r="C11" s="320"/>
      <c r="D11" s="320"/>
      <c r="E11" s="320"/>
      <c r="F11" s="320"/>
      <c r="G11" s="320"/>
      <c r="H11" s="318"/>
    </row>
    <row r="12" spans="1:8" ht="15" x14ac:dyDescent="0.25">
      <c r="A12" s="316"/>
      <c r="B12" s="61" t="s">
        <v>90</v>
      </c>
      <c r="C12" s="62" t="s">
        <v>80</v>
      </c>
      <c r="D12" s="5" t="s">
        <v>81</v>
      </c>
      <c r="E12" s="63" t="s">
        <v>82</v>
      </c>
      <c r="F12" s="63" t="s">
        <v>91</v>
      </c>
      <c r="G12" s="63" t="s">
        <v>92</v>
      </c>
      <c r="H12" s="319"/>
    </row>
    <row r="13" spans="1:8" x14ac:dyDescent="0.25">
      <c r="A13" s="316"/>
      <c r="B13" s="189">
        <f>'Passagem Aérea'!H47</f>
        <v>0</v>
      </c>
      <c r="C13" s="189">
        <f>Hospedagem!F29</f>
        <v>0</v>
      </c>
      <c r="D13" s="190">
        <f>Alimentação!F30</f>
        <v>0</v>
      </c>
      <c r="E13" s="190">
        <f>Transporte!F31</f>
        <v>0</v>
      </c>
      <c r="F13" s="190"/>
      <c r="G13" s="190">
        <f>'Pró Labore'!G36</f>
        <v>12576</v>
      </c>
      <c r="H13" s="199">
        <f>G13+F13+E13+D13+C13+B13</f>
        <v>12576</v>
      </c>
    </row>
    <row r="14" spans="1:8" x14ac:dyDescent="0.3">
      <c r="A14" s="64"/>
      <c r="B14" s="65"/>
      <c r="C14" s="65"/>
      <c r="D14" s="65"/>
      <c r="E14" s="65"/>
      <c r="F14" s="65"/>
      <c r="G14" s="65"/>
    </row>
    <row r="15" spans="1:8" ht="15.75" x14ac:dyDescent="0.25">
      <c r="A15" s="316">
        <v>3</v>
      </c>
      <c r="B15" s="291" t="s">
        <v>99</v>
      </c>
      <c r="C15" s="291"/>
      <c r="D15" s="291"/>
      <c r="E15" s="291"/>
      <c r="F15" s="291"/>
      <c r="G15" s="291"/>
      <c r="H15" s="317" t="s">
        <v>14</v>
      </c>
    </row>
    <row r="16" spans="1:8" ht="15" x14ac:dyDescent="0.25">
      <c r="A16" s="316"/>
      <c r="B16" s="57" t="s">
        <v>164</v>
      </c>
      <c r="C16" s="58" t="s">
        <v>95</v>
      </c>
      <c r="D16" s="59"/>
      <c r="E16" s="59"/>
      <c r="F16" s="59"/>
      <c r="G16" s="59"/>
      <c r="H16" s="318"/>
    </row>
    <row r="17" spans="1:8" ht="15" x14ac:dyDescent="0.25">
      <c r="A17" s="316"/>
      <c r="B17" s="60" t="s">
        <v>27</v>
      </c>
      <c r="C17" s="58" t="s">
        <v>96</v>
      </c>
      <c r="D17" s="59"/>
      <c r="E17" s="59"/>
      <c r="F17" s="59"/>
      <c r="G17" s="59"/>
      <c r="H17" s="318"/>
    </row>
    <row r="18" spans="1:8" ht="15.75" x14ac:dyDescent="0.25">
      <c r="A18" s="316"/>
      <c r="B18" s="320"/>
      <c r="C18" s="320"/>
      <c r="D18" s="320"/>
      <c r="E18" s="320"/>
      <c r="F18" s="320"/>
      <c r="G18" s="320"/>
      <c r="H18" s="318"/>
    </row>
    <row r="19" spans="1:8" ht="15" x14ac:dyDescent="0.25">
      <c r="A19" s="316"/>
      <c r="B19" s="61" t="s">
        <v>90</v>
      </c>
      <c r="C19" s="62" t="s">
        <v>80</v>
      </c>
      <c r="D19" s="5" t="s">
        <v>81</v>
      </c>
      <c r="E19" s="63" t="s">
        <v>82</v>
      </c>
      <c r="F19" s="63" t="s">
        <v>91</v>
      </c>
      <c r="G19" s="63" t="s">
        <v>92</v>
      </c>
      <c r="H19" s="319"/>
    </row>
    <row r="20" spans="1:8" x14ac:dyDescent="0.25">
      <c r="A20" s="316"/>
      <c r="B20" s="189">
        <f>'Passagem Aérea'!H68</f>
        <v>0</v>
      </c>
      <c r="C20" s="189">
        <f>Hospedagem!F41</f>
        <v>0</v>
      </c>
      <c r="D20" s="190">
        <f>Alimentação!F42</f>
        <v>0</v>
      </c>
      <c r="E20" s="190">
        <f>Transporte!F43</f>
        <v>0</v>
      </c>
      <c r="F20" s="190"/>
      <c r="G20" s="190">
        <f>'Pró Labore'!G51</f>
        <v>12576</v>
      </c>
      <c r="H20" s="199">
        <f>SUM(B20:G20)</f>
        <v>12576</v>
      </c>
    </row>
    <row r="21" spans="1:8" x14ac:dyDescent="0.3">
      <c r="A21" s="64"/>
      <c r="B21" s="65"/>
      <c r="C21" s="65"/>
      <c r="D21" s="65"/>
      <c r="E21" s="65"/>
      <c r="F21" s="65"/>
      <c r="G21" s="65"/>
    </row>
    <row r="22" spans="1:8" ht="15.75" x14ac:dyDescent="0.25">
      <c r="A22" s="316">
        <v>4</v>
      </c>
      <c r="B22" s="291" t="s">
        <v>100</v>
      </c>
      <c r="C22" s="291"/>
      <c r="D22" s="291"/>
      <c r="E22" s="291"/>
      <c r="F22" s="291"/>
      <c r="G22" s="291"/>
      <c r="H22" s="317" t="s">
        <v>14</v>
      </c>
    </row>
    <row r="23" spans="1:8" ht="15" x14ac:dyDescent="0.25">
      <c r="A23" s="316"/>
      <c r="B23" s="57" t="s">
        <v>165</v>
      </c>
      <c r="C23" s="58" t="s">
        <v>89</v>
      </c>
      <c r="D23" s="59"/>
      <c r="E23" s="59"/>
      <c r="F23" s="59"/>
      <c r="G23" s="59"/>
      <c r="H23" s="318"/>
    </row>
    <row r="24" spans="1:8" ht="15" x14ac:dyDescent="0.25">
      <c r="A24" s="316"/>
      <c r="B24" s="60" t="s">
        <v>3</v>
      </c>
      <c r="C24" s="58" t="s">
        <v>98</v>
      </c>
      <c r="D24" s="59"/>
      <c r="E24" s="59"/>
      <c r="F24" s="59"/>
      <c r="G24" s="59"/>
      <c r="H24" s="318"/>
    </row>
    <row r="25" spans="1:8" ht="15.75" x14ac:dyDescent="0.25">
      <c r="A25" s="316"/>
      <c r="B25" s="320"/>
      <c r="C25" s="320"/>
      <c r="D25" s="320"/>
      <c r="E25" s="320"/>
      <c r="F25" s="320"/>
      <c r="G25" s="320"/>
      <c r="H25" s="318"/>
    </row>
    <row r="26" spans="1:8" ht="15" x14ac:dyDescent="0.25">
      <c r="A26" s="316"/>
      <c r="B26" s="61" t="s">
        <v>90</v>
      </c>
      <c r="C26" s="62" t="s">
        <v>80</v>
      </c>
      <c r="D26" s="5" t="s">
        <v>81</v>
      </c>
      <c r="E26" s="63" t="s">
        <v>82</v>
      </c>
      <c r="F26" s="63" t="s">
        <v>91</v>
      </c>
      <c r="G26" s="63" t="s">
        <v>92</v>
      </c>
      <c r="H26" s="319"/>
    </row>
    <row r="27" spans="1:8" x14ac:dyDescent="0.25">
      <c r="A27" s="316"/>
      <c r="B27" s="189">
        <f>'Passagem Aérea'!H89</f>
        <v>0</v>
      </c>
      <c r="C27" s="189">
        <f>Hospedagem!F53</f>
        <v>0</v>
      </c>
      <c r="D27" s="190">
        <f>Alimentação!F54</f>
        <v>0</v>
      </c>
      <c r="E27" s="190">
        <f>Transporte!F55</f>
        <v>0</v>
      </c>
      <c r="F27" s="190"/>
      <c r="G27" s="190">
        <f>'Pró Labore'!G67</f>
        <v>12480</v>
      </c>
      <c r="H27" s="199">
        <f>SUM(B27:G27)</f>
        <v>12480</v>
      </c>
    </row>
    <row r="28" spans="1:8" x14ac:dyDescent="0.3">
      <c r="A28" s="64"/>
      <c r="B28" s="65"/>
      <c r="C28" s="65"/>
      <c r="D28" s="65"/>
      <c r="E28" s="65"/>
      <c r="F28" s="65"/>
      <c r="G28" s="65"/>
    </row>
    <row r="29" spans="1:8" ht="15.75" x14ac:dyDescent="0.25">
      <c r="A29" s="316">
        <v>5</v>
      </c>
      <c r="B29" s="291" t="s">
        <v>131</v>
      </c>
      <c r="C29" s="291"/>
      <c r="D29" s="291"/>
      <c r="E29" s="291"/>
      <c r="F29" s="291"/>
      <c r="G29" s="291"/>
      <c r="H29" s="317" t="s">
        <v>14</v>
      </c>
    </row>
    <row r="30" spans="1:8" ht="15" x14ac:dyDescent="0.25">
      <c r="A30" s="316"/>
      <c r="B30" s="57" t="s">
        <v>166</v>
      </c>
      <c r="C30" s="58" t="s">
        <v>89</v>
      </c>
      <c r="D30" s="59"/>
      <c r="E30" s="59"/>
      <c r="F30" s="59"/>
      <c r="G30" s="59"/>
      <c r="H30" s="318"/>
    </row>
    <row r="31" spans="1:8" ht="15" x14ac:dyDescent="0.25">
      <c r="A31" s="316"/>
      <c r="B31" s="60" t="s">
        <v>3</v>
      </c>
      <c r="C31" s="58" t="s">
        <v>98</v>
      </c>
      <c r="D31" s="59"/>
      <c r="E31" s="59"/>
      <c r="F31" s="59"/>
      <c r="G31" s="59"/>
      <c r="H31" s="318"/>
    </row>
    <row r="32" spans="1:8" ht="15.75" x14ac:dyDescent="0.25">
      <c r="A32" s="316"/>
      <c r="B32" s="320"/>
      <c r="C32" s="320"/>
      <c r="D32" s="320"/>
      <c r="E32" s="320"/>
      <c r="F32" s="320"/>
      <c r="G32" s="320"/>
      <c r="H32" s="318"/>
    </row>
    <row r="33" spans="1:8" ht="15" x14ac:dyDescent="0.25">
      <c r="A33" s="316"/>
      <c r="B33" s="61" t="s">
        <v>90</v>
      </c>
      <c r="C33" s="62" t="s">
        <v>80</v>
      </c>
      <c r="D33" s="5" t="s">
        <v>81</v>
      </c>
      <c r="E33" s="63" t="s">
        <v>82</v>
      </c>
      <c r="F33" s="63" t="s">
        <v>91</v>
      </c>
      <c r="G33" s="63" t="s">
        <v>92</v>
      </c>
      <c r="H33" s="319"/>
    </row>
    <row r="34" spans="1:8" x14ac:dyDescent="0.25">
      <c r="A34" s="316"/>
      <c r="B34" s="189">
        <f>'Passagem Aérea'!H110</f>
        <v>0</v>
      </c>
      <c r="C34" s="189">
        <f>Hospedagem!F65</f>
        <v>0</v>
      </c>
      <c r="D34" s="190">
        <f>Alimentação!F66</f>
        <v>0</v>
      </c>
      <c r="E34" s="190">
        <f>Transporte!F67</f>
        <v>0</v>
      </c>
      <c r="F34" s="190"/>
      <c r="G34" s="190">
        <f>'Pró Labore'!G83</f>
        <v>12576</v>
      </c>
      <c r="H34" s="199">
        <f>SUM(B34:G34)</f>
        <v>12576</v>
      </c>
    </row>
    <row r="35" spans="1:8" x14ac:dyDescent="0.3">
      <c r="A35" s="181"/>
      <c r="B35" s="182"/>
      <c r="C35" s="65"/>
      <c r="D35" s="65"/>
      <c r="E35" s="65"/>
      <c r="F35" s="65"/>
      <c r="G35" s="65"/>
    </row>
    <row r="36" spans="1:8" ht="15.75" x14ac:dyDescent="0.25">
      <c r="A36" s="316">
        <v>6</v>
      </c>
      <c r="B36" s="291" t="s">
        <v>135</v>
      </c>
      <c r="C36" s="291"/>
      <c r="D36" s="291"/>
      <c r="E36" s="291"/>
      <c r="F36" s="291"/>
      <c r="G36" s="291"/>
      <c r="H36" s="317" t="s">
        <v>14</v>
      </c>
    </row>
    <row r="37" spans="1:8" ht="15" x14ac:dyDescent="0.25">
      <c r="A37" s="316"/>
      <c r="B37" s="57" t="s">
        <v>167</v>
      </c>
      <c r="C37" s="58" t="s">
        <v>89</v>
      </c>
      <c r="D37" s="59"/>
      <c r="E37" s="59"/>
      <c r="F37" s="59"/>
      <c r="G37" s="59"/>
      <c r="H37" s="318"/>
    </row>
    <row r="38" spans="1:8" ht="15" x14ac:dyDescent="0.25">
      <c r="A38" s="316"/>
      <c r="B38" s="60" t="s">
        <v>3</v>
      </c>
      <c r="C38" s="58" t="s">
        <v>98</v>
      </c>
      <c r="D38" s="59"/>
      <c r="E38" s="59"/>
      <c r="F38" s="59"/>
      <c r="G38" s="59"/>
      <c r="H38" s="318"/>
    </row>
    <row r="39" spans="1:8" ht="15.75" x14ac:dyDescent="0.25">
      <c r="A39" s="316"/>
      <c r="B39" s="320"/>
      <c r="C39" s="320"/>
      <c r="D39" s="320"/>
      <c r="E39" s="320"/>
      <c r="F39" s="320"/>
      <c r="G39" s="320"/>
      <c r="H39" s="318"/>
    </row>
    <row r="40" spans="1:8" ht="15" x14ac:dyDescent="0.25">
      <c r="A40" s="316"/>
      <c r="B40" s="61" t="s">
        <v>90</v>
      </c>
      <c r="C40" s="62" t="s">
        <v>80</v>
      </c>
      <c r="D40" s="5" t="s">
        <v>81</v>
      </c>
      <c r="E40" s="63" t="s">
        <v>82</v>
      </c>
      <c r="F40" s="63" t="s">
        <v>91</v>
      </c>
      <c r="G40" s="63" t="s">
        <v>92</v>
      </c>
      <c r="H40" s="319"/>
    </row>
    <row r="41" spans="1:8" x14ac:dyDescent="0.25">
      <c r="A41" s="316"/>
      <c r="B41" s="189">
        <f>'Passagem Aérea'!H131</f>
        <v>0</v>
      </c>
      <c r="C41" s="189">
        <f>Hospedagem!F77</f>
        <v>0</v>
      </c>
      <c r="D41" s="190">
        <f>Alimentação!F79</f>
        <v>0</v>
      </c>
      <c r="E41" s="190">
        <f>Transporte!F79</f>
        <v>0</v>
      </c>
      <c r="F41" s="190"/>
      <c r="G41" s="190">
        <f>'Pró Labore'!G99</f>
        <v>12576</v>
      </c>
      <c r="H41" s="199">
        <f>SUM(B41:G41)</f>
        <v>12576</v>
      </c>
    </row>
    <row r="42" spans="1:8" x14ac:dyDescent="0.3">
      <c r="A42" s="181"/>
      <c r="B42" s="182"/>
      <c r="C42" s="65"/>
      <c r="D42" s="65"/>
      <c r="E42" s="65"/>
      <c r="F42" s="65"/>
      <c r="G42" s="65"/>
    </row>
    <row r="43" spans="1:8" ht="15.75" x14ac:dyDescent="0.25">
      <c r="A43" s="316">
        <v>7</v>
      </c>
      <c r="B43" s="291" t="s">
        <v>152</v>
      </c>
      <c r="C43" s="291"/>
      <c r="D43" s="291"/>
      <c r="E43" s="291"/>
      <c r="F43" s="291"/>
      <c r="G43" s="291"/>
      <c r="H43" s="317" t="s">
        <v>14</v>
      </c>
    </row>
    <row r="44" spans="1:8" ht="15" x14ac:dyDescent="0.25">
      <c r="A44" s="316"/>
      <c r="B44" s="57" t="s">
        <v>178</v>
      </c>
      <c r="C44" s="58" t="s">
        <v>89</v>
      </c>
      <c r="D44" s="59"/>
      <c r="E44" s="59"/>
      <c r="F44" s="59"/>
      <c r="G44" s="59"/>
      <c r="H44" s="318"/>
    </row>
    <row r="45" spans="1:8" ht="15" x14ac:dyDescent="0.25">
      <c r="A45" s="316"/>
      <c r="B45" s="60" t="s">
        <v>3</v>
      </c>
      <c r="C45" s="58" t="s">
        <v>98</v>
      </c>
      <c r="D45" s="59"/>
      <c r="E45" s="59"/>
      <c r="F45" s="59"/>
      <c r="G45" s="59"/>
      <c r="H45" s="318"/>
    </row>
    <row r="46" spans="1:8" ht="15.75" x14ac:dyDescent="0.25">
      <c r="A46" s="316"/>
      <c r="B46" s="320"/>
      <c r="C46" s="320"/>
      <c r="D46" s="320"/>
      <c r="E46" s="320"/>
      <c r="F46" s="320"/>
      <c r="G46" s="320"/>
      <c r="H46" s="318"/>
    </row>
    <row r="47" spans="1:8" ht="15" x14ac:dyDescent="0.25">
      <c r="A47" s="316"/>
      <c r="B47" s="61" t="s">
        <v>90</v>
      </c>
      <c r="C47" s="62" t="s">
        <v>80</v>
      </c>
      <c r="D47" s="5" t="s">
        <v>81</v>
      </c>
      <c r="E47" s="63" t="s">
        <v>82</v>
      </c>
      <c r="F47" s="63" t="s">
        <v>91</v>
      </c>
      <c r="G47" s="63" t="s">
        <v>92</v>
      </c>
      <c r="H47" s="319"/>
    </row>
    <row r="48" spans="1:8" x14ac:dyDescent="0.25">
      <c r="A48" s="316"/>
      <c r="B48" s="189">
        <f>'Passagem Aérea'!H152</f>
        <v>0</v>
      </c>
      <c r="C48" s="189">
        <f>Hospedagem!F89</f>
        <v>0</v>
      </c>
      <c r="D48" s="190">
        <f>Alimentação!F91</f>
        <v>0</v>
      </c>
      <c r="E48" s="190">
        <f>Transporte!F91</f>
        <v>0</v>
      </c>
      <c r="F48" s="190"/>
      <c r="G48" s="190">
        <f>'Pró Labore'!G115</f>
        <v>12576</v>
      </c>
      <c r="H48" s="199">
        <f>SUM(B48:G48)</f>
        <v>12576</v>
      </c>
    </row>
    <row r="49" spans="1:10" x14ac:dyDescent="0.3">
      <c r="A49" s="181"/>
      <c r="B49" s="182"/>
      <c r="C49" s="65"/>
      <c r="D49" s="65"/>
      <c r="E49" s="65"/>
      <c r="F49" s="65"/>
      <c r="G49" s="65"/>
    </row>
    <row r="50" spans="1:10" ht="15.75" x14ac:dyDescent="0.25">
      <c r="A50" s="316">
        <v>8</v>
      </c>
      <c r="B50" s="321" t="s">
        <v>134</v>
      </c>
      <c r="C50" s="291"/>
      <c r="D50" s="291"/>
      <c r="E50" s="291"/>
      <c r="F50" s="291"/>
      <c r="G50" s="322"/>
      <c r="H50" s="317" t="s">
        <v>14</v>
      </c>
    </row>
    <row r="51" spans="1:10" ht="15" x14ac:dyDescent="0.25">
      <c r="A51" s="316"/>
      <c r="B51" s="66" t="s">
        <v>120</v>
      </c>
      <c r="C51" s="58" t="s">
        <v>121</v>
      </c>
      <c r="D51" s="59"/>
      <c r="E51" s="59"/>
      <c r="F51" s="59"/>
      <c r="G51" s="59"/>
      <c r="H51" s="318"/>
    </row>
    <row r="52" spans="1:10" ht="15" x14ac:dyDescent="0.25">
      <c r="A52" s="316"/>
      <c r="B52" s="60" t="s">
        <v>27</v>
      </c>
      <c r="C52" s="58" t="s">
        <v>147</v>
      </c>
      <c r="D52" s="59"/>
      <c r="E52" s="59"/>
      <c r="F52" s="59"/>
      <c r="G52" s="59"/>
      <c r="H52" s="318"/>
    </row>
    <row r="53" spans="1:10" ht="15.75" x14ac:dyDescent="0.25">
      <c r="A53" s="316"/>
      <c r="B53" s="320"/>
      <c r="C53" s="320"/>
      <c r="D53" s="320"/>
      <c r="E53" s="320"/>
      <c r="F53" s="320"/>
      <c r="G53" s="320"/>
      <c r="H53" s="318"/>
    </row>
    <row r="54" spans="1:10" ht="15" x14ac:dyDescent="0.25">
      <c r="A54" s="316"/>
      <c r="B54" s="61" t="s">
        <v>90</v>
      </c>
      <c r="C54" s="62" t="s">
        <v>80</v>
      </c>
      <c r="D54" s="5" t="s">
        <v>81</v>
      </c>
      <c r="E54" s="63" t="s">
        <v>82</v>
      </c>
      <c r="F54" s="63" t="s">
        <v>91</v>
      </c>
      <c r="G54" s="63" t="s">
        <v>92</v>
      </c>
      <c r="H54" s="319"/>
    </row>
    <row r="55" spans="1:10" x14ac:dyDescent="0.25">
      <c r="A55" s="316"/>
      <c r="B55" s="191">
        <f>'Passagem Aérea'!H176</f>
        <v>0</v>
      </c>
      <c r="C55" s="190">
        <f>Hospedagem!F101</f>
        <v>0</v>
      </c>
      <c r="D55" s="190">
        <f>Alimentação!F103</f>
        <v>0</v>
      </c>
      <c r="E55" s="190">
        <f>Transporte!F102</f>
        <v>0</v>
      </c>
      <c r="F55" s="190">
        <f>'Seguro Viagem '!E17</f>
        <v>0</v>
      </c>
      <c r="G55" s="190"/>
      <c r="H55" s="199">
        <f>SUM(B55:G55)</f>
        <v>0</v>
      </c>
    </row>
    <row r="56" spans="1:10" x14ac:dyDescent="0.3">
      <c r="A56" s="193"/>
      <c r="B56" s="231">
        <f>B55+B48+B41+B34+B27+B20+B13+B6</f>
        <v>0</v>
      </c>
      <c r="C56" s="231">
        <f t="shared" ref="C56:F56" si="0">C55+C48+C41+C34+C27+C20+C13+C6</f>
        <v>0</v>
      </c>
      <c r="D56" s="231">
        <f t="shared" si="0"/>
        <v>0</v>
      </c>
      <c r="E56" s="231">
        <f t="shared" si="0"/>
        <v>0</v>
      </c>
      <c r="F56" s="231">
        <f t="shared" si="0"/>
        <v>0</v>
      </c>
      <c r="G56" s="231">
        <f>G55+G48+G41+G34+G27+G20+G13+G6</f>
        <v>87936</v>
      </c>
    </row>
    <row r="57" spans="1:10" x14ac:dyDescent="0.25">
      <c r="A57" s="194">
        <v>9</v>
      </c>
      <c r="B57" s="326" t="s">
        <v>132</v>
      </c>
      <c r="C57" s="326"/>
      <c r="D57" s="326"/>
      <c r="E57" s="326"/>
      <c r="F57" s="326"/>
      <c r="G57" s="326"/>
      <c r="H57" s="201" t="s">
        <v>14</v>
      </c>
    </row>
    <row r="58" spans="1:10" s="196" customFormat="1" x14ac:dyDescent="0.25">
      <c r="A58" s="195"/>
      <c r="B58" s="327" t="s">
        <v>14</v>
      </c>
      <c r="C58" s="327"/>
      <c r="D58" s="327"/>
      <c r="E58" s="327"/>
      <c r="F58" s="327"/>
      <c r="G58" s="327"/>
      <c r="H58" s="199">
        <f>'Pró Labore'!G129</f>
        <v>282600</v>
      </c>
    </row>
    <row r="59" spans="1:10" x14ac:dyDescent="0.25">
      <c r="A59" s="67"/>
      <c r="B59" s="68"/>
      <c r="C59" s="68"/>
      <c r="D59" s="68"/>
      <c r="E59" s="68"/>
      <c r="F59" s="68"/>
      <c r="G59" s="68"/>
      <c r="H59" s="202"/>
    </row>
    <row r="60" spans="1:10" x14ac:dyDescent="0.25">
      <c r="A60" s="219">
        <v>10</v>
      </c>
      <c r="B60" s="326" t="s">
        <v>159</v>
      </c>
      <c r="C60" s="326"/>
      <c r="D60" s="326"/>
      <c r="E60" s="326"/>
      <c r="F60" s="326"/>
      <c r="G60" s="326"/>
      <c r="H60" s="201" t="s">
        <v>14</v>
      </c>
    </row>
    <row r="61" spans="1:10" s="196" customFormat="1" x14ac:dyDescent="0.25">
      <c r="A61" s="195"/>
      <c r="B61" s="327" t="s">
        <v>14</v>
      </c>
      <c r="C61" s="327"/>
      <c r="D61" s="327"/>
      <c r="E61" s="327"/>
      <c r="F61" s="327"/>
      <c r="G61" s="327"/>
      <c r="H61" s="199">
        <f>'MATERIAL ESPORTIVO'!D21</f>
        <v>0</v>
      </c>
    </row>
    <row r="62" spans="1:10" ht="19.5" thickBot="1" x14ac:dyDescent="0.3">
      <c r="A62" s="67"/>
      <c r="B62" s="68"/>
      <c r="C62" s="68"/>
      <c r="D62" s="68"/>
      <c r="E62" s="68"/>
      <c r="F62" s="68"/>
      <c r="G62" s="68"/>
      <c r="H62" s="224" t="s">
        <v>160</v>
      </c>
    </row>
    <row r="63" spans="1:10" ht="24" thickBot="1" x14ac:dyDescent="0.3">
      <c r="A63" s="323" t="s">
        <v>216</v>
      </c>
      <c r="B63" s="324"/>
      <c r="C63" s="324"/>
      <c r="D63" s="324"/>
      <c r="E63" s="324"/>
      <c r="F63" s="324"/>
      <c r="G63" s="325"/>
      <c r="H63" s="203">
        <f>H6+H13+H20+H27+H34+H41+H48+H55+H58+H61</f>
        <v>370536</v>
      </c>
      <c r="J63" s="225" t="s">
        <v>160</v>
      </c>
    </row>
  </sheetData>
  <mergeCells count="37">
    <mergeCell ref="A63:G63"/>
    <mergeCell ref="B57:G57"/>
    <mergeCell ref="B58:G58"/>
    <mergeCell ref="B60:G60"/>
    <mergeCell ref="B61:G61"/>
    <mergeCell ref="A29:A34"/>
    <mergeCell ref="B29:G29"/>
    <mergeCell ref="H29:H33"/>
    <mergeCell ref="B32:G32"/>
    <mergeCell ref="A50:A55"/>
    <mergeCell ref="B50:G50"/>
    <mergeCell ref="H50:H54"/>
    <mergeCell ref="B53:G53"/>
    <mergeCell ref="A36:A41"/>
    <mergeCell ref="B36:G36"/>
    <mergeCell ref="H36:H40"/>
    <mergeCell ref="B39:G39"/>
    <mergeCell ref="A43:A48"/>
    <mergeCell ref="B43:G43"/>
    <mergeCell ref="H43:H47"/>
    <mergeCell ref="B46:G46"/>
    <mergeCell ref="A1:A6"/>
    <mergeCell ref="B1:G1"/>
    <mergeCell ref="H1:H5"/>
    <mergeCell ref="B4:G4"/>
    <mergeCell ref="A8:A13"/>
    <mergeCell ref="B8:G8"/>
    <mergeCell ref="H8:H12"/>
    <mergeCell ref="B11:G11"/>
    <mergeCell ref="A15:A20"/>
    <mergeCell ref="B15:G15"/>
    <mergeCell ref="H15:H19"/>
    <mergeCell ref="B18:G18"/>
    <mergeCell ref="A22:A27"/>
    <mergeCell ref="B22:G22"/>
    <mergeCell ref="H22:H26"/>
    <mergeCell ref="B25:G25"/>
  </mergeCells>
  <pageMargins left="0.51181102362204722" right="0.51181102362204722" top="0.78740157480314965" bottom="0.78740157480314965" header="0.31496062992125984" footer="0.31496062992125984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Passagem Aérea</vt:lpstr>
      <vt:lpstr>Hospedagem</vt:lpstr>
      <vt:lpstr>Alimentação</vt:lpstr>
      <vt:lpstr>Transporte</vt:lpstr>
      <vt:lpstr>Pró Labore</vt:lpstr>
      <vt:lpstr>Seguro Viagem </vt:lpstr>
      <vt:lpstr>MATERIAL ESPORTIVO</vt:lpstr>
      <vt:lpstr>Consolidado Geral</vt:lpstr>
      <vt:lpstr>TOTAL EVENTO</vt:lpstr>
      <vt:lpstr>Plan1</vt:lpstr>
      <vt:lpstr>'TOTAL EVENTO'!Area_de_impressao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Daniel Grota Romanello</cp:lastModifiedBy>
  <cp:lastPrinted>2014-07-28T17:56:50Z</cp:lastPrinted>
  <dcterms:created xsi:type="dcterms:W3CDTF">2012-12-12T12:03:00Z</dcterms:created>
  <dcterms:modified xsi:type="dcterms:W3CDTF">2014-08-13T20:07:55Z</dcterms:modified>
</cp:coreProperties>
</file>