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155" tabRatio="881" activeTab="3"/>
  </bookViews>
  <sheets>
    <sheet name="Passagem Aérea" sheetId="1" r:id="rId1"/>
    <sheet name="Hospedagem" sheetId="2" r:id="rId2"/>
    <sheet name="Alimentação" sheetId="3" r:id="rId3"/>
    <sheet name="Transporte" sheetId="4" r:id="rId4"/>
    <sheet name="Pró-labore" sheetId="5" r:id="rId5"/>
    <sheet name="Seguro Viagem" sheetId="9" r:id="rId6"/>
    <sheet name="Uniformes" sheetId="6" r:id="rId7"/>
    <sheet name="Material Esportivo" sheetId="13" r:id="rId8"/>
    <sheet name="Consolidado" sheetId="8" r:id="rId9"/>
    <sheet name="TOTAL EVENTO" sheetId="11" r:id="rId10"/>
    <sheet name="Plan1" sheetId="14" r:id="rId11"/>
  </sheets>
  <definedNames>
    <definedName name="_xlnm.Print_Area" localSheetId="10">Plan1!$A$1:$E$8</definedName>
    <definedName name="_xlnm.Print_Area" localSheetId="9">'TOTAL EVENTO'!$A$1:$H$42</definedName>
  </definedNames>
  <calcPr calcId="145621"/>
  <customWorkbookViews>
    <customWorkbookView name="rejane.lima - Modo de exibição pessoal" guid="{6B2C8637-78CC-4CB6-97F7-DEE04A596283}" mergeInterval="0" personalView="1" maximized="1" xWindow="1" yWindow="1" windowWidth="1020" windowHeight="576" tabRatio="785" activeSheetId="7"/>
  </customWorkbookViews>
  <fileRecoveryPr autoRecover="0"/>
</workbook>
</file>

<file path=xl/calcChain.xml><?xml version="1.0" encoding="utf-8"?>
<calcChain xmlns="http://schemas.openxmlformats.org/spreadsheetml/2006/main">
  <c r="H60" i="1" l="1"/>
  <c r="H61" i="1"/>
  <c r="H59" i="1"/>
  <c r="H49" i="1"/>
  <c r="H50" i="1"/>
  <c r="H48" i="1"/>
  <c r="H38" i="1"/>
  <c r="H28" i="1"/>
  <c r="H29" i="1"/>
  <c r="H27" i="1"/>
  <c r="H16" i="1"/>
  <c r="H17" i="1"/>
  <c r="H15" i="1"/>
  <c r="E13" i="9"/>
  <c r="E67" i="5"/>
  <c r="C67" i="5"/>
  <c r="E52" i="5"/>
  <c r="D88" i="5" s="1"/>
  <c r="C52" i="5"/>
  <c r="E37" i="5"/>
  <c r="C37" i="5"/>
  <c r="E21" i="5"/>
  <c r="C21" i="5"/>
  <c r="D85" i="5" l="1"/>
  <c r="F57" i="4"/>
  <c r="F47" i="4"/>
  <c r="F36" i="4"/>
  <c r="F25" i="4"/>
  <c r="F14" i="4"/>
  <c r="F14" i="3"/>
  <c r="F24" i="3"/>
  <c r="F44" i="3"/>
  <c r="F34" i="3"/>
  <c r="M37" i="5" l="1"/>
  <c r="D36" i="5"/>
  <c r="G36" i="5" s="1"/>
  <c r="D35" i="5"/>
  <c r="G35" i="5" s="1"/>
  <c r="D34" i="5"/>
  <c r="G34" i="5" s="1"/>
  <c r="D33" i="5"/>
  <c r="G33" i="5" s="1"/>
  <c r="D32" i="5"/>
  <c r="G32" i="5" s="1"/>
  <c r="D31" i="5"/>
  <c r="G31" i="5" s="1"/>
  <c r="N30" i="5"/>
  <c r="D30" i="5"/>
  <c r="G30" i="5" s="1"/>
  <c r="D29" i="5"/>
  <c r="G29" i="5" s="1"/>
  <c r="M21" i="5"/>
  <c r="D20" i="5"/>
  <c r="G20" i="5" s="1"/>
  <c r="D19" i="5"/>
  <c r="G19" i="5" s="1"/>
  <c r="D18" i="5"/>
  <c r="G18" i="5" s="1"/>
  <c r="D17" i="5"/>
  <c r="G17" i="5" s="1"/>
  <c r="D16" i="5"/>
  <c r="G16" i="5" s="1"/>
  <c r="D15" i="5"/>
  <c r="G15" i="5" s="1"/>
  <c r="N14" i="5"/>
  <c r="D14" i="5"/>
  <c r="G14" i="5" s="1"/>
  <c r="D13" i="5"/>
  <c r="G13" i="5" s="1"/>
  <c r="M27" i="4"/>
  <c r="F27" i="4"/>
  <c r="M16" i="4"/>
  <c r="F16" i="4"/>
  <c r="M26" i="3"/>
  <c r="F25" i="3"/>
  <c r="M16" i="3"/>
  <c r="F15" i="3"/>
  <c r="F16" i="3"/>
  <c r="M26" i="2"/>
  <c r="F25" i="2"/>
  <c r="F24" i="2"/>
  <c r="M16" i="2"/>
  <c r="F15" i="2"/>
  <c r="F14" i="2"/>
  <c r="O30" i="1"/>
  <c r="K30" i="1"/>
  <c r="E30" i="1"/>
  <c r="M27" i="1"/>
  <c r="O18" i="1"/>
  <c r="E18" i="1"/>
  <c r="M15" i="1"/>
  <c r="F26" i="2" l="1"/>
  <c r="F26" i="3"/>
  <c r="F16" i="2"/>
  <c r="H30" i="1"/>
  <c r="H18" i="1"/>
  <c r="G21" i="5"/>
  <c r="G6" i="11" s="1"/>
  <c r="G37" i="5"/>
  <c r="G13" i="11" s="1"/>
  <c r="C6" i="11" l="1"/>
  <c r="D34" i="13"/>
  <c r="D33" i="13"/>
  <c r="D32" i="13"/>
  <c r="D31" i="13"/>
  <c r="D30" i="13"/>
  <c r="D29" i="13"/>
  <c r="D28" i="13"/>
  <c r="D27" i="13"/>
  <c r="D26" i="13"/>
  <c r="D25" i="13"/>
  <c r="D38" i="6" l="1"/>
  <c r="D37" i="6"/>
  <c r="D32" i="6"/>
  <c r="D31" i="6"/>
  <c r="D36" i="6"/>
  <c r="D35" i="6"/>
  <c r="D34" i="6"/>
  <c r="D33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63" i="5" l="1"/>
  <c r="G63" i="5" s="1"/>
  <c r="D48" i="5"/>
  <c r="G48" i="5" s="1"/>
  <c r="G75" i="5" s="1"/>
  <c r="I39" i="6"/>
  <c r="I44" i="6" s="1"/>
  <c r="D13" i="13"/>
  <c r="I37" i="13"/>
  <c r="I41" i="13" s="1"/>
  <c r="D36" i="13"/>
  <c r="D35" i="13"/>
  <c r="D24" i="13"/>
  <c r="D23" i="13"/>
  <c r="D22" i="13"/>
  <c r="D21" i="13"/>
  <c r="D20" i="13"/>
  <c r="D19" i="13"/>
  <c r="D18" i="13"/>
  <c r="D17" i="13"/>
  <c r="D16" i="13"/>
  <c r="D15" i="13"/>
  <c r="D14" i="13"/>
  <c r="I7" i="13"/>
  <c r="D37" i="13" l="1"/>
  <c r="D41" i="13" s="1"/>
  <c r="M67" i="5"/>
  <c r="D66" i="5"/>
  <c r="G66" i="5" s="1"/>
  <c r="D65" i="5"/>
  <c r="G65" i="5" s="1"/>
  <c r="D64" i="5"/>
  <c r="G64" i="5" s="1"/>
  <c r="D62" i="5"/>
  <c r="D61" i="5"/>
  <c r="G61" i="5" s="1"/>
  <c r="N60" i="5"/>
  <c r="D60" i="5"/>
  <c r="G60" i="5" s="1"/>
  <c r="D59" i="5"/>
  <c r="G59" i="5" s="1"/>
  <c r="M52" i="5"/>
  <c r="D51" i="5"/>
  <c r="G51" i="5" s="1"/>
  <c r="D50" i="5"/>
  <c r="G50" i="5" s="1"/>
  <c r="G77" i="5" s="1"/>
  <c r="D49" i="5"/>
  <c r="G49" i="5" s="1"/>
  <c r="D47" i="5"/>
  <c r="D46" i="5"/>
  <c r="G46" i="5" s="1"/>
  <c r="N45" i="5"/>
  <c r="D45" i="5"/>
  <c r="G45" i="5" s="1"/>
  <c r="D44" i="5"/>
  <c r="G44" i="5" s="1"/>
  <c r="G71" i="5" s="1"/>
  <c r="L16" i="9"/>
  <c r="K13" i="9"/>
  <c r="E16" i="9"/>
  <c r="M59" i="4"/>
  <c r="F59" i="4"/>
  <c r="M49" i="4"/>
  <c r="F49" i="4"/>
  <c r="E27" i="11" s="1"/>
  <c r="M38" i="4"/>
  <c r="F38" i="4"/>
  <c r="E13" i="11"/>
  <c r="M56" i="3"/>
  <c r="F55" i="3"/>
  <c r="F54" i="3"/>
  <c r="M46" i="3"/>
  <c r="F45" i="3"/>
  <c r="F46" i="3"/>
  <c r="D27" i="11" s="1"/>
  <c r="M36" i="3"/>
  <c r="F35" i="3"/>
  <c r="D13" i="11"/>
  <c r="F62" i="4" l="1"/>
  <c r="G73" i="5"/>
  <c r="G78" i="5"/>
  <c r="G72" i="5"/>
  <c r="G76" i="5"/>
  <c r="H40" i="11"/>
  <c r="E8" i="14" s="1"/>
  <c r="D20" i="8"/>
  <c r="G47" i="5"/>
  <c r="G52" i="5" s="1"/>
  <c r="G27" i="11" s="1"/>
  <c r="G62" i="5"/>
  <c r="F20" i="11"/>
  <c r="E19" i="9"/>
  <c r="D18" i="8" s="1"/>
  <c r="E20" i="11"/>
  <c r="E34" i="11"/>
  <c r="F56" i="3"/>
  <c r="F59" i="3" s="1"/>
  <c r="G67" i="5"/>
  <c r="G34" i="11" s="1"/>
  <c r="F36" i="3"/>
  <c r="F60" i="3" s="1"/>
  <c r="F57" i="2"/>
  <c r="F46" i="2"/>
  <c r="F34" i="2"/>
  <c r="G74" i="5" l="1"/>
  <c r="D20" i="11"/>
  <c r="D34" i="11"/>
  <c r="M60" i="2"/>
  <c r="F58" i="2"/>
  <c r="F60" i="2" s="1"/>
  <c r="M49" i="2"/>
  <c r="F47" i="2"/>
  <c r="F49" i="2" s="1"/>
  <c r="C27" i="11" s="1"/>
  <c r="M37" i="2"/>
  <c r="F35" i="2"/>
  <c r="F37" i="2" s="1"/>
  <c r="F64" i="2" s="1"/>
  <c r="C13" i="11"/>
  <c r="O39" i="1"/>
  <c r="K39" i="1"/>
  <c r="E39" i="1"/>
  <c r="M38" i="1"/>
  <c r="H39" i="1"/>
  <c r="H67" i="1" s="1"/>
  <c r="O62" i="1"/>
  <c r="E62" i="1"/>
  <c r="M59" i="1"/>
  <c r="O51" i="1"/>
  <c r="E51" i="1"/>
  <c r="M48" i="1"/>
  <c r="C34" i="11" l="1"/>
  <c r="F63" i="2"/>
  <c r="C20" i="11"/>
  <c r="H51" i="1"/>
  <c r="B13" i="11"/>
  <c r="H62" i="1"/>
  <c r="B20" i="11"/>
  <c r="H66" i="1" l="1"/>
  <c r="B27" i="11"/>
  <c r="H27" i="11" s="1"/>
  <c r="E5" i="14" s="1"/>
  <c r="H20" i="11"/>
  <c r="E4" i="14" s="1"/>
  <c r="B34" i="11"/>
  <c r="H34" i="11" l="1"/>
  <c r="E6" i="14" s="1"/>
  <c r="E6" i="11" l="1"/>
  <c r="H13" i="11"/>
  <c r="E3" i="14" l="1"/>
  <c r="D6" i="11"/>
  <c r="D39" i="6"/>
  <c r="D44" i="6" s="1"/>
  <c r="D19" i="8" s="1"/>
  <c r="B6" i="11"/>
  <c r="O67" i="1"/>
  <c r="J7" i="8"/>
  <c r="I13" i="8"/>
  <c r="I7" i="6"/>
  <c r="M7" i="5"/>
  <c r="L7" i="9"/>
  <c r="M7" i="4"/>
  <c r="M7" i="3"/>
  <c r="M7" i="2"/>
  <c r="O8" i="1"/>
  <c r="O66" i="1"/>
  <c r="I21" i="8" l="1"/>
  <c r="F61" i="3" l="1"/>
  <c r="D15" i="8" s="1"/>
  <c r="F64" i="4"/>
  <c r="D16" i="8" s="1"/>
  <c r="H37" i="11"/>
  <c r="G79" i="5"/>
  <c r="D17" i="8" s="1"/>
  <c r="F65" i="2"/>
  <c r="D14" i="8" s="1"/>
  <c r="E7" i="14" l="1"/>
  <c r="H6" i="11"/>
  <c r="H42" i="11" s="1"/>
  <c r="H68" i="1"/>
  <c r="D13" i="8" l="1"/>
  <c r="D21" i="8" s="1"/>
  <c r="E2" i="14"/>
  <c r="E1" i="14" s="1"/>
</calcChain>
</file>

<file path=xl/sharedStrings.xml><?xml version="1.0" encoding="utf-8"?>
<sst xmlns="http://schemas.openxmlformats.org/spreadsheetml/2006/main" count="1080" uniqueCount="207">
  <si>
    <t>PROJETADO</t>
  </si>
  <si>
    <t>ITINERÁRIO</t>
  </si>
  <si>
    <t>PAX</t>
  </si>
  <si>
    <t>CUSTO POR TRECHO</t>
  </si>
  <si>
    <t xml:space="preserve">CONSOLIDADO </t>
  </si>
  <si>
    <t>NACIONAL</t>
  </si>
  <si>
    <t>INTERNACIONAL</t>
  </si>
  <si>
    <r>
      <t>Local: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</si>
  <si>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indexed="8"/>
        <rFont val="Calibri"/>
        <family val="2"/>
      </rPr>
      <t>Período Realizado:</t>
    </r>
    <r>
      <rPr>
        <sz val="11"/>
        <color theme="1"/>
        <rFont val="Calibri"/>
        <family val="2"/>
        <scheme val="minor"/>
      </rPr>
      <t xml:space="preserve"> </t>
    </r>
  </si>
  <si>
    <r>
      <t>Dias:</t>
    </r>
    <r>
      <rPr>
        <sz val="11"/>
        <color theme="1"/>
        <rFont val="Calibri"/>
        <family val="2"/>
        <scheme val="minor"/>
      </rPr>
      <t xml:space="preserve"> </t>
    </r>
  </si>
  <si>
    <t>REALIZADO</t>
  </si>
  <si>
    <t>TOTAL</t>
  </si>
  <si>
    <t>Diferença</t>
  </si>
  <si>
    <t>Aéreo Nacional</t>
  </si>
  <si>
    <t>Aéreo Internacional</t>
  </si>
  <si>
    <t xml:space="preserve">DESCONTO </t>
  </si>
  <si>
    <t>TX DE EMBARQUE</t>
  </si>
  <si>
    <t>CONSOLIDADO GERAL - PROJETADO</t>
  </si>
  <si>
    <t>CONSOLIDADO GERAL - REALIZADO</t>
  </si>
  <si>
    <t>DIÁRIA</t>
  </si>
  <si>
    <t>Hospedagem</t>
  </si>
  <si>
    <t>ISS</t>
  </si>
  <si>
    <t>TIPO</t>
  </si>
  <si>
    <t>QUANTIDADE</t>
  </si>
  <si>
    <t>DUPLO</t>
  </si>
  <si>
    <t>Almoço e Jantar</t>
  </si>
  <si>
    <t>Refeição</t>
  </si>
  <si>
    <t>Locação Van</t>
  </si>
  <si>
    <t>Atualizado:</t>
  </si>
  <si>
    <t>COORDENADOR MODALIDADE</t>
  </si>
  <si>
    <t>TÉCNICO</t>
  </si>
  <si>
    <t>FISIOTERAPEUTA</t>
  </si>
  <si>
    <t>MÉDICO</t>
  </si>
  <si>
    <t>APOIO</t>
  </si>
  <si>
    <t>VALOR</t>
  </si>
  <si>
    <t>FUNÇÃO</t>
  </si>
  <si>
    <t>QTS</t>
  </si>
  <si>
    <t>Dias:</t>
  </si>
  <si>
    <t>Pró-labore</t>
  </si>
  <si>
    <t>PATRONAL</t>
  </si>
  <si>
    <t>Material Esportivo</t>
  </si>
  <si>
    <t xml:space="preserve">MATERIAL ESPORTIVO </t>
  </si>
  <si>
    <t>PASSAGEM AÉREA</t>
  </si>
  <si>
    <t>HOSPEDAGEM</t>
  </si>
  <si>
    <t>ALIMENTAÇÃO</t>
  </si>
  <si>
    <t>TRANSPORTE</t>
  </si>
  <si>
    <t>PRÓ-LABORE</t>
  </si>
  <si>
    <t>MATERIAL ESPORTIVO</t>
  </si>
  <si>
    <t>ITENS</t>
  </si>
  <si>
    <t>TOTAL NACIONAL</t>
  </si>
  <si>
    <t>Seguro Viagem</t>
  </si>
  <si>
    <t>SEGURO-VIAGEM</t>
  </si>
  <si>
    <t>Aéreo Nacional e Internacional</t>
  </si>
  <si>
    <t>AEREOS</t>
  </si>
  <si>
    <t>SEGURO VIAGEM</t>
  </si>
  <si>
    <r>
      <t>Dias:</t>
    </r>
    <r>
      <rPr>
        <sz val="11"/>
        <color theme="1"/>
        <rFont val="Calibri"/>
        <family val="2"/>
        <scheme val="minor"/>
      </rPr>
      <t xml:space="preserve"> 11</t>
    </r>
  </si>
  <si>
    <t>Local:</t>
  </si>
  <si>
    <t>PREPARADOR FÍSICO</t>
  </si>
  <si>
    <r>
      <t>Dias:</t>
    </r>
    <r>
      <rPr>
        <sz val="11"/>
        <rFont val="Calibri"/>
        <family val="2"/>
      </rPr>
      <t xml:space="preserve"> </t>
    </r>
  </si>
  <si>
    <r>
      <t>Local:</t>
    </r>
    <r>
      <rPr>
        <sz val="11"/>
        <rFont val="Calibri"/>
        <family val="2"/>
      </rPr>
      <t xml:space="preserve"> </t>
    </r>
  </si>
  <si>
    <t>CONSOLIDADO DAS AÇÕES - FUTEBOL DE 7 PARALÍMPICO</t>
  </si>
  <si>
    <t xml:space="preserve">Período Realizado: </t>
  </si>
  <si>
    <t>DIRETOR TECNICO</t>
  </si>
  <si>
    <t>AUXILIAR TÉCNICO</t>
  </si>
  <si>
    <t>AUXILIAR TECNICO</t>
  </si>
  <si>
    <t xml:space="preserve">Mala Viagem - (Logo ANDE – CAIXA) </t>
  </si>
  <si>
    <t xml:space="preserve">Mochila - (Logo ANDE – CAIXA) </t>
  </si>
  <si>
    <t>Calça Tactel (Logo ANDE - CAIXA)</t>
  </si>
  <si>
    <t>UBERLÂNDIA/SP/UBERLÂNDIA</t>
  </si>
  <si>
    <t>CAMPO GRANDE/SP/CAMPO GRANDE</t>
  </si>
  <si>
    <t>RIO DE JANEIRO/SP/RIO DE JANEIRO</t>
  </si>
  <si>
    <t>Período Realizado:</t>
  </si>
  <si>
    <t>TOTAL GERAL FUTEBOL DE 7 PARALÍMPICO  2014-2015</t>
  </si>
  <si>
    <t xml:space="preserve">Local:  </t>
  </si>
  <si>
    <t>PREPARADOR FISICO</t>
  </si>
  <si>
    <r>
      <t>Dias:</t>
    </r>
    <r>
      <rPr>
        <sz val="11"/>
        <color theme="1"/>
        <rFont val="Calibri"/>
        <family val="2"/>
        <scheme val="minor"/>
      </rPr>
      <t xml:space="preserve"> 10</t>
    </r>
  </si>
  <si>
    <t xml:space="preserve">Dias: </t>
  </si>
  <si>
    <t>UNIFORMES</t>
  </si>
  <si>
    <t xml:space="preserve">Período Previsto: </t>
  </si>
  <si>
    <r>
      <rPr>
        <b/>
        <sz val="10"/>
        <rFont val="Calibri"/>
        <family val="2"/>
      </rPr>
      <t>Período Previsto:</t>
    </r>
    <r>
      <rPr>
        <sz val="10"/>
        <rFont val="Calibri"/>
        <family val="2"/>
      </rPr>
      <t xml:space="preserve"> </t>
    </r>
  </si>
  <si>
    <t>Local: ÁGUAS DE LINDÓIA - SP</t>
  </si>
  <si>
    <t>Local: BUENOS AIRES - ARGENTINA</t>
  </si>
  <si>
    <t>SÃO PAULO/BUENOS AIRES - ARG/SÃO PAULO</t>
  </si>
  <si>
    <t>Período Previsto: 07 A 14 DE OUTUBRO DE 2014</t>
  </si>
  <si>
    <t>Período Previsto: 07 A 17 DE DEZEMBRO DE 2014</t>
  </si>
  <si>
    <t>Período Previsto: 25 DE FEVEREIRO A 06 DE MARÇO DE 2015</t>
  </si>
  <si>
    <t>Período Previsto: 23 DE MARÇO A 01 DE ABRIL DE 2015</t>
  </si>
  <si>
    <r>
      <t xml:space="preserve">Dias: </t>
    </r>
    <r>
      <rPr>
        <sz val="11"/>
        <color indexed="8"/>
        <rFont val="Calibri"/>
        <family val="2"/>
      </rPr>
      <t>1</t>
    </r>
  </si>
  <si>
    <r>
      <t>Local:</t>
    </r>
    <r>
      <rPr>
        <sz val="11"/>
        <color theme="1"/>
        <rFont val="Calibri"/>
        <family val="2"/>
        <scheme val="minor"/>
      </rPr>
      <t xml:space="preserve"> Rio de Janeiro</t>
    </r>
  </si>
  <si>
    <t>FREQUENCÍMETROS POLAR RS400</t>
  </si>
  <si>
    <t>BOLA DE FISIOTERAPIA 55 CM</t>
  </si>
  <si>
    <t>BOLA DE FISIOTERAPIA 65 CM</t>
  </si>
  <si>
    <t>PRANCHETAS</t>
  </si>
  <si>
    <t>CRONÔMETROS DE MÃO</t>
  </si>
  <si>
    <t>ELÁSTICOS/TERABAND</t>
  </si>
  <si>
    <t>EXTENSORES</t>
  </si>
  <si>
    <t>FITAS TERAPÊUTICAS - KINESIOTAPE</t>
  </si>
  <si>
    <t>APARELHO TENS PORTÁTIL</t>
  </si>
  <si>
    <t>AFERIDORES DE PRESSÃO COM ESTETOSCÓPIO</t>
  </si>
  <si>
    <t>MINI IMPRESSORA PORTÁTIL</t>
  </si>
  <si>
    <t>BOMBA PARA ENCHER BOLA</t>
  </si>
  <si>
    <t>Camisa Polo Representação - (Logo ANDE – CAIXA)</t>
  </si>
  <si>
    <t>Camisa Dry Fit (Logo ANDE – CAIXA)</t>
  </si>
  <si>
    <t>Camisa de Malha Representação (Logo ANDE - CAIXA)</t>
  </si>
  <si>
    <t>Camisa de Malha Treino (Logo ANDE - CAIXA)</t>
  </si>
  <si>
    <t>Bermuda Representação (Logo ANDE - CAIXA)</t>
  </si>
  <si>
    <t>Tênis Branco</t>
  </si>
  <si>
    <t>Conjunto de Moleton Flanelado (Logo ANDE - CAIXA)</t>
  </si>
  <si>
    <t>Meia Branca</t>
  </si>
  <si>
    <t>Camisa de Malha de Manga Longa (Logo ANDE - CAIXA)</t>
  </si>
  <si>
    <t>Meião de Treino</t>
  </si>
  <si>
    <t>Meião de Jogo</t>
  </si>
  <si>
    <t xml:space="preserve">Chuteiras </t>
  </si>
  <si>
    <t xml:space="preserve">Conjunto de Agasalho (Calça e Casaco) (Logo ANDE – CAIXA) </t>
  </si>
  <si>
    <t>Camisa de Jogo (Logo  ANDE - CAIXA)</t>
  </si>
  <si>
    <t>Luvas para goleiro</t>
  </si>
  <si>
    <t>Coletes para treino (Logo ANDE - CAIXA)</t>
  </si>
  <si>
    <t>Camisa para goleiro (Logo ANDE - CAIXA)</t>
  </si>
  <si>
    <t>Calção para goleiro (Logo ANDE - CAIXA)</t>
  </si>
  <si>
    <t>BOLA DE FUTEBOL SOCIETY TWIST - GRAMA SINTÉTICA (PENALTY)</t>
  </si>
  <si>
    <t>TRENA DE 50 M</t>
  </si>
  <si>
    <t>Camisa Polo para Classificadores - (Logo ANDE – CAIXA)</t>
  </si>
  <si>
    <t>Boné em Tactel (Logo Ande - CAIXA)</t>
  </si>
  <si>
    <t>Camisa de Jogo Manga Longa (Logo  ANDE - CAIXA)</t>
  </si>
  <si>
    <t>Calção de Treino (Logo ANDE - CAIXA)</t>
  </si>
  <si>
    <t>Calção para Jogo (Logo ANDE - CAIXA)</t>
  </si>
  <si>
    <t>REDE DE VOLEI DE PRAIA</t>
  </si>
  <si>
    <t>FITAS DE MARCAÇÃO DE QUADRA DE VOLEI DE PRAIA</t>
  </si>
  <si>
    <t>CORDA ELÁSTICA DE 10 METROS</t>
  </si>
  <si>
    <t>CORDA ELÁSTICA DE 2 METROS</t>
  </si>
  <si>
    <t>GARRAFAS TIPO SQUEZZE</t>
  </si>
  <si>
    <t>BOLSAS PORTA CHUTEIRAS</t>
  </si>
  <si>
    <t>SACO PARA TRANSPORTE DE BOLAS</t>
  </si>
  <si>
    <t>CAPAS DE CHUVA</t>
  </si>
  <si>
    <t>QUADRO TÁTICO</t>
  </si>
  <si>
    <t>COOLER PARA ÁGUA COM RODAS 47,5 litros</t>
  </si>
  <si>
    <t>valor:</t>
  </si>
  <si>
    <t xml:space="preserve">Evento:   INTERCÂMBIO DE TREINAMENTO - BUENOS AIRES / ARGENTINA </t>
  </si>
  <si>
    <t>Evento:  VIII FASE DE TREINAMENTO - SELEÇÃO PERMANENTE PRINCIPAL</t>
  </si>
  <si>
    <t>Evento:  II FASE DE TREINAMENTO - SELEÇÃO PERMANENTE PRINCIPAL</t>
  </si>
  <si>
    <t>Evento:  III FASE DE TREINAMENTO - SELEÇÃO PERMANENTE PRINCIPAL</t>
  </si>
  <si>
    <t>Data:07 A 14/10 2014</t>
  </si>
  <si>
    <t>Data:07 A 16/11 2014</t>
  </si>
  <si>
    <t>Data:07 A 17/12 2014</t>
  </si>
  <si>
    <t>Data: 25/02 A 06/03 2015</t>
  </si>
  <si>
    <t>Data:23/03 A 01/04 2015</t>
  </si>
  <si>
    <t>Local : ÁGUAS DE LINDÓIA - SP</t>
  </si>
  <si>
    <t>Local : BUENOS AIRES - ARG.</t>
  </si>
  <si>
    <t>Evento:   FASE ESPECIAL DE TR. SEL. PERMANENTE PRINCIPAL COM SEL. DA HOLANDA</t>
  </si>
  <si>
    <t xml:space="preserve">                                            7 - INTERCÂMBIO DE TREINAMENTO - BUENOS AIRES / ARGENTINA </t>
  </si>
  <si>
    <t xml:space="preserve">FASES DE TREINAMENTO E COMPETIÇÕES - FUTEBOL DE 7 PARALÍMPICO </t>
  </si>
  <si>
    <r>
      <rPr>
        <b/>
        <sz val="10"/>
        <color indexed="8"/>
        <rFont val="Calibri"/>
        <family val="2"/>
      </rPr>
      <t>Período Previsto:</t>
    </r>
    <r>
      <rPr>
        <sz val="10"/>
        <color indexed="8"/>
        <rFont val="Calibri"/>
        <family val="2"/>
      </rPr>
      <t xml:space="preserve"> Abril 2015</t>
    </r>
  </si>
  <si>
    <t>3 - II FASE DE TREINAMENTO - SELEÇÃO PERMANENTE PRINCIPAL DE FUTEBOL DE 7</t>
  </si>
  <si>
    <r>
      <t>Dias:</t>
    </r>
    <r>
      <rPr>
        <sz val="11"/>
        <color theme="1"/>
        <rFont val="Calibri"/>
        <family val="2"/>
        <scheme val="minor"/>
      </rPr>
      <t xml:space="preserve"> 8</t>
    </r>
  </si>
  <si>
    <t>4 - III FASE DE TREINAMNETO - SELEÇÃO PERMANENTE PRINCIPAL DE FUTEBOL DE 7 COM HOLANDA</t>
  </si>
  <si>
    <t>Período Previsto: 9 A 18 DE NOVEMBRO DE 2014</t>
  </si>
  <si>
    <t>Aéreo nacional</t>
  </si>
  <si>
    <t xml:space="preserve">5 - INTERCÂMBIO DE TREINAMENTO - BUENOS AIRES / ARGENTINA </t>
  </si>
  <si>
    <t>6 - I FASE DE TREINAMENTO - SELEÇÃO PERMANENTE PRINCIPAL DE FUTEBOL DE 7</t>
  </si>
  <si>
    <t>7 - II FASE DE TREINAMENTO - SELEÇÃO PERMANENTE PRINCIPAL DE FUTEBOL DE 7</t>
  </si>
  <si>
    <t>Período Previsto: 09 A 18 DE NOVEMBRO DE 2014</t>
  </si>
  <si>
    <t>Local: AGUAS DE LINDOIA - SP</t>
  </si>
  <si>
    <t xml:space="preserve">                                           5 - INTERCÂMBIO DE TREINAMENTO - BUENOS AIRES / ARGENTINA </t>
  </si>
  <si>
    <t xml:space="preserve">           6 - I FASE DE TREINAMENTO - SELEÇÃO PERMANENTE PRINCIPAL DE FUTEBOL DE 7</t>
  </si>
  <si>
    <t xml:space="preserve">           7 - II FASE DE TREINAMENTO - SELEÇÃO PERMANENTE PRINCIPAL DE FUTEBOL DE 7</t>
  </si>
  <si>
    <t xml:space="preserve">                                            5 - INTERCÂMBIO DE TREINAMENTO - BUENOS AIRES / ARGENTINA </t>
  </si>
  <si>
    <t xml:space="preserve">           4 - I FASE DE TREINAMENTO - SELEÇÃO PERMANENTE PRINCIPAL DE FUTEBOL DE 7</t>
  </si>
  <si>
    <t xml:space="preserve">           5 - II FASE DE TREINAMENTO - SELEÇÃO PERMANENTE PRINCIPAL DE FUTEBOL DE 7</t>
  </si>
  <si>
    <t xml:space="preserve"> 5 - INTERCÂMBIO DE TREINAMENTO - BUENOS AIRES / ARGENTINA </t>
  </si>
  <si>
    <t xml:space="preserve">  6 - I FASE DE TREINAMENTO - SELEÇÃO PERMANENTE PRINCIPAL DE FUTEBOL DE 7</t>
  </si>
  <si>
    <t xml:space="preserve">   7 - II FASE DE TREINAMENTO - SELEÇÃO PERMANENTE PRINCIPAL DE FUTEBOL DE 7</t>
  </si>
  <si>
    <t>3 - V FASE DE TREINAMENTO - SELEÇÃO PERMANENTE PRINCIPAL DE FUTEBOL DE 7</t>
  </si>
  <si>
    <t>4 - VI FASE DE TREINAMNETO - SELEÇÃO PERMANENTE PRINCIPAL DE FUTEBOL DE 7 COM HOLANDA</t>
  </si>
  <si>
    <t>4 - VI FASE DE TREINAMENTO - SELEÇÃO PERMANENTE PRINCIPAL DE FUTEBOL DE 7 COM HOLANDA</t>
  </si>
  <si>
    <t xml:space="preserve">           4 - VI FASE DE TREINAMENTO - SELEÇÃO PERMANENTE PRINCIPAL DE FUTEBOL DE 7 COM A HOLANDA</t>
  </si>
  <si>
    <t xml:space="preserve">           4 - VI FASE DE TREINAMENTO - SELEÇÃO PERMANENTE PRINCIPAL DE FUTEBOL DE 7 COM HOLANDA</t>
  </si>
  <si>
    <t>2 - V FASE DE TREINAMENTO - SELEÇÃO PERMANENTE PRINCIPAL DE FUTEBOL DE 7</t>
  </si>
  <si>
    <t>3 - VI FASE DE TREINAMENTO - SELEÇÃO PERMANENTE PRINCIPAL DE FUTEBOL DE 7 COM HOLANDA</t>
  </si>
  <si>
    <t>PERÍODO</t>
  </si>
  <si>
    <t>CUSTO POR TRECHO I</t>
  </si>
  <si>
    <t>CUSTO POR TRECHO II</t>
  </si>
  <si>
    <t>HOSPEDAGEM NACIONAL</t>
  </si>
  <si>
    <t>HOSPEDAGEM INTERNACIONAL</t>
  </si>
  <si>
    <t>Refeição - Nacional</t>
  </si>
  <si>
    <t>Refeição - Internacional</t>
  </si>
  <si>
    <t>Locação de Van - Nacional</t>
  </si>
  <si>
    <t>Locação de Van - Internacional</t>
  </si>
  <si>
    <t>PAGAMENTOS -  PRÓ LABORE</t>
  </si>
  <si>
    <t>Pontual</t>
  </si>
  <si>
    <t>Permanente</t>
  </si>
  <si>
    <t>PAGAMENTOS -  TRIBUTOS</t>
  </si>
  <si>
    <t>BOLSA (s/ patronal)</t>
  </si>
  <si>
    <t>Encargos</t>
  </si>
  <si>
    <t>RESUMO DETALHADO - FUTEBOL DE 7</t>
  </si>
  <si>
    <t>ORIGEM</t>
  </si>
  <si>
    <t>DESTINO</t>
  </si>
  <si>
    <t>São Paulo</t>
  </si>
  <si>
    <t>ida e volta</t>
  </si>
  <si>
    <t>Uberlândia</t>
  </si>
  <si>
    <t>Rio de Janeiro</t>
  </si>
  <si>
    <t>Campo Grande</t>
  </si>
  <si>
    <t>SP</t>
  </si>
  <si>
    <t>BUENOS AIRES (ARG)</t>
  </si>
  <si>
    <t>LOCAL</t>
  </si>
  <si>
    <t>ÁGUAS DE LINDÓIA (SP)</t>
  </si>
  <si>
    <t>Águas de Lindóia (SP)</t>
  </si>
  <si>
    <t>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</si>
</sst>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  <numFmt numFmtId="165" formatCode="&quot;R$&quot;\ #,##0.00"/>
    <numFmt numFmtId="166" formatCode="_([$R$ -416]* #,##0.00_);_([$R$ -416]* \(#,##0.00\);_([$R$ -416]* &quot;-&quot;??_);_(@_)"/>
    <numFmt numFmtId="167" formatCode="&quot;R$ &quot;#,##0.00"/>
    <numFmt numFmtId="168" formatCode="_-[$R$-416]\ * #,##0.00_-;\-[$R$-416]\ * #,##0.00_-;_-[$R$-416]\ * &quot;-&quot;??_-;_-@_-"/>
  </numFmts>
  <fonts count="4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2"/>
      <name val="Arial Narrow"/>
      <family val="2"/>
    </font>
    <font>
      <sz val="10"/>
      <color indexed="8"/>
      <name val="Calibri"/>
      <family val="2"/>
    </font>
    <font>
      <b/>
      <sz val="9"/>
      <name val="Arial Narrow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sz val="11"/>
      <name val="Calibri"/>
      <family val="2"/>
    </font>
    <font>
      <b/>
      <sz val="1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1"/>
      <color theme="1"/>
      <name val="Arial Narrow"/>
      <family val="2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Arial Narrow"/>
      <family val="2"/>
    </font>
    <font>
      <i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8"/>
      <color indexed="8"/>
      <name val="Calibri"/>
      <family val="2"/>
    </font>
    <font>
      <b/>
      <sz val="12"/>
      <color indexed="9"/>
      <name val="Calibri"/>
      <family val="2"/>
    </font>
    <font>
      <b/>
      <sz val="12"/>
      <color indexed="8"/>
      <name val="Calibri"/>
      <family val="2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sz val="12"/>
      <color indexed="9"/>
      <name val="Calibri"/>
      <family val="2"/>
    </font>
    <font>
      <b/>
      <sz val="9"/>
      <color indexed="8"/>
      <name val="Arial Narrow"/>
      <family val="2"/>
    </font>
    <font>
      <sz val="10"/>
      <color theme="1"/>
      <name val="Calibri"/>
      <family val="2"/>
    </font>
    <font>
      <b/>
      <sz val="12"/>
      <color indexed="8"/>
      <name val="Arial Narrow"/>
      <family val="2"/>
    </font>
    <font>
      <i/>
      <sz val="11"/>
      <color indexed="10"/>
      <name val="Calibri"/>
      <family val="2"/>
    </font>
    <font>
      <b/>
      <sz val="9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9" fillId="0" borderId="0" applyFont="0" applyFill="0" applyBorder="0" applyAlignment="0" applyProtection="0"/>
    <xf numFmtId="0" fontId="9" fillId="0" borderId="0"/>
  </cellStyleXfs>
  <cellXfs count="269">
    <xf numFmtId="0" fontId="0" fillId="0" borderId="0" xfId="0"/>
    <xf numFmtId="0" fontId="0" fillId="2" borderId="0" xfId="0" applyFill="1"/>
    <xf numFmtId="0" fontId="11" fillId="2" borderId="0" xfId="0" applyFont="1" applyFill="1"/>
    <xf numFmtId="0" fontId="12" fillId="3" borderId="1" xfId="0" applyFont="1" applyFill="1" applyBorder="1" applyAlignment="1">
      <alignment horizontal="center" vertical="center"/>
    </xf>
    <xf numFmtId="1" fontId="12" fillId="3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/>
    </xf>
    <xf numFmtId="44" fontId="14" fillId="0" borderId="1" xfId="1" applyNumberFormat="1" applyFont="1" applyFill="1" applyBorder="1" applyAlignment="1">
      <alignment horizontal="center"/>
    </xf>
    <xf numFmtId="165" fontId="13" fillId="4" borderId="1" xfId="0" applyNumberFormat="1" applyFont="1" applyFill="1" applyBorder="1"/>
    <xf numFmtId="0" fontId="12" fillId="0" borderId="1" xfId="0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166" fontId="12" fillId="0" borderId="1" xfId="0" applyNumberFormat="1" applyFont="1" applyFill="1" applyBorder="1" applyAlignment="1">
      <alignment horizontal="center" vertical="center"/>
    </xf>
    <xf numFmtId="165" fontId="15" fillId="0" borderId="1" xfId="0" applyNumberFormat="1" applyFont="1" applyFill="1" applyBorder="1" applyAlignment="1">
      <alignment horizontal="right" vertical="center"/>
    </xf>
    <xf numFmtId="0" fontId="16" fillId="0" borderId="1" xfId="0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/>
    </xf>
    <xf numFmtId="165" fontId="16" fillId="0" borderId="1" xfId="0" applyNumberFormat="1" applyFont="1" applyFill="1" applyBorder="1" applyAlignment="1">
      <alignment horizontal="right" vertical="center"/>
    </xf>
    <xf numFmtId="0" fontId="17" fillId="2" borderId="0" xfId="0" applyFont="1" applyFill="1" applyAlignment="1">
      <alignment horizontal="center"/>
    </xf>
    <xf numFmtId="0" fontId="14" fillId="0" borderId="1" xfId="0" applyFont="1" applyFill="1" applyBorder="1" applyAlignment="1">
      <alignment horizontal="left"/>
    </xf>
    <xf numFmtId="165" fontId="12" fillId="3" borderId="1" xfId="0" applyNumberFormat="1" applyFont="1" applyFill="1" applyBorder="1" applyAlignment="1">
      <alignment horizontal="right" vertical="center"/>
    </xf>
    <xf numFmtId="0" fontId="12" fillId="2" borderId="0" xfId="0" applyFont="1" applyFill="1"/>
    <xf numFmtId="0" fontId="18" fillId="4" borderId="2" xfId="0" applyFont="1" applyFill="1" applyBorder="1" applyAlignment="1">
      <alignment horizontal="center" vertical="center"/>
    </xf>
    <xf numFmtId="165" fontId="18" fillId="4" borderId="2" xfId="0" applyNumberFormat="1" applyFont="1" applyFill="1" applyBorder="1" applyAlignment="1">
      <alignment horizontal="center" vertical="center" wrapText="1"/>
    </xf>
    <xf numFmtId="165" fontId="18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65" fontId="4" fillId="4" borderId="2" xfId="0" applyNumberFormat="1" applyFont="1" applyFill="1" applyBorder="1" applyAlignment="1">
      <alignment horizontal="center" vertical="center" wrapText="1"/>
    </xf>
    <xf numFmtId="165" fontId="4" fillId="4" borderId="2" xfId="0" applyNumberFormat="1" applyFont="1" applyFill="1" applyBorder="1" applyAlignment="1">
      <alignment horizontal="center" vertical="center"/>
    </xf>
    <xf numFmtId="0" fontId="0" fillId="0" borderId="1" xfId="0" applyBorder="1"/>
    <xf numFmtId="0" fontId="19" fillId="0" borderId="0" xfId="0" applyFont="1" applyBorder="1" applyAlignment="1">
      <alignment horizontal="center"/>
    </xf>
    <xf numFmtId="0" fontId="0" fillId="0" borderId="0" xfId="0" applyBorder="1"/>
    <xf numFmtId="165" fontId="16" fillId="3" borderId="4" xfId="0" applyNumberFormat="1" applyFont="1" applyFill="1" applyBorder="1" applyAlignment="1">
      <alignment horizontal="right" vertical="center"/>
    </xf>
    <xf numFmtId="165" fontId="4" fillId="4" borderId="5" xfId="0" applyNumberFormat="1" applyFont="1" applyFill="1" applyBorder="1" applyAlignment="1">
      <alignment horizontal="center" vertical="center" wrapText="1"/>
    </xf>
    <xf numFmtId="4" fontId="0" fillId="0" borderId="0" xfId="0" applyNumberFormat="1"/>
    <xf numFmtId="4" fontId="11" fillId="5" borderId="0" xfId="0" applyNumberFormat="1" applyFont="1" applyFill="1"/>
    <xf numFmtId="0" fontId="0" fillId="2" borderId="0" xfId="0" applyFill="1" applyAlignment="1">
      <alignment horizontal="left"/>
    </xf>
    <xf numFmtId="165" fontId="13" fillId="0" borderId="6" xfId="0" applyNumberFormat="1" applyFont="1" applyFill="1" applyBorder="1"/>
    <xf numFmtId="0" fontId="21" fillId="0" borderId="0" xfId="0" applyFont="1"/>
    <xf numFmtId="22" fontId="21" fillId="0" borderId="0" xfId="0" applyNumberFormat="1" applyFont="1"/>
    <xf numFmtId="0" fontId="22" fillId="3" borderId="1" xfId="0" applyFont="1" applyFill="1" applyBorder="1" applyAlignment="1">
      <alignment vertical="center"/>
    </xf>
    <xf numFmtId="167" fontId="12" fillId="3" borderId="1" xfId="2" applyNumberFormat="1" applyFont="1" applyFill="1" applyBorder="1" applyAlignment="1">
      <alignment vertical="center"/>
    </xf>
    <xf numFmtId="165" fontId="12" fillId="3" borderId="1" xfId="0" applyNumberFormat="1" applyFont="1" applyFill="1" applyBorder="1" applyAlignment="1">
      <alignment vertical="center"/>
    </xf>
    <xf numFmtId="0" fontId="11" fillId="2" borderId="0" xfId="0" applyFont="1" applyFill="1" applyAlignment="1">
      <alignment horizontal="left"/>
    </xf>
    <xf numFmtId="4" fontId="11" fillId="5" borderId="0" xfId="0" applyNumberFormat="1" applyFont="1" applyFill="1" applyAlignment="1">
      <alignment horizontal="center"/>
    </xf>
    <xf numFmtId="0" fontId="12" fillId="3" borderId="1" xfId="0" applyFont="1" applyFill="1" applyBorder="1" applyAlignment="1">
      <alignment horizontal="left" vertical="center"/>
    </xf>
    <xf numFmtId="4" fontId="0" fillId="0" borderId="0" xfId="0" applyNumberFormat="1"/>
    <xf numFmtId="0" fontId="0" fillId="5" borderId="0" xfId="0" applyFill="1"/>
    <xf numFmtId="165" fontId="0" fillId="0" borderId="0" xfId="0" applyNumberFormat="1"/>
    <xf numFmtId="167" fontId="0" fillId="5" borderId="0" xfId="0" applyNumberFormat="1" applyFill="1"/>
    <xf numFmtId="166" fontId="11" fillId="0" borderId="0" xfId="0" applyNumberFormat="1" applyFont="1" applyFill="1" applyAlignment="1">
      <alignment horizontal="center"/>
    </xf>
    <xf numFmtId="0" fontId="11" fillId="5" borderId="0" xfId="0" applyFont="1" applyFill="1" applyAlignment="1"/>
    <xf numFmtId="166" fontId="11" fillId="5" borderId="0" xfId="0" applyNumberFormat="1" applyFont="1" applyFill="1" applyAlignment="1"/>
    <xf numFmtId="166" fontId="0" fillId="0" borderId="7" xfId="0" applyNumberFormat="1" applyBorder="1"/>
    <xf numFmtId="166" fontId="11" fillId="5" borderId="0" xfId="0" applyNumberFormat="1" applyFont="1" applyFill="1"/>
    <xf numFmtId="165" fontId="4" fillId="4" borderId="8" xfId="0" applyNumberFormat="1" applyFont="1" applyFill="1" applyBorder="1" applyAlignment="1">
      <alignment horizontal="center" vertical="center" wrapText="1"/>
    </xf>
    <xf numFmtId="0" fontId="11" fillId="4" borderId="10" xfId="0" applyFont="1" applyFill="1" applyBorder="1" applyAlignment="1"/>
    <xf numFmtId="0" fontId="11" fillId="4" borderId="3" xfId="0" applyFont="1" applyFill="1" applyBorder="1" applyAlignment="1"/>
    <xf numFmtId="165" fontId="12" fillId="3" borderId="4" xfId="0" applyNumberFormat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center" vertical="center"/>
    </xf>
    <xf numFmtId="0" fontId="0" fillId="3" borderId="0" xfId="0" applyFill="1"/>
    <xf numFmtId="0" fontId="11" fillId="0" borderId="0" xfId="0" applyFont="1" applyFill="1" applyBorder="1" applyAlignment="1">
      <alignment horizontal="center"/>
    </xf>
    <xf numFmtId="165" fontId="13" fillId="0" borderId="0" xfId="0" applyNumberFormat="1" applyFont="1" applyFill="1" applyBorder="1"/>
    <xf numFmtId="0" fontId="22" fillId="3" borderId="11" xfId="0" applyFont="1" applyFill="1" applyBorder="1" applyAlignment="1">
      <alignment vertical="center"/>
    </xf>
    <xf numFmtId="165" fontId="12" fillId="3" borderId="1" xfId="0" applyNumberFormat="1" applyFont="1" applyFill="1" applyBorder="1" applyAlignment="1">
      <alignment horizontal="center" vertical="center"/>
    </xf>
    <xf numFmtId="167" fontId="11" fillId="5" borderId="0" xfId="0" applyNumberFormat="1" applyFont="1" applyFill="1"/>
    <xf numFmtId="165" fontId="11" fillId="5" borderId="0" xfId="0" applyNumberFormat="1" applyFont="1" applyFill="1"/>
    <xf numFmtId="4" fontId="11" fillId="5" borderId="0" xfId="0" applyNumberFormat="1" applyFont="1" applyFill="1"/>
    <xf numFmtId="0" fontId="1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1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 wrapText="1"/>
    </xf>
    <xf numFmtId="165" fontId="4" fillId="4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9" fillId="2" borderId="0" xfId="0" applyFont="1" applyFill="1"/>
    <xf numFmtId="0" fontId="30" fillId="2" borderId="0" xfId="0" applyFont="1" applyFill="1"/>
    <xf numFmtId="0" fontId="31" fillId="2" borderId="0" xfId="0" applyFont="1" applyFill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165" fontId="24" fillId="3" borderId="3" xfId="0" applyNumberFormat="1" applyFont="1" applyFill="1" applyBorder="1" applyAlignment="1">
      <alignment horizontal="center" vertical="center"/>
    </xf>
    <xf numFmtId="165" fontId="24" fillId="3" borderId="1" xfId="0" applyNumberFormat="1" applyFont="1" applyFill="1" applyBorder="1" applyAlignment="1">
      <alignment horizontal="center" vertical="center"/>
    </xf>
    <xf numFmtId="0" fontId="30" fillId="0" borderId="0" xfId="0" applyFont="1"/>
    <xf numFmtId="0" fontId="19" fillId="0" borderId="1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4" fontId="11" fillId="5" borderId="0" xfId="0" applyNumberFormat="1" applyFont="1" applyFill="1"/>
    <xf numFmtId="0" fontId="3" fillId="2" borderId="0" xfId="0" applyFont="1" applyFill="1"/>
    <xf numFmtId="0" fontId="1" fillId="2" borderId="0" xfId="0" applyFont="1" applyFill="1"/>
    <xf numFmtId="0" fontId="0" fillId="0" borderId="0" xfId="0" applyAlignment="1"/>
    <xf numFmtId="0" fontId="28" fillId="2" borderId="0" xfId="0" applyFont="1" applyFill="1" applyAlignment="1"/>
    <xf numFmtId="0" fontId="29" fillId="2" borderId="0" xfId="0" applyFont="1" applyFill="1" applyAlignment="1"/>
    <xf numFmtId="0" fontId="30" fillId="2" borderId="0" xfId="0" applyFont="1" applyFill="1" applyAlignment="1"/>
    <xf numFmtId="0" fontId="6" fillId="2" borderId="0" xfId="0" applyFont="1" applyFill="1"/>
    <xf numFmtId="167" fontId="12" fillId="3" borderId="11" xfId="2" applyNumberFormat="1" applyFont="1" applyFill="1" applyBorder="1" applyAlignment="1">
      <alignment vertical="center"/>
    </xf>
    <xf numFmtId="1" fontId="12" fillId="3" borderId="11" xfId="0" applyNumberFormat="1" applyFont="1" applyFill="1" applyBorder="1" applyAlignment="1">
      <alignment horizontal="center" vertical="center"/>
    </xf>
    <xf numFmtId="165" fontId="12" fillId="3" borderId="11" xfId="0" applyNumberFormat="1" applyFont="1" applyFill="1" applyBorder="1" applyAlignment="1">
      <alignment vertical="center"/>
    </xf>
    <xf numFmtId="0" fontId="11" fillId="6" borderId="1" xfId="0" applyFont="1" applyFill="1" applyBorder="1" applyAlignment="1">
      <alignment horizontal="center" vertical="center"/>
    </xf>
    <xf numFmtId="0" fontId="11" fillId="5" borderId="0" xfId="0" applyFont="1" applyFill="1" applyAlignment="1">
      <alignment horizontal="left"/>
    </xf>
    <xf numFmtId="0" fontId="11" fillId="3" borderId="1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center"/>
    </xf>
    <xf numFmtId="0" fontId="27" fillId="3" borderId="0" xfId="0" applyFont="1" applyFill="1" applyAlignment="1"/>
    <xf numFmtId="165" fontId="4" fillId="4" borderId="10" xfId="0" applyNumberFormat="1" applyFont="1" applyFill="1" applyBorder="1" applyAlignment="1">
      <alignment horizontal="center" vertical="center"/>
    </xf>
    <xf numFmtId="165" fontId="24" fillId="3" borderId="10" xfId="0" applyNumberFormat="1" applyFont="1" applyFill="1" applyBorder="1" applyAlignment="1">
      <alignment horizontal="center" vertical="center"/>
    </xf>
    <xf numFmtId="165" fontId="34" fillId="6" borderId="4" xfId="0" applyNumberFormat="1" applyFont="1" applyFill="1" applyBorder="1" applyAlignment="1">
      <alignment horizontal="center" vertical="center"/>
    </xf>
    <xf numFmtId="0" fontId="35" fillId="0" borderId="0" xfId="0" applyFont="1"/>
    <xf numFmtId="165" fontId="34" fillId="6" borderId="1" xfId="0" applyNumberFormat="1" applyFont="1" applyFill="1" applyBorder="1" applyAlignment="1">
      <alignment horizontal="center" vertical="center"/>
    </xf>
    <xf numFmtId="165" fontId="34" fillId="3" borderId="1" xfId="0" applyNumberFormat="1" applyFont="1" applyFill="1" applyBorder="1" applyAlignment="1">
      <alignment horizontal="center" vertical="center"/>
    </xf>
    <xf numFmtId="165" fontId="34" fillId="3" borderId="0" xfId="0" applyNumberFormat="1" applyFont="1" applyFill="1" applyBorder="1" applyAlignment="1">
      <alignment horizontal="center" vertical="center"/>
    </xf>
    <xf numFmtId="165" fontId="33" fillId="8" borderId="1" xfId="0" applyNumberFormat="1" applyFont="1" applyFill="1" applyBorder="1" applyAlignment="1">
      <alignment horizontal="center" vertical="center"/>
    </xf>
    <xf numFmtId="0" fontId="26" fillId="7" borderId="12" xfId="0" applyFont="1" applyFill="1" applyBorder="1" applyAlignment="1">
      <alignment horizontal="center"/>
    </xf>
    <xf numFmtId="0" fontId="11" fillId="4" borderId="10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26" fillId="7" borderId="0" xfId="0" applyFont="1" applyFill="1" applyBorder="1" applyAlignment="1">
      <alignment horizontal="center"/>
    </xf>
    <xf numFmtId="0" fontId="26" fillId="7" borderId="12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1" fillId="4" borderId="10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7" fillId="2" borderId="0" xfId="0" applyFont="1" applyFill="1" applyAlignment="1">
      <alignment horizontal="center"/>
    </xf>
    <xf numFmtId="0" fontId="20" fillId="4" borderId="10" xfId="0" applyFont="1" applyFill="1" applyBorder="1" applyAlignment="1"/>
    <xf numFmtId="0" fontId="20" fillId="4" borderId="9" xfId="0" applyFont="1" applyFill="1" applyBorder="1" applyAlignment="1">
      <alignment horizontal="center"/>
    </xf>
    <xf numFmtId="0" fontId="20" fillId="4" borderId="3" xfId="0" applyFont="1" applyFill="1" applyBorder="1" applyAlignment="1"/>
    <xf numFmtId="165" fontId="36" fillId="4" borderId="1" xfId="0" applyNumberFormat="1" applyFont="1" applyFill="1" applyBorder="1"/>
    <xf numFmtId="0" fontId="12" fillId="0" borderId="0" xfId="0" applyFont="1"/>
    <xf numFmtId="1" fontId="20" fillId="4" borderId="9" xfId="0" applyNumberFormat="1" applyFont="1" applyFill="1" applyBorder="1" applyAlignment="1">
      <alignment horizontal="center"/>
    </xf>
    <xf numFmtId="0" fontId="20" fillId="4" borderId="3" xfId="0" applyFont="1" applyFill="1" applyBorder="1" applyAlignment="1">
      <alignment horizontal="center"/>
    </xf>
    <xf numFmtId="0" fontId="12" fillId="3" borderId="0" xfId="0" applyFont="1" applyFill="1"/>
    <xf numFmtId="0" fontId="11" fillId="3" borderId="0" xfId="0" applyFont="1" applyFill="1" applyBorder="1" applyAlignment="1">
      <alignment horizontal="center"/>
    </xf>
    <xf numFmtId="165" fontId="13" fillId="3" borderId="0" xfId="0" applyNumberFormat="1" applyFont="1" applyFill="1" applyBorder="1"/>
    <xf numFmtId="0" fontId="5" fillId="2" borderId="0" xfId="0" applyFont="1" applyFill="1"/>
    <xf numFmtId="0" fontId="27" fillId="7" borderId="0" xfId="0" applyFont="1" applyFill="1" applyAlignment="1"/>
    <xf numFmtId="0" fontId="11" fillId="6" borderId="1" xfId="0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center"/>
    </xf>
    <xf numFmtId="22" fontId="37" fillId="0" borderId="0" xfId="0" applyNumberFormat="1" applyFont="1"/>
    <xf numFmtId="0" fontId="3" fillId="12" borderId="0" xfId="0" applyFont="1" applyFill="1"/>
    <xf numFmtId="0" fontId="1" fillId="12" borderId="0" xfId="0" applyFont="1" applyFill="1"/>
    <xf numFmtId="0" fontId="0" fillId="12" borderId="0" xfId="0" applyFill="1" applyAlignment="1">
      <alignment horizontal="left"/>
    </xf>
    <xf numFmtId="0" fontId="0" fillId="12" borderId="0" xfId="0" applyFill="1"/>
    <xf numFmtId="0" fontId="41" fillId="12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vertical="center"/>
    </xf>
    <xf numFmtId="0" fontId="3" fillId="13" borderId="1" xfId="0" applyFont="1" applyFill="1" applyBorder="1" applyAlignment="1">
      <alignment vertical="center"/>
    </xf>
    <xf numFmtId="0" fontId="3" fillId="13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 wrapText="1"/>
    </xf>
    <xf numFmtId="165" fontId="24" fillId="3" borderId="0" xfId="0" applyNumberFormat="1" applyFont="1" applyFill="1" applyBorder="1" applyAlignment="1">
      <alignment horizontal="center" vertical="center"/>
    </xf>
    <xf numFmtId="4" fontId="1" fillId="5" borderId="0" xfId="0" applyNumberFormat="1" applyFont="1" applyFill="1" applyAlignment="1">
      <alignment horizontal="center"/>
    </xf>
    <xf numFmtId="0" fontId="28" fillId="3" borderId="1" xfId="0" applyFont="1" applyFill="1" applyBorder="1"/>
    <xf numFmtId="0" fontId="29" fillId="3" borderId="1" xfId="0" applyFont="1" applyFill="1" applyBorder="1"/>
    <xf numFmtId="0" fontId="30" fillId="3" borderId="1" xfId="0" applyFont="1" applyFill="1" applyBorder="1"/>
    <xf numFmtId="168" fontId="11" fillId="0" borderId="4" xfId="0" applyNumberFormat="1" applyFont="1" applyBorder="1"/>
    <xf numFmtId="168" fontId="32" fillId="6" borderId="19" xfId="0" applyNumberFormat="1" applyFont="1" applyFill="1" applyBorder="1" applyAlignment="1">
      <alignment vertical="center"/>
    </xf>
    <xf numFmtId="0" fontId="26" fillId="7" borderId="12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1" fillId="4" borderId="10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5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22" fillId="3" borderId="7" xfId="0" applyFont="1" applyFill="1" applyBorder="1" applyAlignment="1">
      <alignment horizontal="center" vertical="center"/>
    </xf>
    <xf numFmtId="165" fontId="20" fillId="14" borderId="1" xfId="0" applyNumberFormat="1" applyFont="1" applyFill="1" applyBorder="1" applyAlignment="1">
      <alignment horizontal="right" vertical="center"/>
    </xf>
    <xf numFmtId="165" fontId="36" fillId="14" borderId="1" xfId="0" applyNumberFormat="1" applyFont="1" applyFill="1" applyBorder="1"/>
    <xf numFmtId="164" fontId="0" fillId="0" borderId="0" xfId="1" applyFont="1"/>
    <xf numFmtId="164" fontId="11" fillId="5" borderId="0" xfId="1" applyFont="1" applyFill="1"/>
    <xf numFmtId="0" fontId="27" fillId="0" borderId="0" xfId="0" applyFont="1" applyFill="1" applyAlignment="1"/>
    <xf numFmtId="168" fontId="0" fillId="0" borderId="0" xfId="0" applyNumberFormat="1"/>
    <xf numFmtId="168" fontId="11" fillId="5" borderId="0" xfId="0" applyNumberFormat="1" applyFont="1" applyFill="1"/>
    <xf numFmtId="0" fontId="0" fillId="0" borderId="0" xfId="0" applyFont="1"/>
    <xf numFmtId="0" fontId="18" fillId="15" borderId="2" xfId="0" applyNumberFormat="1" applyFont="1" applyFill="1" applyBorder="1" applyAlignment="1">
      <alignment horizontal="center" vertical="center"/>
    </xf>
    <xf numFmtId="0" fontId="11" fillId="10" borderId="0" xfId="0" applyFont="1" applyFill="1" applyAlignment="1">
      <alignment horizontal="center"/>
    </xf>
    <xf numFmtId="0" fontId="47" fillId="9" borderId="0" xfId="0" applyFont="1" applyFill="1" applyAlignment="1">
      <alignment horizontal="center"/>
    </xf>
    <xf numFmtId="0" fontId="18" fillId="0" borderId="0" xfId="0" applyNumberFormat="1" applyFont="1" applyFill="1" applyBorder="1" applyAlignment="1">
      <alignment horizontal="center" vertical="center"/>
    </xf>
    <xf numFmtId="165" fontId="18" fillId="0" borderId="0" xfId="0" applyNumberFormat="1" applyFont="1" applyFill="1" applyBorder="1" applyAlignment="1">
      <alignment horizontal="center" vertical="center" wrapText="1"/>
    </xf>
    <xf numFmtId="165" fontId="18" fillId="0" borderId="0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/>
    <xf numFmtId="167" fontId="11" fillId="15" borderId="1" xfId="0" applyNumberFormat="1" applyFont="1" applyFill="1" applyBorder="1" applyAlignment="1"/>
    <xf numFmtId="164" fontId="11" fillId="3" borderId="7" xfId="1" applyFont="1" applyFill="1" applyBorder="1" applyAlignment="1">
      <alignment horizontal="center"/>
    </xf>
    <xf numFmtId="164" fontId="11" fillId="5" borderId="0" xfId="1" applyFont="1" applyFill="1" applyAlignment="1">
      <alignment horizontal="center"/>
    </xf>
    <xf numFmtId="0" fontId="11" fillId="2" borderId="0" xfId="0" applyFont="1" applyFill="1" applyAlignment="1">
      <alignment horizontal="right"/>
    </xf>
    <xf numFmtId="164" fontId="23" fillId="0" borderId="1" xfId="1" applyFont="1" applyBorder="1" applyAlignment="1">
      <alignment horizontal="center" vertical="center"/>
    </xf>
    <xf numFmtId="164" fontId="12" fillId="3" borderId="1" xfId="1" applyFont="1" applyFill="1" applyBorder="1" applyAlignment="1">
      <alignment horizontal="right" vertical="center"/>
    </xf>
    <xf numFmtId="164" fontId="13" fillId="4" borderId="1" xfId="1" applyFont="1" applyFill="1" applyBorder="1"/>
    <xf numFmtId="164" fontId="11" fillId="0" borderId="7" xfId="1" applyFont="1" applyBorder="1" applyAlignment="1">
      <alignment horizontal="center"/>
    </xf>
    <xf numFmtId="165" fontId="45" fillId="16" borderId="1" xfId="0" applyNumberFormat="1" applyFont="1" applyFill="1" applyBorder="1"/>
    <xf numFmtId="0" fontId="43" fillId="16" borderId="2" xfId="0" applyFont="1" applyFill="1" applyBorder="1" applyAlignment="1">
      <alignment horizontal="center" vertical="center"/>
    </xf>
    <xf numFmtId="165" fontId="43" fillId="16" borderId="2" xfId="0" applyNumberFormat="1" applyFont="1" applyFill="1" applyBorder="1" applyAlignment="1">
      <alignment horizontal="center" vertical="center" wrapText="1"/>
    </xf>
    <xf numFmtId="165" fontId="43" fillId="16" borderId="2" xfId="0" applyNumberFormat="1" applyFont="1" applyFill="1" applyBorder="1" applyAlignment="1">
      <alignment horizontal="center" vertical="center"/>
    </xf>
    <xf numFmtId="164" fontId="6" fillId="0" borderId="1" xfId="1" applyFont="1" applyBorder="1" applyAlignment="1">
      <alignment horizontal="center" vertical="center"/>
    </xf>
    <xf numFmtId="164" fontId="3" fillId="13" borderId="1" xfId="1" applyFont="1" applyFill="1" applyBorder="1" applyAlignment="1">
      <alignment horizontal="right" vertical="center"/>
    </xf>
    <xf numFmtId="164" fontId="1" fillId="0" borderId="7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5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164" fontId="11" fillId="0" borderId="0" xfId="1" applyFont="1" applyFill="1" applyAlignment="1">
      <alignment horizontal="center"/>
    </xf>
    <xf numFmtId="0" fontId="20" fillId="4" borderId="9" xfId="0" applyFont="1" applyFill="1" applyBorder="1" applyAlignment="1"/>
    <xf numFmtId="0" fontId="11" fillId="4" borderId="9" xfId="0" applyFont="1" applyFill="1" applyBorder="1" applyAlignment="1">
      <alignment horizontal="center"/>
    </xf>
    <xf numFmtId="0" fontId="26" fillId="7" borderId="12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27" fillId="7" borderId="0" xfId="0" applyFont="1" applyFill="1" applyAlignment="1">
      <alignment horizontal="center"/>
    </xf>
    <xf numFmtId="0" fontId="26" fillId="7" borderId="12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 vertical="center"/>
    </xf>
    <xf numFmtId="0" fontId="13" fillId="9" borderId="9" xfId="0" applyFont="1" applyFill="1" applyBorder="1" applyAlignment="1">
      <alignment horizontal="center" vertical="center"/>
    </xf>
    <xf numFmtId="0" fontId="13" fillId="9" borderId="3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7" fillId="2" borderId="0" xfId="0" applyFont="1" applyFill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2" fillId="3" borderId="7" xfId="0" applyFont="1" applyFill="1" applyBorder="1" applyAlignment="1">
      <alignment horizontal="center" vertical="center"/>
    </xf>
    <xf numFmtId="0" fontId="22" fillId="3" borderId="15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/>
    </xf>
    <xf numFmtId="0" fontId="11" fillId="2" borderId="0" xfId="1" applyNumberFormat="1" applyFont="1" applyFill="1" applyAlignment="1">
      <alignment horizontal="left"/>
    </xf>
    <xf numFmtId="168" fontId="0" fillId="0" borderId="0" xfId="1" applyNumberFormat="1" applyFont="1"/>
    <xf numFmtId="0" fontId="19" fillId="0" borderId="13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164" fontId="0" fillId="0" borderId="0" xfId="1" applyNumberFormat="1" applyFont="1"/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1" fillId="10" borderId="0" xfId="0" applyFont="1" applyFill="1" applyAlignment="1">
      <alignment horizontal="center"/>
    </xf>
    <xf numFmtId="0" fontId="47" fillId="9" borderId="0" xfId="0" applyFont="1" applyFill="1" applyAlignment="1">
      <alignment horizontal="center"/>
    </xf>
    <xf numFmtId="0" fontId="11" fillId="5" borderId="18" xfId="0" applyFont="1" applyFill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25" fillId="7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13" borderId="15" xfId="0" applyFont="1" applyFill="1" applyBorder="1" applyAlignment="1">
      <alignment horizontal="center" vertical="center"/>
    </xf>
    <xf numFmtId="0" fontId="3" fillId="13" borderId="7" xfId="0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/>
    </xf>
    <xf numFmtId="0" fontId="38" fillId="11" borderId="0" xfId="0" applyFont="1" applyFill="1" applyAlignment="1">
      <alignment horizontal="center"/>
    </xf>
    <xf numFmtId="0" fontId="39" fillId="11" borderId="0" xfId="0" applyFont="1" applyFill="1" applyAlignment="1">
      <alignment horizontal="center"/>
    </xf>
    <xf numFmtId="0" fontId="42" fillId="11" borderId="12" xfId="0" applyFont="1" applyFill="1" applyBorder="1" applyAlignment="1">
      <alignment horizontal="center"/>
    </xf>
    <xf numFmtId="0" fontId="1" fillId="16" borderId="10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6" borderId="3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32" fillId="6" borderId="10" xfId="0" applyFont="1" applyFill="1" applyBorder="1" applyAlignment="1">
      <alignment horizontal="center" vertical="center"/>
    </xf>
    <xf numFmtId="0" fontId="32" fillId="6" borderId="9" xfId="0" applyFont="1" applyFill="1" applyBorder="1" applyAlignment="1">
      <alignment horizontal="center" vertical="center"/>
    </xf>
    <xf numFmtId="0" fontId="32" fillId="6" borderId="3" xfId="0" applyFont="1" applyFill="1" applyBorder="1" applyAlignment="1">
      <alignment horizontal="center" vertical="center"/>
    </xf>
    <xf numFmtId="0" fontId="27" fillId="7" borderId="16" xfId="0" applyFont="1" applyFill="1" applyBorder="1" applyAlignment="1">
      <alignment horizontal="center"/>
    </xf>
    <xf numFmtId="0" fontId="27" fillId="7" borderId="1" xfId="0" applyFont="1" applyFill="1" applyBorder="1" applyAlignment="1">
      <alignment horizontal="center"/>
    </xf>
    <xf numFmtId="0" fontId="25" fillId="3" borderId="1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/>
    </xf>
    <xf numFmtId="0" fontId="34" fillId="0" borderId="14" xfId="0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24" fillId="7" borderId="0" xfId="0" applyFont="1" applyFill="1" applyBorder="1" applyAlignment="1">
      <alignment horizontal="center"/>
    </xf>
    <xf numFmtId="0" fontId="32" fillId="6" borderId="20" xfId="0" applyFont="1" applyFill="1" applyBorder="1" applyAlignment="1">
      <alignment horizontal="center" vertical="center"/>
    </xf>
    <xf numFmtId="0" fontId="32" fillId="6" borderId="21" xfId="0" applyFont="1" applyFill="1" applyBorder="1" applyAlignment="1">
      <alignment horizontal="center" vertical="center"/>
    </xf>
    <xf numFmtId="0" fontId="32" fillId="6" borderId="22" xfId="0" applyFont="1" applyFill="1" applyBorder="1" applyAlignment="1">
      <alignment horizontal="center" vertical="center"/>
    </xf>
    <xf numFmtId="0" fontId="30" fillId="3" borderId="10" xfId="0" applyFont="1" applyFill="1" applyBorder="1" applyAlignment="1">
      <alignment horizontal="left"/>
    </xf>
    <xf numFmtId="0" fontId="30" fillId="3" borderId="9" xfId="0" applyFont="1" applyFill="1" applyBorder="1" applyAlignment="1">
      <alignment horizontal="left"/>
    </xf>
    <xf numFmtId="0" fontId="30" fillId="3" borderId="3" xfId="0" applyFont="1" applyFill="1" applyBorder="1" applyAlignment="1">
      <alignment horizontal="left"/>
    </xf>
  </cellXfs>
  <cellStyles count="3">
    <cellStyle name="Moeda" xfId="1" builtinId="4"/>
    <cellStyle name="Normal" xfId="0" builtinId="0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1139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1314450</xdr:colOff>
      <xdr:row>1</xdr:row>
      <xdr:rowOff>47625</xdr:rowOff>
    </xdr:from>
    <xdr:to>
      <xdr:col>11</xdr:col>
      <xdr:colOff>581025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1314450" y="238125"/>
          <a:ext cx="6800850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PASSAGEM AÉREA</a:t>
          </a:r>
        </a:p>
        <a:p>
          <a:pPr algn="ctr"/>
          <a:r>
            <a:rPr lang="pt-BR" sz="1400" b="1" baseline="0"/>
            <a:t>PREPARAÇÃO DAS SELEÇÕES PARALÍMPICA PERMANENTES - 2014- 2015</a:t>
          </a:r>
        </a:p>
        <a:p>
          <a:pPr algn="ctr"/>
          <a:r>
            <a:rPr lang="pt-BR" sz="1400" b="1" baseline="0"/>
            <a:t>- FUTEBOL DE 7 PARALÍMPICO </a:t>
          </a:r>
          <a:endParaRPr lang="pt-BR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216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447675</xdr:colOff>
      <xdr:row>1</xdr:row>
      <xdr:rowOff>47625</xdr:rowOff>
    </xdr:from>
    <xdr:to>
      <xdr:col>11</xdr:col>
      <xdr:colOff>381000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1562100" y="238125"/>
          <a:ext cx="6610350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HOSPEDAGEM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- FUTEBOL DE 7  PARALÍMPICO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3187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1076325</xdr:colOff>
      <xdr:row>1</xdr:row>
      <xdr:rowOff>47625</xdr:rowOff>
    </xdr:from>
    <xdr:to>
      <xdr:col>12</xdr:col>
      <xdr:colOff>295276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2190750" y="238125"/>
          <a:ext cx="6543676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ALIMENTAÇÃO</a:t>
          </a:r>
        </a:p>
        <a:p>
          <a:pPr algn="ctr"/>
          <a:r>
            <a:rPr lang="pt-BR" sz="1400" b="1" baseline="0"/>
            <a:t>PREPARAÇÃO DAS SELEÇÕES PARALÍMPICA PERMANENTES -  2014/2015</a:t>
          </a:r>
        </a:p>
        <a:p>
          <a:pPr algn="ctr"/>
          <a:r>
            <a:rPr lang="pt-BR" sz="1400" b="1" baseline="0"/>
            <a:t>- FUTEBOL DE 7  PARALÍMPICO </a:t>
          </a:r>
          <a:endParaRPr lang="pt-BR" sz="14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4211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981075</xdr:colOff>
      <xdr:row>1</xdr:row>
      <xdr:rowOff>47625</xdr:rowOff>
    </xdr:from>
    <xdr:to>
      <xdr:col>11</xdr:col>
      <xdr:colOff>619126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2095500" y="238125"/>
          <a:ext cx="6315076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TRANSPORTE TERRESTRE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- FUTEBOL DE 7  PARALÍMPICO</a:t>
          </a:r>
          <a:endParaRPr lang="pt-BR" sz="14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6259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2752724</xdr:colOff>
      <xdr:row>1</xdr:row>
      <xdr:rowOff>47625</xdr:rowOff>
    </xdr:from>
    <xdr:to>
      <xdr:col>11</xdr:col>
      <xdr:colOff>590550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2752724" y="238125"/>
          <a:ext cx="7715251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PRÓ-LABORE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- FUTEBOL DE 7 PARALÍMPICO</a:t>
          </a:r>
          <a:endParaRPr lang="pt-BR" sz="14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5235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66675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981075</xdr:colOff>
      <xdr:row>1</xdr:row>
      <xdr:rowOff>47625</xdr:rowOff>
    </xdr:from>
    <xdr:to>
      <xdr:col>10</xdr:col>
      <xdr:colOff>619126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2066925" y="238125"/>
          <a:ext cx="6591301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SEGURO VIAGEM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- FUTEBOL DE 7 PARALÍMPICO </a:t>
          </a:r>
        </a:p>
        <a:p>
          <a:pPr algn="ctr"/>
          <a:r>
            <a:rPr lang="pt-BR" sz="1400" b="1" baseline="0"/>
            <a:t> - </a:t>
          </a:r>
          <a:endParaRPr lang="pt-BR" sz="14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728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1933575</xdr:colOff>
      <xdr:row>1</xdr:row>
      <xdr:rowOff>47625</xdr:rowOff>
    </xdr:from>
    <xdr:to>
      <xdr:col>8</xdr:col>
      <xdr:colOff>238125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1933575" y="238125"/>
          <a:ext cx="8229600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UNIFORMES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- FUTEBOL DE 7 PARALÍMPICO </a:t>
          </a:r>
          <a:endParaRPr lang="pt-BR" sz="14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2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1933575</xdr:colOff>
      <xdr:row>1</xdr:row>
      <xdr:rowOff>47625</xdr:rowOff>
    </xdr:from>
    <xdr:to>
      <xdr:col>8</xdr:col>
      <xdr:colOff>238125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1933575" y="238125"/>
          <a:ext cx="7610475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MATERIAL ESPORTIVO</a:t>
          </a:r>
        </a:p>
        <a:p>
          <a:pPr algn="ctr"/>
          <a:r>
            <a:rPr lang="pt-BR" sz="1400" b="1" baseline="0"/>
            <a:t>PREPARAÇÃO DAS SELEÇÕES PARALÍMPICA PERMANENTES - 2013</a:t>
          </a:r>
        </a:p>
        <a:p>
          <a:pPr algn="ctr"/>
          <a:r>
            <a:rPr lang="pt-BR" sz="1400" b="1" baseline="0"/>
            <a:t>- ATLETISMO - </a:t>
          </a:r>
          <a:endParaRPr lang="pt-BR" sz="1400" b="1"/>
        </a:p>
      </xdr:txBody>
    </xdr:sp>
    <xdr:clientData/>
  </xdr:twoCellAnchor>
  <xdr:twoCellAnchor>
    <xdr:from>
      <xdr:col>0</xdr:col>
      <xdr:colOff>1933575</xdr:colOff>
      <xdr:row>1</xdr:row>
      <xdr:rowOff>47625</xdr:rowOff>
    </xdr:from>
    <xdr:to>
      <xdr:col>9</xdr:col>
      <xdr:colOff>134408</xdr:colOff>
      <xdr:row>5</xdr:row>
      <xdr:rowOff>158750</xdr:rowOff>
    </xdr:to>
    <xdr:sp macro="" textlink="">
      <xdr:nvSpPr>
        <xdr:cNvPr id="4" name="CaixaDeTexto 3"/>
        <xdr:cNvSpPr txBox="1"/>
      </xdr:nvSpPr>
      <xdr:spPr>
        <a:xfrm>
          <a:off x="1933575" y="238125"/>
          <a:ext cx="11412008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 rtl="0">
            <a:defRPr sz="1000"/>
          </a:pPr>
          <a:r>
            <a:rPr lang="pt-BR" sz="1400" b="1" i="0" u="none" strike="noStrike" baseline="0">
              <a:solidFill>
                <a:srgbClr val="000000"/>
              </a:solidFill>
              <a:latin typeface="Calibri"/>
            </a:rPr>
            <a:t>PROJETADO E REALIZADO - MATERIAL ESPORTIVO</a:t>
          </a:r>
        </a:p>
        <a:p>
          <a:pPr algn="ctr" rtl="0">
            <a:defRPr sz="1000"/>
          </a:pPr>
          <a:r>
            <a:rPr lang="pt-BR" sz="1400" b="1" i="0" u="none" strike="noStrike" baseline="0">
              <a:solidFill>
                <a:srgbClr val="000000"/>
              </a:solidFill>
              <a:latin typeface="Calibri"/>
            </a:rPr>
            <a:t>PREPARAÇÃO DAS SELEÇÕES PARALÍMPICA PERMANENTES - 2014/2015</a:t>
          </a:r>
        </a:p>
        <a:p>
          <a:pPr algn="ctr" rtl="0">
            <a:defRPr sz="1000"/>
          </a:pPr>
          <a:r>
            <a:rPr lang="pt-BR" sz="1400" b="1" i="0" u="none" strike="noStrike" baseline="0">
              <a:solidFill>
                <a:srgbClr val="000000"/>
              </a:solidFill>
              <a:latin typeface="Calibri"/>
            </a:rPr>
            <a:t> MODALIDADE:  FUTEBOL DE 7 PARALÍMPICO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9331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1466850</xdr:colOff>
      <xdr:row>1</xdr:row>
      <xdr:rowOff>47625</xdr:rowOff>
    </xdr:from>
    <xdr:to>
      <xdr:col>7</xdr:col>
      <xdr:colOff>381000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1466850" y="238125"/>
          <a:ext cx="7477125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CONSOLIDADO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- FUTEBOL DE 7  PARALÍMPICO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8:P68"/>
  <sheetViews>
    <sheetView showGridLines="0" topLeftCell="A49" zoomScaleNormal="100" workbookViewId="0">
      <selection activeCell="J69" sqref="J69"/>
    </sheetView>
  </sheetViews>
  <sheetFormatPr defaultRowHeight="15" x14ac:dyDescent="0.25"/>
  <cols>
    <col min="1" max="1" width="46.140625" customWidth="1"/>
    <col min="2" max="2" width="17" customWidth="1"/>
    <col min="3" max="3" width="18.140625" customWidth="1"/>
    <col min="4" max="4" width="13.7109375" customWidth="1"/>
    <col min="5" max="5" width="10.7109375" bestFit="1" customWidth="1"/>
    <col min="6" max="6" width="10.7109375" customWidth="1"/>
    <col min="7" max="7" width="14.85546875" customWidth="1"/>
    <col min="8" max="8" width="19.28515625" customWidth="1"/>
    <col min="9" max="9" width="2.7109375" customWidth="1"/>
    <col min="10" max="10" width="34.7109375" customWidth="1"/>
    <col min="11" max="11" width="10.7109375" bestFit="1" customWidth="1"/>
    <col min="12" max="12" width="10.7109375" customWidth="1"/>
    <col min="13" max="14" width="9.7109375" customWidth="1"/>
    <col min="15" max="15" width="14" bestFit="1" customWidth="1"/>
    <col min="16" max="16" width="9.140625" style="56"/>
  </cols>
  <sheetData>
    <row r="8" spans="1:15" x14ac:dyDescent="0.25">
      <c r="N8" s="34" t="s">
        <v>28</v>
      </c>
      <c r="O8" s="35">
        <f ca="1">NOW()</f>
        <v>41864.715551273148</v>
      </c>
    </row>
    <row r="9" spans="1:15" ht="15.75" x14ac:dyDescent="0.25">
      <c r="A9" s="206" t="s">
        <v>171</v>
      </c>
      <c r="B9" s="206"/>
      <c r="C9" s="206"/>
      <c r="D9" s="206"/>
      <c r="E9" s="206"/>
      <c r="F9" s="206"/>
      <c r="G9" s="206"/>
      <c r="H9" s="206"/>
      <c r="I9" s="206"/>
      <c r="J9" s="206"/>
      <c r="K9" s="206"/>
      <c r="L9" s="206"/>
      <c r="M9" s="206"/>
      <c r="N9" s="206"/>
      <c r="O9" s="206"/>
    </row>
    <row r="10" spans="1:15" x14ac:dyDescent="0.25">
      <c r="A10" s="132" t="s">
        <v>83</v>
      </c>
      <c r="B10" s="132"/>
      <c r="C10" s="132"/>
      <c r="D10" s="132"/>
      <c r="E10" s="2" t="s">
        <v>153</v>
      </c>
      <c r="F10" s="2"/>
      <c r="G10" s="1"/>
      <c r="H10" s="1"/>
      <c r="J10" s="86" t="s">
        <v>71</v>
      </c>
      <c r="K10" s="2" t="s">
        <v>9</v>
      </c>
      <c r="L10" s="1"/>
      <c r="M10" s="1"/>
      <c r="N10" s="1"/>
      <c r="O10" s="1"/>
    </row>
    <row r="11" spans="1:15" x14ac:dyDescent="0.25">
      <c r="A11" s="161" t="s">
        <v>13</v>
      </c>
      <c r="B11" s="199"/>
      <c r="C11" s="199"/>
      <c r="D11" s="199"/>
      <c r="E11" s="2" t="s">
        <v>80</v>
      </c>
      <c r="F11" s="2"/>
      <c r="G11" s="1"/>
      <c r="H11" s="1"/>
      <c r="J11" s="161" t="s">
        <v>13</v>
      </c>
      <c r="K11" s="2" t="s">
        <v>7</v>
      </c>
      <c r="L11" s="1"/>
      <c r="M11" s="1"/>
      <c r="N11" s="1"/>
      <c r="O11" s="1"/>
    </row>
    <row r="12" spans="1:15" ht="16.5" thickBot="1" x14ac:dyDescent="0.3">
      <c r="A12" s="207" t="s">
        <v>0</v>
      </c>
      <c r="B12" s="207"/>
      <c r="C12" s="207"/>
      <c r="D12" s="207"/>
      <c r="E12" s="207"/>
      <c r="F12" s="207"/>
      <c r="G12" s="207"/>
      <c r="H12" s="207"/>
      <c r="J12" s="207" t="s">
        <v>10</v>
      </c>
      <c r="K12" s="207"/>
      <c r="L12" s="207"/>
      <c r="M12" s="207"/>
      <c r="N12" s="207"/>
      <c r="O12" s="207"/>
    </row>
    <row r="13" spans="1:15" ht="27" x14ac:dyDescent="0.25">
      <c r="A13" s="19" t="s">
        <v>1</v>
      </c>
      <c r="B13" s="19" t="s">
        <v>194</v>
      </c>
      <c r="C13" s="19" t="s">
        <v>195</v>
      </c>
      <c r="D13" s="19" t="s">
        <v>22</v>
      </c>
      <c r="E13" s="19" t="s">
        <v>2</v>
      </c>
      <c r="F13" s="20" t="s">
        <v>179</v>
      </c>
      <c r="G13" s="20" t="s">
        <v>180</v>
      </c>
      <c r="H13" s="21" t="s">
        <v>4</v>
      </c>
      <c r="J13" s="22" t="s">
        <v>1</v>
      </c>
      <c r="K13" s="22" t="s">
        <v>2</v>
      </c>
      <c r="L13" s="23" t="s">
        <v>3</v>
      </c>
      <c r="M13" s="51" t="s">
        <v>15</v>
      </c>
      <c r="N13" s="51" t="s">
        <v>16</v>
      </c>
      <c r="O13" s="24" t="s">
        <v>4</v>
      </c>
    </row>
    <row r="14" spans="1:15" ht="15.75" x14ac:dyDescent="0.25">
      <c r="A14" s="208" t="s">
        <v>5</v>
      </c>
      <c r="B14" s="209"/>
      <c r="C14" s="209"/>
      <c r="D14" s="209"/>
      <c r="E14" s="209"/>
      <c r="F14" s="209"/>
      <c r="G14" s="209"/>
      <c r="H14" s="210"/>
      <c r="J14" s="211" t="s">
        <v>5</v>
      </c>
      <c r="K14" s="212"/>
      <c r="L14" s="212"/>
      <c r="M14" s="212"/>
      <c r="N14" s="212"/>
      <c r="O14" s="213"/>
    </row>
    <row r="15" spans="1:15" ht="15.75" x14ac:dyDescent="0.25">
      <c r="A15" s="3" t="s">
        <v>68</v>
      </c>
      <c r="B15" s="3" t="s">
        <v>198</v>
      </c>
      <c r="C15" s="3" t="s">
        <v>196</v>
      </c>
      <c r="D15" s="3" t="s">
        <v>197</v>
      </c>
      <c r="E15" s="55">
        <v>1</v>
      </c>
      <c r="F15" s="55"/>
      <c r="G15" s="17"/>
      <c r="H15" s="17">
        <f>E15*(G15+F15)</f>
        <v>0</v>
      </c>
      <c r="J15" s="8"/>
      <c r="K15" s="9"/>
      <c r="L15" s="10"/>
      <c r="M15" s="28">
        <f>L15*M14</f>
        <v>0</v>
      </c>
      <c r="N15" s="28"/>
      <c r="O15" s="10"/>
    </row>
    <row r="16" spans="1:15" x14ac:dyDescent="0.25">
      <c r="A16" s="3" t="s">
        <v>70</v>
      </c>
      <c r="B16" s="3" t="s">
        <v>199</v>
      </c>
      <c r="C16" s="3" t="s">
        <v>196</v>
      </c>
      <c r="D16" s="3" t="s">
        <v>197</v>
      </c>
      <c r="E16" s="3">
        <v>16</v>
      </c>
      <c r="F16" s="3"/>
      <c r="G16" s="17"/>
      <c r="H16" s="17">
        <f t="shared" ref="H16:H17" si="0">E16*(G16+F16)</f>
        <v>0</v>
      </c>
      <c r="J16" s="8"/>
      <c r="K16" s="9"/>
      <c r="L16" s="10"/>
      <c r="M16" s="10"/>
      <c r="N16" s="10"/>
      <c r="O16" s="10"/>
    </row>
    <row r="17" spans="1:16" x14ac:dyDescent="0.25">
      <c r="A17" s="3" t="s">
        <v>69</v>
      </c>
      <c r="B17" s="3" t="s">
        <v>200</v>
      </c>
      <c r="C17" s="3" t="s">
        <v>196</v>
      </c>
      <c r="D17" s="3" t="s">
        <v>197</v>
      </c>
      <c r="E17" s="3">
        <v>7</v>
      </c>
      <c r="F17" s="3"/>
      <c r="G17" s="17"/>
      <c r="H17" s="17">
        <f t="shared" si="0"/>
        <v>0</v>
      </c>
      <c r="J17" s="8"/>
      <c r="K17" s="9"/>
      <c r="L17" s="10"/>
      <c r="M17" s="10"/>
      <c r="N17" s="10"/>
      <c r="O17" s="10"/>
    </row>
    <row r="18" spans="1:16" ht="15.75" x14ac:dyDescent="0.25">
      <c r="A18" s="52" t="s">
        <v>49</v>
      </c>
      <c r="B18" s="52"/>
      <c r="C18" s="52"/>
      <c r="D18" s="52"/>
      <c r="E18" s="66">
        <f>SUM(E15:E17)</f>
        <v>24</v>
      </c>
      <c r="F18" s="162"/>
      <c r="G18" s="53"/>
      <c r="H18" s="167">
        <f>SUM(H15:H17)</f>
        <v>0</v>
      </c>
      <c r="J18" s="214" t="s">
        <v>11</v>
      </c>
      <c r="K18" s="215"/>
      <c r="L18" s="216"/>
      <c r="M18" s="160"/>
      <c r="N18" s="160"/>
      <c r="O18" s="7">
        <f>SUM(O15:O17)</f>
        <v>0</v>
      </c>
    </row>
    <row r="19" spans="1:16" x14ac:dyDescent="0.25">
      <c r="K19" s="79" t="s">
        <v>12</v>
      </c>
      <c r="L19" s="80"/>
      <c r="M19" s="78"/>
      <c r="N19" s="78"/>
      <c r="O19" s="25"/>
    </row>
    <row r="20" spans="1:16" x14ac:dyDescent="0.25">
      <c r="P20"/>
    </row>
    <row r="21" spans="1:16" ht="15.75" x14ac:dyDescent="0.25">
      <c r="A21" s="206" t="s">
        <v>172</v>
      </c>
      <c r="B21" s="206"/>
      <c r="C21" s="206"/>
      <c r="D21" s="206"/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</row>
    <row r="22" spans="1:16" x14ac:dyDescent="0.25">
      <c r="A22" s="132" t="s">
        <v>155</v>
      </c>
      <c r="B22" s="132"/>
      <c r="C22" s="132"/>
      <c r="D22" s="132"/>
      <c r="E22" s="2" t="s">
        <v>75</v>
      </c>
      <c r="F22" s="2"/>
      <c r="G22" s="1"/>
      <c r="H22" s="1"/>
      <c r="J22" s="86" t="s">
        <v>71</v>
      </c>
      <c r="K22" s="2" t="s">
        <v>9</v>
      </c>
      <c r="L22" s="1"/>
      <c r="M22" s="1"/>
      <c r="N22" s="1"/>
      <c r="O22" s="1"/>
    </row>
    <row r="23" spans="1:16" x14ac:dyDescent="0.25">
      <c r="A23" s="161" t="s">
        <v>156</v>
      </c>
      <c r="B23" s="199"/>
      <c r="C23" s="199"/>
      <c r="D23" s="199"/>
      <c r="E23" s="2" t="s">
        <v>80</v>
      </c>
      <c r="F23" s="2"/>
      <c r="G23" s="1"/>
      <c r="H23" s="1"/>
      <c r="J23" s="161" t="s">
        <v>14</v>
      </c>
      <c r="K23" s="2" t="s">
        <v>7</v>
      </c>
      <c r="L23" s="1"/>
      <c r="M23" s="1"/>
      <c r="N23" s="1"/>
      <c r="O23" s="1"/>
    </row>
    <row r="24" spans="1:16" ht="16.5" thickBot="1" x14ac:dyDescent="0.3">
      <c r="A24" s="207" t="s">
        <v>0</v>
      </c>
      <c r="B24" s="207"/>
      <c r="C24" s="207"/>
      <c r="D24" s="207"/>
      <c r="E24" s="207"/>
      <c r="F24" s="207"/>
      <c r="G24" s="207"/>
      <c r="H24" s="207"/>
      <c r="J24" s="207" t="s">
        <v>10</v>
      </c>
      <c r="K24" s="207"/>
      <c r="L24" s="207"/>
      <c r="M24" s="207"/>
      <c r="N24" s="207"/>
      <c r="O24" s="207"/>
    </row>
    <row r="25" spans="1:16" ht="27" x14ac:dyDescent="0.25">
      <c r="A25" s="19" t="s">
        <v>1</v>
      </c>
      <c r="B25" s="19" t="s">
        <v>194</v>
      </c>
      <c r="C25" s="19" t="s">
        <v>195</v>
      </c>
      <c r="D25" s="19" t="s">
        <v>22</v>
      </c>
      <c r="E25" s="19" t="s">
        <v>2</v>
      </c>
      <c r="F25" s="20" t="s">
        <v>179</v>
      </c>
      <c r="G25" s="20" t="s">
        <v>180</v>
      </c>
      <c r="H25" s="21" t="s">
        <v>4</v>
      </c>
      <c r="J25" s="22" t="s">
        <v>1</v>
      </c>
      <c r="K25" s="22" t="s">
        <v>2</v>
      </c>
      <c r="L25" s="23" t="s">
        <v>3</v>
      </c>
      <c r="M25" s="51" t="s">
        <v>15</v>
      </c>
      <c r="N25" s="51" t="s">
        <v>16</v>
      </c>
      <c r="O25" s="24" t="s">
        <v>4</v>
      </c>
    </row>
    <row r="26" spans="1:16" ht="15.75" x14ac:dyDescent="0.25">
      <c r="A26" s="208" t="s">
        <v>5</v>
      </c>
      <c r="B26" s="209"/>
      <c r="C26" s="209"/>
      <c r="D26" s="209"/>
      <c r="E26" s="209"/>
      <c r="F26" s="209"/>
      <c r="G26" s="209"/>
      <c r="H26" s="210"/>
      <c r="J26" s="211" t="s">
        <v>5</v>
      </c>
      <c r="K26" s="212"/>
      <c r="L26" s="212"/>
      <c r="M26" s="212"/>
      <c r="N26" s="212"/>
      <c r="O26" s="213"/>
    </row>
    <row r="27" spans="1:16" ht="15.75" x14ac:dyDescent="0.25">
      <c r="A27" s="3" t="s">
        <v>68</v>
      </c>
      <c r="B27" s="3" t="s">
        <v>198</v>
      </c>
      <c r="C27" s="3" t="s">
        <v>196</v>
      </c>
      <c r="D27" s="3" t="s">
        <v>197</v>
      </c>
      <c r="E27" s="55">
        <v>1</v>
      </c>
      <c r="F27" s="55"/>
      <c r="G27" s="17"/>
      <c r="H27" s="17">
        <f>E27*(G27+F27)</f>
        <v>0</v>
      </c>
      <c r="J27" s="8"/>
      <c r="K27" s="9"/>
      <c r="L27" s="10"/>
      <c r="M27" s="28">
        <f>L27*M26</f>
        <v>0</v>
      </c>
      <c r="N27" s="28"/>
      <c r="O27" s="10"/>
    </row>
    <row r="28" spans="1:16" x14ac:dyDescent="0.25">
      <c r="A28" s="3" t="s">
        <v>70</v>
      </c>
      <c r="B28" s="3" t="s">
        <v>199</v>
      </c>
      <c r="C28" s="3" t="s">
        <v>196</v>
      </c>
      <c r="D28" s="3" t="s">
        <v>197</v>
      </c>
      <c r="E28" s="3">
        <v>16</v>
      </c>
      <c r="F28" s="3"/>
      <c r="G28" s="17"/>
      <c r="H28" s="17">
        <f t="shared" ref="H28:H29" si="1">E28*(G28+F28)</f>
        <v>0</v>
      </c>
      <c r="J28" s="8"/>
      <c r="K28" s="9"/>
      <c r="L28" s="10"/>
      <c r="M28" s="10"/>
      <c r="N28" s="10"/>
      <c r="O28" s="10"/>
    </row>
    <row r="29" spans="1:16" x14ac:dyDescent="0.25">
      <c r="A29" s="3" t="s">
        <v>69</v>
      </c>
      <c r="B29" s="3" t="s">
        <v>200</v>
      </c>
      <c r="C29" s="3" t="s">
        <v>196</v>
      </c>
      <c r="D29" s="3" t="s">
        <v>197</v>
      </c>
      <c r="E29" s="3">
        <v>7</v>
      </c>
      <c r="F29" s="3"/>
      <c r="G29" s="17"/>
      <c r="H29" s="17">
        <f t="shared" si="1"/>
        <v>0</v>
      </c>
      <c r="J29" s="8"/>
      <c r="K29" s="9"/>
      <c r="L29" s="10"/>
      <c r="M29" s="10"/>
      <c r="N29" s="10"/>
      <c r="O29" s="10"/>
    </row>
    <row r="30" spans="1:16" x14ac:dyDescent="0.25">
      <c r="A30" s="122" t="s">
        <v>11</v>
      </c>
      <c r="B30" s="201"/>
      <c r="C30" s="201"/>
      <c r="D30" s="201"/>
      <c r="E30" s="123">
        <f>E27+E28+E29</f>
        <v>24</v>
      </c>
      <c r="F30" s="123"/>
      <c r="G30" s="124"/>
      <c r="H30" s="168">
        <f>H27+H28+H29</f>
        <v>0</v>
      </c>
      <c r="I30" s="126"/>
      <c r="J30" s="122" t="s">
        <v>11</v>
      </c>
      <c r="K30" s="127" t="e">
        <f>SUM(#REF!)</f>
        <v>#REF!</v>
      </c>
      <c r="L30" s="124"/>
      <c r="M30" s="128"/>
      <c r="N30" s="128"/>
      <c r="O30" s="125" t="e">
        <f>SUM(#REF!)</f>
        <v>#REF!</v>
      </c>
    </row>
    <row r="31" spans="1:16" x14ac:dyDescent="0.25">
      <c r="P31"/>
    </row>
    <row r="32" spans="1:16" ht="15.75" x14ac:dyDescent="0.25">
      <c r="A32" s="206" t="s">
        <v>157</v>
      </c>
      <c r="B32" s="206"/>
      <c r="C32" s="206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</row>
    <row r="33" spans="1:16" x14ac:dyDescent="0.25">
      <c r="A33" s="132" t="s">
        <v>84</v>
      </c>
      <c r="B33" s="132"/>
      <c r="C33" s="132"/>
      <c r="D33" s="132"/>
      <c r="E33" s="2" t="s">
        <v>55</v>
      </c>
      <c r="F33" s="2"/>
      <c r="G33" s="1"/>
      <c r="H33" s="1"/>
      <c r="J33" s="86" t="s">
        <v>71</v>
      </c>
      <c r="K33" s="2" t="s">
        <v>9</v>
      </c>
      <c r="L33" s="1"/>
      <c r="M33" s="1"/>
      <c r="N33" s="1"/>
      <c r="O33" s="1"/>
    </row>
    <row r="34" spans="1:16" x14ac:dyDescent="0.25">
      <c r="A34" s="113" t="s">
        <v>14</v>
      </c>
      <c r="B34" s="199"/>
      <c r="C34" s="199"/>
      <c r="D34" s="199"/>
      <c r="E34" s="2" t="s">
        <v>81</v>
      </c>
      <c r="F34" s="2"/>
      <c r="G34" s="1"/>
      <c r="H34" s="1"/>
      <c r="J34" s="113" t="s">
        <v>14</v>
      </c>
      <c r="K34" s="2" t="s">
        <v>7</v>
      </c>
      <c r="L34" s="1"/>
      <c r="M34" s="1"/>
      <c r="N34" s="1"/>
      <c r="O34" s="1"/>
    </row>
    <row r="35" spans="1:16" ht="16.5" thickBot="1" x14ac:dyDescent="0.3">
      <c r="A35" s="207" t="s">
        <v>0</v>
      </c>
      <c r="B35" s="207"/>
      <c r="C35" s="207"/>
      <c r="D35" s="207"/>
      <c r="E35" s="207"/>
      <c r="F35" s="207"/>
      <c r="G35" s="207"/>
      <c r="H35" s="207"/>
      <c r="J35" s="207" t="s">
        <v>10</v>
      </c>
      <c r="K35" s="207"/>
      <c r="L35" s="207"/>
      <c r="M35" s="207"/>
      <c r="N35" s="207"/>
      <c r="O35" s="207"/>
    </row>
    <row r="36" spans="1:16" ht="27" x14ac:dyDescent="0.25">
      <c r="A36" s="19" t="s">
        <v>1</v>
      </c>
      <c r="B36" s="19" t="s">
        <v>194</v>
      </c>
      <c r="C36" s="19" t="s">
        <v>195</v>
      </c>
      <c r="D36" s="19" t="s">
        <v>22</v>
      </c>
      <c r="E36" s="19" t="s">
        <v>2</v>
      </c>
      <c r="F36" s="20" t="s">
        <v>179</v>
      </c>
      <c r="G36" s="20" t="s">
        <v>180</v>
      </c>
      <c r="H36" s="21" t="s">
        <v>4</v>
      </c>
      <c r="J36" s="22" t="s">
        <v>1</v>
      </c>
      <c r="K36" s="22" t="s">
        <v>2</v>
      </c>
      <c r="L36" s="23" t="s">
        <v>3</v>
      </c>
      <c r="M36" s="51" t="s">
        <v>15</v>
      </c>
      <c r="N36" s="51" t="s">
        <v>16</v>
      </c>
      <c r="O36" s="24" t="s">
        <v>4</v>
      </c>
    </row>
    <row r="37" spans="1:16" ht="15.75" x14ac:dyDescent="0.25">
      <c r="A37" s="208" t="s">
        <v>6</v>
      </c>
      <c r="B37" s="209"/>
      <c r="C37" s="209"/>
      <c r="D37" s="209"/>
      <c r="E37" s="209"/>
      <c r="F37" s="209"/>
      <c r="G37" s="209"/>
      <c r="H37" s="210"/>
      <c r="J37" s="211" t="s">
        <v>6</v>
      </c>
      <c r="K37" s="212"/>
      <c r="L37" s="212"/>
      <c r="M37" s="212"/>
      <c r="N37" s="212"/>
      <c r="O37" s="213"/>
    </row>
    <row r="38" spans="1:16" ht="15.75" x14ac:dyDescent="0.25">
      <c r="A38" s="3" t="s">
        <v>82</v>
      </c>
      <c r="B38" s="3" t="s">
        <v>201</v>
      </c>
      <c r="C38" s="3" t="s">
        <v>202</v>
      </c>
      <c r="D38" s="3" t="s">
        <v>197</v>
      </c>
      <c r="E38" s="3">
        <v>25</v>
      </c>
      <c r="F38" s="3"/>
      <c r="G38" s="17"/>
      <c r="H38" s="17">
        <f>E38*(G38+F38)</f>
        <v>0</v>
      </c>
      <c r="J38" s="3"/>
      <c r="K38" s="4"/>
      <c r="L38" s="10"/>
      <c r="M38" s="28">
        <f>L38*M37</f>
        <v>0</v>
      </c>
      <c r="N38" s="28"/>
      <c r="O38" s="10"/>
    </row>
    <row r="39" spans="1:16" s="126" customFormat="1" ht="12.75" x14ac:dyDescent="0.2">
      <c r="A39" s="122" t="s">
        <v>11</v>
      </c>
      <c r="B39" s="201"/>
      <c r="C39" s="201"/>
      <c r="D39" s="201"/>
      <c r="E39" s="123">
        <f>SUM(E38:E38)</f>
        <v>25</v>
      </c>
      <c r="F39" s="123"/>
      <c r="G39" s="124"/>
      <c r="H39" s="168">
        <f>SUM(H38:H38)</f>
        <v>0</v>
      </c>
      <c r="J39" s="122" t="s">
        <v>11</v>
      </c>
      <c r="K39" s="127">
        <f>SUM(K38:K38)</f>
        <v>0</v>
      </c>
      <c r="L39" s="124"/>
      <c r="M39" s="128"/>
      <c r="N39" s="128"/>
      <c r="O39" s="125">
        <f>SUM(O38:O38)</f>
        <v>0</v>
      </c>
      <c r="P39" s="129"/>
    </row>
    <row r="40" spans="1:16" x14ac:dyDescent="0.25">
      <c r="P40"/>
    </row>
    <row r="41" spans="1:16" x14ac:dyDescent="0.25">
      <c r="P41"/>
    </row>
    <row r="42" spans="1:16" ht="15.75" x14ac:dyDescent="0.25">
      <c r="A42" s="206" t="s">
        <v>158</v>
      </c>
      <c r="B42" s="206"/>
      <c r="C42" s="206"/>
      <c r="D42" s="206"/>
      <c r="E42" s="206"/>
      <c r="F42" s="206"/>
      <c r="G42" s="206"/>
      <c r="H42" s="206"/>
      <c r="I42" s="206"/>
      <c r="J42" s="206"/>
      <c r="K42" s="206"/>
      <c r="L42" s="206"/>
      <c r="M42" s="206"/>
      <c r="N42" s="206"/>
      <c r="O42" s="206"/>
    </row>
    <row r="43" spans="1:16" x14ac:dyDescent="0.25">
      <c r="A43" s="132" t="s">
        <v>85</v>
      </c>
      <c r="B43" s="132"/>
      <c r="C43" s="132"/>
      <c r="D43" s="132"/>
      <c r="E43" s="2" t="s">
        <v>75</v>
      </c>
      <c r="F43" s="2"/>
      <c r="G43" s="1"/>
      <c r="H43" s="1"/>
      <c r="J43" s="86" t="s">
        <v>71</v>
      </c>
      <c r="K43" s="2" t="s">
        <v>9</v>
      </c>
      <c r="L43" s="1"/>
      <c r="M43" s="1"/>
      <c r="N43" s="1"/>
      <c r="O43" s="1"/>
    </row>
    <row r="44" spans="1:16" x14ac:dyDescent="0.25">
      <c r="A44" s="113" t="s">
        <v>13</v>
      </c>
      <c r="B44" s="199"/>
      <c r="C44" s="199"/>
      <c r="D44" s="199"/>
      <c r="E44" s="2" t="s">
        <v>80</v>
      </c>
      <c r="F44" s="2"/>
      <c r="G44" s="1"/>
      <c r="H44" s="1"/>
      <c r="J44" s="113" t="s">
        <v>13</v>
      </c>
      <c r="K44" s="2" t="s">
        <v>7</v>
      </c>
      <c r="L44" s="1"/>
      <c r="M44" s="1"/>
      <c r="N44" s="1"/>
      <c r="O44" s="1"/>
    </row>
    <row r="45" spans="1:16" ht="16.5" thickBot="1" x14ac:dyDescent="0.3">
      <c r="A45" s="207" t="s">
        <v>0</v>
      </c>
      <c r="B45" s="207"/>
      <c r="C45" s="207"/>
      <c r="D45" s="207"/>
      <c r="E45" s="207"/>
      <c r="F45" s="207"/>
      <c r="G45" s="207"/>
      <c r="H45" s="207"/>
      <c r="J45" s="207" t="s">
        <v>10</v>
      </c>
      <c r="K45" s="207"/>
      <c r="L45" s="207"/>
      <c r="M45" s="207"/>
      <c r="N45" s="207"/>
      <c r="O45" s="207"/>
    </row>
    <row r="46" spans="1:16" ht="27" x14ac:dyDescent="0.25">
      <c r="A46" s="19" t="s">
        <v>1</v>
      </c>
      <c r="B46" s="19" t="s">
        <v>194</v>
      </c>
      <c r="C46" s="19" t="s">
        <v>195</v>
      </c>
      <c r="D46" s="19" t="s">
        <v>22</v>
      </c>
      <c r="E46" s="19" t="s">
        <v>2</v>
      </c>
      <c r="F46" s="20" t="s">
        <v>179</v>
      </c>
      <c r="G46" s="20" t="s">
        <v>180</v>
      </c>
      <c r="H46" s="21" t="s">
        <v>4</v>
      </c>
      <c r="J46" s="22" t="s">
        <v>1</v>
      </c>
      <c r="K46" s="22" t="s">
        <v>2</v>
      </c>
      <c r="L46" s="23" t="s">
        <v>3</v>
      </c>
      <c r="M46" s="51" t="s">
        <v>15</v>
      </c>
      <c r="N46" s="51" t="s">
        <v>16</v>
      </c>
      <c r="O46" s="24" t="s">
        <v>4</v>
      </c>
    </row>
    <row r="47" spans="1:16" ht="15.75" x14ac:dyDescent="0.25">
      <c r="A47" s="208" t="s">
        <v>5</v>
      </c>
      <c r="B47" s="209"/>
      <c r="C47" s="209"/>
      <c r="D47" s="209"/>
      <c r="E47" s="209"/>
      <c r="F47" s="209"/>
      <c r="G47" s="209"/>
      <c r="H47" s="210"/>
      <c r="J47" s="211" t="s">
        <v>5</v>
      </c>
      <c r="K47" s="212"/>
      <c r="L47" s="212"/>
      <c r="M47" s="212"/>
      <c r="N47" s="212"/>
      <c r="O47" s="213"/>
    </row>
    <row r="48" spans="1:16" ht="15.75" x14ac:dyDescent="0.25">
      <c r="A48" s="3" t="s">
        <v>68</v>
      </c>
      <c r="B48" s="3" t="s">
        <v>198</v>
      </c>
      <c r="C48" s="3" t="s">
        <v>196</v>
      </c>
      <c r="D48" s="3" t="s">
        <v>197</v>
      </c>
      <c r="E48" s="55">
        <v>1</v>
      </c>
      <c r="F48" s="55"/>
      <c r="G48" s="17"/>
      <c r="H48" s="17">
        <f>E48*(G48+F48)</f>
        <v>0</v>
      </c>
      <c r="J48" s="8"/>
      <c r="K48" s="9"/>
      <c r="L48" s="10"/>
      <c r="M48" s="28">
        <f>L48*M47</f>
        <v>0</v>
      </c>
      <c r="N48" s="28"/>
      <c r="O48" s="10"/>
    </row>
    <row r="49" spans="1:16" x14ac:dyDescent="0.25">
      <c r="A49" s="3" t="s">
        <v>70</v>
      </c>
      <c r="B49" s="3" t="s">
        <v>199</v>
      </c>
      <c r="C49" s="3" t="s">
        <v>196</v>
      </c>
      <c r="D49" s="3" t="s">
        <v>197</v>
      </c>
      <c r="E49" s="3">
        <v>13</v>
      </c>
      <c r="F49" s="3"/>
      <c r="G49" s="17"/>
      <c r="H49" s="17">
        <f t="shared" ref="H49:H50" si="2">E49*(G49+F49)</f>
        <v>0</v>
      </c>
      <c r="J49" s="8"/>
      <c r="K49" s="9"/>
      <c r="L49" s="10"/>
      <c r="M49" s="10"/>
      <c r="N49" s="10"/>
      <c r="O49" s="10"/>
    </row>
    <row r="50" spans="1:16" x14ac:dyDescent="0.25">
      <c r="A50" s="3" t="s">
        <v>69</v>
      </c>
      <c r="B50" s="3" t="s">
        <v>200</v>
      </c>
      <c r="C50" s="3" t="s">
        <v>196</v>
      </c>
      <c r="D50" s="3" t="s">
        <v>197</v>
      </c>
      <c r="E50" s="3">
        <v>10</v>
      </c>
      <c r="F50" s="3"/>
      <c r="G50" s="17"/>
      <c r="H50" s="17">
        <f t="shared" si="2"/>
        <v>0</v>
      </c>
      <c r="J50" s="8"/>
      <c r="K50" s="9"/>
      <c r="L50" s="10"/>
      <c r="M50" s="10"/>
      <c r="N50" s="10"/>
      <c r="O50" s="10"/>
    </row>
    <row r="51" spans="1:16" ht="15.75" x14ac:dyDescent="0.25">
      <c r="A51" s="52" t="s">
        <v>49</v>
      </c>
      <c r="B51" s="52"/>
      <c r="C51" s="52"/>
      <c r="D51" s="52"/>
      <c r="E51" s="66">
        <f>SUM(E48:E50)</f>
        <v>24</v>
      </c>
      <c r="F51" s="162"/>
      <c r="G51" s="53"/>
      <c r="H51" s="167">
        <f>SUM(H48:H50)</f>
        <v>0</v>
      </c>
      <c r="J51" s="214" t="s">
        <v>11</v>
      </c>
      <c r="K51" s="215"/>
      <c r="L51" s="216"/>
      <c r="M51" s="112"/>
      <c r="N51" s="112"/>
      <c r="O51" s="7">
        <f>SUM(O48:O50)</f>
        <v>0</v>
      </c>
    </row>
    <row r="52" spans="1:16" x14ac:dyDescent="0.25">
      <c r="P52"/>
    </row>
    <row r="53" spans="1:16" ht="15.75" x14ac:dyDescent="0.25">
      <c r="A53" s="206" t="s">
        <v>159</v>
      </c>
      <c r="B53" s="206"/>
      <c r="C53" s="206"/>
      <c r="D53" s="206"/>
      <c r="E53" s="206"/>
      <c r="F53" s="206"/>
      <c r="G53" s="206"/>
      <c r="H53" s="206"/>
      <c r="I53" s="206"/>
      <c r="J53" s="206"/>
      <c r="K53" s="206"/>
      <c r="L53" s="206"/>
      <c r="M53" s="206"/>
      <c r="N53" s="206"/>
      <c r="O53" s="206"/>
    </row>
    <row r="54" spans="1:16" x14ac:dyDescent="0.25">
      <c r="A54" s="132" t="s">
        <v>86</v>
      </c>
      <c r="B54" s="132"/>
      <c r="C54" s="132"/>
      <c r="D54" s="132"/>
      <c r="E54" s="2" t="s">
        <v>75</v>
      </c>
      <c r="F54" s="2"/>
      <c r="G54" s="1"/>
      <c r="H54" s="1"/>
      <c r="J54" s="86" t="s">
        <v>71</v>
      </c>
      <c r="K54" s="2" t="s">
        <v>9</v>
      </c>
      <c r="L54" s="1"/>
      <c r="M54" s="1"/>
      <c r="N54" s="1"/>
      <c r="O54" s="1"/>
    </row>
    <row r="55" spans="1:16" x14ac:dyDescent="0.25">
      <c r="A55" s="113" t="s">
        <v>13</v>
      </c>
      <c r="B55" s="199"/>
      <c r="C55" s="199"/>
      <c r="D55" s="199"/>
      <c r="E55" s="2" t="s">
        <v>80</v>
      </c>
      <c r="F55" s="2"/>
      <c r="G55" s="1"/>
      <c r="H55" s="1"/>
      <c r="J55" s="113" t="s">
        <v>13</v>
      </c>
      <c r="K55" s="2" t="s">
        <v>7</v>
      </c>
      <c r="L55" s="1"/>
      <c r="M55" s="1"/>
      <c r="N55" s="1"/>
      <c r="O55" s="1"/>
    </row>
    <row r="56" spans="1:16" ht="16.5" thickBot="1" x14ac:dyDescent="0.3">
      <c r="A56" s="207" t="s">
        <v>0</v>
      </c>
      <c r="B56" s="207"/>
      <c r="C56" s="207"/>
      <c r="D56" s="207"/>
      <c r="E56" s="207"/>
      <c r="F56" s="207"/>
      <c r="G56" s="207"/>
      <c r="H56" s="207"/>
      <c r="J56" s="207" t="s">
        <v>10</v>
      </c>
      <c r="K56" s="207"/>
      <c r="L56" s="207"/>
      <c r="M56" s="207"/>
      <c r="N56" s="207"/>
      <c r="O56" s="207"/>
    </row>
    <row r="57" spans="1:16" ht="27" x14ac:dyDescent="0.25">
      <c r="A57" s="19" t="s">
        <v>1</v>
      </c>
      <c r="B57" s="19" t="s">
        <v>194</v>
      </c>
      <c r="C57" s="19" t="s">
        <v>195</v>
      </c>
      <c r="D57" s="19" t="s">
        <v>22</v>
      </c>
      <c r="E57" s="19" t="s">
        <v>2</v>
      </c>
      <c r="F57" s="20" t="s">
        <v>179</v>
      </c>
      <c r="G57" s="20" t="s">
        <v>180</v>
      </c>
      <c r="H57" s="21" t="s">
        <v>4</v>
      </c>
      <c r="J57" s="22" t="s">
        <v>1</v>
      </c>
      <c r="K57" s="22" t="s">
        <v>2</v>
      </c>
      <c r="L57" s="23" t="s">
        <v>3</v>
      </c>
      <c r="M57" s="51" t="s">
        <v>15</v>
      </c>
      <c r="N57" s="51" t="s">
        <v>16</v>
      </c>
      <c r="O57" s="24" t="s">
        <v>4</v>
      </c>
    </row>
    <row r="58" spans="1:16" ht="15.75" x14ac:dyDescent="0.25">
      <c r="A58" s="208" t="s">
        <v>5</v>
      </c>
      <c r="B58" s="209"/>
      <c r="C58" s="209"/>
      <c r="D58" s="209"/>
      <c r="E58" s="209"/>
      <c r="F58" s="209"/>
      <c r="G58" s="209"/>
      <c r="H58" s="210"/>
      <c r="J58" s="211" t="s">
        <v>5</v>
      </c>
      <c r="K58" s="212"/>
      <c r="L58" s="212"/>
      <c r="M58" s="212"/>
      <c r="N58" s="212"/>
      <c r="O58" s="213"/>
    </row>
    <row r="59" spans="1:16" ht="15.75" x14ac:dyDescent="0.25">
      <c r="A59" s="3" t="s">
        <v>68</v>
      </c>
      <c r="B59" s="3" t="s">
        <v>198</v>
      </c>
      <c r="C59" s="3" t="s">
        <v>196</v>
      </c>
      <c r="D59" s="3" t="s">
        <v>197</v>
      </c>
      <c r="E59" s="55">
        <v>1</v>
      </c>
      <c r="F59" s="55"/>
      <c r="G59" s="17"/>
      <c r="H59" s="17">
        <f>E59*(G59+F59)</f>
        <v>0</v>
      </c>
      <c r="J59" s="8"/>
      <c r="K59" s="9"/>
      <c r="L59" s="10"/>
      <c r="M59" s="28">
        <f>L59*M58</f>
        <v>0</v>
      </c>
      <c r="N59" s="28"/>
      <c r="O59" s="10"/>
    </row>
    <row r="60" spans="1:16" x14ac:dyDescent="0.25">
      <c r="A60" s="3" t="s">
        <v>70</v>
      </c>
      <c r="B60" s="3" t="s">
        <v>199</v>
      </c>
      <c r="C60" s="3" t="s">
        <v>196</v>
      </c>
      <c r="D60" s="3" t="s">
        <v>197</v>
      </c>
      <c r="E60" s="3">
        <v>13</v>
      </c>
      <c r="F60" s="3"/>
      <c r="G60" s="17"/>
      <c r="H60" s="17">
        <f t="shared" ref="H60:H61" si="3">E60*(G60+F60)</f>
        <v>0</v>
      </c>
      <c r="J60" s="8"/>
      <c r="K60" s="9"/>
      <c r="L60" s="10"/>
      <c r="M60" s="10"/>
      <c r="N60" s="10"/>
      <c r="O60" s="10"/>
    </row>
    <row r="61" spans="1:16" x14ac:dyDescent="0.25">
      <c r="A61" s="3" t="s">
        <v>69</v>
      </c>
      <c r="B61" s="3" t="s">
        <v>200</v>
      </c>
      <c r="C61" s="3" t="s">
        <v>196</v>
      </c>
      <c r="D61" s="3" t="s">
        <v>197</v>
      </c>
      <c r="E61" s="3">
        <v>10</v>
      </c>
      <c r="F61" s="3"/>
      <c r="G61" s="17"/>
      <c r="H61" s="17">
        <f t="shared" si="3"/>
        <v>0</v>
      </c>
      <c r="J61" s="8"/>
      <c r="K61" s="9"/>
      <c r="L61" s="10"/>
      <c r="M61" s="10"/>
      <c r="N61" s="10"/>
      <c r="O61" s="10"/>
    </row>
    <row r="62" spans="1:16" ht="15.75" x14ac:dyDescent="0.25">
      <c r="A62" s="52" t="s">
        <v>49</v>
      </c>
      <c r="B62" s="52"/>
      <c r="C62" s="52"/>
      <c r="D62" s="52"/>
      <c r="E62" s="66">
        <f>SUM(E59:E61)</f>
        <v>24</v>
      </c>
      <c r="F62" s="162"/>
      <c r="G62" s="53"/>
      <c r="H62" s="167">
        <f>SUM(H59:H61)</f>
        <v>0</v>
      </c>
      <c r="J62" s="214" t="s">
        <v>11</v>
      </c>
      <c r="K62" s="215"/>
      <c r="L62" s="216"/>
      <c r="M62" s="112"/>
      <c r="N62" s="112"/>
      <c r="O62" s="7">
        <f>SUM(O59:O61)</f>
        <v>0</v>
      </c>
    </row>
    <row r="63" spans="1:16" x14ac:dyDescent="0.25">
      <c r="P63"/>
    </row>
    <row r="64" spans="1:16" x14ac:dyDescent="0.25">
      <c r="P64"/>
    </row>
    <row r="65" spans="1:15" x14ac:dyDescent="0.25">
      <c r="A65" s="81" t="s">
        <v>17</v>
      </c>
      <c r="B65" s="198"/>
      <c r="C65" s="198"/>
      <c r="D65" s="198"/>
      <c r="E65" s="81"/>
      <c r="F65" s="164"/>
      <c r="G65" s="81"/>
      <c r="H65" s="81"/>
      <c r="J65" s="81" t="s">
        <v>18</v>
      </c>
      <c r="K65" s="81"/>
      <c r="L65" s="81"/>
      <c r="M65" s="81"/>
      <c r="N65" s="81"/>
      <c r="O65" s="43"/>
    </row>
    <row r="66" spans="1:15" x14ac:dyDescent="0.25">
      <c r="A66" s="82" t="s">
        <v>13</v>
      </c>
      <c r="B66" s="197"/>
      <c r="C66" s="197"/>
      <c r="D66" s="197"/>
      <c r="E66" s="82"/>
      <c r="F66" s="163"/>
      <c r="G66" s="82"/>
      <c r="H66" s="169">
        <f>H62+H51+H30+H18</f>
        <v>0</v>
      </c>
      <c r="J66" s="82" t="s">
        <v>13</v>
      </c>
      <c r="K66" s="82"/>
      <c r="L66" s="82"/>
      <c r="M66" s="83"/>
      <c r="N66" s="83"/>
      <c r="O66" s="83" t="e">
        <f>#REF!+#REF!+#REF!+#REF!+#REF!</f>
        <v>#REF!</v>
      </c>
    </row>
    <row r="67" spans="1:15" x14ac:dyDescent="0.25">
      <c r="A67" s="82" t="s">
        <v>14</v>
      </c>
      <c r="B67" s="197"/>
      <c r="C67" s="197"/>
      <c r="D67" s="197"/>
      <c r="E67" s="82"/>
      <c r="F67" s="163"/>
      <c r="G67" s="82"/>
      <c r="H67" s="169">
        <f>H39</f>
        <v>0</v>
      </c>
      <c r="J67" s="82" t="s">
        <v>14</v>
      </c>
      <c r="K67" s="82"/>
      <c r="L67" s="82"/>
      <c r="M67" s="83"/>
      <c r="N67" s="83"/>
      <c r="O67" s="83" t="e">
        <f>#REF!+#REF!+#REF!+#REF!</f>
        <v>#REF!</v>
      </c>
    </row>
    <row r="68" spans="1:15" x14ac:dyDescent="0.25">
      <c r="A68" s="81" t="s">
        <v>11</v>
      </c>
      <c r="B68" s="198"/>
      <c r="C68" s="198"/>
      <c r="D68" s="198"/>
      <c r="E68" s="81"/>
      <c r="F68" s="164"/>
      <c r="G68" s="81"/>
      <c r="H68" s="170">
        <f>H67+H66</f>
        <v>0</v>
      </c>
      <c r="J68" s="81" t="s">
        <v>11</v>
      </c>
      <c r="K68" s="81"/>
      <c r="L68" s="81"/>
      <c r="M68" s="84"/>
      <c r="N68" s="84"/>
      <c r="O68" s="45"/>
    </row>
  </sheetData>
  <customSheetViews>
    <customSheetView guid="{6B2C8637-78CC-4CB6-97F7-DEE04A596283}" showGridLines="0" topLeftCell="A8">
      <selection activeCell="A8" sqref="A8:K8"/>
      <pageMargins left="0.51181102362204722" right="0.51181102362204722" top="0.78740157480314965" bottom="0.78740157480314965" header="0.31496062992125984" footer="0.31496062992125984"/>
      <pageSetup scale="60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28">
    <mergeCell ref="A58:H58"/>
    <mergeCell ref="J58:O58"/>
    <mergeCell ref="J62:L62"/>
    <mergeCell ref="A47:H47"/>
    <mergeCell ref="J47:O47"/>
    <mergeCell ref="J51:L51"/>
    <mergeCell ref="A53:O53"/>
    <mergeCell ref="A56:H56"/>
    <mergeCell ref="J56:O56"/>
    <mergeCell ref="A32:O32"/>
    <mergeCell ref="A35:H35"/>
    <mergeCell ref="J35:O35"/>
    <mergeCell ref="A42:O42"/>
    <mergeCell ref="A45:H45"/>
    <mergeCell ref="J45:O45"/>
    <mergeCell ref="A37:H37"/>
    <mergeCell ref="J37:O37"/>
    <mergeCell ref="A9:O9"/>
    <mergeCell ref="A12:H12"/>
    <mergeCell ref="J12:O12"/>
    <mergeCell ref="A26:H26"/>
    <mergeCell ref="J26:O26"/>
    <mergeCell ref="J18:L18"/>
    <mergeCell ref="A21:O21"/>
    <mergeCell ref="A24:H24"/>
    <mergeCell ref="J24:O24"/>
    <mergeCell ref="A14:H14"/>
    <mergeCell ref="J14:O14"/>
  </mergeCells>
  <printOptions horizontalCentered="1" verticalCentered="1"/>
  <pageMargins left="0.31496062992125984" right="0.31496062992125984" top="0.19685039370078741" bottom="0.39370078740157483" header="0.31496062992125984" footer="0.31496062992125984"/>
  <pageSetup scale="51" fitToHeight="2" orientation="portrait" r:id="rId2"/>
  <headerFooter>
    <oddHeader>&amp;CAutor: Rejane (DCE)</oddHeader>
    <oddFooter>&amp;CDCE - Z:\SICONV\Projetos_2012\PROJETO PREPARAÇÃO SELEÇÕES\Modalidades_Planilhas e Cronogramas de Ações\Atletismo</oddFooter>
  </headerFooter>
  <ignoredErrors>
    <ignoredError sqref="H68" evalError="1"/>
  </ignoredError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showGridLines="0" zoomScaleNormal="100" workbookViewId="0">
      <selection activeCell="H43" sqref="H43"/>
    </sheetView>
  </sheetViews>
  <sheetFormatPr defaultRowHeight="18.75" x14ac:dyDescent="0.3"/>
  <cols>
    <col min="1" max="1" width="4.5703125" customWidth="1"/>
    <col min="2" max="2" width="28.85546875" bestFit="1" customWidth="1"/>
    <col min="3" max="3" width="15.5703125" customWidth="1"/>
    <col min="4" max="4" width="14.42578125" customWidth="1"/>
    <col min="5" max="5" width="15.28515625" customWidth="1"/>
    <col min="6" max="6" width="17.28515625" customWidth="1"/>
    <col min="7" max="7" width="36.7109375" customWidth="1"/>
    <col min="8" max="8" width="20.140625" style="104" bestFit="1" customWidth="1"/>
    <col min="10" max="10" width="12.42578125" bestFit="1" customWidth="1"/>
  </cols>
  <sheetData>
    <row r="1" spans="1:15" ht="15.75" x14ac:dyDescent="0.25">
      <c r="A1" s="251">
        <v>3</v>
      </c>
      <c r="B1" s="255" t="s">
        <v>152</v>
      </c>
      <c r="C1" s="206"/>
      <c r="D1" s="206"/>
      <c r="E1" s="206"/>
      <c r="F1" s="206"/>
      <c r="G1" s="206"/>
      <c r="H1" s="259" t="s">
        <v>11</v>
      </c>
    </row>
    <row r="2" spans="1:15" ht="15" x14ac:dyDescent="0.25">
      <c r="A2" s="251"/>
      <c r="B2" s="91" t="s">
        <v>79</v>
      </c>
      <c r="C2" s="71" t="s">
        <v>58</v>
      </c>
      <c r="D2" s="72"/>
      <c r="E2" s="72"/>
      <c r="F2" s="72"/>
      <c r="G2" s="72"/>
      <c r="H2" s="260"/>
    </row>
    <row r="3" spans="1:15" ht="15" x14ac:dyDescent="0.25">
      <c r="A3" s="251"/>
      <c r="B3" s="73" t="s">
        <v>13</v>
      </c>
      <c r="C3" s="71" t="s">
        <v>59</v>
      </c>
      <c r="D3" s="72"/>
      <c r="E3" s="72"/>
      <c r="F3" s="72"/>
      <c r="G3" s="72"/>
      <c r="H3" s="260"/>
    </row>
    <row r="4" spans="1:15" ht="15.75" x14ac:dyDescent="0.25">
      <c r="A4" s="251"/>
      <c r="B4" s="262"/>
      <c r="C4" s="262"/>
      <c r="D4" s="262"/>
      <c r="E4" s="262"/>
      <c r="F4" s="262"/>
      <c r="G4" s="262"/>
      <c r="H4" s="260"/>
    </row>
    <row r="5" spans="1:15" ht="15" x14ac:dyDescent="0.25">
      <c r="A5" s="251"/>
      <c r="B5" s="74" t="s">
        <v>53</v>
      </c>
      <c r="C5" s="67" t="s">
        <v>43</v>
      </c>
      <c r="D5" s="68" t="s">
        <v>44</v>
      </c>
      <c r="E5" s="69" t="s">
        <v>45</v>
      </c>
      <c r="F5" s="69" t="s">
        <v>54</v>
      </c>
      <c r="G5" s="69" t="s">
        <v>46</v>
      </c>
      <c r="H5" s="261"/>
    </row>
    <row r="6" spans="1:15" x14ac:dyDescent="0.25">
      <c r="A6" s="251"/>
      <c r="B6" s="75">
        <f>'Passagem Aérea'!H18</f>
        <v>0</v>
      </c>
      <c r="C6" s="76">
        <f>Hospedagem!F16</f>
        <v>0</v>
      </c>
      <c r="D6" s="76">
        <f>Alimentação!F16</f>
        <v>0</v>
      </c>
      <c r="E6" s="76">
        <f>Transporte!F16</f>
        <v>0</v>
      </c>
      <c r="F6" s="76">
        <v>0</v>
      </c>
      <c r="G6" s="76">
        <f>'Pró-labore'!G21</f>
        <v>21312</v>
      </c>
      <c r="H6" s="105">
        <f>SUM(B6:G6)</f>
        <v>21312</v>
      </c>
    </row>
    <row r="7" spans="1:15" x14ac:dyDescent="0.3">
      <c r="A7" s="70"/>
      <c r="B7" s="77"/>
      <c r="C7" s="77"/>
      <c r="D7" s="77"/>
      <c r="E7" s="77"/>
      <c r="F7" s="77"/>
      <c r="G7" s="77"/>
    </row>
    <row r="8" spans="1:15" ht="15.75" x14ac:dyDescent="0.25">
      <c r="A8" s="251">
        <v>4</v>
      </c>
      <c r="B8" s="255" t="s">
        <v>154</v>
      </c>
      <c r="C8" s="258"/>
      <c r="D8" s="258"/>
      <c r="E8" s="258"/>
      <c r="F8" s="258"/>
      <c r="G8" s="258"/>
      <c r="H8" s="259" t="s">
        <v>11</v>
      </c>
      <c r="I8" s="100"/>
      <c r="J8" s="100"/>
      <c r="K8" s="100"/>
      <c r="L8" s="100"/>
      <c r="M8" s="100"/>
      <c r="N8" s="56"/>
      <c r="O8" s="56"/>
    </row>
    <row r="9" spans="1:15" ht="18.75" customHeight="1" x14ac:dyDescent="0.25">
      <c r="A9" s="251"/>
      <c r="B9" s="88" t="s">
        <v>78</v>
      </c>
      <c r="C9" s="89" t="s">
        <v>58</v>
      </c>
      <c r="D9" s="90"/>
      <c r="E9" s="90"/>
      <c r="F9" s="90"/>
      <c r="G9" s="90"/>
      <c r="H9" s="260"/>
      <c r="I9" s="87"/>
      <c r="J9" s="87"/>
      <c r="K9" s="87"/>
      <c r="L9" s="87"/>
      <c r="M9" s="87"/>
    </row>
    <row r="10" spans="1:15" ht="18.75" customHeight="1" x14ac:dyDescent="0.25">
      <c r="A10" s="251"/>
      <c r="B10" s="73" t="s">
        <v>52</v>
      </c>
      <c r="C10" s="89" t="s">
        <v>73</v>
      </c>
      <c r="D10" s="90"/>
      <c r="E10" s="90"/>
      <c r="F10" s="90"/>
      <c r="G10" s="90"/>
      <c r="H10" s="260"/>
      <c r="I10" s="87"/>
      <c r="J10" s="87"/>
      <c r="K10" s="87"/>
      <c r="L10" s="87"/>
      <c r="M10" s="87"/>
    </row>
    <row r="11" spans="1:15" ht="18.75" customHeight="1" x14ac:dyDescent="0.25">
      <c r="A11" s="251"/>
      <c r="B11" s="135"/>
      <c r="C11" s="135"/>
      <c r="D11" s="135"/>
      <c r="E11" s="135"/>
      <c r="F11" s="135"/>
      <c r="G11" s="135"/>
      <c r="H11" s="260"/>
      <c r="I11" s="87"/>
      <c r="J11" s="87"/>
      <c r="K11" s="87"/>
      <c r="L11" s="87"/>
      <c r="M11" s="87"/>
    </row>
    <row r="12" spans="1:15" ht="18.75" customHeight="1" x14ac:dyDescent="0.25">
      <c r="A12" s="251"/>
      <c r="B12" s="74" t="s">
        <v>53</v>
      </c>
      <c r="C12" s="67" t="s">
        <v>43</v>
      </c>
      <c r="D12" s="69" t="s">
        <v>44</v>
      </c>
      <c r="E12" s="69" t="s">
        <v>45</v>
      </c>
      <c r="F12" s="69" t="s">
        <v>54</v>
      </c>
      <c r="G12" s="101" t="s">
        <v>46</v>
      </c>
      <c r="H12" s="261"/>
      <c r="I12" s="87"/>
      <c r="J12" s="87"/>
      <c r="K12" s="87"/>
      <c r="L12" s="87"/>
      <c r="M12" s="87"/>
    </row>
    <row r="13" spans="1:15" ht="24" customHeight="1" x14ac:dyDescent="0.25">
      <c r="A13" s="251"/>
      <c r="B13" s="75">
        <f>'Passagem Aérea'!H30</f>
        <v>0</v>
      </c>
      <c r="C13" s="76">
        <f>Hospedagem!F26</f>
        <v>0</v>
      </c>
      <c r="D13" s="76">
        <f>Alimentação!F26</f>
        <v>0</v>
      </c>
      <c r="E13" s="76">
        <f>Transporte!F28</f>
        <v>0</v>
      </c>
      <c r="F13" s="76">
        <v>0</v>
      </c>
      <c r="G13" s="102">
        <f>'Pró-labore'!G37</f>
        <v>26640</v>
      </c>
      <c r="H13" s="103">
        <f>SUM(B13:G13)</f>
        <v>26640</v>
      </c>
    </row>
    <row r="14" spans="1:15" x14ac:dyDescent="0.25">
      <c r="A14" s="97"/>
      <c r="B14" s="149"/>
      <c r="C14" s="149"/>
      <c r="D14" s="149"/>
      <c r="E14" s="149"/>
      <c r="F14" s="149"/>
      <c r="G14" s="149"/>
      <c r="H14" s="107"/>
    </row>
    <row r="15" spans="1:15" ht="15.75" x14ac:dyDescent="0.25">
      <c r="A15" s="251">
        <v>5</v>
      </c>
      <c r="B15" s="255" t="s">
        <v>168</v>
      </c>
      <c r="C15" s="206"/>
      <c r="D15" s="206"/>
      <c r="E15" s="206"/>
      <c r="F15" s="206"/>
      <c r="G15" s="206"/>
      <c r="H15" s="259" t="s">
        <v>11</v>
      </c>
    </row>
    <row r="16" spans="1:15" ht="15" x14ac:dyDescent="0.25">
      <c r="A16" s="251"/>
      <c r="B16" s="91" t="s">
        <v>79</v>
      </c>
      <c r="C16" s="71" t="s">
        <v>58</v>
      </c>
      <c r="D16" s="72"/>
      <c r="E16" s="72"/>
      <c r="F16" s="72"/>
      <c r="G16" s="72"/>
      <c r="H16" s="260"/>
    </row>
    <row r="17" spans="1:8" ht="15" x14ac:dyDescent="0.25">
      <c r="A17" s="251"/>
      <c r="B17" s="73" t="s">
        <v>13</v>
      </c>
      <c r="C17" s="71" t="s">
        <v>59</v>
      </c>
      <c r="D17" s="72"/>
      <c r="E17" s="72"/>
      <c r="F17" s="72"/>
      <c r="G17" s="72"/>
      <c r="H17" s="260"/>
    </row>
    <row r="18" spans="1:8" ht="15.75" x14ac:dyDescent="0.25">
      <c r="A18" s="251"/>
      <c r="B18" s="262"/>
      <c r="C18" s="262"/>
      <c r="D18" s="262"/>
      <c r="E18" s="262"/>
      <c r="F18" s="262"/>
      <c r="G18" s="262"/>
      <c r="H18" s="260"/>
    </row>
    <row r="19" spans="1:8" ht="15" x14ac:dyDescent="0.25">
      <c r="A19" s="251"/>
      <c r="B19" s="74" t="s">
        <v>53</v>
      </c>
      <c r="C19" s="67" t="s">
        <v>43</v>
      </c>
      <c r="D19" s="68" t="s">
        <v>44</v>
      </c>
      <c r="E19" s="69" t="s">
        <v>45</v>
      </c>
      <c r="F19" s="69" t="s">
        <v>54</v>
      </c>
      <c r="G19" s="69" t="s">
        <v>46</v>
      </c>
      <c r="H19" s="261"/>
    </row>
    <row r="20" spans="1:8" x14ac:dyDescent="0.25">
      <c r="A20" s="251"/>
      <c r="B20" s="75">
        <f>'Passagem Aérea'!H39</f>
        <v>0</v>
      </c>
      <c r="C20" s="76">
        <f>Hospedagem!F37</f>
        <v>0</v>
      </c>
      <c r="D20" s="76">
        <f>Alimentação!F36</f>
        <v>0</v>
      </c>
      <c r="E20" s="76">
        <f>Transporte!F38</f>
        <v>0</v>
      </c>
      <c r="F20" s="76">
        <f>'Seguro Viagem'!E16</f>
        <v>0</v>
      </c>
      <c r="G20" s="76">
        <v>0</v>
      </c>
      <c r="H20" s="105">
        <f>SUM(B20:G20)</f>
        <v>0</v>
      </c>
    </row>
    <row r="21" spans="1:8" x14ac:dyDescent="0.25">
      <c r="A21" s="97"/>
      <c r="B21" s="149"/>
      <c r="C21" s="149"/>
      <c r="D21" s="149"/>
      <c r="E21" s="149"/>
      <c r="F21" s="149"/>
      <c r="G21" s="149"/>
      <c r="H21" s="107"/>
    </row>
    <row r="22" spans="1:8" ht="15.75" x14ac:dyDescent="0.25">
      <c r="A22" s="251">
        <v>6</v>
      </c>
      <c r="B22" s="255" t="s">
        <v>169</v>
      </c>
      <c r="C22" s="206"/>
      <c r="D22" s="206"/>
      <c r="E22" s="206"/>
      <c r="F22" s="206"/>
      <c r="G22" s="206"/>
      <c r="H22" s="259" t="s">
        <v>11</v>
      </c>
    </row>
    <row r="23" spans="1:8" ht="15" x14ac:dyDescent="0.25">
      <c r="A23" s="251"/>
      <c r="B23" s="91" t="s">
        <v>79</v>
      </c>
      <c r="C23" s="71" t="s">
        <v>58</v>
      </c>
      <c r="D23" s="72"/>
      <c r="E23" s="72"/>
      <c r="F23" s="72"/>
      <c r="G23" s="72"/>
      <c r="H23" s="260"/>
    </row>
    <row r="24" spans="1:8" ht="15" x14ac:dyDescent="0.25">
      <c r="A24" s="251"/>
      <c r="B24" s="73" t="s">
        <v>13</v>
      </c>
      <c r="C24" s="71" t="s">
        <v>59</v>
      </c>
      <c r="D24" s="72"/>
      <c r="E24" s="72"/>
      <c r="F24" s="72"/>
      <c r="G24" s="72"/>
      <c r="H24" s="260"/>
    </row>
    <row r="25" spans="1:8" ht="15.75" x14ac:dyDescent="0.25">
      <c r="A25" s="251"/>
      <c r="B25" s="262"/>
      <c r="C25" s="262"/>
      <c r="D25" s="262"/>
      <c r="E25" s="262"/>
      <c r="F25" s="262"/>
      <c r="G25" s="262"/>
      <c r="H25" s="260"/>
    </row>
    <row r="26" spans="1:8" ht="15" x14ac:dyDescent="0.25">
      <c r="A26" s="251"/>
      <c r="B26" s="74" t="s">
        <v>53</v>
      </c>
      <c r="C26" s="67" t="s">
        <v>43</v>
      </c>
      <c r="D26" s="68" t="s">
        <v>44</v>
      </c>
      <c r="E26" s="69" t="s">
        <v>45</v>
      </c>
      <c r="F26" s="69" t="s">
        <v>54</v>
      </c>
      <c r="G26" s="69" t="s">
        <v>46</v>
      </c>
      <c r="H26" s="261"/>
    </row>
    <row r="27" spans="1:8" x14ac:dyDescent="0.25">
      <c r="A27" s="251"/>
      <c r="B27" s="75">
        <f>'Passagem Aérea'!H51</f>
        <v>0</v>
      </c>
      <c r="C27" s="76">
        <f>Hospedagem!F49</f>
        <v>0</v>
      </c>
      <c r="D27" s="76">
        <f>Alimentação!F46</f>
        <v>0</v>
      </c>
      <c r="E27" s="76">
        <f>Transporte!F49</f>
        <v>0</v>
      </c>
      <c r="F27" s="76">
        <v>0</v>
      </c>
      <c r="G27" s="76">
        <f>'Pró-labore'!G52</f>
        <v>26640</v>
      </c>
      <c r="H27" s="105">
        <f>SUM(B27:G27)</f>
        <v>26640</v>
      </c>
    </row>
    <row r="28" spans="1:8" x14ac:dyDescent="0.25">
      <c r="A28" s="97"/>
      <c r="B28" s="149"/>
      <c r="C28" s="149"/>
      <c r="D28" s="149"/>
      <c r="E28" s="149"/>
      <c r="F28" s="149"/>
      <c r="G28" s="149"/>
      <c r="H28" s="107"/>
    </row>
    <row r="29" spans="1:8" ht="15.75" x14ac:dyDescent="0.25">
      <c r="A29" s="251">
        <v>7</v>
      </c>
      <c r="B29" s="255" t="s">
        <v>170</v>
      </c>
      <c r="C29" s="206"/>
      <c r="D29" s="206"/>
      <c r="E29" s="206"/>
      <c r="F29" s="206"/>
      <c r="G29" s="206"/>
      <c r="H29" s="259" t="s">
        <v>11</v>
      </c>
    </row>
    <row r="30" spans="1:8" ht="15" x14ac:dyDescent="0.25">
      <c r="A30" s="251"/>
      <c r="B30" s="91" t="s">
        <v>79</v>
      </c>
      <c r="C30" s="71" t="s">
        <v>58</v>
      </c>
      <c r="D30" s="72"/>
      <c r="E30" s="72"/>
      <c r="F30" s="72"/>
      <c r="G30" s="72"/>
      <c r="H30" s="260"/>
    </row>
    <row r="31" spans="1:8" ht="15" x14ac:dyDescent="0.25">
      <c r="A31" s="251"/>
      <c r="B31" s="73" t="s">
        <v>13</v>
      </c>
      <c r="C31" s="71" t="s">
        <v>59</v>
      </c>
      <c r="D31" s="72"/>
      <c r="E31" s="72"/>
      <c r="F31" s="72"/>
      <c r="G31" s="72"/>
      <c r="H31" s="260"/>
    </row>
    <row r="32" spans="1:8" ht="15.75" x14ac:dyDescent="0.25">
      <c r="A32" s="251"/>
      <c r="B32" s="262"/>
      <c r="C32" s="262"/>
      <c r="D32" s="262"/>
      <c r="E32" s="262"/>
      <c r="F32" s="262"/>
      <c r="G32" s="262"/>
      <c r="H32" s="260"/>
    </row>
    <row r="33" spans="1:10" ht="15" x14ac:dyDescent="0.25">
      <c r="A33" s="251"/>
      <c r="B33" s="74" t="s">
        <v>53</v>
      </c>
      <c r="C33" s="67" t="s">
        <v>43</v>
      </c>
      <c r="D33" s="68" t="s">
        <v>44</v>
      </c>
      <c r="E33" s="69" t="s">
        <v>45</v>
      </c>
      <c r="F33" s="69" t="s">
        <v>54</v>
      </c>
      <c r="G33" s="69" t="s">
        <v>46</v>
      </c>
      <c r="H33" s="261"/>
    </row>
    <row r="34" spans="1:10" x14ac:dyDescent="0.25">
      <c r="A34" s="251"/>
      <c r="B34" s="75">
        <f>'Passagem Aérea'!H62</f>
        <v>0</v>
      </c>
      <c r="C34" s="76">
        <f>Hospedagem!F60</f>
        <v>0</v>
      </c>
      <c r="D34" s="76">
        <f>Alimentação!F56</f>
        <v>0</v>
      </c>
      <c r="E34" s="76">
        <f>Transporte!F59</f>
        <v>0</v>
      </c>
      <c r="F34" s="76">
        <v>0</v>
      </c>
      <c r="G34" s="76">
        <f>'Pró-labore'!G67</f>
        <v>26640</v>
      </c>
      <c r="H34" s="105">
        <f>SUM(B34:G34)</f>
        <v>26640</v>
      </c>
    </row>
    <row r="35" spans="1:10" x14ac:dyDescent="0.25">
      <c r="A35" s="97"/>
      <c r="B35" s="149"/>
      <c r="C35" s="149"/>
      <c r="D35" s="149"/>
      <c r="E35" s="149"/>
      <c r="F35" s="149"/>
      <c r="G35" s="149"/>
      <c r="H35" s="107"/>
    </row>
    <row r="36" spans="1:10" x14ac:dyDescent="0.25">
      <c r="A36" s="95">
        <v>10</v>
      </c>
      <c r="B36" s="256" t="s">
        <v>77</v>
      </c>
      <c r="C36" s="256"/>
      <c r="D36" s="256"/>
      <c r="E36" s="256"/>
      <c r="F36" s="256"/>
      <c r="G36" s="256"/>
      <c r="H36" s="106" t="s">
        <v>11</v>
      </c>
    </row>
    <row r="37" spans="1:10" s="56" customFormat="1" x14ac:dyDescent="0.25">
      <c r="A37" s="97"/>
      <c r="B37" s="257" t="s">
        <v>11</v>
      </c>
      <c r="C37" s="257"/>
      <c r="D37" s="257"/>
      <c r="E37" s="257"/>
      <c r="F37" s="257"/>
      <c r="G37" s="257"/>
      <c r="H37" s="105">
        <f>Uniformes!D45</f>
        <v>0</v>
      </c>
    </row>
    <row r="38" spans="1:10" s="56" customFormat="1" x14ac:dyDescent="0.25">
      <c r="A38" s="98"/>
      <c r="B38" s="99"/>
      <c r="C38" s="99"/>
      <c r="D38" s="99"/>
      <c r="E38" s="99"/>
      <c r="F38" s="99"/>
      <c r="G38" s="99"/>
      <c r="H38" s="107"/>
    </row>
    <row r="39" spans="1:10" x14ac:dyDescent="0.25">
      <c r="A39" s="134">
        <v>11</v>
      </c>
      <c r="B39" s="256" t="s">
        <v>47</v>
      </c>
      <c r="C39" s="256"/>
      <c r="D39" s="256"/>
      <c r="E39" s="256"/>
      <c r="F39" s="256"/>
      <c r="G39" s="256"/>
      <c r="H39" s="106" t="s">
        <v>11</v>
      </c>
    </row>
    <row r="40" spans="1:10" s="56" customFormat="1" x14ac:dyDescent="0.25">
      <c r="A40" s="97"/>
      <c r="B40" s="257" t="s">
        <v>11</v>
      </c>
      <c r="C40" s="257"/>
      <c r="D40" s="257"/>
      <c r="E40" s="257"/>
      <c r="F40" s="257"/>
      <c r="G40" s="257"/>
      <c r="H40" s="105">
        <f>'Material Esportivo'!D42</f>
        <v>0</v>
      </c>
    </row>
    <row r="41" spans="1:10" s="56" customFormat="1" x14ac:dyDescent="0.25">
      <c r="A41" s="98"/>
      <c r="B41" s="99"/>
      <c r="C41" s="99"/>
      <c r="D41" s="99"/>
      <c r="E41" s="99"/>
      <c r="F41" s="99"/>
      <c r="G41" s="99"/>
      <c r="H41" s="107"/>
    </row>
    <row r="42" spans="1:10" ht="30" customHeight="1" x14ac:dyDescent="0.25">
      <c r="A42" s="252" t="s">
        <v>72</v>
      </c>
      <c r="B42" s="253"/>
      <c r="C42" s="253"/>
      <c r="D42" s="253"/>
      <c r="E42" s="253"/>
      <c r="F42" s="253"/>
      <c r="G42" s="254"/>
      <c r="H42" s="108">
        <f>H40+H37+H34+H27+H20+H13+H6</f>
        <v>101232</v>
      </c>
      <c r="J42" s="44"/>
    </row>
  </sheetData>
  <mergeCells count="24">
    <mergeCell ref="H29:H33"/>
    <mergeCell ref="B32:G32"/>
    <mergeCell ref="B22:G22"/>
    <mergeCell ref="H22:H26"/>
    <mergeCell ref="B25:G25"/>
    <mergeCell ref="H8:H12"/>
    <mergeCell ref="H15:H19"/>
    <mergeCell ref="B18:G18"/>
    <mergeCell ref="H1:H5"/>
    <mergeCell ref="B4:G4"/>
    <mergeCell ref="A22:A27"/>
    <mergeCell ref="A42:G42"/>
    <mergeCell ref="B1:G1"/>
    <mergeCell ref="A1:A6"/>
    <mergeCell ref="B36:G36"/>
    <mergeCell ref="B37:G37"/>
    <mergeCell ref="A8:A13"/>
    <mergeCell ref="B40:G40"/>
    <mergeCell ref="B39:G39"/>
    <mergeCell ref="B15:G15"/>
    <mergeCell ref="B8:G8"/>
    <mergeCell ref="A29:A34"/>
    <mergeCell ref="B29:G29"/>
    <mergeCell ref="A15:A20"/>
  </mergeCells>
  <pageMargins left="0.51181102362204722" right="0.51181102362204722" top="0.78740157480314965" bottom="0.78740157480314965" header="0.31496062992125984" footer="0.31496062992125984"/>
  <pageSetup paperSize="9" scale="6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"/>
  <sheetViews>
    <sheetView zoomScaleNormal="100" workbookViewId="0">
      <selection activeCell="A2" sqref="A2"/>
    </sheetView>
  </sheetViews>
  <sheetFormatPr defaultRowHeight="15" x14ac:dyDescent="0.25"/>
  <cols>
    <col min="1" max="1" width="22.140625" bestFit="1" customWidth="1"/>
    <col min="2" max="2" width="28.5703125" bestFit="1" customWidth="1"/>
    <col min="3" max="3" width="76.85546875" bestFit="1" customWidth="1"/>
    <col min="4" max="4" width="7.5703125" customWidth="1"/>
    <col min="5" max="5" width="26.140625" bestFit="1" customWidth="1"/>
  </cols>
  <sheetData>
    <row r="1" spans="1:10" ht="24" thickBot="1" x14ac:dyDescent="0.3">
      <c r="A1" s="263" t="s">
        <v>72</v>
      </c>
      <c r="B1" s="264"/>
      <c r="C1" s="264"/>
      <c r="D1" s="265"/>
      <c r="E1" s="155">
        <f>SUM(E2:E8)</f>
        <v>101232</v>
      </c>
    </row>
    <row r="2" spans="1:10" ht="15" customHeight="1" x14ac:dyDescent="0.25">
      <c r="A2" s="151" t="s">
        <v>141</v>
      </c>
      <c r="B2" s="152" t="s">
        <v>146</v>
      </c>
      <c r="C2" s="153" t="s">
        <v>138</v>
      </c>
      <c r="D2" s="153" t="s">
        <v>136</v>
      </c>
      <c r="E2" s="154">
        <f>'TOTAL EVENTO'!H6</f>
        <v>21312</v>
      </c>
      <c r="F2" s="87"/>
      <c r="G2" s="87"/>
      <c r="H2" s="87"/>
      <c r="I2" s="87"/>
      <c r="J2" s="87"/>
    </row>
    <row r="3" spans="1:10" ht="15" customHeight="1" x14ac:dyDescent="0.25">
      <c r="A3" s="151" t="s">
        <v>142</v>
      </c>
      <c r="B3" s="152" t="s">
        <v>146</v>
      </c>
      <c r="C3" s="153" t="s">
        <v>148</v>
      </c>
      <c r="D3" s="153" t="s">
        <v>136</v>
      </c>
      <c r="E3" s="154">
        <f>'TOTAL EVENTO'!H13</f>
        <v>26640</v>
      </c>
      <c r="F3" s="87"/>
      <c r="G3" s="87"/>
      <c r="H3" s="87"/>
      <c r="I3" s="87"/>
      <c r="J3" s="87"/>
    </row>
    <row r="4" spans="1:10" ht="15" customHeight="1" x14ac:dyDescent="0.25">
      <c r="A4" s="151" t="s">
        <v>143</v>
      </c>
      <c r="B4" s="152" t="s">
        <v>147</v>
      </c>
      <c r="C4" s="153" t="s">
        <v>137</v>
      </c>
      <c r="D4" s="153" t="s">
        <v>136</v>
      </c>
      <c r="E4" s="154">
        <f>'TOTAL EVENTO'!H20</f>
        <v>0</v>
      </c>
      <c r="F4" s="87"/>
      <c r="G4" s="87"/>
      <c r="H4" s="87"/>
      <c r="I4" s="87"/>
      <c r="J4" s="87"/>
    </row>
    <row r="5" spans="1:10" ht="15" customHeight="1" x14ac:dyDescent="0.25">
      <c r="A5" s="151" t="s">
        <v>144</v>
      </c>
      <c r="B5" s="152" t="s">
        <v>146</v>
      </c>
      <c r="C5" s="153" t="s">
        <v>139</v>
      </c>
      <c r="D5" s="153" t="s">
        <v>136</v>
      </c>
      <c r="E5" s="154">
        <f>'TOTAL EVENTO'!H27</f>
        <v>26640</v>
      </c>
      <c r="F5" s="87"/>
      <c r="G5" s="87"/>
      <c r="H5" s="87"/>
      <c r="I5" s="87"/>
      <c r="J5" s="87"/>
    </row>
    <row r="6" spans="1:10" ht="15" customHeight="1" x14ac:dyDescent="0.25">
      <c r="A6" s="151" t="s">
        <v>145</v>
      </c>
      <c r="B6" s="152" t="s">
        <v>146</v>
      </c>
      <c r="C6" s="153" t="s">
        <v>140</v>
      </c>
      <c r="D6" s="153" t="s">
        <v>136</v>
      </c>
      <c r="E6" s="154">
        <f>'TOTAL EVENTO'!H34</f>
        <v>26640</v>
      </c>
      <c r="F6" s="87"/>
      <c r="G6" s="87"/>
      <c r="H6" s="87"/>
      <c r="I6" s="87"/>
      <c r="J6" s="87"/>
    </row>
    <row r="7" spans="1:10" x14ac:dyDescent="0.25">
      <c r="A7" s="266" t="s">
        <v>77</v>
      </c>
      <c r="B7" s="267"/>
      <c r="C7" s="268"/>
      <c r="D7" s="153" t="s">
        <v>136</v>
      </c>
      <c r="E7" s="154">
        <f>'TOTAL EVENTO'!H37</f>
        <v>0</v>
      </c>
    </row>
    <row r="8" spans="1:10" x14ac:dyDescent="0.25">
      <c r="A8" s="266" t="s">
        <v>47</v>
      </c>
      <c r="B8" s="267"/>
      <c r="C8" s="268"/>
      <c r="D8" s="153" t="s">
        <v>136</v>
      </c>
      <c r="E8" s="154">
        <f>'TOTAL EVENTO'!H40</f>
        <v>0</v>
      </c>
    </row>
  </sheetData>
  <mergeCells count="3">
    <mergeCell ref="A1:D1"/>
    <mergeCell ref="A7:C7"/>
    <mergeCell ref="A8:C8"/>
  </mergeCells>
  <pageMargins left="0.51181102362204722" right="0.51181102362204722" top="0.78740157480314965" bottom="0.78740157480314965" header="0.31496062992125984" footer="0.31496062992125984"/>
  <pageSetup paperSize="9" scale="84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BA65"/>
  <sheetViews>
    <sheetView showGridLines="0" zoomScaleNormal="100" workbookViewId="0">
      <selection activeCell="B35" sqref="B35"/>
    </sheetView>
  </sheetViews>
  <sheetFormatPr defaultRowHeight="15" x14ac:dyDescent="0.25"/>
  <cols>
    <col min="1" max="1" width="24.28515625" customWidth="1"/>
    <col min="2" max="2" width="22.28515625" customWidth="1"/>
    <col min="3" max="3" width="22" customWidth="1"/>
    <col min="4" max="4" width="16.42578125" customWidth="1"/>
    <col min="5" max="5" width="11.42578125" bestFit="1" customWidth="1"/>
    <col min="6" max="6" width="21.5703125" bestFit="1" customWidth="1"/>
    <col min="7" max="7" width="2.7109375" customWidth="1"/>
    <col min="8" max="8" width="22.85546875" customWidth="1"/>
    <col min="9" max="9" width="17" customWidth="1"/>
    <col min="10" max="10" width="4.7109375" customWidth="1"/>
    <col min="11" max="11" width="10.140625" bestFit="1" customWidth="1"/>
    <col min="12" max="12" width="9.7109375" customWidth="1"/>
    <col min="13" max="13" width="14.85546875" customWidth="1"/>
  </cols>
  <sheetData>
    <row r="7" spans="1:53" x14ac:dyDescent="0.25">
      <c r="L7" s="34" t="s">
        <v>28</v>
      </c>
      <c r="M7" s="35">
        <f ca="1">NOW()</f>
        <v>41864.715551273148</v>
      </c>
    </row>
    <row r="8" spans="1:53" s="133" customFormat="1" ht="15.75" x14ac:dyDescent="0.25">
      <c r="A8" s="206" t="s">
        <v>171</v>
      </c>
      <c r="B8" s="206"/>
      <c r="C8" s="206"/>
      <c r="D8" s="206"/>
      <c r="E8" s="206"/>
      <c r="F8" s="206"/>
      <c r="G8" s="206"/>
      <c r="H8" s="206"/>
      <c r="I8" s="206"/>
      <c r="J8" s="206"/>
      <c r="K8" s="206"/>
      <c r="L8" s="206"/>
      <c r="M8" s="206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1"/>
      <c r="AP8" s="171"/>
      <c r="AQ8" s="171"/>
      <c r="AR8" s="171"/>
      <c r="AS8" s="171"/>
      <c r="AT8" s="171"/>
      <c r="AU8" s="171"/>
      <c r="AV8" s="171"/>
      <c r="AW8" s="171"/>
      <c r="AX8" s="171"/>
      <c r="AY8" s="171"/>
      <c r="AZ8" s="171"/>
      <c r="BA8" s="171"/>
    </row>
    <row r="9" spans="1:53" x14ac:dyDescent="0.25">
      <c r="A9" s="132" t="s">
        <v>83</v>
      </c>
      <c r="B9" s="132"/>
      <c r="C9" s="18"/>
      <c r="D9" s="2" t="s">
        <v>9</v>
      </c>
      <c r="E9" s="32">
        <v>7</v>
      </c>
      <c r="F9" s="1"/>
      <c r="H9" s="1" t="s">
        <v>8</v>
      </c>
      <c r="I9" s="1"/>
      <c r="J9" s="2" t="s">
        <v>9</v>
      </c>
      <c r="K9" s="32"/>
      <c r="L9" s="1"/>
      <c r="M9" s="1"/>
    </row>
    <row r="10" spans="1:53" x14ac:dyDescent="0.25">
      <c r="A10" s="161" t="s">
        <v>20</v>
      </c>
      <c r="B10" s="204"/>
      <c r="C10" s="161"/>
      <c r="D10" s="2" t="s">
        <v>80</v>
      </c>
      <c r="E10" s="1"/>
      <c r="F10" s="1"/>
      <c r="H10" s="161" t="s">
        <v>20</v>
      </c>
      <c r="I10" s="161"/>
      <c r="J10" s="2" t="s">
        <v>7</v>
      </c>
      <c r="K10" s="1"/>
      <c r="L10" s="1"/>
      <c r="M10" s="1"/>
    </row>
    <row r="11" spans="1:53" ht="15" customHeight="1" thickBot="1" x14ac:dyDescent="0.3">
      <c r="A11" s="156" t="s">
        <v>0</v>
      </c>
      <c r="B11" s="203"/>
      <c r="C11" s="156"/>
      <c r="D11" s="156"/>
      <c r="E11" s="156"/>
      <c r="F11" s="156"/>
      <c r="H11" s="114" t="s">
        <v>10</v>
      </c>
      <c r="I11" s="114"/>
      <c r="J11" s="114"/>
      <c r="K11" s="114"/>
      <c r="L11" s="114"/>
      <c r="M11" s="114"/>
    </row>
    <row r="12" spans="1:53" x14ac:dyDescent="0.25">
      <c r="A12" s="19" t="s">
        <v>22</v>
      </c>
      <c r="B12" s="19" t="s">
        <v>203</v>
      </c>
      <c r="C12" s="19" t="s">
        <v>23</v>
      </c>
      <c r="D12" s="19" t="s">
        <v>2</v>
      </c>
      <c r="E12" s="20" t="s">
        <v>19</v>
      </c>
      <c r="F12" s="21" t="s">
        <v>4</v>
      </c>
      <c r="H12" s="67" t="s">
        <v>22</v>
      </c>
      <c r="I12" s="67" t="s">
        <v>23</v>
      </c>
      <c r="J12" s="67" t="s">
        <v>2</v>
      </c>
      <c r="K12" s="68" t="s">
        <v>19</v>
      </c>
      <c r="L12" s="68" t="s">
        <v>21</v>
      </c>
      <c r="M12" s="69" t="s">
        <v>4</v>
      </c>
    </row>
    <row r="13" spans="1:53" ht="15.75" x14ac:dyDescent="0.25">
      <c r="A13" s="208" t="s">
        <v>5</v>
      </c>
      <c r="B13" s="209"/>
      <c r="C13" s="209"/>
      <c r="D13" s="209"/>
      <c r="E13" s="209"/>
      <c r="F13" s="210"/>
      <c r="H13" s="211" t="s">
        <v>5</v>
      </c>
      <c r="I13" s="212"/>
      <c r="J13" s="212"/>
      <c r="K13" s="212"/>
      <c r="L13" s="212"/>
      <c r="M13" s="213"/>
    </row>
    <row r="14" spans="1:53" x14ac:dyDescent="0.25">
      <c r="A14" s="3" t="s">
        <v>24</v>
      </c>
      <c r="B14" s="3" t="s">
        <v>204</v>
      </c>
      <c r="C14" s="3">
        <v>12</v>
      </c>
      <c r="D14" s="3">
        <v>24</v>
      </c>
      <c r="E14" s="17"/>
      <c r="F14" s="17">
        <f>C14*E14*E9</f>
        <v>0</v>
      </c>
      <c r="H14" s="3"/>
      <c r="I14" s="3"/>
      <c r="J14" s="3"/>
      <c r="K14" s="17"/>
      <c r="L14" s="54"/>
      <c r="M14" s="10"/>
    </row>
    <row r="15" spans="1:53" x14ac:dyDescent="0.25">
      <c r="A15" s="3"/>
      <c r="B15" s="3"/>
      <c r="C15" s="3"/>
      <c r="D15" s="3"/>
      <c r="E15" s="17"/>
      <c r="F15" s="17">
        <f>E10*C15*E15</f>
        <v>0</v>
      </c>
      <c r="H15" s="8"/>
      <c r="I15" s="8"/>
      <c r="J15" s="9"/>
      <c r="K15" s="10"/>
      <c r="L15" s="10"/>
      <c r="M15" s="10"/>
    </row>
    <row r="16" spans="1:53" ht="15.75" x14ac:dyDescent="0.25">
      <c r="A16" s="158" t="s">
        <v>11</v>
      </c>
      <c r="B16" s="202"/>
      <c r="C16" s="159"/>
      <c r="D16" s="159"/>
      <c r="E16" s="160"/>
      <c r="F16" s="7">
        <f>SUM(F14:F15)</f>
        <v>0</v>
      </c>
      <c r="H16" s="158" t="s">
        <v>11</v>
      </c>
      <c r="I16" s="159"/>
      <c r="J16" s="159"/>
      <c r="K16" s="160"/>
      <c r="L16" s="160"/>
      <c r="M16" s="7">
        <f>SUM(M14:M15)</f>
        <v>0</v>
      </c>
    </row>
    <row r="17" spans="1:13" x14ac:dyDescent="0.25">
      <c r="J17" s="79" t="s">
        <v>12</v>
      </c>
      <c r="K17" s="80"/>
      <c r="L17" s="78"/>
      <c r="M17" s="25"/>
    </row>
    <row r="18" spans="1:13" ht="15.75" x14ac:dyDescent="0.25">
      <c r="A18" s="206" t="s">
        <v>173</v>
      </c>
      <c r="B18" s="206"/>
      <c r="C18" s="206"/>
      <c r="D18" s="206"/>
      <c r="E18" s="206"/>
      <c r="F18" s="206"/>
      <c r="G18" s="206"/>
      <c r="H18" s="206"/>
      <c r="I18" s="206"/>
      <c r="J18" s="206"/>
      <c r="K18" s="206"/>
      <c r="L18" s="206"/>
      <c r="M18" s="206"/>
    </row>
    <row r="19" spans="1:13" x14ac:dyDescent="0.25">
      <c r="A19" s="132" t="s">
        <v>160</v>
      </c>
      <c r="B19" s="132"/>
      <c r="C19" s="18"/>
      <c r="D19" s="2" t="s">
        <v>9</v>
      </c>
      <c r="E19" s="32">
        <v>9</v>
      </c>
      <c r="F19" s="1"/>
      <c r="H19" s="1" t="s">
        <v>8</v>
      </c>
      <c r="I19" s="1"/>
      <c r="J19" s="2" t="s">
        <v>9</v>
      </c>
      <c r="K19" s="32"/>
      <c r="L19" s="1"/>
      <c r="M19" s="1"/>
    </row>
    <row r="20" spans="1:13" x14ac:dyDescent="0.25">
      <c r="A20" s="161" t="s">
        <v>20</v>
      </c>
      <c r="B20" s="204"/>
      <c r="C20" s="161"/>
      <c r="D20" s="2" t="s">
        <v>161</v>
      </c>
      <c r="E20" s="1"/>
      <c r="F20" s="1"/>
      <c r="H20" s="161" t="s">
        <v>20</v>
      </c>
      <c r="I20" s="161"/>
      <c r="J20" s="2" t="s">
        <v>7</v>
      </c>
      <c r="K20" s="1"/>
      <c r="L20" s="1"/>
      <c r="M20" s="1"/>
    </row>
    <row r="21" spans="1:13" ht="16.5" thickBot="1" x14ac:dyDescent="0.3">
      <c r="A21" s="156" t="s">
        <v>0</v>
      </c>
      <c r="B21" s="203"/>
      <c r="C21" s="156"/>
      <c r="D21" s="156"/>
      <c r="E21" s="156"/>
      <c r="F21" s="156"/>
      <c r="H21" s="114" t="s">
        <v>10</v>
      </c>
      <c r="I21" s="114"/>
      <c r="J21" s="114"/>
      <c r="K21" s="114"/>
      <c r="L21" s="114"/>
      <c r="M21" s="114"/>
    </row>
    <row r="22" spans="1:13" x14ac:dyDescent="0.25">
      <c r="A22" s="19" t="s">
        <v>22</v>
      </c>
      <c r="B22" s="19" t="s">
        <v>203</v>
      </c>
      <c r="C22" s="19" t="s">
        <v>23</v>
      </c>
      <c r="D22" s="19" t="s">
        <v>2</v>
      </c>
      <c r="E22" s="20" t="s">
        <v>19</v>
      </c>
      <c r="F22" s="21" t="s">
        <v>4</v>
      </c>
      <c r="H22" s="67" t="s">
        <v>22</v>
      </c>
      <c r="I22" s="67" t="s">
        <v>23</v>
      </c>
      <c r="J22" s="67" t="s">
        <v>2</v>
      </c>
      <c r="K22" s="68" t="s">
        <v>19</v>
      </c>
      <c r="L22" s="68" t="s">
        <v>21</v>
      </c>
      <c r="M22" s="69" t="s">
        <v>4</v>
      </c>
    </row>
    <row r="23" spans="1:13" ht="15.75" x14ac:dyDescent="0.25">
      <c r="A23" s="208" t="s">
        <v>5</v>
      </c>
      <c r="B23" s="209"/>
      <c r="C23" s="209"/>
      <c r="D23" s="209"/>
      <c r="E23" s="209"/>
      <c r="F23" s="210"/>
      <c r="H23" s="211" t="s">
        <v>5</v>
      </c>
      <c r="I23" s="212"/>
      <c r="J23" s="212"/>
      <c r="K23" s="212"/>
      <c r="L23" s="212"/>
      <c r="M23" s="213"/>
    </row>
    <row r="24" spans="1:13" x14ac:dyDescent="0.25">
      <c r="A24" s="3" t="s">
        <v>24</v>
      </c>
      <c r="B24" s="3" t="s">
        <v>204</v>
      </c>
      <c r="C24" s="3">
        <v>24</v>
      </c>
      <c r="D24" s="3">
        <v>48</v>
      </c>
      <c r="E24" s="17"/>
      <c r="F24" s="17">
        <f>E24*C24*E19</f>
        <v>0</v>
      </c>
      <c r="H24" s="3"/>
      <c r="I24" s="3"/>
      <c r="J24" s="3"/>
      <c r="K24" s="17"/>
      <c r="L24" s="54"/>
      <c r="M24" s="10"/>
    </row>
    <row r="25" spans="1:13" x14ac:dyDescent="0.25">
      <c r="A25" s="3"/>
      <c r="B25" s="3"/>
      <c r="C25" s="3"/>
      <c r="D25" s="3"/>
      <c r="E25" s="17"/>
      <c r="F25" s="17">
        <f>E20*C25*E25</f>
        <v>0</v>
      </c>
      <c r="H25" s="8"/>
      <c r="I25" s="8"/>
      <c r="J25" s="9"/>
      <c r="K25" s="10"/>
      <c r="L25" s="10"/>
      <c r="M25" s="10"/>
    </row>
    <row r="26" spans="1:13" ht="15.75" x14ac:dyDescent="0.25">
      <c r="A26" s="158" t="s">
        <v>11</v>
      </c>
      <c r="B26" s="202"/>
      <c r="C26" s="159"/>
      <c r="D26" s="159"/>
      <c r="E26" s="160"/>
      <c r="F26" s="7">
        <f>SUM(F24:F25)</f>
        <v>0</v>
      </c>
      <c r="H26" s="158" t="s">
        <v>11</v>
      </c>
      <c r="I26" s="159"/>
      <c r="J26" s="159"/>
      <c r="K26" s="160"/>
      <c r="L26" s="160"/>
      <c r="M26" s="7">
        <f>SUM(M24:M25)</f>
        <v>0</v>
      </c>
    </row>
    <row r="27" spans="1:13" s="56" customFormat="1" ht="15.75" x14ac:dyDescent="0.25">
      <c r="A27" s="130"/>
      <c r="B27" s="130"/>
      <c r="C27" s="130"/>
      <c r="D27" s="130"/>
      <c r="E27" s="130"/>
      <c r="F27" s="131"/>
      <c r="H27" s="130"/>
      <c r="I27" s="130"/>
      <c r="J27" s="130"/>
      <c r="K27" s="130"/>
      <c r="L27" s="130"/>
      <c r="M27" s="131"/>
    </row>
    <row r="28" spans="1:13" ht="15.75" x14ac:dyDescent="0.25">
      <c r="A28" s="206" t="s">
        <v>162</v>
      </c>
      <c r="B28" s="206"/>
      <c r="C28" s="206"/>
      <c r="D28" s="206"/>
      <c r="E28" s="206"/>
      <c r="F28" s="206"/>
      <c r="G28" s="206"/>
      <c r="H28" s="206"/>
      <c r="I28" s="206"/>
      <c r="J28" s="206"/>
      <c r="K28" s="206"/>
      <c r="L28" s="206"/>
      <c r="M28" s="206"/>
    </row>
    <row r="29" spans="1:13" x14ac:dyDescent="0.25">
      <c r="A29" s="132" t="s">
        <v>84</v>
      </c>
      <c r="B29" s="132"/>
      <c r="C29" s="18"/>
      <c r="D29" s="2" t="s">
        <v>9</v>
      </c>
      <c r="E29" s="32">
        <v>10</v>
      </c>
      <c r="F29" s="1"/>
      <c r="H29" s="1" t="s">
        <v>8</v>
      </c>
      <c r="I29" s="1"/>
      <c r="J29" s="2" t="s">
        <v>9</v>
      </c>
      <c r="K29" s="32">
        <v>7</v>
      </c>
      <c r="L29" s="1"/>
      <c r="M29" s="1"/>
    </row>
    <row r="30" spans="1:13" x14ac:dyDescent="0.25">
      <c r="A30" s="113" t="s">
        <v>20</v>
      </c>
      <c r="B30" s="204"/>
      <c r="C30" s="113"/>
      <c r="D30" s="2" t="s">
        <v>81</v>
      </c>
      <c r="E30" s="1"/>
      <c r="F30" s="1"/>
      <c r="H30" s="113" t="s">
        <v>20</v>
      </c>
      <c r="I30" s="113"/>
      <c r="J30" s="2" t="s">
        <v>7</v>
      </c>
      <c r="K30" s="1"/>
      <c r="L30" s="1"/>
      <c r="M30" s="1"/>
    </row>
    <row r="31" spans="1:13" ht="15" customHeight="1" thickBot="1" x14ac:dyDescent="0.3">
      <c r="A31" s="109" t="s">
        <v>0</v>
      </c>
      <c r="B31" s="203"/>
      <c r="C31" s="109"/>
      <c r="D31" s="109"/>
      <c r="E31" s="109"/>
      <c r="F31" s="109"/>
      <c r="H31" s="109" t="s">
        <v>10</v>
      </c>
      <c r="I31" s="109"/>
      <c r="J31" s="109"/>
      <c r="K31" s="109"/>
      <c r="L31" s="109"/>
      <c r="M31" s="109"/>
    </row>
    <row r="32" spans="1:13" x14ac:dyDescent="0.25">
      <c r="A32" s="19" t="s">
        <v>22</v>
      </c>
      <c r="B32" s="19" t="s">
        <v>203</v>
      </c>
      <c r="C32" s="19" t="s">
        <v>23</v>
      </c>
      <c r="D32" s="19" t="s">
        <v>2</v>
      </c>
      <c r="E32" s="20" t="s">
        <v>19</v>
      </c>
      <c r="F32" s="21" t="s">
        <v>4</v>
      </c>
      <c r="H32" s="22" t="s">
        <v>22</v>
      </c>
      <c r="I32" s="22" t="s">
        <v>23</v>
      </c>
      <c r="J32" s="22" t="s">
        <v>2</v>
      </c>
      <c r="K32" s="23" t="s">
        <v>19</v>
      </c>
      <c r="L32" s="23" t="s">
        <v>21</v>
      </c>
      <c r="M32" s="24" t="s">
        <v>4</v>
      </c>
    </row>
    <row r="33" spans="1:13" ht="15.75" x14ac:dyDescent="0.25">
      <c r="A33" s="208" t="s">
        <v>6</v>
      </c>
      <c r="B33" s="209"/>
      <c r="C33" s="209"/>
      <c r="D33" s="209"/>
      <c r="E33" s="209"/>
      <c r="F33" s="210"/>
      <c r="H33" s="217" t="s">
        <v>6</v>
      </c>
      <c r="I33" s="217"/>
      <c r="J33" s="217"/>
      <c r="K33" s="217"/>
      <c r="L33" s="217"/>
      <c r="M33" s="217"/>
    </row>
    <row r="34" spans="1:13" x14ac:dyDescent="0.25">
      <c r="A34" s="3" t="s">
        <v>24</v>
      </c>
      <c r="B34" s="3" t="s">
        <v>202</v>
      </c>
      <c r="C34" s="3">
        <v>13</v>
      </c>
      <c r="D34" s="3">
        <v>25</v>
      </c>
      <c r="E34" s="17"/>
      <c r="F34" s="17">
        <f>E34*C34*E29</f>
        <v>0</v>
      </c>
      <c r="H34" s="3"/>
      <c r="I34" s="3"/>
      <c r="J34" s="3"/>
      <c r="K34" s="17"/>
      <c r="L34" s="54"/>
      <c r="M34" s="10"/>
    </row>
    <row r="35" spans="1:13" x14ac:dyDescent="0.25">
      <c r="A35" s="3"/>
      <c r="B35" s="3"/>
      <c r="C35" s="3"/>
      <c r="D35" s="3"/>
      <c r="E35" s="17"/>
      <c r="F35" s="17">
        <f>E30*C35*E35</f>
        <v>0</v>
      </c>
      <c r="H35" s="8"/>
      <c r="I35" s="8"/>
      <c r="J35" s="9"/>
      <c r="K35" s="10"/>
      <c r="L35" s="10"/>
      <c r="M35" s="10"/>
    </row>
    <row r="36" spans="1:13" ht="15.75" x14ac:dyDescent="0.25">
      <c r="A36" s="12"/>
      <c r="B36" s="12"/>
      <c r="C36" s="12"/>
      <c r="D36" s="13"/>
      <c r="E36" s="14"/>
      <c r="F36" s="17"/>
      <c r="H36" s="12"/>
      <c r="I36" s="12"/>
      <c r="J36" s="13"/>
      <c r="K36" s="14"/>
      <c r="L36" s="14"/>
      <c r="M36" s="14"/>
    </row>
    <row r="37" spans="1:13" ht="15.75" x14ac:dyDescent="0.25">
      <c r="A37" s="110" t="s">
        <v>11</v>
      </c>
      <c r="B37" s="202"/>
      <c r="C37" s="111"/>
      <c r="D37" s="111"/>
      <c r="E37" s="112"/>
      <c r="F37" s="7">
        <f>SUM(F34:F36)</f>
        <v>0</v>
      </c>
      <c r="H37" s="110" t="s">
        <v>11</v>
      </c>
      <c r="I37" s="111"/>
      <c r="J37" s="111"/>
      <c r="K37" s="112"/>
      <c r="L37" s="112"/>
      <c r="M37" s="7">
        <f>SUM(M34:M36)</f>
        <v>0</v>
      </c>
    </row>
    <row r="38" spans="1:13" s="56" customFormat="1" ht="15.75" x14ac:dyDescent="0.25">
      <c r="A38" s="130"/>
      <c r="B38" s="130"/>
      <c r="C38" s="130"/>
      <c r="D38" s="130"/>
      <c r="E38" s="130"/>
      <c r="F38" s="131"/>
      <c r="H38" s="130"/>
      <c r="I38" s="130"/>
      <c r="J38" s="130"/>
      <c r="K38" s="130"/>
      <c r="L38" s="130"/>
      <c r="M38" s="131"/>
    </row>
    <row r="39" spans="1:13" s="56" customFormat="1" ht="15.75" x14ac:dyDescent="0.25">
      <c r="A39" s="130"/>
      <c r="B39" s="130"/>
      <c r="C39" s="130"/>
      <c r="D39" s="130"/>
      <c r="E39" s="130"/>
      <c r="F39" s="131"/>
      <c r="H39" s="130"/>
      <c r="I39" s="130"/>
      <c r="J39" s="130"/>
      <c r="K39" s="130"/>
      <c r="L39" s="130"/>
      <c r="M39" s="131"/>
    </row>
    <row r="40" spans="1:13" s="133" customFormat="1" ht="15.75" x14ac:dyDescent="0.25">
      <c r="A40" s="206" t="s">
        <v>163</v>
      </c>
      <c r="B40" s="206"/>
      <c r="C40" s="206"/>
      <c r="D40" s="206"/>
      <c r="E40" s="206"/>
      <c r="F40" s="206"/>
      <c r="G40" s="206"/>
      <c r="H40" s="206"/>
      <c r="I40" s="206"/>
      <c r="J40" s="206"/>
      <c r="K40" s="206"/>
      <c r="L40" s="206"/>
      <c r="M40" s="206"/>
    </row>
    <row r="41" spans="1:13" x14ac:dyDescent="0.25">
      <c r="A41" s="132" t="s">
        <v>85</v>
      </c>
      <c r="B41" s="132"/>
      <c r="C41" s="18"/>
      <c r="D41" s="2" t="s">
        <v>9</v>
      </c>
      <c r="E41" s="32">
        <v>9</v>
      </c>
      <c r="F41" s="1"/>
      <c r="H41" s="1" t="s">
        <v>8</v>
      </c>
      <c r="I41" s="1"/>
      <c r="J41" s="2" t="s">
        <v>9</v>
      </c>
      <c r="K41" s="32">
        <v>7</v>
      </c>
      <c r="L41" s="1"/>
      <c r="M41" s="1"/>
    </row>
    <row r="42" spans="1:13" x14ac:dyDescent="0.25">
      <c r="A42" s="113" t="s">
        <v>20</v>
      </c>
      <c r="B42" s="204"/>
      <c r="C42" s="113"/>
      <c r="D42" s="2" t="s">
        <v>80</v>
      </c>
      <c r="E42" s="1"/>
      <c r="F42" s="1"/>
      <c r="H42" s="113" t="s">
        <v>20</v>
      </c>
      <c r="I42" s="113"/>
      <c r="J42" s="2" t="s">
        <v>7</v>
      </c>
      <c r="K42" s="1"/>
      <c r="L42" s="1"/>
      <c r="M42" s="1"/>
    </row>
    <row r="43" spans="1:13" ht="15" customHeight="1" thickBot="1" x14ac:dyDescent="0.3">
      <c r="A43" s="109" t="s">
        <v>0</v>
      </c>
      <c r="B43" s="203"/>
      <c r="C43" s="109"/>
      <c r="D43" s="109"/>
      <c r="E43" s="109"/>
      <c r="F43" s="109"/>
      <c r="H43" s="109" t="s">
        <v>10</v>
      </c>
      <c r="I43" s="109"/>
      <c r="J43" s="109"/>
      <c r="K43" s="109"/>
      <c r="L43" s="109"/>
      <c r="M43" s="109"/>
    </row>
    <row r="44" spans="1:13" x14ac:dyDescent="0.25">
      <c r="A44" s="19" t="s">
        <v>22</v>
      </c>
      <c r="B44" s="19" t="s">
        <v>203</v>
      </c>
      <c r="C44" s="19" t="s">
        <v>23</v>
      </c>
      <c r="D44" s="19" t="s">
        <v>2</v>
      </c>
      <c r="E44" s="20" t="s">
        <v>19</v>
      </c>
      <c r="F44" s="21" t="s">
        <v>4</v>
      </c>
      <c r="H44" s="22" t="s">
        <v>22</v>
      </c>
      <c r="I44" s="22" t="s">
        <v>23</v>
      </c>
      <c r="J44" s="22" t="s">
        <v>2</v>
      </c>
      <c r="K44" s="23" t="s">
        <v>19</v>
      </c>
      <c r="L44" s="23" t="s">
        <v>21</v>
      </c>
      <c r="M44" s="24" t="s">
        <v>4</v>
      </c>
    </row>
    <row r="45" spans="1:13" ht="15.75" x14ac:dyDescent="0.25">
      <c r="A45" s="208" t="s">
        <v>5</v>
      </c>
      <c r="B45" s="209"/>
      <c r="C45" s="209"/>
      <c r="D45" s="209"/>
      <c r="E45" s="209"/>
      <c r="F45" s="210"/>
      <c r="H45" s="217" t="s">
        <v>5</v>
      </c>
      <c r="I45" s="217"/>
      <c r="J45" s="217"/>
      <c r="K45" s="217"/>
      <c r="L45" s="217"/>
      <c r="M45" s="217"/>
    </row>
    <row r="46" spans="1:13" x14ac:dyDescent="0.25">
      <c r="A46" s="3" t="s">
        <v>24</v>
      </c>
      <c r="B46" s="3" t="s">
        <v>204</v>
      </c>
      <c r="C46" s="3">
        <v>12</v>
      </c>
      <c r="D46" s="3">
        <v>24</v>
      </c>
      <c r="E46" s="17"/>
      <c r="F46" s="17">
        <f>E46*C46*E41</f>
        <v>0</v>
      </c>
      <c r="H46" s="3"/>
      <c r="I46" s="3"/>
      <c r="J46" s="3"/>
      <c r="K46" s="17"/>
      <c r="L46" s="54"/>
      <c r="M46" s="10"/>
    </row>
    <row r="47" spans="1:13" x14ac:dyDescent="0.25">
      <c r="A47" s="3"/>
      <c r="B47" s="3"/>
      <c r="C47" s="3"/>
      <c r="D47" s="3"/>
      <c r="E47" s="17"/>
      <c r="F47" s="17">
        <f>E42*C47*E47</f>
        <v>0</v>
      </c>
      <c r="H47" s="8"/>
      <c r="I47" s="8"/>
      <c r="J47" s="9"/>
      <c r="K47" s="10"/>
      <c r="L47" s="10"/>
      <c r="M47" s="10"/>
    </row>
    <row r="48" spans="1:13" ht="15.75" x14ac:dyDescent="0.25">
      <c r="A48" s="12"/>
      <c r="B48" s="12"/>
      <c r="C48" s="12"/>
      <c r="D48" s="13"/>
      <c r="E48" s="14"/>
      <c r="F48" s="17"/>
      <c r="H48" s="12"/>
      <c r="I48" s="12"/>
      <c r="J48" s="13"/>
      <c r="K48" s="14"/>
      <c r="L48" s="14"/>
      <c r="M48" s="14"/>
    </row>
    <row r="49" spans="1:13" ht="15.75" x14ac:dyDescent="0.25">
      <c r="A49" s="110" t="s">
        <v>11</v>
      </c>
      <c r="B49" s="202"/>
      <c r="C49" s="111"/>
      <c r="D49" s="111"/>
      <c r="E49" s="112"/>
      <c r="F49" s="7">
        <f>SUM(F46:F48)</f>
        <v>0</v>
      </c>
      <c r="H49" s="110" t="s">
        <v>11</v>
      </c>
      <c r="I49" s="111"/>
      <c r="J49" s="111"/>
      <c r="K49" s="112"/>
      <c r="L49" s="112"/>
      <c r="M49" s="7">
        <f>SUM(M46:M48)</f>
        <v>0</v>
      </c>
    </row>
    <row r="50" spans="1:13" s="56" customFormat="1" ht="15.75" x14ac:dyDescent="0.25">
      <c r="A50" s="130"/>
      <c r="B50" s="130"/>
      <c r="C50" s="130"/>
      <c r="D50" s="130"/>
      <c r="E50" s="130"/>
      <c r="F50" s="131"/>
      <c r="H50" s="130"/>
      <c r="I50" s="130"/>
      <c r="J50" s="130"/>
      <c r="K50" s="130"/>
      <c r="L50" s="130"/>
      <c r="M50" s="131"/>
    </row>
    <row r="51" spans="1:13" s="133" customFormat="1" ht="15.75" x14ac:dyDescent="0.25">
      <c r="A51" s="206" t="s">
        <v>164</v>
      </c>
      <c r="B51" s="206"/>
      <c r="C51" s="206"/>
      <c r="D51" s="206"/>
      <c r="E51" s="206"/>
      <c r="F51" s="206"/>
      <c r="G51" s="206"/>
      <c r="H51" s="206"/>
      <c r="I51" s="206"/>
      <c r="J51" s="206"/>
      <c r="K51" s="206"/>
      <c r="L51" s="206"/>
      <c r="M51" s="206"/>
    </row>
    <row r="52" spans="1:13" x14ac:dyDescent="0.25">
      <c r="A52" s="132" t="s">
        <v>86</v>
      </c>
      <c r="B52" s="132"/>
      <c r="C52" s="18"/>
      <c r="D52" s="2" t="s">
        <v>9</v>
      </c>
      <c r="E52" s="32">
        <v>9</v>
      </c>
      <c r="F52" s="1"/>
      <c r="H52" s="1" t="s">
        <v>8</v>
      </c>
      <c r="I52" s="1"/>
      <c r="J52" s="2" t="s">
        <v>9</v>
      </c>
      <c r="K52" s="32">
        <v>7</v>
      </c>
      <c r="L52" s="1"/>
      <c r="M52" s="1"/>
    </row>
    <row r="53" spans="1:13" x14ac:dyDescent="0.25">
      <c r="A53" s="113" t="s">
        <v>20</v>
      </c>
      <c r="B53" s="204"/>
      <c r="C53" s="113"/>
      <c r="D53" s="2" t="s">
        <v>80</v>
      </c>
      <c r="E53" s="1"/>
      <c r="F53" s="1"/>
      <c r="H53" s="113" t="s">
        <v>20</v>
      </c>
      <c r="I53" s="113"/>
      <c r="J53" s="2" t="s">
        <v>7</v>
      </c>
      <c r="K53" s="1"/>
      <c r="L53" s="1"/>
      <c r="M53" s="1"/>
    </row>
    <row r="54" spans="1:13" ht="15" customHeight="1" thickBot="1" x14ac:dyDescent="0.3">
      <c r="A54" s="109" t="s">
        <v>0</v>
      </c>
      <c r="B54" s="203"/>
      <c r="C54" s="109"/>
      <c r="D54" s="109"/>
      <c r="E54" s="109"/>
      <c r="F54" s="109"/>
      <c r="H54" s="109" t="s">
        <v>10</v>
      </c>
      <c r="I54" s="109"/>
      <c r="J54" s="109"/>
      <c r="K54" s="109"/>
      <c r="L54" s="109"/>
      <c r="M54" s="109"/>
    </row>
    <row r="55" spans="1:13" x14ac:dyDescent="0.25">
      <c r="A55" s="19" t="s">
        <v>22</v>
      </c>
      <c r="B55" s="19" t="s">
        <v>203</v>
      </c>
      <c r="C55" s="19" t="s">
        <v>23</v>
      </c>
      <c r="D55" s="19" t="s">
        <v>2</v>
      </c>
      <c r="E55" s="20" t="s">
        <v>19</v>
      </c>
      <c r="F55" s="21" t="s">
        <v>4</v>
      </c>
      <c r="H55" s="22" t="s">
        <v>22</v>
      </c>
      <c r="I55" s="22" t="s">
        <v>23</v>
      </c>
      <c r="J55" s="22" t="s">
        <v>2</v>
      </c>
      <c r="K55" s="23" t="s">
        <v>19</v>
      </c>
      <c r="L55" s="23" t="s">
        <v>21</v>
      </c>
      <c r="M55" s="24" t="s">
        <v>4</v>
      </c>
    </row>
    <row r="56" spans="1:13" ht="15.75" x14ac:dyDescent="0.25">
      <c r="A56" s="208" t="s">
        <v>5</v>
      </c>
      <c r="B56" s="209"/>
      <c r="C56" s="209"/>
      <c r="D56" s="209"/>
      <c r="E56" s="209"/>
      <c r="F56" s="210"/>
      <c r="H56" s="217" t="s">
        <v>5</v>
      </c>
      <c r="I56" s="217"/>
      <c r="J56" s="217"/>
      <c r="K56" s="217"/>
      <c r="L56" s="217"/>
      <c r="M56" s="217"/>
    </row>
    <row r="57" spans="1:13" x14ac:dyDescent="0.25">
      <c r="A57" s="3" t="s">
        <v>24</v>
      </c>
      <c r="B57" s="3" t="s">
        <v>204</v>
      </c>
      <c r="C57" s="3">
        <v>12</v>
      </c>
      <c r="D57" s="3">
        <v>24</v>
      </c>
      <c r="E57" s="17"/>
      <c r="F57" s="17">
        <f>E57*C57*E52</f>
        <v>0</v>
      </c>
      <c r="H57" s="3"/>
      <c r="I57" s="3"/>
      <c r="J57" s="3"/>
      <c r="K57" s="17"/>
      <c r="L57" s="54"/>
      <c r="M57" s="10"/>
    </row>
    <row r="58" spans="1:13" x14ac:dyDescent="0.25">
      <c r="A58" s="3"/>
      <c r="B58" s="3"/>
      <c r="C58" s="3"/>
      <c r="D58" s="3"/>
      <c r="E58" s="17"/>
      <c r="F58" s="17">
        <f>E53*C58*E58</f>
        <v>0</v>
      </c>
      <c r="H58" s="8"/>
      <c r="I58" s="8"/>
      <c r="J58" s="9"/>
      <c r="K58" s="10"/>
      <c r="L58" s="10"/>
      <c r="M58" s="10"/>
    </row>
    <row r="59" spans="1:13" ht="15.75" x14ac:dyDescent="0.25">
      <c r="A59" s="12"/>
      <c r="B59" s="12"/>
      <c r="C59" s="12"/>
      <c r="D59" s="13"/>
      <c r="E59" s="14"/>
      <c r="F59" s="17"/>
      <c r="H59" s="12"/>
      <c r="I59" s="12"/>
      <c r="J59" s="13"/>
      <c r="K59" s="14"/>
      <c r="L59" s="14"/>
      <c r="M59" s="14"/>
    </row>
    <row r="60" spans="1:13" ht="15.75" x14ac:dyDescent="0.25">
      <c r="A60" s="110" t="s">
        <v>11</v>
      </c>
      <c r="B60" s="202"/>
      <c r="C60" s="111"/>
      <c r="D60" s="111"/>
      <c r="E60" s="112"/>
      <c r="F60" s="7">
        <f>SUM(F57:F59)</f>
        <v>0</v>
      </c>
      <c r="H60" s="110" t="s">
        <v>11</v>
      </c>
      <c r="I60" s="111"/>
      <c r="J60" s="111"/>
      <c r="K60" s="112"/>
      <c r="L60" s="112"/>
      <c r="M60" s="7">
        <f>SUM(M57:M59)</f>
        <v>0</v>
      </c>
    </row>
    <row r="61" spans="1:13" s="56" customFormat="1" ht="15.75" x14ac:dyDescent="0.25">
      <c r="A61" s="130"/>
      <c r="B61" s="130"/>
      <c r="C61" s="130"/>
      <c r="D61" s="130"/>
      <c r="E61" s="130"/>
      <c r="F61" s="131"/>
      <c r="H61" s="130"/>
      <c r="I61" s="130"/>
      <c r="J61" s="130"/>
      <c r="K61" s="130"/>
      <c r="L61" s="130"/>
      <c r="M61" s="131"/>
    </row>
    <row r="62" spans="1:13" x14ac:dyDescent="0.25">
      <c r="A62" s="218" t="s">
        <v>17</v>
      </c>
      <c r="B62" s="218"/>
      <c r="C62" s="218"/>
      <c r="D62" s="218"/>
      <c r="E62" s="218"/>
      <c r="F62" s="218"/>
      <c r="H62" s="218" t="s">
        <v>18</v>
      </c>
      <c r="I62" s="218"/>
      <c r="J62" s="218"/>
      <c r="K62" s="218"/>
      <c r="L62" s="218"/>
      <c r="M62" s="43"/>
    </row>
    <row r="63" spans="1:13" x14ac:dyDescent="0.25">
      <c r="A63" s="219" t="s">
        <v>181</v>
      </c>
      <c r="B63" s="219"/>
      <c r="C63" s="219"/>
      <c r="D63" s="219"/>
      <c r="E63" s="219"/>
      <c r="F63" s="172">
        <f>F60+F49+F26+F16</f>
        <v>0</v>
      </c>
      <c r="H63" s="219" t="s">
        <v>181</v>
      </c>
      <c r="I63" s="219"/>
      <c r="J63" s="219"/>
      <c r="K63" s="219"/>
      <c r="L63" s="42"/>
      <c r="M63" s="44">
        <v>0</v>
      </c>
    </row>
    <row r="64" spans="1:13" x14ac:dyDescent="0.25">
      <c r="A64" s="219" t="s">
        <v>182</v>
      </c>
      <c r="B64" s="219"/>
      <c r="C64" s="219"/>
      <c r="D64" s="219"/>
      <c r="E64" s="219"/>
      <c r="F64" s="172">
        <f>F37</f>
        <v>0</v>
      </c>
      <c r="H64" s="219" t="s">
        <v>182</v>
      </c>
      <c r="I64" s="219"/>
      <c r="J64" s="219"/>
      <c r="K64" s="219"/>
      <c r="L64" s="42"/>
      <c r="M64" s="44"/>
    </row>
    <row r="65" spans="1:13" x14ac:dyDescent="0.25">
      <c r="A65" s="218" t="s">
        <v>11</v>
      </c>
      <c r="B65" s="218"/>
      <c r="C65" s="218"/>
      <c r="D65" s="218"/>
      <c r="E65" s="218"/>
      <c r="F65" s="173">
        <f>SUM(F63:F63)</f>
        <v>0</v>
      </c>
      <c r="H65" s="218" t="s">
        <v>11</v>
      </c>
      <c r="I65" s="218"/>
      <c r="J65" s="218"/>
      <c r="K65" s="218"/>
      <c r="L65" s="84"/>
      <c r="M65" s="43"/>
    </row>
  </sheetData>
  <customSheetViews>
    <customSheetView guid="{6B2C8637-78CC-4CB6-97F7-DEE04A596283}" showGridLines="0" topLeftCell="A31">
      <selection activeCell="A8" sqref="A8:L8"/>
      <pageMargins left="0.51181102362204722" right="0.51181102362204722" top="0.78740157480314965" bottom="0.78740157480314965" header="0.31496062992125984" footer="0.31496062992125984"/>
      <pageSetup scale="60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23">
    <mergeCell ref="A65:E65"/>
    <mergeCell ref="H65:K65"/>
    <mergeCell ref="A62:F62"/>
    <mergeCell ref="H62:L62"/>
    <mergeCell ref="A56:F56"/>
    <mergeCell ref="H56:M56"/>
    <mergeCell ref="A64:E64"/>
    <mergeCell ref="H64:K64"/>
    <mergeCell ref="A63:E63"/>
    <mergeCell ref="H63:K63"/>
    <mergeCell ref="A8:M8"/>
    <mergeCell ref="A18:M18"/>
    <mergeCell ref="A28:M28"/>
    <mergeCell ref="A40:M40"/>
    <mergeCell ref="A51:M51"/>
    <mergeCell ref="A13:F13"/>
    <mergeCell ref="H13:M13"/>
    <mergeCell ref="A23:F23"/>
    <mergeCell ref="H23:M23"/>
    <mergeCell ref="A33:F33"/>
    <mergeCell ref="H33:M33"/>
    <mergeCell ref="A45:F45"/>
    <mergeCell ref="H45:M45"/>
  </mergeCells>
  <pageMargins left="0.51181102362204722" right="0.51181102362204722" top="0.78740157480314965" bottom="0.78740157480314965" header="0.31496062992125984" footer="0.31496062992125984"/>
  <pageSetup scale="50" orientation="portrait" r:id="rId2"/>
  <headerFooter>
    <oddHeader>&amp;CAutor: Rejane (DCE)</oddHeader>
    <oddFooter>&amp;CDCE - Z:\SICONV\Projetos_2012\PROJETO PREPARAÇÃO SELEÇÕES\Modalidades_Planilhas e Cronogramas de Ações\Atletismo</oddFooter>
  </headerFooter>
  <rowBreaks count="1" manualBreakCount="1">
    <brk id="15" max="16383" man="1"/>
  </rowBrea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61"/>
  <sheetViews>
    <sheetView showGridLines="0" topLeftCell="A22" zoomScaleNormal="100" workbookViewId="0">
      <selection activeCell="B35" sqref="B35"/>
    </sheetView>
  </sheetViews>
  <sheetFormatPr defaultRowHeight="15" x14ac:dyDescent="0.25"/>
  <cols>
    <col min="1" max="2" width="30.7109375" customWidth="1"/>
    <col min="3" max="3" width="21.42578125" customWidth="1"/>
    <col min="4" max="4" width="5.42578125" customWidth="1"/>
    <col min="5" max="5" width="11.42578125" bestFit="1" customWidth="1"/>
    <col min="6" max="6" width="20.140625" bestFit="1" customWidth="1"/>
    <col min="7" max="7" width="2.7109375" customWidth="1"/>
    <col min="8" max="8" width="32.5703125" bestFit="1" customWidth="1"/>
    <col min="9" max="9" width="17" customWidth="1"/>
    <col min="10" max="10" width="4.7109375" customWidth="1"/>
    <col min="11" max="11" width="9.7109375" bestFit="1" customWidth="1"/>
    <col min="12" max="12" width="9.7109375" customWidth="1"/>
    <col min="13" max="13" width="14.85546875" bestFit="1" customWidth="1"/>
    <col min="14" max="14" width="9.140625" style="56"/>
  </cols>
  <sheetData>
    <row r="7" spans="1:13" x14ac:dyDescent="0.25">
      <c r="L7" s="34" t="s">
        <v>28</v>
      </c>
      <c r="M7" s="35">
        <f ca="1">NOW()</f>
        <v>41864.715551273148</v>
      </c>
    </row>
    <row r="8" spans="1:13" ht="15.75" x14ac:dyDescent="0.25">
      <c r="A8" s="206" t="s">
        <v>171</v>
      </c>
      <c r="B8" s="206"/>
      <c r="C8" s="206"/>
      <c r="D8" s="206"/>
      <c r="E8" s="206"/>
      <c r="F8" s="206"/>
      <c r="G8" s="206"/>
      <c r="H8" s="206"/>
      <c r="I8" s="206"/>
      <c r="J8" s="206"/>
      <c r="K8" s="206"/>
      <c r="L8" s="206"/>
      <c r="M8" s="206"/>
    </row>
    <row r="9" spans="1:13" x14ac:dyDescent="0.25">
      <c r="A9" s="132" t="s">
        <v>83</v>
      </c>
      <c r="B9" s="132"/>
      <c r="C9" s="18"/>
      <c r="D9" s="2" t="s">
        <v>9</v>
      </c>
      <c r="E9" s="32">
        <v>8</v>
      </c>
      <c r="F9" s="1"/>
      <c r="H9" s="1" t="s">
        <v>8</v>
      </c>
      <c r="I9" s="1"/>
      <c r="J9" s="2" t="s">
        <v>9</v>
      </c>
      <c r="K9" s="32"/>
      <c r="L9" s="1"/>
      <c r="M9" s="1"/>
    </row>
    <row r="10" spans="1:13" x14ac:dyDescent="0.25">
      <c r="A10" s="165" t="s">
        <v>26</v>
      </c>
      <c r="B10" s="204"/>
      <c r="C10" s="161"/>
      <c r="D10" s="2" t="s">
        <v>80</v>
      </c>
      <c r="E10" s="1"/>
      <c r="F10" s="1"/>
      <c r="H10" s="165" t="s">
        <v>26</v>
      </c>
      <c r="I10" s="161"/>
      <c r="J10" s="2" t="s">
        <v>7</v>
      </c>
      <c r="K10" s="1"/>
      <c r="L10" s="1"/>
      <c r="M10" s="1"/>
    </row>
    <row r="11" spans="1:13" ht="16.5" thickBot="1" x14ac:dyDescent="0.3">
      <c r="A11" s="207" t="s">
        <v>0</v>
      </c>
      <c r="B11" s="207"/>
      <c r="C11" s="207"/>
      <c r="D11" s="207"/>
      <c r="E11" s="207"/>
      <c r="F11" s="207"/>
      <c r="H11" s="207" t="s">
        <v>10</v>
      </c>
      <c r="I11" s="207"/>
      <c r="J11" s="207"/>
      <c r="K11" s="207"/>
      <c r="L11" s="207"/>
      <c r="M11" s="207"/>
    </row>
    <row r="12" spans="1:13" ht="16.5" thickBot="1" x14ac:dyDescent="0.3">
      <c r="A12" s="208" t="s">
        <v>5</v>
      </c>
      <c r="B12" s="209"/>
      <c r="C12" s="209"/>
      <c r="D12" s="209"/>
      <c r="E12" s="209"/>
      <c r="F12" s="210"/>
      <c r="H12" s="211" t="s">
        <v>5</v>
      </c>
      <c r="I12" s="212"/>
      <c r="J12" s="212"/>
      <c r="K12" s="212"/>
      <c r="L12" s="212"/>
      <c r="M12" s="213"/>
    </row>
    <row r="13" spans="1:13" ht="15.75" thickBot="1" x14ac:dyDescent="0.3">
      <c r="A13" s="19" t="s">
        <v>22</v>
      </c>
      <c r="B13" s="19" t="s">
        <v>203</v>
      </c>
      <c r="C13" s="19" t="s">
        <v>23</v>
      </c>
      <c r="D13" s="19" t="s">
        <v>2</v>
      </c>
      <c r="E13" s="20" t="s">
        <v>19</v>
      </c>
      <c r="F13" s="21" t="s">
        <v>4</v>
      </c>
      <c r="H13" s="22" t="s">
        <v>22</v>
      </c>
      <c r="I13" s="22" t="s">
        <v>23</v>
      </c>
      <c r="J13" s="22" t="s">
        <v>2</v>
      </c>
      <c r="K13" s="23" t="s">
        <v>19</v>
      </c>
      <c r="L13" s="29" t="s">
        <v>21</v>
      </c>
      <c r="M13" s="24" t="s">
        <v>4</v>
      </c>
    </row>
    <row r="14" spans="1:13" ht="15.75" x14ac:dyDescent="0.25">
      <c r="A14" s="3" t="s">
        <v>25</v>
      </c>
      <c r="B14" s="3" t="s">
        <v>204</v>
      </c>
      <c r="C14" s="3">
        <v>24</v>
      </c>
      <c r="D14" s="3">
        <v>24</v>
      </c>
      <c r="E14" s="17"/>
      <c r="F14" s="17">
        <f>E9*D14*E14</f>
        <v>0</v>
      </c>
      <c r="H14" s="3"/>
      <c r="I14" s="3"/>
      <c r="J14" s="3"/>
      <c r="K14" s="17"/>
      <c r="L14" s="28"/>
      <c r="M14" s="10"/>
    </row>
    <row r="15" spans="1:13" ht="15" customHeight="1" x14ac:dyDescent="0.25">
      <c r="A15" s="3"/>
      <c r="B15" s="3"/>
      <c r="C15" s="3"/>
      <c r="D15" s="3"/>
      <c r="E15" s="17"/>
      <c r="F15" s="17">
        <f>E10*C15*E15</f>
        <v>0</v>
      </c>
      <c r="H15" s="8"/>
      <c r="I15" s="8"/>
      <c r="J15" s="9"/>
      <c r="K15" s="10"/>
      <c r="L15" s="10"/>
      <c r="M15" s="10"/>
    </row>
    <row r="16" spans="1:13" ht="15.75" x14ac:dyDescent="0.25">
      <c r="A16" s="214" t="s">
        <v>11</v>
      </c>
      <c r="B16" s="215"/>
      <c r="C16" s="215"/>
      <c r="D16" s="215"/>
      <c r="E16" s="216"/>
      <c r="F16" s="7">
        <f>SUM(F14:F15)</f>
        <v>0</v>
      </c>
      <c r="H16" s="214" t="s">
        <v>11</v>
      </c>
      <c r="I16" s="215"/>
      <c r="J16" s="215"/>
      <c r="K16" s="216"/>
      <c r="L16" s="160"/>
      <c r="M16" s="7">
        <f>SUM(M14:M15)</f>
        <v>0</v>
      </c>
    </row>
    <row r="17" spans="1:13" ht="15.75" x14ac:dyDescent="0.25">
      <c r="A17" s="57"/>
      <c r="B17" s="57"/>
      <c r="C17" s="57"/>
      <c r="D17" s="57"/>
      <c r="E17" s="57"/>
      <c r="F17" s="58"/>
      <c r="J17" s="26"/>
      <c r="K17" s="26"/>
      <c r="L17" s="26"/>
      <c r="M17" s="27"/>
    </row>
    <row r="18" spans="1:13" ht="15.75" x14ac:dyDescent="0.25">
      <c r="A18" s="206" t="s">
        <v>174</v>
      </c>
      <c r="B18" s="206"/>
      <c r="C18" s="206"/>
      <c r="D18" s="206"/>
      <c r="E18" s="206"/>
      <c r="F18" s="206"/>
      <c r="G18" s="206"/>
      <c r="H18" s="206"/>
      <c r="I18" s="206"/>
      <c r="J18" s="206"/>
      <c r="K18" s="206"/>
      <c r="L18" s="206"/>
      <c r="M18" s="206"/>
    </row>
    <row r="19" spans="1:13" x14ac:dyDescent="0.25">
      <c r="A19" s="132" t="s">
        <v>160</v>
      </c>
      <c r="B19" s="132"/>
      <c r="C19" s="18"/>
      <c r="D19" s="2" t="s">
        <v>9</v>
      </c>
      <c r="E19" s="32">
        <v>10</v>
      </c>
      <c r="F19" s="1"/>
      <c r="H19" s="1" t="s">
        <v>8</v>
      </c>
      <c r="I19" s="1"/>
      <c r="J19" s="2" t="s">
        <v>9</v>
      </c>
      <c r="K19" s="32"/>
      <c r="L19" s="1"/>
      <c r="M19" s="1"/>
    </row>
    <row r="20" spans="1:13" x14ac:dyDescent="0.25">
      <c r="A20" s="165" t="s">
        <v>26</v>
      </c>
      <c r="B20" s="204"/>
      <c r="C20" s="161"/>
      <c r="D20" s="2" t="s">
        <v>161</v>
      </c>
      <c r="E20" s="1"/>
      <c r="F20" s="1"/>
      <c r="H20" s="165" t="s">
        <v>26</v>
      </c>
      <c r="I20" s="161"/>
      <c r="J20" s="2" t="s">
        <v>7</v>
      </c>
      <c r="K20" s="1"/>
      <c r="L20" s="1"/>
      <c r="M20" s="1"/>
    </row>
    <row r="21" spans="1:13" ht="16.5" thickBot="1" x14ac:dyDescent="0.3">
      <c r="A21" s="207" t="s">
        <v>0</v>
      </c>
      <c r="B21" s="207"/>
      <c r="C21" s="207"/>
      <c r="D21" s="207"/>
      <c r="E21" s="207"/>
      <c r="F21" s="207"/>
      <c r="H21" s="207" t="s">
        <v>10</v>
      </c>
      <c r="I21" s="207"/>
      <c r="J21" s="207"/>
      <c r="K21" s="207"/>
      <c r="L21" s="207"/>
      <c r="M21" s="207"/>
    </row>
    <row r="22" spans="1:13" ht="16.5" thickBot="1" x14ac:dyDescent="0.3">
      <c r="A22" s="208" t="s">
        <v>5</v>
      </c>
      <c r="B22" s="209"/>
      <c r="C22" s="209"/>
      <c r="D22" s="209"/>
      <c r="E22" s="209"/>
      <c r="F22" s="210"/>
      <c r="H22" s="211" t="s">
        <v>5</v>
      </c>
      <c r="I22" s="212"/>
      <c r="J22" s="212"/>
      <c r="K22" s="212"/>
      <c r="L22" s="212"/>
      <c r="M22" s="213"/>
    </row>
    <row r="23" spans="1:13" ht="15.75" thickBot="1" x14ac:dyDescent="0.3">
      <c r="A23" s="19" t="s">
        <v>22</v>
      </c>
      <c r="B23" s="19" t="s">
        <v>203</v>
      </c>
      <c r="C23" s="19" t="s">
        <v>23</v>
      </c>
      <c r="D23" s="19" t="s">
        <v>2</v>
      </c>
      <c r="E23" s="20" t="s">
        <v>19</v>
      </c>
      <c r="F23" s="21" t="s">
        <v>4</v>
      </c>
      <c r="H23" s="22" t="s">
        <v>22</v>
      </c>
      <c r="I23" s="22" t="s">
        <v>23</v>
      </c>
      <c r="J23" s="22" t="s">
        <v>2</v>
      </c>
      <c r="K23" s="23" t="s">
        <v>19</v>
      </c>
      <c r="L23" s="29" t="s">
        <v>21</v>
      </c>
      <c r="M23" s="24" t="s">
        <v>4</v>
      </c>
    </row>
    <row r="24" spans="1:13" ht="15.75" x14ac:dyDescent="0.25">
      <c r="A24" s="3" t="s">
        <v>25</v>
      </c>
      <c r="B24" s="3" t="s">
        <v>204</v>
      </c>
      <c r="C24" s="3">
        <v>48</v>
      </c>
      <c r="D24" s="3">
        <v>25</v>
      </c>
      <c r="E24" s="17"/>
      <c r="F24" s="17">
        <f>E19*D24*E24</f>
        <v>0</v>
      </c>
      <c r="H24" s="3"/>
      <c r="I24" s="3"/>
      <c r="J24" s="3"/>
      <c r="K24" s="17"/>
      <c r="L24" s="28"/>
      <c r="M24" s="10"/>
    </row>
    <row r="25" spans="1:13" x14ac:dyDescent="0.25">
      <c r="A25" s="3"/>
      <c r="B25" s="3"/>
      <c r="C25" s="3"/>
      <c r="D25" s="3"/>
      <c r="E25" s="17"/>
      <c r="F25" s="17">
        <f>E20*C25*E25</f>
        <v>0</v>
      </c>
      <c r="H25" s="8"/>
      <c r="I25" s="8"/>
      <c r="J25" s="9"/>
      <c r="K25" s="10"/>
      <c r="L25" s="10"/>
      <c r="M25" s="10"/>
    </row>
    <row r="26" spans="1:13" ht="15.75" x14ac:dyDescent="0.25">
      <c r="A26" s="214" t="s">
        <v>11</v>
      </c>
      <c r="B26" s="215"/>
      <c r="C26" s="215"/>
      <c r="D26" s="215"/>
      <c r="E26" s="216"/>
      <c r="F26" s="7">
        <f>SUM(F24:F25)</f>
        <v>0</v>
      </c>
      <c r="H26" s="214" t="s">
        <v>11</v>
      </c>
      <c r="I26" s="215"/>
      <c r="J26" s="215"/>
      <c r="K26" s="216"/>
      <c r="L26" s="160"/>
      <c r="M26" s="7">
        <f>SUM(M24:M25)</f>
        <v>0</v>
      </c>
    </row>
    <row r="27" spans="1:13" ht="15.75" x14ac:dyDescent="0.25">
      <c r="A27" s="221"/>
      <c r="B27" s="221"/>
      <c r="C27" s="221"/>
      <c r="D27" s="221"/>
      <c r="E27" s="221"/>
      <c r="F27" s="33"/>
      <c r="J27" s="222" t="s">
        <v>12</v>
      </c>
      <c r="K27" s="222"/>
      <c r="L27" s="116"/>
      <c r="M27" s="25"/>
    </row>
    <row r="28" spans="1:13" ht="15.75" x14ac:dyDescent="0.25">
      <c r="A28" s="206" t="s">
        <v>165</v>
      </c>
      <c r="B28" s="206"/>
      <c r="C28" s="206"/>
      <c r="D28" s="206"/>
      <c r="E28" s="206"/>
      <c r="F28" s="206"/>
      <c r="G28" s="206"/>
      <c r="H28" s="206"/>
      <c r="I28" s="206"/>
      <c r="J28" s="206"/>
      <c r="K28" s="206"/>
      <c r="L28" s="206"/>
      <c r="M28" s="206"/>
    </row>
    <row r="29" spans="1:13" x14ac:dyDescent="0.25">
      <c r="A29" s="132" t="s">
        <v>84</v>
      </c>
      <c r="B29" s="132"/>
      <c r="C29" s="18"/>
      <c r="D29" s="2" t="s">
        <v>9</v>
      </c>
      <c r="E29" s="32">
        <v>11</v>
      </c>
      <c r="F29" s="1"/>
      <c r="H29" s="1" t="s">
        <v>8</v>
      </c>
      <c r="I29" s="1"/>
      <c r="J29" s="2" t="s">
        <v>9</v>
      </c>
      <c r="K29" s="32"/>
      <c r="L29" s="1"/>
      <c r="M29" s="1"/>
    </row>
    <row r="30" spans="1:13" x14ac:dyDescent="0.25">
      <c r="A30" s="220" t="s">
        <v>26</v>
      </c>
      <c r="B30" s="220"/>
      <c r="C30" s="220"/>
      <c r="D30" s="2" t="s">
        <v>81</v>
      </c>
      <c r="E30" s="1"/>
      <c r="F30" s="1"/>
      <c r="H30" s="220" t="s">
        <v>26</v>
      </c>
      <c r="I30" s="220"/>
      <c r="J30" s="2" t="s">
        <v>7</v>
      </c>
      <c r="K30" s="1"/>
      <c r="L30" s="1"/>
      <c r="M30" s="1"/>
    </row>
    <row r="31" spans="1:13" ht="16.5" thickBot="1" x14ac:dyDescent="0.3">
      <c r="A31" s="207" t="s">
        <v>0</v>
      </c>
      <c r="B31" s="207"/>
      <c r="C31" s="207"/>
      <c r="D31" s="207"/>
      <c r="E31" s="207"/>
      <c r="F31" s="207"/>
      <c r="H31" s="207" t="s">
        <v>10</v>
      </c>
      <c r="I31" s="207"/>
      <c r="J31" s="207"/>
      <c r="K31" s="207"/>
      <c r="L31" s="207"/>
      <c r="M31" s="207"/>
    </row>
    <row r="32" spans="1:13" ht="16.5" thickBot="1" x14ac:dyDescent="0.3">
      <c r="A32" s="208" t="s">
        <v>6</v>
      </c>
      <c r="B32" s="209"/>
      <c r="C32" s="209"/>
      <c r="D32" s="209"/>
      <c r="E32" s="209"/>
      <c r="F32" s="210"/>
      <c r="H32" s="211" t="s">
        <v>6</v>
      </c>
      <c r="I32" s="212"/>
      <c r="J32" s="212"/>
      <c r="K32" s="212"/>
      <c r="L32" s="212"/>
      <c r="M32" s="213"/>
    </row>
    <row r="33" spans="1:13" ht="15.75" thickBot="1" x14ac:dyDescent="0.3">
      <c r="A33" s="19" t="s">
        <v>22</v>
      </c>
      <c r="B33" s="19" t="s">
        <v>203</v>
      </c>
      <c r="C33" s="19" t="s">
        <v>23</v>
      </c>
      <c r="D33" s="19" t="s">
        <v>2</v>
      </c>
      <c r="E33" s="20" t="s">
        <v>19</v>
      </c>
      <c r="F33" s="21" t="s">
        <v>4</v>
      </c>
      <c r="H33" s="22" t="s">
        <v>22</v>
      </c>
      <c r="I33" s="22" t="s">
        <v>23</v>
      </c>
      <c r="J33" s="22" t="s">
        <v>2</v>
      </c>
      <c r="K33" s="23" t="s">
        <v>19</v>
      </c>
      <c r="L33" s="29" t="s">
        <v>21</v>
      </c>
      <c r="M33" s="24" t="s">
        <v>4</v>
      </c>
    </row>
    <row r="34" spans="1:13" ht="15.75" x14ac:dyDescent="0.25">
      <c r="A34" s="3" t="s">
        <v>25</v>
      </c>
      <c r="B34" s="3" t="s">
        <v>202</v>
      </c>
      <c r="C34" s="3">
        <v>25</v>
      </c>
      <c r="D34" s="3">
        <v>25</v>
      </c>
      <c r="E34" s="17"/>
      <c r="F34" s="17">
        <f>E29*D34*E34</f>
        <v>0</v>
      </c>
      <c r="H34" s="3"/>
      <c r="I34" s="3"/>
      <c r="J34" s="3"/>
      <c r="K34" s="17"/>
      <c r="L34" s="28"/>
      <c r="M34" s="10"/>
    </row>
    <row r="35" spans="1:13" ht="15" customHeight="1" x14ac:dyDescent="0.25">
      <c r="A35" s="3"/>
      <c r="B35" s="3"/>
      <c r="C35" s="3"/>
      <c r="D35" s="3"/>
      <c r="E35" s="17"/>
      <c r="F35" s="17">
        <f>E30*C35*E35</f>
        <v>0</v>
      </c>
      <c r="H35" s="8"/>
      <c r="I35" s="8"/>
      <c r="J35" s="9"/>
      <c r="K35" s="10"/>
      <c r="L35" s="10"/>
      <c r="M35" s="10"/>
    </row>
    <row r="36" spans="1:13" ht="15.75" x14ac:dyDescent="0.25">
      <c r="A36" s="214" t="s">
        <v>11</v>
      </c>
      <c r="B36" s="215"/>
      <c r="C36" s="215"/>
      <c r="D36" s="215"/>
      <c r="E36" s="216"/>
      <c r="F36" s="7">
        <f>SUM(F34:F35)</f>
        <v>0</v>
      </c>
      <c r="H36" s="214" t="s">
        <v>11</v>
      </c>
      <c r="I36" s="215"/>
      <c r="J36" s="215"/>
      <c r="K36" s="216"/>
      <c r="L36" s="119"/>
      <c r="M36" s="7">
        <f>SUM(M34:M35)</f>
        <v>0</v>
      </c>
    </row>
    <row r="37" spans="1:13" s="56" customFormat="1" ht="15.75" x14ac:dyDescent="0.25">
      <c r="A37" s="130"/>
      <c r="B37" s="130"/>
      <c r="C37" s="130"/>
      <c r="D37" s="130"/>
      <c r="E37" s="130"/>
      <c r="F37" s="131"/>
      <c r="H37" s="130"/>
      <c r="I37" s="130"/>
      <c r="J37" s="130"/>
      <c r="K37" s="130"/>
      <c r="L37" s="130"/>
      <c r="M37" s="131"/>
    </row>
    <row r="38" spans="1:13" ht="15.75" x14ac:dyDescent="0.25">
      <c r="A38" s="206" t="s">
        <v>163</v>
      </c>
      <c r="B38" s="206"/>
      <c r="C38" s="206"/>
      <c r="D38" s="206"/>
      <c r="E38" s="206"/>
      <c r="F38" s="206"/>
      <c r="G38" s="206"/>
      <c r="H38" s="206"/>
      <c r="I38" s="206"/>
      <c r="J38" s="206"/>
      <c r="K38" s="206"/>
      <c r="L38" s="206"/>
      <c r="M38" s="206"/>
    </row>
    <row r="39" spans="1:13" x14ac:dyDescent="0.25">
      <c r="A39" s="132" t="s">
        <v>85</v>
      </c>
      <c r="B39" s="132"/>
      <c r="C39" s="18"/>
      <c r="D39" s="2" t="s">
        <v>9</v>
      </c>
      <c r="E39" s="32">
        <v>10</v>
      </c>
      <c r="F39" s="1"/>
      <c r="H39" s="1" t="s">
        <v>8</v>
      </c>
      <c r="I39" s="1"/>
      <c r="J39" s="2" t="s">
        <v>9</v>
      </c>
      <c r="K39" s="32"/>
      <c r="L39" s="1"/>
      <c r="M39" s="1"/>
    </row>
    <row r="40" spans="1:13" x14ac:dyDescent="0.25">
      <c r="A40" s="220" t="s">
        <v>26</v>
      </c>
      <c r="B40" s="220"/>
      <c r="C40" s="220"/>
      <c r="D40" s="2" t="s">
        <v>80</v>
      </c>
      <c r="E40" s="1"/>
      <c r="F40" s="1"/>
      <c r="H40" s="220" t="s">
        <v>26</v>
      </c>
      <c r="I40" s="220"/>
      <c r="J40" s="2" t="s">
        <v>7</v>
      </c>
      <c r="K40" s="1"/>
      <c r="L40" s="1"/>
      <c r="M40" s="1"/>
    </row>
    <row r="41" spans="1:13" ht="16.5" thickBot="1" x14ac:dyDescent="0.3">
      <c r="A41" s="207" t="s">
        <v>0</v>
      </c>
      <c r="B41" s="207"/>
      <c r="C41" s="207"/>
      <c r="D41" s="207"/>
      <c r="E41" s="207"/>
      <c r="F41" s="207"/>
      <c r="H41" s="207" t="s">
        <v>10</v>
      </c>
      <c r="I41" s="207"/>
      <c r="J41" s="207"/>
      <c r="K41" s="207"/>
      <c r="L41" s="207"/>
      <c r="M41" s="207"/>
    </row>
    <row r="42" spans="1:13" ht="16.5" thickBot="1" x14ac:dyDescent="0.3">
      <c r="A42" s="208" t="s">
        <v>5</v>
      </c>
      <c r="B42" s="209"/>
      <c r="C42" s="209"/>
      <c r="D42" s="209"/>
      <c r="E42" s="209"/>
      <c r="F42" s="210"/>
      <c r="H42" s="211" t="s">
        <v>5</v>
      </c>
      <c r="I42" s="212"/>
      <c r="J42" s="212"/>
      <c r="K42" s="212"/>
      <c r="L42" s="212"/>
      <c r="M42" s="213"/>
    </row>
    <row r="43" spans="1:13" ht="15.75" thickBot="1" x14ac:dyDescent="0.3">
      <c r="A43" s="19" t="s">
        <v>22</v>
      </c>
      <c r="B43" s="19" t="s">
        <v>203</v>
      </c>
      <c r="C43" s="19" t="s">
        <v>23</v>
      </c>
      <c r="D43" s="19" t="s">
        <v>2</v>
      </c>
      <c r="E43" s="20" t="s">
        <v>19</v>
      </c>
      <c r="F43" s="21" t="s">
        <v>4</v>
      </c>
      <c r="H43" s="22" t="s">
        <v>22</v>
      </c>
      <c r="I43" s="22" t="s">
        <v>23</v>
      </c>
      <c r="J43" s="22" t="s">
        <v>2</v>
      </c>
      <c r="K43" s="23" t="s">
        <v>19</v>
      </c>
      <c r="L43" s="29" t="s">
        <v>21</v>
      </c>
      <c r="M43" s="24" t="s">
        <v>4</v>
      </c>
    </row>
    <row r="44" spans="1:13" ht="15.75" x14ac:dyDescent="0.25">
      <c r="A44" s="3" t="s">
        <v>25</v>
      </c>
      <c r="B44" s="3" t="s">
        <v>204</v>
      </c>
      <c r="C44" s="3">
        <v>24</v>
      </c>
      <c r="D44" s="3">
        <v>24</v>
      </c>
      <c r="E44" s="17"/>
      <c r="F44" s="17">
        <f>E39*D44*E44</f>
        <v>0</v>
      </c>
      <c r="H44" s="3"/>
      <c r="I44" s="3"/>
      <c r="J44" s="3"/>
      <c r="K44" s="17"/>
      <c r="L44" s="28"/>
      <c r="M44" s="10"/>
    </row>
    <row r="45" spans="1:13" ht="15" customHeight="1" x14ac:dyDescent="0.25">
      <c r="A45" s="3"/>
      <c r="B45" s="3"/>
      <c r="C45" s="3"/>
      <c r="D45" s="3"/>
      <c r="E45" s="17"/>
      <c r="F45" s="17">
        <f>E40*C45*E45</f>
        <v>0</v>
      </c>
      <c r="H45" s="8"/>
      <c r="I45" s="8"/>
      <c r="J45" s="9"/>
      <c r="K45" s="10"/>
      <c r="L45" s="10"/>
      <c r="M45" s="10"/>
    </row>
    <row r="46" spans="1:13" ht="15.75" x14ac:dyDescent="0.25">
      <c r="A46" s="214" t="s">
        <v>11</v>
      </c>
      <c r="B46" s="215"/>
      <c r="C46" s="215"/>
      <c r="D46" s="215"/>
      <c r="E46" s="216"/>
      <c r="F46" s="7">
        <f>SUM(F44:F45)</f>
        <v>0</v>
      </c>
      <c r="H46" s="214" t="s">
        <v>11</v>
      </c>
      <c r="I46" s="215"/>
      <c r="J46" s="215"/>
      <c r="K46" s="216"/>
      <c r="L46" s="119"/>
      <c r="M46" s="7">
        <f>SUM(M44:M45)</f>
        <v>0</v>
      </c>
    </row>
    <row r="47" spans="1:13" s="56" customFormat="1" ht="15.75" x14ac:dyDescent="0.25">
      <c r="A47" s="130"/>
      <c r="B47" s="130"/>
      <c r="C47" s="130"/>
      <c r="D47" s="130"/>
      <c r="E47" s="130"/>
      <c r="F47" s="131"/>
      <c r="H47" s="130"/>
      <c r="I47" s="130"/>
      <c r="J47" s="130"/>
      <c r="K47" s="130"/>
      <c r="L47" s="130"/>
      <c r="M47" s="131"/>
    </row>
    <row r="48" spans="1:13" ht="15.75" x14ac:dyDescent="0.25">
      <c r="A48" s="206" t="s">
        <v>164</v>
      </c>
      <c r="B48" s="206"/>
      <c r="C48" s="206"/>
      <c r="D48" s="206"/>
      <c r="E48" s="206"/>
      <c r="F48" s="206"/>
      <c r="G48" s="206"/>
      <c r="H48" s="206"/>
      <c r="I48" s="206"/>
      <c r="J48" s="206"/>
      <c r="K48" s="206"/>
      <c r="L48" s="206"/>
      <c r="M48" s="206"/>
    </row>
    <row r="49" spans="1:13" x14ac:dyDescent="0.25">
      <c r="A49" s="132" t="s">
        <v>86</v>
      </c>
      <c r="B49" s="132"/>
      <c r="C49" s="18"/>
      <c r="D49" s="2" t="s">
        <v>9</v>
      </c>
      <c r="E49" s="32">
        <v>10</v>
      </c>
      <c r="F49" s="1"/>
      <c r="H49" s="1" t="s">
        <v>8</v>
      </c>
      <c r="I49" s="1"/>
      <c r="J49" s="2" t="s">
        <v>9</v>
      </c>
      <c r="K49" s="32"/>
      <c r="L49" s="1"/>
      <c r="M49" s="1"/>
    </row>
    <row r="50" spans="1:13" x14ac:dyDescent="0.25">
      <c r="A50" s="220" t="s">
        <v>26</v>
      </c>
      <c r="B50" s="220"/>
      <c r="C50" s="220"/>
      <c r="D50" s="2" t="s">
        <v>80</v>
      </c>
      <c r="E50" s="1"/>
      <c r="F50" s="1"/>
      <c r="H50" s="220" t="s">
        <v>26</v>
      </c>
      <c r="I50" s="220"/>
      <c r="J50" s="2" t="s">
        <v>7</v>
      </c>
      <c r="K50" s="1"/>
      <c r="L50" s="1"/>
      <c r="M50" s="1"/>
    </row>
    <row r="51" spans="1:13" ht="16.5" thickBot="1" x14ac:dyDescent="0.3">
      <c r="A51" s="207" t="s">
        <v>0</v>
      </c>
      <c r="B51" s="207"/>
      <c r="C51" s="207"/>
      <c r="D51" s="207"/>
      <c r="E51" s="207"/>
      <c r="F51" s="207"/>
      <c r="H51" s="207" t="s">
        <v>10</v>
      </c>
      <c r="I51" s="207"/>
      <c r="J51" s="207"/>
      <c r="K51" s="207"/>
      <c r="L51" s="207"/>
      <c r="M51" s="207"/>
    </row>
    <row r="52" spans="1:13" ht="16.5" thickBot="1" x14ac:dyDescent="0.3">
      <c r="A52" s="208" t="s">
        <v>5</v>
      </c>
      <c r="B52" s="209"/>
      <c r="C52" s="209"/>
      <c r="D52" s="209"/>
      <c r="E52" s="209"/>
      <c r="F52" s="210"/>
      <c r="H52" s="211" t="s">
        <v>5</v>
      </c>
      <c r="I52" s="212"/>
      <c r="J52" s="212"/>
      <c r="K52" s="212"/>
      <c r="L52" s="212"/>
      <c r="M52" s="213"/>
    </row>
    <row r="53" spans="1:13" ht="15.75" thickBot="1" x14ac:dyDescent="0.3">
      <c r="A53" s="19" t="s">
        <v>22</v>
      </c>
      <c r="B53" s="19" t="s">
        <v>203</v>
      </c>
      <c r="C53" s="19" t="s">
        <v>23</v>
      </c>
      <c r="D53" s="19" t="s">
        <v>2</v>
      </c>
      <c r="E53" s="20" t="s">
        <v>19</v>
      </c>
      <c r="F53" s="21" t="s">
        <v>4</v>
      </c>
      <c r="H53" s="22" t="s">
        <v>22</v>
      </c>
      <c r="I53" s="22" t="s">
        <v>23</v>
      </c>
      <c r="J53" s="22" t="s">
        <v>2</v>
      </c>
      <c r="K53" s="23" t="s">
        <v>19</v>
      </c>
      <c r="L53" s="29" t="s">
        <v>21</v>
      </c>
      <c r="M53" s="24" t="s">
        <v>4</v>
      </c>
    </row>
    <row r="54" spans="1:13" ht="15.75" x14ac:dyDescent="0.25">
      <c r="A54" s="3" t="s">
        <v>25</v>
      </c>
      <c r="B54" s="3" t="s">
        <v>204</v>
      </c>
      <c r="C54" s="3">
        <v>24</v>
      </c>
      <c r="D54" s="3">
        <v>24</v>
      </c>
      <c r="E54" s="17"/>
      <c r="F54" s="17">
        <f>E49*D54*E54</f>
        <v>0</v>
      </c>
      <c r="H54" s="3"/>
      <c r="I54" s="3"/>
      <c r="J54" s="3"/>
      <c r="K54" s="17"/>
      <c r="L54" s="28"/>
      <c r="M54" s="10"/>
    </row>
    <row r="55" spans="1:13" ht="15" customHeight="1" x14ac:dyDescent="0.25">
      <c r="A55" s="3"/>
      <c r="B55" s="3"/>
      <c r="C55" s="3"/>
      <c r="D55" s="3"/>
      <c r="E55" s="17"/>
      <c r="F55" s="17">
        <f>E50*C55*E55</f>
        <v>0</v>
      </c>
      <c r="H55" s="8"/>
      <c r="I55" s="8"/>
      <c r="J55" s="9"/>
      <c r="K55" s="10"/>
      <c r="L55" s="10"/>
      <c r="M55" s="10"/>
    </row>
    <row r="56" spans="1:13" ht="15.75" x14ac:dyDescent="0.25">
      <c r="A56" s="214" t="s">
        <v>11</v>
      </c>
      <c r="B56" s="215"/>
      <c r="C56" s="215"/>
      <c r="D56" s="215"/>
      <c r="E56" s="216"/>
      <c r="F56" s="7">
        <f>SUM(F54:F55)</f>
        <v>0</v>
      </c>
      <c r="H56" s="214" t="s">
        <v>11</v>
      </c>
      <c r="I56" s="215"/>
      <c r="J56" s="215"/>
      <c r="K56" s="216"/>
      <c r="L56" s="119"/>
      <c r="M56" s="7">
        <f>SUM(M54:M55)</f>
        <v>0</v>
      </c>
    </row>
    <row r="58" spans="1:13" x14ac:dyDescent="0.25">
      <c r="A58" s="218" t="s">
        <v>17</v>
      </c>
      <c r="B58" s="218"/>
      <c r="C58" s="218"/>
      <c r="D58" s="218"/>
      <c r="E58" s="218"/>
      <c r="F58" s="218"/>
      <c r="H58" s="218" t="s">
        <v>18</v>
      </c>
      <c r="I58" s="218"/>
      <c r="J58" s="218"/>
      <c r="K58" s="218"/>
      <c r="L58" s="218"/>
      <c r="M58" s="43"/>
    </row>
    <row r="59" spans="1:13" x14ac:dyDescent="0.25">
      <c r="A59" s="219" t="s">
        <v>183</v>
      </c>
      <c r="B59" s="219"/>
      <c r="C59" s="219"/>
      <c r="D59" s="219"/>
      <c r="E59" s="219"/>
      <c r="F59" s="169">
        <f>F56+F46+F26+F16</f>
        <v>0</v>
      </c>
      <c r="H59" s="219" t="s">
        <v>183</v>
      </c>
      <c r="I59" s="219"/>
      <c r="J59" s="219"/>
      <c r="K59" s="219"/>
      <c r="L59" s="30"/>
      <c r="M59" s="44"/>
    </row>
    <row r="60" spans="1:13" x14ac:dyDescent="0.25">
      <c r="A60" s="219" t="s">
        <v>184</v>
      </c>
      <c r="B60" s="219"/>
      <c r="C60" s="219"/>
      <c r="D60" s="219"/>
      <c r="E60" s="219"/>
      <c r="F60" s="169">
        <f>F36</f>
        <v>0</v>
      </c>
      <c r="H60" s="219" t="s">
        <v>184</v>
      </c>
      <c r="I60" s="219"/>
      <c r="J60" s="219"/>
      <c r="K60" s="219"/>
      <c r="L60" s="42"/>
      <c r="M60" s="44"/>
    </row>
    <row r="61" spans="1:13" x14ac:dyDescent="0.25">
      <c r="A61" s="218" t="s">
        <v>11</v>
      </c>
      <c r="B61" s="218"/>
      <c r="C61" s="218"/>
      <c r="D61" s="218"/>
      <c r="E61" s="218"/>
      <c r="F61" s="170">
        <f>SUM(F59:F59)</f>
        <v>0</v>
      </c>
      <c r="H61" s="218" t="s">
        <v>11</v>
      </c>
      <c r="I61" s="218"/>
      <c r="J61" s="218"/>
      <c r="K61" s="218"/>
      <c r="L61" s="31"/>
      <c r="M61" s="43"/>
    </row>
  </sheetData>
  <customSheetViews>
    <customSheetView guid="{6B2C8637-78CC-4CB6-97F7-DEE04A596283}" showGridLines="0">
      <selection activeCell="A13" sqref="A13:E13"/>
      <pageMargins left="0.51181102362204722" right="0.51181102362204722" top="0.78740157480314965" bottom="0.78740157480314965" header="0.31496062992125984" footer="0.31496062992125984"/>
      <pageSetup scale="60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51">
    <mergeCell ref="A32:F32"/>
    <mergeCell ref="H32:M32"/>
    <mergeCell ref="A42:F42"/>
    <mergeCell ref="H42:M42"/>
    <mergeCell ref="A52:F52"/>
    <mergeCell ref="H52:M52"/>
    <mergeCell ref="A36:E36"/>
    <mergeCell ref="H36:K36"/>
    <mergeCell ref="A38:M38"/>
    <mergeCell ref="A40:C40"/>
    <mergeCell ref="H40:I40"/>
    <mergeCell ref="A41:F41"/>
    <mergeCell ref="H41:M41"/>
    <mergeCell ref="A51:F51"/>
    <mergeCell ref="H51:M51"/>
    <mergeCell ref="A8:M8"/>
    <mergeCell ref="H16:K16"/>
    <mergeCell ref="A18:M18"/>
    <mergeCell ref="A11:F11"/>
    <mergeCell ref="H11:M11"/>
    <mergeCell ref="A16:E16"/>
    <mergeCell ref="A12:F12"/>
    <mergeCell ref="H12:M12"/>
    <mergeCell ref="H59:K59"/>
    <mergeCell ref="A61:E61"/>
    <mergeCell ref="H61:K61"/>
    <mergeCell ref="A58:F58"/>
    <mergeCell ref="H58:L58"/>
    <mergeCell ref="A59:E59"/>
    <mergeCell ref="A60:E60"/>
    <mergeCell ref="H60:K60"/>
    <mergeCell ref="A21:F21"/>
    <mergeCell ref="H21:M21"/>
    <mergeCell ref="A26:E26"/>
    <mergeCell ref="A27:E27"/>
    <mergeCell ref="J27:K27"/>
    <mergeCell ref="H26:K26"/>
    <mergeCell ref="A22:F22"/>
    <mergeCell ref="H22:M22"/>
    <mergeCell ref="A28:M28"/>
    <mergeCell ref="A30:C30"/>
    <mergeCell ref="H30:I30"/>
    <mergeCell ref="A31:F31"/>
    <mergeCell ref="H31:M31"/>
    <mergeCell ref="A56:E56"/>
    <mergeCell ref="H56:K56"/>
    <mergeCell ref="A46:E46"/>
    <mergeCell ref="H46:K46"/>
    <mergeCell ref="A48:M48"/>
    <mergeCell ref="A50:C50"/>
    <mergeCell ref="H50:I50"/>
  </mergeCells>
  <pageMargins left="0.51181102362204722" right="0.51181102362204722" top="0.78740157480314965" bottom="0.78740157480314965" header="0.31496062992125984" footer="0.31496062992125984"/>
  <pageSetup scale="45" orientation="portrait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64"/>
  <sheetViews>
    <sheetView showGridLines="0" tabSelected="1" topLeftCell="A22" zoomScale="90" zoomScaleNormal="90" workbookViewId="0">
      <selection activeCell="A57" sqref="A57"/>
    </sheetView>
  </sheetViews>
  <sheetFormatPr defaultRowHeight="15" x14ac:dyDescent="0.25"/>
  <cols>
    <col min="1" max="1" width="25.28515625" customWidth="1"/>
    <col min="2" max="2" width="22.28515625" customWidth="1"/>
    <col min="3" max="3" width="25.7109375" customWidth="1"/>
    <col min="4" max="4" width="5.42578125" customWidth="1"/>
    <col min="5" max="5" width="11.42578125" bestFit="1" customWidth="1"/>
    <col min="6" max="6" width="20.140625" bestFit="1" customWidth="1"/>
    <col min="7" max="7" width="2.7109375" customWidth="1"/>
    <col min="8" max="8" width="28.7109375" customWidth="1"/>
    <col min="9" max="9" width="17" customWidth="1"/>
    <col min="10" max="10" width="4.7109375" customWidth="1"/>
    <col min="11" max="11" width="12.5703125" customWidth="1"/>
    <col min="12" max="12" width="9.7109375" customWidth="1"/>
    <col min="13" max="13" width="14.85546875" bestFit="1" customWidth="1"/>
  </cols>
  <sheetData>
    <row r="7" spans="1:13" x14ac:dyDescent="0.25">
      <c r="L7" s="34" t="s">
        <v>28</v>
      </c>
      <c r="M7" s="35">
        <f ca="1">NOW()</f>
        <v>41864.715551273148</v>
      </c>
    </row>
    <row r="8" spans="1:13" ht="15.75" x14ac:dyDescent="0.25">
      <c r="A8" s="206" t="s">
        <v>171</v>
      </c>
      <c r="B8" s="206"/>
      <c r="C8" s="206"/>
      <c r="D8" s="206"/>
      <c r="E8" s="206"/>
      <c r="F8" s="206"/>
      <c r="G8" s="206"/>
      <c r="H8" s="206"/>
      <c r="I8" s="206"/>
      <c r="J8" s="206"/>
      <c r="K8" s="206"/>
      <c r="L8" s="206"/>
      <c r="M8" s="206"/>
    </row>
    <row r="9" spans="1:13" x14ac:dyDescent="0.25">
      <c r="A9" s="132" t="s">
        <v>83</v>
      </c>
      <c r="B9" s="132"/>
      <c r="C9" s="18"/>
      <c r="D9" s="2" t="s">
        <v>9</v>
      </c>
      <c r="E9" s="32">
        <v>8</v>
      </c>
      <c r="F9" s="1"/>
      <c r="H9" s="1" t="s">
        <v>8</v>
      </c>
      <c r="I9" s="1"/>
      <c r="J9" s="2" t="s">
        <v>9</v>
      </c>
      <c r="K9" s="32"/>
      <c r="L9" s="1"/>
      <c r="M9" s="1"/>
    </row>
    <row r="10" spans="1:13" x14ac:dyDescent="0.25">
      <c r="A10" s="165" t="s">
        <v>27</v>
      </c>
      <c r="B10" s="205"/>
      <c r="C10" s="161"/>
      <c r="D10" s="2" t="s">
        <v>80</v>
      </c>
      <c r="E10" s="1"/>
      <c r="F10" s="1"/>
      <c r="H10" s="165" t="s">
        <v>27</v>
      </c>
      <c r="I10" s="161"/>
      <c r="J10" s="2" t="s">
        <v>7</v>
      </c>
      <c r="K10" s="1"/>
      <c r="L10" s="1"/>
      <c r="M10" s="1"/>
    </row>
    <row r="11" spans="1:13" ht="16.5" thickBot="1" x14ac:dyDescent="0.3">
      <c r="A11" s="207" t="s">
        <v>0</v>
      </c>
      <c r="B11" s="207"/>
      <c r="C11" s="207"/>
      <c r="D11" s="207"/>
      <c r="E11" s="207"/>
      <c r="F11" s="207"/>
      <c r="H11" s="207" t="s">
        <v>10</v>
      </c>
      <c r="I11" s="207"/>
      <c r="J11" s="207"/>
      <c r="K11" s="207"/>
      <c r="L11" s="207"/>
      <c r="M11" s="207"/>
    </row>
    <row r="12" spans="1:13" ht="15.75" thickBot="1" x14ac:dyDescent="0.3">
      <c r="A12" s="19" t="s">
        <v>22</v>
      </c>
      <c r="B12" s="19" t="s">
        <v>203</v>
      </c>
      <c r="C12" s="19" t="s">
        <v>23</v>
      </c>
      <c r="D12" s="19" t="s">
        <v>2</v>
      </c>
      <c r="E12" s="20" t="s">
        <v>19</v>
      </c>
      <c r="F12" s="21" t="s">
        <v>4</v>
      </c>
      <c r="H12" s="22" t="s">
        <v>22</v>
      </c>
      <c r="I12" s="22" t="s">
        <v>23</v>
      </c>
      <c r="J12" s="22" t="s">
        <v>2</v>
      </c>
      <c r="K12" s="23" t="s">
        <v>19</v>
      </c>
      <c r="L12" s="29" t="s">
        <v>21</v>
      </c>
      <c r="M12" s="24" t="s">
        <v>4</v>
      </c>
    </row>
    <row r="13" spans="1:13" ht="15.75" x14ac:dyDescent="0.25">
      <c r="A13" s="208" t="s">
        <v>5</v>
      </c>
      <c r="B13" s="209"/>
      <c r="C13" s="209"/>
      <c r="D13" s="209"/>
      <c r="E13" s="209"/>
      <c r="F13" s="210"/>
      <c r="H13" s="211" t="s">
        <v>5</v>
      </c>
      <c r="I13" s="212"/>
      <c r="J13" s="212"/>
      <c r="K13" s="212"/>
      <c r="L13" s="212"/>
      <c r="M13" s="213"/>
    </row>
    <row r="14" spans="1:13" ht="15.75" x14ac:dyDescent="0.25">
      <c r="A14" s="3" t="s">
        <v>206</v>
      </c>
      <c r="B14" s="3" t="s">
        <v>205</v>
      </c>
      <c r="C14" s="3">
        <v>3</v>
      </c>
      <c r="D14" s="3">
        <v>24</v>
      </c>
      <c r="E14" s="17"/>
      <c r="F14" s="17">
        <f>E9*C14*E14</f>
        <v>0</v>
      </c>
      <c r="H14" s="3"/>
      <c r="I14" s="3"/>
      <c r="J14" s="3"/>
      <c r="K14" s="17"/>
      <c r="L14" s="28"/>
      <c r="M14" s="10"/>
    </row>
    <row r="15" spans="1:13" ht="15.75" x14ac:dyDescent="0.25">
      <c r="A15" s="12"/>
      <c r="B15" s="12"/>
      <c r="C15" s="12"/>
      <c r="D15" s="13"/>
      <c r="E15" s="14"/>
      <c r="F15" s="17"/>
      <c r="H15" s="12"/>
      <c r="I15" s="12"/>
      <c r="J15" s="13"/>
      <c r="K15" s="14"/>
      <c r="L15" s="14"/>
      <c r="M15" s="14"/>
    </row>
    <row r="16" spans="1:13" ht="15.75" x14ac:dyDescent="0.25">
      <c r="A16" s="214" t="s">
        <v>11</v>
      </c>
      <c r="B16" s="215"/>
      <c r="C16" s="215"/>
      <c r="D16" s="215"/>
      <c r="E16" s="216"/>
      <c r="F16" s="7">
        <f>SUM(F14:F15)</f>
        <v>0</v>
      </c>
      <c r="H16" s="214" t="s">
        <v>11</v>
      </c>
      <c r="I16" s="215"/>
      <c r="J16" s="215"/>
      <c r="K16" s="216"/>
      <c r="L16" s="160"/>
      <c r="M16" s="7">
        <f>SUM(M14:M15)</f>
        <v>0</v>
      </c>
    </row>
    <row r="17" spans="1:13" x14ac:dyDescent="0.25">
      <c r="J17" s="222" t="s">
        <v>12</v>
      </c>
      <c r="K17" s="222"/>
      <c r="L17" s="157"/>
      <c r="M17" s="25"/>
    </row>
    <row r="18" spans="1:13" x14ac:dyDescent="0.25">
      <c r="J18" s="26"/>
      <c r="K18" s="26"/>
      <c r="L18" s="26"/>
      <c r="M18" s="27"/>
    </row>
    <row r="19" spans="1:13" s="56" customFormat="1" ht="15.75" x14ac:dyDescent="0.25">
      <c r="A19" s="206" t="s">
        <v>175</v>
      </c>
      <c r="B19" s="206"/>
      <c r="C19" s="206"/>
      <c r="D19" s="206"/>
      <c r="E19" s="206"/>
      <c r="F19" s="206"/>
      <c r="G19" s="206"/>
      <c r="H19" s="206"/>
      <c r="I19" s="206"/>
      <c r="J19" s="206"/>
      <c r="K19" s="206"/>
      <c r="L19" s="206"/>
      <c r="M19" s="206"/>
    </row>
    <row r="20" spans="1:13" x14ac:dyDescent="0.25">
      <c r="A20" s="132" t="s">
        <v>160</v>
      </c>
      <c r="B20" s="132"/>
      <c r="C20" s="18"/>
      <c r="D20" s="2" t="s">
        <v>9</v>
      </c>
      <c r="E20" s="32">
        <v>10</v>
      </c>
      <c r="F20" s="1"/>
      <c r="H20" s="1" t="s">
        <v>8</v>
      </c>
      <c r="I20" s="1"/>
      <c r="J20" s="2" t="s">
        <v>9</v>
      </c>
      <c r="K20" s="32"/>
      <c r="L20" s="1"/>
      <c r="M20" s="1"/>
    </row>
    <row r="21" spans="1:13" x14ac:dyDescent="0.25">
      <c r="A21" s="165" t="s">
        <v>27</v>
      </c>
      <c r="B21" s="205"/>
      <c r="C21" s="161"/>
      <c r="D21" s="2" t="s">
        <v>161</v>
      </c>
      <c r="E21" s="1"/>
      <c r="F21" s="1"/>
      <c r="H21" s="165" t="s">
        <v>27</v>
      </c>
      <c r="I21" s="161"/>
      <c r="J21" s="2" t="s">
        <v>7</v>
      </c>
      <c r="K21" s="1"/>
      <c r="L21" s="1"/>
      <c r="M21" s="1"/>
    </row>
    <row r="22" spans="1:13" ht="16.5" thickBot="1" x14ac:dyDescent="0.3">
      <c r="A22" s="207" t="s">
        <v>0</v>
      </c>
      <c r="B22" s="207"/>
      <c r="C22" s="207"/>
      <c r="D22" s="207"/>
      <c r="E22" s="207"/>
      <c r="F22" s="207"/>
      <c r="H22" s="207" t="s">
        <v>10</v>
      </c>
      <c r="I22" s="207"/>
      <c r="J22" s="207"/>
      <c r="K22" s="207"/>
      <c r="L22" s="207"/>
      <c r="M22" s="207"/>
    </row>
    <row r="23" spans="1:13" ht="15.75" thickBot="1" x14ac:dyDescent="0.3">
      <c r="A23" s="19" t="s">
        <v>22</v>
      </c>
      <c r="B23" s="19" t="s">
        <v>203</v>
      </c>
      <c r="C23" s="19" t="s">
        <v>23</v>
      </c>
      <c r="D23" s="19" t="s">
        <v>2</v>
      </c>
      <c r="E23" s="20" t="s">
        <v>19</v>
      </c>
      <c r="F23" s="21" t="s">
        <v>4</v>
      </c>
      <c r="H23" s="22" t="s">
        <v>22</v>
      </c>
      <c r="I23" s="22" t="s">
        <v>23</v>
      </c>
      <c r="J23" s="22" t="s">
        <v>2</v>
      </c>
      <c r="K23" s="23" t="s">
        <v>19</v>
      </c>
      <c r="L23" s="29" t="s">
        <v>21</v>
      </c>
      <c r="M23" s="24" t="s">
        <v>4</v>
      </c>
    </row>
    <row r="24" spans="1:13" ht="15.75" x14ac:dyDescent="0.25">
      <c r="A24" s="208" t="s">
        <v>5</v>
      </c>
      <c r="B24" s="209"/>
      <c r="C24" s="209"/>
      <c r="D24" s="209"/>
      <c r="E24" s="209"/>
      <c r="F24" s="210"/>
      <c r="H24" s="211" t="s">
        <v>5</v>
      </c>
      <c r="I24" s="212"/>
      <c r="J24" s="212"/>
      <c r="K24" s="212"/>
      <c r="L24" s="212"/>
      <c r="M24" s="213"/>
    </row>
    <row r="25" spans="1:13" ht="15.75" x14ac:dyDescent="0.25">
      <c r="A25" s="3" t="s">
        <v>206</v>
      </c>
      <c r="B25" s="3" t="s">
        <v>205</v>
      </c>
      <c r="C25" s="3">
        <v>5</v>
      </c>
      <c r="D25" s="3">
        <v>25</v>
      </c>
      <c r="E25" s="17"/>
      <c r="F25" s="17">
        <f>E20*C25*E25</f>
        <v>0</v>
      </c>
      <c r="H25" s="3"/>
      <c r="I25" s="3"/>
      <c r="J25" s="3"/>
      <c r="K25" s="17"/>
      <c r="L25" s="28"/>
      <c r="M25" s="10"/>
    </row>
    <row r="26" spans="1:13" ht="15.75" x14ac:dyDescent="0.25">
      <c r="A26" s="12"/>
      <c r="B26" s="12"/>
      <c r="C26" s="12"/>
      <c r="D26" s="13"/>
      <c r="E26" s="14"/>
      <c r="F26" s="17"/>
      <c r="H26" s="12"/>
      <c r="I26" s="12"/>
      <c r="J26" s="13"/>
      <c r="K26" s="14"/>
      <c r="L26" s="14"/>
      <c r="M26" s="14"/>
    </row>
    <row r="27" spans="1:13" ht="15.75" x14ac:dyDescent="0.25">
      <c r="A27" s="214" t="s">
        <v>11</v>
      </c>
      <c r="B27" s="215"/>
      <c r="C27" s="215"/>
      <c r="D27" s="215"/>
      <c r="E27" s="216"/>
      <c r="F27" s="7">
        <f>SUM(F25:F26)</f>
        <v>0</v>
      </c>
      <c r="H27" s="214" t="s">
        <v>11</v>
      </c>
      <c r="I27" s="215"/>
      <c r="J27" s="215"/>
      <c r="K27" s="216"/>
      <c r="L27" s="160"/>
      <c r="M27" s="7">
        <f>SUM(M25:M26)</f>
        <v>0</v>
      </c>
    </row>
    <row r="28" spans="1:13" x14ac:dyDescent="0.25">
      <c r="J28" s="222" t="s">
        <v>12</v>
      </c>
      <c r="K28" s="222"/>
      <c r="L28" s="157"/>
      <c r="M28" s="25"/>
    </row>
    <row r="29" spans="1:13" x14ac:dyDescent="0.25">
      <c r="J29" s="26"/>
      <c r="K29" s="26"/>
      <c r="L29" s="26"/>
      <c r="M29" s="27"/>
    </row>
    <row r="30" spans="1:13" ht="15.75" x14ac:dyDescent="0.25">
      <c r="A30" s="206" t="s">
        <v>165</v>
      </c>
      <c r="B30" s="206"/>
      <c r="C30" s="206"/>
      <c r="D30" s="206"/>
      <c r="E30" s="206"/>
      <c r="F30" s="206"/>
      <c r="G30" s="206"/>
      <c r="H30" s="206"/>
      <c r="I30" s="206"/>
      <c r="J30" s="206"/>
      <c r="K30" s="206"/>
      <c r="L30" s="206"/>
      <c r="M30" s="206"/>
    </row>
    <row r="31" spans="1:13" x14ac:dyDescent="0.25">
      <c r="A31" s="132" t="s">
        <v>84</v>
      </c>
      <c r="B31" s="132"/>
      <c r="C31" s="18"/>
      <c r="D31" s="2" t="s">
        <v>9</v>
      </c>
      <c r="E31" s="32">
        <v>11</v>
      </c>
      <c r="F31" s="1"/>
      <c r="H31" s="1" t="s">
        <v>8</v>
      </c>
      <c r="I31" s="1"/>
      <c r="J31" s="2" t="s">
        <v>9</v>
      </c>
      <c r="K31" s="32"/>
      <c r="L31" s="1"/>
      <c r="M31" s="1"/>
    </row>
    <row r="32" spans="1:13" x14ac:dyDescent="0.25">
      <c r="A32" s="220" t="s">
        <v>27</v>
      </c>
      <c r="B32" s="220"/>
      <c r="C32" s="220"/>
      <c r="D32" s="2" t="s">
        <v>81</v>
      </c>
      <c r="E32" s="1"/>
      <c r="F32" s="1"/>
      <c r="H32" s="220" t="s">
        <v>27</v>
      </c>
      <c r="I32" s="220"/>
      <c r="J32" s="2" t="s">
        <v>7</v>
      </c>
      <c r="K32" s="1"/>
      <c r="L32" s="1"/>
      <c r="M32" s="1"/>
    </row>
    <row r="33" spans="1:13" ht="16.5" thickBot="1" x14ac:dyDescent="0.3">
      <c r="A33" s="207" t="s">
        <v>0</v>
      </c>
      <c r="B33" s="207"/>
      <c r="C33" s="207"/>
      <c r="D33" s="207"/>
      <c r="E33" s="207"/>
      <c r="F33" s="207"/>
      <c r="H33" s="207" t="s">
        <v>10</v>
      </c>
      <c r="I33" s="207"/>
      <c r="J33" s="207"/>
      <c r="K33" s="207"/>
      <c r="L33" s="207"/>
      <c r="M33" s="207"/>
    </row>
    <row r="34" spans="1:13" ht="15.75" thickBot="1" x14ac:dyDescent="0.3">
      <c r="A34" s="19" t="s">
        <v>22</v>
      </c>
      <c r="B34" s="19" t="s">
        <v>203</v>
      </c>
      <c r="C34" s="19" t="s">
        <v>23</v>
      </c>
      <c r="D34" s="19" t="s">
        <v>2</v>
      </c>
      <c r="E34" s="20" t="s">
        <v>19</v>
      </c>
      <c r="F34" s="21" t="s">
        <v>4</v>
      </c>
      <c r="H34" s="22" t="s">
        <v>22</v>
      </c>
      <c r="I34" s="22" t="s">
        <v>23</v>
      </c>
      <c r="J34" s="22" t="s">
        <v>2</v>
      </c>
      <c r="K34" s="23" t="s">
        <v>19</v>
      </c>
      <c r="L34" s="29" t="s">
        <v>21</v>
      </c>
      <c r="M34" s="24" t="s">
        <v>4</v>
      </c>
    </row>
    <row r="35" spans="1:13" ht="15.75" x14ac:dyDescent="0.25">
      <c r="A35" s="208" t="s">
        <v>6</v>
      </c>
      <c r="B35" s="209"/>
      <c r="C35" s="209"/>
      <c r="D35" s="209"/>
      <c r="E35" s="209"/>
      <c r="F35" s="210"/>
      <c r="H35" s="211" t="s">
        <v>6</v>
      </c>
      <c r="I35" s="212"/>
      <c r="J35" s="212"/>
      <c r="K35" s="212"/>
      <c r="L35" s="212"/>
      <c r="M35" s="213"/>
    </row>
    <row r="36" spans="1:13" ht="15.75" x14ac:dyDescent="0.25">
      <c r="A36" s="3" t="s">
        <v>206</v>
      </c>
      <c r="B36" s="3" t="s">
        <v>202</v>
      </c>
      <c r="C36" s="3">
        <v>1</v>
      </c>
      <c r="D36" s="3">
        <v>25</v>
      </c>
      <c r="E36" s="17"/>
      <c r="F36" s="17">
        <f>E31*C36*E36</f>
        <v>0</v>
      </c>
      <c r="H36" s="3"/>
      <c r="I36" s="3"/>
      <c r="J36" s="3"/>
      <c r="K36" s="17"/>
      <c r="L36" s="28"/>
      <c r="M36" s="10"/>
    </row>
    <row r="37" spans="1:13" ht="15.75" x14ac:dyDescent="0.25">
      <c r="A37" s="12"/>
      <c r="B37" s="12"/>
      <c r="C37" s="12"/>
      <c r="D37" s="13"/>
      <c r="E37" s="14"/>
      <c r="F37" s="17"/>
      <c r="H37" s="12"/>
      <c r="I37" s="12"/>
      <c r="J37" s="13"/>
      <c r="K37" s="14"/>
      <c r="L37" s="14"/>
      <c r="M37" s="14"/>
    </row>
    <row r="38" spans="1:13" ht="15.75" x14ac:dyDescent="0.25">
      <c r="A38" s="214" t="s">
        <v>11</v>
      </c>
      <c r="B38" s="215"/>
      <c r="C38" s="215"/>
      <c r="D38" s="215"/>
      <c r="E38" s="216"/>
      <c r="F38" s="7">
        <f>SUM(F36:F37)</f>
        <v>0</v>
      </c>
      <c r="H38" s="214" t="s">
        <v>11</v>
      </c>
      <c r="I38" s="215"/>
      <c r="J38" s="215"/>
      <c r="K38" s="216"/>
      <c r="L38" s="119"/>
      <c r="M38" s="7">
        <f>SUM(M36:M37)</f>
        <v>0</v>
      </c>
    </row>
    <row r="39" spans="1:13" s="56" customFormat="1" ht="15.75" x14ac:dyDescent="0.25">
      <c r="A39" s="130"/>
      <c r="B39" s="130"/>
      <c r="C39" s="130"/>
      <c r="D39" s="130"/>
      <c r="E39" s="130"/>
      <c r="F39" s="131"/>
      <c r="H39" s="130"/>
      <c r="I39" s="130"/>
      <c r="J39" s="130"/>
      <c r="K39" s="130"/>
      <c r="L39" s="130"/>
      <c r="M39" s="131"/>
    </row>
    <row r="40" spans="1:13" s="56" customFormat="1" ht="15.75" x14ac:dyDescent="0.25">
      <c r="A40" s="130"/>
      <c r="B40" s="130"/>
      <c r="C40" s="130"/>
      <c r="D40" s="130"/>
      <c r="E40" s="130"/>
      <c r="F40" s="131"/>
      <c r="H40" s="130"/>
      <c r="I40" s="130"/>
      <c r="J40" s="130"/>
      <c r="K40" s="130"/>
      <c r="L40" s="130"/>
      <c r="M40" s="131"/>
    </row>
    <row r="41" spans="1:13" ht="15.75" x14ac:dyDescent="0.25">
      <c r="A41" s="206" t="s">
        <v>163</v>
      </c>
      <c r="B41" s="206"/>
      <c r="C41" s="206"/>
      <c r="D41" s="206"/>
      <c r="E41" s="206"/>
      <c r="F41" s="206"/>
      <c r="G41" s="206"/>
      <c r="H41" s="206"/>
      <c r="I41" s="206"/>
      <c r="J41" s="206"/>
      <c r="K41" s="206"/>
      <c r="L41" s="206"/>
      <c r="M41" s="206"/>
    </row>
    <row r="42" spans="1:13" x14ac:dyDescent="0.25">
      <c r="A42" s="132" t="s">
        <v>85</v>
      </c>
      <c r="B42" s="132"/>
      <c r="C42" s="18"/>
      <c r="D42" s="2" t="s">
        <v>9</v>
      </c>
      <c r="E42" s="32">
        <v>10</v>
      </c>
      <c r="F42" s="1"/>
      <c r="H42" s="1" t="s">
        <v>8</v>
      </c>
      <c r="I42" s="1"/>
      <c r="J42" s="2" t="s">
        <v>9</v>
      </c>
      <c r="K42" s="32"/>
      <c r="L42" s="1"/>
      <c r="M42" s="1"/>
    </row>
    <row r="43" spans="1:13" x14ac:dyDescent="0.25">
      <c r="A43" s="220" t="s">
        <v>27</v>
      </c>
      <c r="B43" s="220"/>
      <c r="C43" s="220"/>
      <c r="D43" s="2" t="s">
        <v>80</v>
      </c>
      <c r="E43" s="1"/>
      <c r="F43" s="1"/>
      <c r="H43" s="220" t="s">
        <v>27</v>
      </c>
      <c r="I43" s="220"/>
      <c r="J43" s="2" t="s">
        <v>7</v>
      </c>
      <c r="K43" s="1"/>
      <c r="L43" s="1"/>
      <c r="M43" s="1"/>
    </row>
    <row r="44" spans="1:13" ht="16.5" thickBot="1" x14ac:dyDescent="0.3">
      <c r="A44" s="207" t="s">
        <v>0</v>
      </c>
      <c r="B44" s="207"/>
      <c r="C44" s="207"/>
      <c r="D44" s="207"/>
      <c r="E44" s="207"/>
      <c r="F44" s="207"/>
      <c r="H44" s="207" t="s">
        <v>10</v>
      </c>
      <c r="I44" s="207"/>
      <c r="J44" s="207"/>
      <c r="K44" s="207"/>
      <c r="L44" s="207"/>
      <c r="M44" s="207"/>
    </row>
    <row r="45" spans="1:13" ht="15.75" thickBot="1" x14ac:dyDescent="0.3">
      <c r="A45" s="19" t="s">
        <v>22</v>
      </c>
      <c r="B45" s="19" t="s">
        <v>203</v>
      </c>
      <c r="C45" s="19" t="s">
        <v>23</v>
      </c>
      <c r="D45" s="19" t="s">
        <v>2</v>
      </c>
      <c r="E45" s="20" t="s">
        <v>19</v>
      </c>
      <c r="F45" s="21" t="s">
        <v>4</v>
      </c>
      <c r="H45" s="22" t="s">
        <v>22</v>
      </c>
      <c r="I45" s="22" t="s">
        <v>23</v>
      </c>
      <c r="J45" s="22" t="s">
        <v>2</v>
      </c>
      <c r="K45" s="23" t="s">
        <v>19</v>
      </c>
      <c r="L45" s="29" t="s">
        <v>21</v>
      </c>
      <c r="M45" s="24" t="s">
        <v>4</v>
      </c>
    </row>
    <row r="46" spans="1:13" ht="15.75" x14ac:dyDescent="0.25">
      <c r="A46" s="208" t="s">
        <v>5</v>
      </c>
      <c r="B46" s="209"/>
      <c r="C46" s="209"/>
      <c r="D46" s="209"/>
      <c r="E46" s="209"/>
      <c r="F46" s="210"/>
      <c r="H46" s="211" t="s">
        <v>5</v>
      </c>
      <c r="I46" s="212"/>
      <c r="J46" s="212"/>
      <c r="K46" s="212"/>
      <c r="L46" s="212"/>
      <c r="M46" s="213"/>
    </row>
    <row r="47" spans="1:13" ht="15.75" x14ac:dyDescent="0.25">
      <c r="A47" s="3" t="s">
        <v>206</v>
      </c>
      <c r="B47" s="3" t="s">
        <v>205</v>
      </c>
      <c r="C47" s="3">
        <v>3</v>
      </c>
      <c r="D47" s="3">
        <v>24</v>
      </c>
      <c r="E47" s="17"/>
      <c r="F47" s="17">
        <f>E42*C47*E47</f>
        <v>0</v>
      </c>
      <c r="H47" s="3"/>
      <c r="I47" s="3"/>
      <c r="J47" s="3"/>
      <c r="K47" s="17"/>
      <c r="L47" s="28"/>
      <c r="M47" s="10"/>
    </row>
    <row r="48" spans="1:13" ht="15.75" x14ac:dyDescent="0.25">
      <c r="A48" s="12"/>
      <c r="B48" s="12"/>
      <c r="C48" s="12"/>
      <c r="D48" s="13"/>
      <c r="E48" s="14"/>
      <c r="F48" s="17"/>
      <c r="H48" s="12"/>
      <c r="I48" s="12"/>
      <c r="J48" s="13"/>
      <c r="K48" s="14"/>
      <c r="L48" s="14"/>
      <c r="M48" s="14"/>
    </row>
    <row r="49" spans="1:13" ht="15.75" x14ac:dyDescent="0.25">
      <c r="A49" s="214" t="s">
        <v>11</v>
      </c>
      <c r="B49" s="215"/>
      <c r="C49" s="215"/>
      <c r="D49" s="215"/>
      <c r="E49" s="216"/>
      <c r="F49" s="7">
        <f>SUM(F47:F48)</f>
        <v>0</v>
      </c>
      <c r="H49" s="214" t="s">
        <v>11</v>
      </c>
      <c r="I49" s="215"/>
      <c r="J49" s="215"/>
      <c r="K49" s="216"/>
      <c r="L49" s="119"/>
      <c r="M49" s="7">
        <f>SUM(M47:M48)</f>
        <v>0</v>
      </c>
    </row>
    <row r="50" spans="1:13" s="56" customFormat="1" ht="15.75" x14ac:dyDescent="0.25">
      <c r="A50" s="130"/>
      <c r="B50" s="130"/>
      <c r="C50" s="130"/>
      <c r="D50" s="130"/>
      <c r="E50" s="130"/>
      <c r="F50" s="131"/>
      <c r="H50" s="130"/>
      <c r="I50" s="130"/>
      <c r="J50" s="130"/>
      <c r="K50" s="130"/>
      <c r="L50" s="130"/>
      <c r="M50" s="131"/>
    </row>
    <row r="51" spans="1:13" ht="15.75" x14ac:dyDescent="0.25">
      <c r="A51" s="206" t="s">
        <v>164</v>
      </c>
      <c r="B51" s="206"/>
      <c r="C51" s="206"/>
      <c r="D51" s="206"/>
      <c r="E51" s="206"/>
      <c r="F51" s="206"/>
      <c r="G51" s="206"/>
      <c r="H51" s="206"/>
      <c r="I51" s="206"/>
      <c r="J51" s="206"/>
      <c r="K51" s="206"/>
      <c r="L51" s="206"/>
      <c r="M51" s="206"/>
    </row>
    <row r="52" spans="1:13" x14ac:dyDescent="0.25">
      <c r="A52" s="132" t="s">
        <v>86</v>
      </c>
      <c r="B52" s="132"/>
      <c r="C52" s="18"/>
      <c r="D52" s="2" t="s">
        <v>9</v>
      </c>
      <c r="E52" s="32">
        <v>10</v>
      </c>
      <c r="F52" s="1"/>
      <c r="H52" s="1" t="s">
        <v>8</v>
      </c>
      <c r="I52" s="1"/>
      <c r="J52" s="2" t="s">
        <v>9</v>
      </c>
      <c r="K52" s="32"/>
      <c r="L52" s="1"/>
      <c r="M52" s="1"/>
    </row>
    <row r="53" spans="1:13" x14ac:dyDescent="0.25">
      <c r="A53" s="220" t="s">
        <v>27</v>
      </c>
      <c r="B53" s="220"/>
      <c r="C53" s="220"/>
      <c r="D53" s="2" t="s">
        <v>80</v>
      </c>
      <c r="E53" s="1"/>
      <c r="F53" s="1"/>
      <c r="H53" s="220" t="s">
        <v>27</v>
      </c>
      <c r="I53" s="220"/>
      <c r="J53" s="2" t="s">
        <v>7</v>
      </c>
      <c r="K53" s="1"/>
      <c r="L53" s="1"/>
      <c r="M53" s="1"/>
    </row>
    <row r="54" spans="1:13" ht="16.5" thickBot="1" x14ac:dyDescent="0.3">
      <c r="A54" s="207" t="s">
        <v>0</v>
      </c>
      <c r="B54" s="207"/>
      <c r="C54" s="207"/>
      <c r="D54" s="207"/>
      <c r="E54" s="207"/>
      <c r="F54" s="207"/>
      <c r="H54" s="207" t="s">
        <v>10</v>
      </c>
      <c r="I54" s="207"/>
      <c r="J54" s="207"/>
      <c r="K54" s="207"/>
      <c r="L54" s="207"/>
      <c r="M54" s="207"/>
    </row>
    <row r="55" spans="1:13" ht="15.75" thickBot="1" x14ac:dyDescent="0.3">
      <c r="A55" s="19" t="s">
        <v>22</v>
      </c>
      <c r="B55" s="19" t="s">
        <v>203</v>
      </c>
      <c r="C55" s="19" t="s">
        <v>23</v>
      </c>
      <c r="D55" s="19" t="s">
        <v>2</v>
      </c>
      <c r="E55" s="20" t="s">
        <v>19</v>
      </c>
      <c r="F55" s="21" t="s">
        <v>4</v>
      </c>
      <c r="H55" s="22" t="s">
        <v>22</v>
      </c>
      <c r="I55" s="22" t="s">
        <v>23</v>
      </c>
      <c r="J55" s="22" t="s">
        <v>2</v>
      </c>
      <c r="K55" s="23" t="s">
        <v>19</v>
      </c>
      <c r="L55" s="29" t="s">
        <v>21</v>
      </c>
      <c r="M55" s="24" t="s">
        <v>4</v>
      </c>
    </row>
    <row r="56" spans="1:13" ht="15.75" x14ac:dyDescent="0.25">
      <c r="A56" s="208" t="s">
        <v>5</v>
      </c>
      <c r="B56" s="209"/>
      <c r="C56" s="209"/>
      <c r="D56" s="209"/>
      <c r="E56" s="209"/>
      <c r="F56" s="210"/>
      <c r="H56" s="211" t="s">
        <v>5</v>
      </c>
      <c r="I56" s="212"/>
      <c r="J56" s="212"/>
      <c r="K56" s="212"/>
      <c r="L56" s="212"/>
      <c r="M56" s="213"/>
    </row>
    <row r="57" spans="1:13" ht="15.75" x14ac:dyDescent="0.25">
      <c r="A57" s="3" t="s">
        <v>206</v>
      </c>
      <c r="B57" s="3" t="s">
        <v>205</v>
      </c>
      <c r="C57" s="3">
        <v>3</v>
      </c>
      <c r="D57" s="3">
        <v>24</v>
      </c>
      <c r="E57" s="17"/>
      <c r="F57" s="17">
        <f>E52*C57*E57</f>
        <v>0</v>
      </c>
      <c r="H57" s="3"/>
      <c r="I57" s="3"/>
      <c r="J57" s="3"/>
      <c r="K57" s="17"/>
      <c r="L57" s="28"/>
      <c r="M57" s="10"/>
    </row>
    <row r="58" spans="1:13" ht="15.75" x14ac:dyDescent="0.25">
      <c r="A58" s="12"/>
      <c r="B58" s="12"/>
      <c r="C58" s="12"/>
      <c r="D58" s="13"/>
      <c r="E58" s="14"/>
      <c r="F58" s="17"/>
      <c r="H58" s="12"/>
      <c r="I58" s="12"/>
      <c r="J58" s="13"/>
      <c r="K58" s="14"/>
      <c r="L58" s="14"/>
      <c r="M58" s="14"/>
    </row>
    <row r="59" spans="1:13" ht="15.75" x14ac:dyDescent="0.25">
      <c r="A59" s="214" t="s">
        <v>11</v>
      </c>
      <c r="B59" s="215"/>
      <c r="C59" s="215"/>
      <c r="D59" s="215"/>
      <c r="E59" s="216"/>
      <c r="F59" s="7">
        <f>SUM(F57:F58)</f>
        <v>0</v>
      </c>
      <c r="H59" s="214" t="s">
        <v>11</v>
      </c>
      <c r="I59" s="215"/>
      <c r="J59" s="215"/>
      <c r="K59" s="216"/>
      <c r="L59" s="119"/>
      <c r="M59" s="7">
        <f>SUM(M57:M58)</f>
        <v>0</v>
      </c>
    </row>
    <row r="61" spans="1:13" x14ac:dyDescent="0.25">
      <c r="A61" s="218" t="s">
        <v>17</v>
      </c>
      <c r="B61" s="218"/>
      <c r="C61" s="218"/>
      <c r="D61" s="218"/>
      <c r="E61" s="218"/>
      <c r="F61" s="218"/>
      <c r="H61" s="218" t="s">
        <v>18</v>
      </c>
      <c r="I61" s="218"/>
      <c r="J61" s="218"/>
      <c r="K61" s="218"/>
      <c r="L61" s="218"/>
      <c r="M61" s="43"/>
    </row>
    <row r="62" spans="1:13" x14ac:dyDescent="0.25">
      <c r="A62" s="219" t="s">
        <v>185</v>
      </c>
      <c r="B62" s="219"/>
      <c r="C62" s="219"/>
      <c r="D62" s="219"/>
      <c r="E62" s="219"/>
      <c r="F62" s="169">
        <f>F59+F49+F27+F16</f>
        <v>0</v>
      </c>
      <c r="H62" s="219" t="s">
        <v>185</v>
      </c>
      <c r="I62" s="219"/>
      <c r="J62" s="219"/>
      <c r="K62" s="219"/>
      <c r="L62" s="30"/>
      <c r="M62" s="44"/>
    </row>
    <row r="63" spans="1:13" x14ac:dyDescent="0.25">
      <c r="A63" s="219" t="s">
        <v>186</v>
      </c>
      <c r="B63" s="219"/>
      <c r="C63" s="219"/>
      <c r="D63" s="219"/>
      <c r="E63" s="219"/>
      <c r="F63" s="169"/>
      <c r="H63" s="219" t="s">
        <v>186</v>
      </c>
      <c r="I63" s="219"/>
      <c r="J63" s="219"/>
      <c r="K63" s="219"/>
      <c r="L63" s="42"/>
      <c r="M63" s="44"/>
    </row>
    <row r="64" spans="1:13" x14ac:dyDescent="0.25">
      <c r="A64" s="218" t="s">
        <v>11</v>
      </c>
      <c r="B64" s="218"/>
      <c r="C64" s="218"/>
      <c r="D64" s="218"/>
      <c r="E64" s="218"/>
      <c r="F64" s="170">
        <f>SUM(F62:F62)</f>
        <v>0</v>
      </c>
      <c r="H64" s="218" t="s">
        <v>11</v>
      </c>
      <c r="I64" s="218"/>
      <c r="J64" s="218"/>
      <c r="K64" s="218"/>
      <c r="L64" s="31"/>
      <c r="M64" s="43"/>
    </row>
  </sheetData>
  <customSheetViews>
    <customSheetView guid="{6B2C8637-78CC-4CB6-97F7-DEE04A596283}" showGridLines="0">
      <selection activeCell="A8" sqref="A8:L8"/>
      <pageMargins left="0.51181102362204722" right="0.51181102362204722" top="0.78740157480314965" bottom="0.78740157480314965" header="0.31496062992125984" footer="0.31496062992125984"/>
      <pageSetup scale="60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51">
    <mergeCell ref="H49:K49"/>
    <mergeCell ref="A46:F46"/>
    <mergeCell ref="H46:M46"/>
    <mergeCell ref="A49:E49"/>
    <mergeCell ref="A41:M41"/>
    <mergeCell ref="A43:C43"/>
    <mergeCell ref="H43:I43"/>
    <mergeCell ref="A44:F44"/>
    <mergeCell ref="H44:M44"/>
    <mergeCell ref="A56:F56"/>
    <mergeCell ref="H56:M56"/>
    <mergeCell ref="A59:E59"/>
    <mergeCell ref="H59:K59"/>
    <mergeCell ref="A51:M51"/>
    <mergeCell ref="A53:C53"/>
    <mergeCell ref="H53:I53"/>
    <mergeCell ref="A54:F54"/>
    <mergeCell ref="H54:M54"/>
    <mergeCell ref="A64:E64"/>
    <mergeCell ref="H64:K64"/>
    <mergeCell ref="A61:F61"/>
    <mergeCell ref="H61:L61"/>
    <mergeCell ref="A62:E62"/>
    <mergeCell ref="H62:K62"/>
    <mergeCell ref="A63:E63"/>
    <mergeCell ref="H63:K63"/>
    <mergeCell ref="A11:F11"/>
    <mergeCell ref="H11:M11"/>
    <mergeCell ref="A8:M8"/>
    <mergeCell ref="A35:F35"/>
    <mergeCell ref="H38:K38"/>
    <mergeCell ref="A30:M30"/>
    <mergeCell ref="H35:M35"/>
    <mergeCell ref="A38:E38"/>
    <mergeCell ref="H32:I32"/>
    <mergeCell ref="A13:F13"/>
    <mergeCell ref="H13:M13"/>
    <mergeCell ref="A16:E16"/>
    <mergeCell ref="H16:K16"/>
    <mergeCell ref="J17:K17"/>
    <mergeCell ref="A33:F33"/>
    <mergeCell ref="H33:M33"/>
    <mergeCell ref="A32:C32"/>
    <mergeCell ref="A27:E27"/>
    <mergeCell ref="H27:K27"/>
    <mergeCell ref="J28:K28"/>
    <mergeCell ref="A19:M19"/>
    <mergeCell ref="A22:F22"/>
    <mergeCell ref="H22:M22"/>
    <mergeCell ref="A24:F24"/>
    <mergeCell ref="H24:M24"/>
  </mergeCells>
  <pageMargins left="0.51181102362204722" right="0.51181102362204722" top="0.78740157480314965" bottom="0.78740157480314965" header="0.31496062992125984" footer="0.31496062992125984"/>
  <pageSetup scale="50" orientation="portrait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89"/>
  <sheetViews>
    <sheetView showGridLines="0" topLeftCell="A64" zoomScaleNormal="100" workbookViewId="0">
      <selection activeCell="I89" sqref="I89"/>
    </sheetView>
  </sheetViews>
  <sheetFormatPr defaultRowHeight="15" x14ac:dyDescent="0.25"/>
  <cols>
    <col min="1" max="1" width="38.140625" customWidth="1"/>
    <col min="2" max="2" width="17.140625" customWidth="1"/>
    <col min="3" max="3" width="20.5703125" customWidth="1"/>
    <col min="4" max="4" width="13" bestFit="1" customWidth="1"/>
    <col min="5" max="5" width="13" customWidth="1"/>
    <col min="6" max="6" width="11.42578125" bestFit="1" customWidth="1"/>
    <col min="7" max="7" width="20.140625" bestFit="1" customWidth="1"/>
    <col min="8" max="8" width="2.7109375" customWidth="1"/>
    <col min="9" max="9" width="35.28515625" bestFit="1" customWidth="1"/>
    <col min="10" max="10" width="10.7109375" bestFit="1" customWidth="1"/>
    <col min="11" max="11" width="10.7109375" customWidth="1"/>
    <col min="12" max="12" width="9.7109375" bestFit="1" customWidth="1"/>
    <col min="13" max="13" width="13.85546875" bestFit="1" customWidth="1"/>
    <col min="14" max="14" width="0.5703125" customWidth="1"/>
  </cols>
  <sheetData>
    <row r="7" spans="1:14" x14ac:dyDescent="0.25">
      <c r="M7" s="35">
        <f ca="1">NOW()</f>
        <v>41864.715551273148</v>
      </c>
    </row>
    <row r="8" spans="1:14" ht="15.75" x14ac:dyDescent="0.25">
      <c r="A8" s="206" t="s">
        <v>176</v>
      </c>
      <c r="B8" s="206"/>
      <c r="C8" s="206"/>
      <c r="D8" s="206"/>
      <c r="E8" s="206"/>
      <c r="F8" s="206"/>
      <c r="G8" s="206"/>
      <c r="H8" s="206"/>
      <c r="I8" s="206"/>
      <c r="J8" s="206"/>
      <c r="K8" s="206"/>
      <c r="L8" s="206"/>
      <c r="M8" s="206"/>
      <c r="N8" s="206"/>
    </row>
    <row r="9" spans="1:14" x14ac:dyDescent="0.25">
      <c r="A9" s="132" t="s">
        <v>83</v>
      </c>
      <c r="B9" s="185" t="s">
        <v>76</v>
      </c>
      <c r="C9" s="226">
        <v>8</v>
      </c>
      <c r="D9" s="226"/>
      <c r="E9" s="226"/>
      <c r="F9" s="226"/>
      <c r="G9" s="226"/>
      <c r="I9" s="86" t="s">
        <v>61</v>
      </c>
      <c r="J9" s="2" t="s">
        <v>9</v>
      </c>
      <c r="K9" s="39"/>
      <c r="L9" s="1"/>
      <c r="M9" s="1"/>
    </row>
    <row r="10" spans="1:14" x14ac:dyDescent="0.25">
      <c r="A10" s="161" t="s">
        <v>38</v>
      </c>
      <c r="B10" s="2" t="s">
        <v>80</v>
      </c>
      <c r="C10" s="2"/>
      <c r="D10" s="2"/>
      <c r="E10" s="2"/>
      <c r="F10" s="1"/>
      <c r="G10" s="1"/>
      <c r="I10" s="161" t="s">
        <v>38</v>
      </c>
      <c r="J10" s="2" t="s">
        <v>7</v>
      </c>
      <c r="K10" s="2"/>
      <c r="L10" s="1"/>
      <c r="M10" s="1"/>
    </row>
    <row r="11" spans="1:14" ht="16.5" thickBot="1" x14ac:dyDescent="0.3">
      <c r="A11" s="207" t="s">
        <v>0</v>
      </c>
      <c r="B11" s="207"/>
      <c r="C11" s="207"/>
      <c r="D11" s="207"/>
      <c r="E11" s="207"/>
      <c r="F11" s="207"/>
      <c r="G11" s="207"/>
      <c r="I11" s="207" t="s">
        <v>10</v>
      </c>
      <c r="J11" s="207"/>
      <c r="K11" s="207"/>
      <c r="L11" s="207"/>
      <c r="M11" s="207"/>
    </row>
    <row r="12" spans="1:14" x14ac:dyDescent="0.25">
      <c r="A12" s="19" t="s">
        <v>35</v>
      </c>
      <c r="B12" s="19" t="s">
        <v>34</v>
      </c>
      <c r="C12" s="175" t="s">
        <v>191</v>
      </c>
      <c r="D12" s="19" t="s">
        <v>39</v>
      </c>
      <c r="E12" s="175" t="s">
        <v>192</v>
      </c>
      <c r="F12" s="20" t="s">
        <v>36</v>
      </c>
      <c r="G12" s="21" t="s">
        <v>4</v>
      </c>
      <c r="I12" s="19" t="s">
        <v>35</v>
      </c>
      <c r="J12" s="19" t="s">
        <v>34</v>
      </c>
      <c r="K12" s="19" t="s">
        <v>39</v>
      </c>
      <c r="L12" s="20" t="s">
        <v>36</v>
      </c>
      <c r="M12" s="21" t="s">
        <v>4</v>
      </c>
    </row>
    <row r="13" spans="1:14" x14ac:dyDescent="0.25">
      <c r="A13" s="36" t="s">
        <v>62</v>
      </c>
      <c r="B13" s="37">
        <v>280</v>
      </c>
      <c r="C13" s="37"/>
      <c r="D13" s="37">
        <f t="shared" ref="D13:D20" si="0">B13*20%</f>
        <v>56</v>
      </c>
      <c r="E13" s="37"/>
      <c r="F13" s="4">
        <v>1</v>
      </c>
      <c r="G13" s="38">
        <f t="shared" ref="G13:G20" si="1">(B13+D13)*F13*$C$9</f>
        <v>2688</v>
      </c>
      <c r="I13" s="59"/>
      <c r="J13" s="92"/>
      <c r="K13" s="92"/>
      <c r="L13" s="93"/>
      <c r="M13" s="94"/>
    </row>
    <row r="14" spans="1:14" x14ac:dyDescent="0.25">
      <c r="A14" s="36" t="s">
        <v>29</v>
      </c>
      <c r="B14" s="37">
        <v>280</v>
      </c>
      <c r="C14" s="37"/>
      <c r="D14" s="37">
        <f t="shared" si="0"/>
        <v>56</v>
      </c>
      <c r="E14" s="37"/>
      <c r="F14" s="4">
        <v>1</v>
      </c>
      <c r="G14" s="38">
        <f t="shared" si="1"/>
        <v>2688</v>
      </c>
      <c r="I14" s="36"/>
      <c r="J14" s="37"/>
      <c r="K14" s="37"/>
      <c r="L14" s="4"/>
      <c r="M14" s="38"/>
      <c r="N14">
        <f>J14*K9</f>
        <v>0</v>
      </c>
    </row>
    <row r="15" spans="1:14" x14ac:dyDescent="0.25">
      <c r="A15" s="36" t="s">
        <v>30</v>
      </c>
      <c r="B15" s="37">
        <v>260</v>
      </c>
      <c r="C15" s="37"/>
      <c r="D15" s="37">
        <f t="shared" si="0"/>
        <v>52</v>
      </c>
      <c r="E15" s="37"/>
      <c r="F15" s="4">
        <v>1</v>
      </c>
      <c r="G15" s="38">
        <f t="shared" si="1"/>
        <v>2496</v>
      </c>
      <c r="I15" s="36"/>
      <c r="J15" s="37"/>
      <c r="K15" s="37"/>
      <c r="L15" s="4"/>
      <c r="M15" s="38"/>
    </row>
    <row r="16" spans="1:14" x14ac:dyDescent="0.25">
      <c r="A16" s="36" t="s">
        <v>63</v>
      </c>
      <c r="B16" s="37">
        <v>200</v>
      </c>
      <c r="C16" s="37"/>
      <c r="D16" s="37">
        <f t="shared" si="0"/>
        <v>40</v>
      </c>
      <c r="E16" s="37"/>
      <c r="F16" s="4">
        <v>2</v>
      </c>
      <c r="G16" s="38">
        <f t="shared" si="1"/>
        <v>3840</v>
      </c>
      <c r="I16" s="36"/>
      <c r="J16" s="37"/>
      <c r="K16" s="37"/>
      <c r="L16" s="4"/>
      <c r="M16" s="38"/>
    </row>
    <row r="17" spans="1:14" x14ac:dyDescent="0.25">
      <c r="A17" s="36" t="s">
        <v>57</v>
      </c>
      <c r="B17" s="37">
        <v>230</v>
      </c>
      <c r="C17" s="37"/>
      <c r="D17" s="37">
        <f t="shared" si="0"/>
        <v>46</v>
      </c>
      <c r="E17" s="37"/>
      <c r="F17" s="4">
        <v>1</v>
      </c>
      <c r="G17" s="38">
        <f t="shared" si="1"/>
        <v>2208</v>
      </c>
      <c r="I17" s="36"/>
      <c r="J17" s="37"/>
      <c r="K17" s="37"/>
      <c r="L17" s="4"/>
      <c r="M17" s="38"/>
    </row>
    <row r="18" spans="1:14" x14ac:dyDescent="0.25">
      <c r="A18" s="36" t="s">
        <v>31</v>
      </c>
      <c r="B18" s="37">
        <v>230</v>
      </c>
      <c r="C18" s="37"/>
      <c r="D18" s="37">
        <f t="shared" si="0"/>
        <v>46</v>
      </c>
      <c r="E18" s="37"/>
      <c r="F18" s="4">
        <v>1</v>
      </c>
      <c r="G18" s="38">
        <f t="shared" si="1"/>
        <v>2208</v>
      </c>
      <c r="I18" s="36"/>
      <c r="J18" s="37"/>
      <c r="K18" s="37"/>
      <c r="L18" s="4"/>
      <c r="M18" s="38"/>
    </row>
    <row r="19" spans="1:14" x14ac:dyDescent="0.25">
      <c r="A19" s="36" t="s">
        <v>32</v>
      </c>
      <c r="B19" s="37">
        <v>260</v>
      </c>
      <c r="C19" s="37"/>
      <c r="D19" s="37">
        <f t="shared" si="0"/>
        <v>52</v>
      </c>
      <c r="E19" s="37"/>
      <c r="F19" s="4">
        <v>1</v>
      </c>
      <c r="G19" s="38">
        <f t="shared" si="1"/>
        <v>2496</v>
      </c>
      <c r="I19" s="36"/>
      <c r="J19" s="37"/>
      <c r="K19" s="37"/>
      <c r="L19" s="4"/>
      <c r="M19" s="38"/>
    </row>
    <row r="20" spans="1:14" x14ac:dyDescent="0.25">
      <c r="A20" s="36" t="s">
        <v>33</v>
      </c>
      <c r="B20" s="37">
        <v>140</v>
      </c>
      <c r="C20" s="37"/>
      <c r="D20" s="37">
        <f t="shared" si="0"/>
        <v>28</v>
      </c>
      <c r="E20" s="37"/>
      <c r="F20" s="4">
        <v>2</v>
      </c>
      <c r="G20" s="38">
        <f t="shared" si="1"/>
        <v>2688</v>
      </c>
      <c r="I20" s="36"/>
      <c r="J20" s="37"/>
      <c r="K20" s="37"/>
      <c r="L20" s="4"/>
      <c r="M20" s="38"/>
    </row>
    <row r="21" spans="1:14" ht="15.75" x14ac:dyDescent="0.25">
      <c r="A21" s="52" t="s">
        <v>11</v>
      </c>
      <c r="B21" s="181"/>
      <c r="C21" s="182">
        <f>SUM(C13:C20)</f>
        <v>0</v>
      </c>
      <c r="D21" s="181"/>
      <c r="E21" s="182">
        <f>SUM(E13:E20)</f>
        <v>0</v>
      </c>
      <c r="F21" s="53"/>
      <c r="G21" s="7">
        <f>SUM(G13:G20)</f>
        <v>21312</v>
      </c>
      <c r="I21" s="214" t="s">
        <v>11</v>
      </c>
      <c r="J21" s="215"/>
      <c r="K21" s="215"/>
      <c r="L21" s="216"/>
      <c r="M21" s="7">
        <f>SUM(M14:M20)</f>
        <v>0</v>
      </c>
    </row>
    <row r="22" spans="1:14" x14ac:dyDescent="0.25">
      <c r="A22" s="178"/>
      <c r="B22" s="178"/>
      <c r="C22" s="178"/>
      <c r="D22" s="178"/>
      <c r="E22" s="178"/>
      <c r="F22" s="178"/>
      <c r="G22" s="178"/>
      <c r="H22" s="179"/>
      <c r="I22" s="180"/>
      <c r="J22" s="228" t="s">
        <v>12</v>
      </c>
      <c r="K22" s="229"/>
      <c r="L22" s="229"/>
      <c r="M22" s="25"/>
    </row>
    <row r="24" spans="1:14" ht="15.75" x14ac:dyDescent="0.25">
      <c r="A24" s="206" t="s">
        <v>177</v>
      </c>
      <c r="B24" s="206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06"/>
    </row>
    <row r="25" spans="1:14" x14ac:dyDescent="0.25">
      <c r="A25" s="132" t="s">
        <v>160</v>
      </c>
      <c r="B25" s="232" t="s">
        <v>76</v>
      </c>
      <c r="C25" s="232"/>
      <c r="D25" s="231">
        <v>10</v>
      </c>
      <c r="E25" s="231"/>
      <c r="F25" s="231"/>
      <c r="G25" s="231"/>
      <c r="I25" s="86" t="s">
        <v>61</v>
      </c>
      <c r="J25" s="2" t="s">
        <v>9</v>
      </c>
      <c r="K25" s="39"/>
      <c r="L25" s="1"/>
      <c r="M25" s="1"/>
    </row>
    <row r="26" spans="1:14" x14ac:dyDescent="0.25">
      <c r="A26" s="161" t="s">
        <v>38</v>
      </c>
      <c r="B26" s="2" t="s">
        <v>80</v>
      </c>
      <c r="C26" s="2"/>
      <c r="D26" s="2"/>
      <c r="E26" s="2"/>
      <c r="F26" s="1"/>
      <c r="G26" s="1"/>
      <c r="I26" s="161" t="s">
        <v>38</v>
      </c>
      <c r="J26" s="2" t="s">
        <v>56</v>
      </c>
      <c r="K26" s="2"/>
      <c r="L26" s="1"/>
      <c r="M26" s="1"/>
    </row>
    <row r="27" spans="1:14" ht="16.5" thickBot="1" x14ac:dyDescent="0.3">
      <c r="A27" s="207" t="s">
        <v>0</v>
      </c>
      <c r="B27" s="207"/>
      <c r="C27" s="207"/>
      <c r="D27" s="207"/>
      <c r="E27" s="207"/>
      <c r="F27" s="207"/>
      <c r="G27" s="207"/>
      <c r="I27" s="207" t="s">
        <v>10</v>
      </c>
      <c r="J27" s="207"/>
      <c r="K27" s="207"/>
      <c r="L27" s="207"/>
      <c r="M27" s="207"/>
    </row>
    <row r="28" spans="1:14" x14ac:dyDescent="0.25">
      <c r="A28" s="19" t="s">
        <v>35</v>
      </c>
      <c r="B28" s="19" t="s">
        <v>34</v>
      </c>
      <c r="C28" s="175" t="s">
        <v>191</v>
      </c>
      <c r="D28" s="19" t="s">
        <v>39</v>
      </c>
      <c r="E28" s="175" t="s">
        <v>192</v>
      </c>
      <c r="F28" s="20" t="s">
        <v>36</v>
      </c>
      <c r="G28" s="21" t="s">
        <v>4</v>
      </c>
      <c r="I28" s="19" t="s">
        <v>35</v>
      </c>
      <c r="J28" s="19" t="s">
        <v>34</v>
      </c>
      <c r="K28" s="19" t="s">
        <v>39</v>
      </c>
      <c r="L28" s="20" t="s">
        <v>36</v>
      </c>
      <c r="M28" s="21" t="s">
        <v>4</v>
      </c>
    </row>
    <row r="29" spans="1:14" x14ac:dyDescent="0.25">
      <c r="A29" s="36" t="s">
        <v>62</v>
      </c>
      <c r="B29" s="37">
        <v>280</v>
      </c>
      <c r="C29" s="37"/>
      <c r="D29" s="37">
        <f t="shared" ref="D29:D36" si="2">B29*20%</f>
        <v>56</v>
      </c>
      <c r="E29" s="37"/>
      <c r="F29" s="4">
        <v>1</v>
      </c>
      <c r="G29" s="38">
        <f>(B29+D29)*F29*$D$25</f>
        <v>3360</v>
      </c>
      <c r="I29" s="59"/>
      <c r="J29" s="92"/>
      <c r="K29" s="92"/>
      <c r="L29" s="93"/>
      <c r="M29" s="94"/>
    </row>
    <row r="30" spans="1:14" x14ac:dyDescent="0.25">
      <c r="A30" s="36" t="s">
        <v>29</v>
      </c>
      <c r="B30" s="37">
        <v>280</v>
      </c>
      <c r="C30" s="37"/>
      <c r="D30" s="37">
        <f t="shared" si="2"/>
        <v>56</v>
      </c>
      <c r="E30" s="37"/>
      <c r="F30" s="4">
        <v>1</v>
      </c>
      <c r="G30" s="38">
        <f t="shared" ref="G30:G36" si="3">(B30+D30)*F30*$D$25</f>
        <v>3360</v>
      </c>
      <c r="I30" s="36"/>
      <c r="J30" s="37"/>
      <c r="K30" s="37"/>
      <c r="L30" s="4"/>
      <c r="M30" s="38"/>
      <c r="N30">
        <f>J30*K25</f>
        <v>0</v>
      </c>
    </row>
    <row r="31" spans="1:14" x14ac:dyDescent="0.25">
      <c r="A31" s="36" t="s">
        <v>30</v>
      </c>
      <c r="B31" s="37">
        <v>260</v>
      </c>
      <c r="C31" s="37"/>
      <c r="D31" s="37">
        <f t="shared" si="2"/>
        <v>52</v>
      </c>
      <c r="E31" s="37"/>
      <c r="F31" s="4">
        <v>1</v>
      </c>
      <c r="G31" s="38">
        <f t="shared" si="3"/>
        <v>3120</v>
      </c>
      <c r="I31" s="36"/>
      <c r="J31" s="37"/>
      <c r="K31" s="37"/>
      <c r="L31" s="4"/>
      <c r="M31" s="38"/>
    </row>
    <row r="32" spans="1:14" x14ac:dyDescent="0.25">
      <c r="A32" s="36" t="s">
        <v>63</v>
      </c>
      <c r="B32" s="37">
        <v>200</v>
      </c>
      <c r="C32" s="37"/>
      <c r="D32" s="37">
        <f t="shared" si="2"/>
        <v>40</v>
      </c>
      <c r="E32" s="37"/>
      <c r="F32" s="4">
        <v>2</v>
      </c>
      <c r="G32" s="38">
        <f t="shared" si="3"/>
        <v>4800</v>
      </c>
      <c r="I32" s="36"/>
      <c r="J32" s="37"/>
      <c r="K32" s="37"/>
      <c r="L32" s="4"/>
      <c r="M32" s="38"/>
    </row>
    <row r="33" spans="1:14" x14ac:dyDescent="0.25">
      <c r="A33" s="36" t="s">
        <v>57</v>
      </c>
      <c r="B33" s="37">
        <v>230</v>
      </c>
      <c r="C33" s="37"/>
      <c r="D33" s="37">
        <f t="shared" si="2"/>
        <v>46</v>
      </c>
      <c r="E33" s="37"/>
      <c r="F33" s="4">
        <v>1</v>
      </c>
      <c r="G33" s="38">
        <f t="shared" si="3"/>
        <v>2760</v>
      </c>
      <c r="I33" s="36"/>
      <c r="J33" s="37"/>
      <c r="K33" s="37"/>
      <c r="L33" s="4"/>
      <c r="M33" s="38"/>
    </row>
    <row r="34" spans="1:14" x14ac:dyDescent="0.25">
      <c r="A34" s="36" t="s">
        <v>31</v>
      </c>
      <c r="B34" s="37">
        <v>230</v>
      </c>
      <c r="C34" s="37"/>
      <c r="D34" s="37">
        <f t="shared" si="2"/>
        <v>46</v>
      </c>
      <c r="E34" s="37"/>
      <c r="F34" s="4">
        <v>1</v>
      </c>
      <c r="G34" s="38">
        <f t="shared" si="3"/>
        <v>2760</v>
      </c>
      <c r="I34" s="36"/>
      <c r="J34" s="37"/>
      <c r="K34" s="37"/>
      <c r="L34" s="4"/>
      <c r="M34" s="38"/>
    </row>
    <row r="35" spans="1:14" x14ac:dyDescent="0.25">
      <c r="A35" s="36" t="s">
        <v>32</v>
      </c>
      <c r="B35" s="37">
        <v>260</v>
      </c>
      <c r="C35" s="37"/>
      <c r="D35" s="37">
        <f t="shared" si="2"/>
        <v>52</v>
      </c>
      <c r="E35" s="37"/>
      <c r="F35" s="4">
        <v>1</v>
      </c>
      <c r="G35" s="38">
        <f>(B35+D35)*F35*$D$25</f>
        <v>3120</v>
      </c>
      <c r="I35" s="36"/>
      <c r="J35" s="37"/>
      <c r="K35" s="37"/>
      <c r="L35" s="4"/>
      <c r="M35" s="38"/>
    </row>
    <row r="36" spans="1:14" x14ac:dyDescent="0.25">
      <c r="A36" s="36" t="s">
        <v>33</v>
      </c>
      <c r="B36" s="37">
        <v>140</v>
      </c>
      <c r="C36" s="37"/>
      <c r="D36" s="37">
        <f t="shared" si="2"/>
        <v>28</v>
      </c>
      <c r="E36" s="37"/>
      <c r="F36" s="4">
        <v>2</v>
      </c>
      <c r="G36" s="38">
        <f t="shared" si="3"/>
        <v>3360</v>
      </c>
      <c r="I36" s="36"/>
      <c r="J36" s="37"/>
      <c r="K36" s="37"/>
      <c r="L36" s="4"/>
      <c r="M36" s="38"/>
    </row>
    <row r="37" spans="1:14" ht="15.75" x14ac:dyDescent="0.25">
      <c r="A37" s="52" t="s">
        <v>11</v>
      </c>
      <c r="B37" s="181"/>
      <c r="C37" s="182">
        <f>SUM(C29:C36)</f>
        <v>0</v>
      </c>
      <c r="D37" s="181"/>
      <c r="E37" s="182">
        <f>SUM(E29:E36)</f>
        <v>0</v>
      </c>
      <c r="F37" s="53"/>
      <c r="G37" s="7">
        <f>SUM(G29:G36)</f>
        <v>26640</v>
      </c>
      <c r="I37" s="214" t="s">
        <v>11</v>
      </c>
      <c r="J37" s="215"/>
      <c r="K37" s="215"/>
      <c r="L37" s="216"/>
      <c r="M37" s="7">
        <f>SUM(M30:M36)</f>
        <v>0</v>
      </c>
    </row>
    <row r="38" spans="1:14" x14ac:dyDescent="0.25">
      <c r="J38" s="222" t="s">
        <v>12</v>
      </c>
      <c r="K38" s="222"/>
      <c r="L38" s="222"/>
      <c r="M38" s="25"/>
    </row>
    <row r="39" spans="1:14" ht="15.75" x14ac:dyDescent="0.25">
      <c r="A39" s="206" t="s">
        <v>166</v>
      </c>
      <c r="B39" s="206"/>
      <c r="C39" s="206"/>
      <c r="D39" s="206"/>
      <c r="E39" s="206"/>
      <c r="F39" s="206"/>
      <c r="G39" s="206"/>
      <c r="H39" s="206"/>
      <c r="I39" s="206"/>
      <c r="J39" s="206"/>
      <c r="K39" s="206"/>
      <c r="L39" s="206"/>
      <c r="M39" s="206"/>
      <c r="N39" s="206"/>
    </row>
    <row r="40" spans="1:14" x14ac:dyDescent="0.25">
      <c r="A40" s="132" t="s">
        <v>85</v>
      </c>
      <c r="B40" s="232" t="s">
        <v>76</v>
      </c>
      <c r="C40" s="232"/>
      <c r="D40" s="231">
        <v>10</v>
      </c>
      <c r="E40" s="231"/>
      <c r="F40" s="231"/>
      <c r="G40" s="231"/>
      <c r="I40" s="86" t="s">
        <v>61</v>
      </c>
      <c r="J40" s="2" t="s">
        <v>9</v>
      </c>
      <c r="K40" s="39"/>
      <c r="L40" s="1"/>
      <c r="M40" s="1"/>
    </row>
    <row r="41" spans="1:14" x14ac:dyDescent="0.25">
      <c r="A41" s="121" t="s">
        <v>38</v>
      </c>
      <c r="B41" s="2" t="s">
        <v>80</v>
      </c>
      <c r="C41" s="2"/>
      <c r="D41" s="2"/>
      <c r="E41" s="2"/>
      <c r="F41" s="1"/>
      <c r="G41" s="1"/>
      <c r="I41" s="121" t="s">
        <v>38</v>
      </c>
      <c r="J41" s="2" t="s">
        <v>56</v>
      </c>
      <c r="K41" s="2"/>
      <c r="L41" s="1"/>
      <c r="M41" s="1"/>
    </row>
    <row r="42" spans="1:14" ht="16.5" thickBot="1" x14ac:dyDescent="0.3">
      <c r="A42" s="207" t="s">
        <v>0</v>
      </c>
      <c r="B42" s="207"/>
      <c r="C42" s="207"/>
      <c r="D42" s="207"/>
      <c r="E42" s="207"/>
      <c r="F42" s="207"/>
      <c r="G42" s="207"/>
      <c r="I42" s="207" t="s">
        <v>10</v>
      </c>
      <c r="J42" s="207"/>
      <c r="K42" s="207"/>
      <c r="L42" s="207"/>
      <c r="M42" s="207"/>
    </row>
    <row r="43" spans="1:14" x14ac:dyDescent="0.25">
      <c r="A43" s="19" t="s">
        <v>35</v>
      </c>
      <c r="B43" s="19" t="s">
        <v>34</v>
      </c>
      <c r="C43" s="175" t="s">
        <v>191</v>
      </c>
      <c r="D43" s="19" t="s">
        <v>39</v>
      </c>
      <c r="E43" s="175" t="s">
        <v>192</v>
      </c>
      <c r="F43" s="20" t="s">
        <v>36</v>
      </c>
      <c r="G43" s="21" t="s">
        <v>4</v>
      </c>
      <c r="I43" s="19" t="s">
        <v>35</v>
      </c>
      <c r="J43" s="19" t="s">
        <v>34</v>
      </c>
      <c r="K43" s="19" t="s">
        <v>39</v>
      </c>
      <c r="L43" s="20" t="s">
        <v>36</v>
      </c>
      <c r="M43" s="21" t="s">
        <v>4</v>
      </c>
    </row>
    <row r="44" spans="1:14" x14ac:dyDescent="0.25">
      <c r="A44" s="36" t="s">
        <v>62</v>
      </c>
      <c r="B44" s="37">
        <v>280</v>
      </c>
      <c r="C44" s="37"/>
      <c r="D44" s="37">
        <f t="shared" ref="D44:D51" si="4">B44*20%</f>
        <v>56</v>
      </c>
      <c r="E44" s="37"/>
      <c r="F44" s="4">
        <v>1</v>
      </c>
      <c r="G44" s="38">
        <f>(B44+D44)*F44*$D$40</f>
        <v>3360</v>
      </c>
      <c r="I44" s="59"/>
      <c r="J44" s="92"/>
      <c r="K44" s="92"/>
      <c r="L44" s="93"/>
      <c r="M44" s="94"/>
    </row>
    <row r="45" spans="1:14" x14ac:dyDescent="0.25">
      <c r="A45" s="36" t="s">
        <v>29</v>
      </c>
      <c r="B45" s="37">
        <v>280</v>
      </c>
      <c r="C45" s="37"/>
      <c r="D45" s="37">
        <f t="shared" si="4"/>
        <v>56</v>
      </c>
      <c r="E45" s="37"/>
      <c r="F45" s="4">
        <v>1</v>
      </c>
      <c r="G45" s="38">
        <f t="shared" ref="G45:G51" si="5">(B45+D45)*F45*$D$40</f>
        <v>3360</v>
      </c>
      <c r="I45" s="36"/>
      <c r="J45" s="37"/>
      <c r="K45" s="37"/>
      <c r="L45" s="4"/>
      <c r="M45" s="38"/>
      <c r="N45">
        <f>J45*K40</f>
        <v>0</v>
      </c>
    </row>
    <row r="46" spans="1:14" x14ac:dyDescent="0.25">
      <c r="A46" s="36" t="s">
        <v>30</v>
      </c>
      <c r="B46" s="37">
        <v>260</v>
      </c>
      <c r="C46" s="37"/>
      <c r="D46" s="37">
        <f t="shared" si="4"/>
        <v>52</v>
      </c>
      <c r="E46" s="37"/>
      <c r="F46" s="4">
        <v>1</v>
      </c>
      <c r="G46" s="38">
        <f t="shared" si="5"/>
        <v>3120</v>
      </c>
      <c r="I46" s="36"/>
      <c r="J46" s="37"/>
      <c r="K46" s="37"/>
      <c r="L46" s="4"/>
      <c r="M46" s="38"/>
    </row>
    <row r="47" spans="1:14" x14ac:dyDescent="0.25">
      <c r="A47" s="36" t="s">
        <v>63</v>
      </c>
      <c r="B47" s="37">
        <v>200</v>
      </c>
      <c r="C47" s="37"/>
      <c r="D47" s="37">
        <f t="shared" si="4"/>
        <v>40</v>
      </c>
      <c r="E47" s="37"/>
      <c r="F47" s="4">
        <v>2</v>
      </c>
      <c r="G47" s="38">
        <f t="shared" si="5"/>
        <v>4800</v>
      </c>
      <c r="I47" s="36"/>
      <c r="J47" s="37"/>
      <c r="K47" s="37"/>
      <c r="L47" s="4"/>
      <c r="M47" s="38"/>
    </row>
    <row r="48" spans="1:14" x14ac:dyDescent="0.25">
      <c r="A48" s="36" t="s">
        <v>57</v>
      </c>
      <c r="B48" s="37">
        <v>230</v>
      </c>
      <c r="C48" s="37"/>
      <c r="D48" s="37">
        <f t="shared" si="4"/>
        <v>46</v>
      </c>
      <c r="E48" s="37"/>
      <c r="F48" s="4">
        <v>1</v>
      </c>
      <c r="G48" s="38">
        <f t="shared" si="5"/>
        <v>2760</v>
      </c>
      <c r="I48" s="36"/>
      <c r="J48" s="37"/>
      <c r="K48" s="37"/>
      <c r="L48" s="4"/>
      <c r="M48" s="38"/>
    </row>
    <row r="49" spans="1:14" x14ac:dyDescent="0.25">
      <c r="A49" s="36" t="s">
        <v>31</v>
      </c>
      <c r="B49" s="37">
        <v>230</v>
      </c>
      <c r="C49" s="37"/>
      <c r="D49" s="37">
        <f t="shared" si="4"/>
        <v>46</v>
      </c>
      <c r="E49" s="37"/>
      <c r="F49" s="4">
        <v>1</v>
      </c>
      <c r="G49" s="38">
        <f t="shared" si="5"/>
        <v>2760</v>
      </c>
      <c r="I49" s="36"/>
      <c r="J49" s="37"/>
      <c r="K49" s="37"/>
      <c r="L49" s="4"/>
      <c r="M49" s="38"/>
    </row>
    <row r="50" spans="1:14" x14ac:dyDescent="0.25">
      <c r="A50" s="36" t="s">
        <v>32</v>
      </c>
      <c r="B50" s="37">
        <v>260</v>
      </c>
      <c r="C50" s="37"/>
      <c r="D50" s="37">
        <f t="shared" si="4"/>
        <v>52</v>
      </c>
      <c r="E50" s="37"/>
      <c r="F50" s="4">
        <v>1</v>
      </c>
      <c r="G50" s="38">
        <f t="shared" si="5"/>
        <v>3120</v>
      </c>
      <c r="I50" s="36"/>
      <c r="J50" s="37"/>
      <c r="K50" s="37"/>
      <c r="L50" s="4"/>
      <c r="M50" s="38"/>
    </row>
    <row r="51" spans="1:14" x14ac:dyDescent="0.25">
      <c r="A51" s="36" t="s">
        <v>33</v>
      </c>
      <c r="B51" s="37">
        <v>140</v>
      </c>
      <c r="C51" s="37"/>
      <c r="D51" s="37">
        <f t="shared" si="4"/>
        <v>28</v>
      </c>
      <c r="E51" s="37"/>
      <c r="F51" s="4">
        <v>2</v>
      </c>
      <c r="G51" s="38">
        <f t="shared" si="5"/>
        <v>3360</v>
      </c>
      <c r="I51" s="36"/>
      <c r="J51" s="37"/>
      <c r="K51" s="37"/>
      <c r="L51" s="4"/>
      <c r="M51" s="38"/>
    </row>
    <row r="52" spans="1:14" ht="15.75" x14ac:dyDescent="0.25">
      <c r="A52" s="52" t="s">
        <v>11</v>
      </c>
      <c r="B52" s="181"/>
      <c r="C52" s="182">
        <f>SUM(C44:C51)</f>
        <v>0</v>
      </c>
      <c r="D52" s="181"/>
      <c r="E52" s="182">
        <f>SUM(E44:E51)</f>
        <v>0</v>
      </c>
      <c r="F52" s="53"/>
      <c r="G52" s="7">
        <f>SUM(G44:G51)</f>
        <v>26640</v>
      </c>
      <c r="I52" s="214" t="s">
        <v>11</v>
      </c>
      <c r="J52" s="215"/>
      <c r="K52" s="215"/>
      <c r="L52" s="216"/>
      <c r="M52" s="7">
        <f>SUM(M45:M51)</f>
        <v>0</v>
      </c>
    </row>
    <row r="53" spans="1:14" x14ac:dyDescent="0.25">
      <c r="J53" s="222" t="s">
        <v>12</v>
      </c>
      <c r="K53" s="222"/>
      <c r="L53" s="222"/>
      <c r="M53" s="25"/>
    </row>
    <row r="54" spans="1:14" ht="15.75" x14ac:dyDescent="0.25">
      <c r="A54" s="206" t="s">
        <v>167</v>
      </c>
      <c r="B54" s="206"/>
      <c r="C54" s="206"/>
      <c r="D54" s="206"/>
      <c r="E54" s="206"/>
      <c r="F54" s="206"/>
      <c r="G54" s="206"/>
      <c r="H54" s="206"/>
      <c r="I54" s="206"/>
      <c r="J54" s="206"/>
      <c r="K54" s="206"/>
      <c r="L54" s="206"/>
      <c r="M54" s="206"/>
      <c r="N54" s="206"/>
    </row>
    <row r="55" spans="1:14" x14ac:dyDescent="0.25">
      <c r="A55" s="132" t="s">
        <v>86</v>
      </c>
      <c r="B55" s="232" t="s">
        <v>76</v>
      </c>
      <c r="C55" s="232"/>
      <c r="D55" s="231">
        <v>10</v>
      </c>
      <c r="E55" s="231"/>
      <c r="F55" s="231"/>
      <c r="G55" s="231"/>
      <c r="I55" s="86" t="s">
        <v>61</v>
      </c>
      <c r="J55" s="2" t="s">
        <v>9</v>
      </c>
      <c r="K55" s="39"/>
      <c r="L55" s="1"/>
      <c r="M55" s="1"/>
    </row>
    <row r="56" spans="1:14" x14ac:dyDescent="0.25">
      <c r="A56" s="121" t="s">
        <v>38</v>
      </c>
      <c r="B56" s="2" t="s">
        <v>80</v>
      </c>
      <c r="C56" s="2"/>
      <c r="D56" s="2"/>
      <c r="E56" s="2"/>
      <c r="F56" s="1"/>
      <c r="G56" s="1"/>
      <c r="I56" s="121" t="s">
        <v>38</v>
      </c>
      <c r="J56" s="2" t="s">
        <v>56</v>
      </c>
      <c r="K56" s="2"/>
      <c r="L56" s="1"/>
      <c r="M56" s="1"/>
    </row>
    <row r="57" spans="1:14" ht="16.5" thickBot="1" x14ac:dyDescent="0.3">
      <c r="A57" s="207" t="s">
        <v>0</v>
      </c>
      <c r="B57" s="207"/>
      <c r="C57" s="207"/>
      <c r="D57" s="207"/>
      <c r="E57" s="207"/>
      <c r="F57" s="207"/>
      <c r="G57" s="207"/>
      <c r="I57" s="207" t="s">
        <v>10</v>
      </c>
      <c r="J57" s="207"/>
      <c r="K57" s="207"/>
      <c r="L57" s="207"/>
      <c r="M57" s="207"/>
    </row>
    <row r="58" spans="1:14" x14ac:dyDescent="0.25">
      <c r="A58" s="19" t="s">
        <v>35</v>
      </c>
      <c r="B58" s="19" t="s">
        <v>34</v>
      </c>
      <c r="C58" s="175" t="s">
        <v>191</v>
      </c>
      <c r="D58" s="19" t="s">
        <v>39</v>
      </c>
      <c r="E58" s="175" t="s">
        <v>192</v>
      </c>
      <c r="F58" s="20" t="s">
        <v>36</v>
      </c>
      <c r="G58" s="21" t="s">
        <v>4</v>
      </c>
      <c r="I58" s="19" t="s">
        <v>35</v>
      </c>
      <c r="J58" s="19" t="s">
        <v>34</v>
      </c>
      <c r="K58" s="19" t="s">
        <v>39</v>
      </c>
      <c r="L58" s="20" t="s">
        <v>36</v>
      </c>
      <c r="M58" s="21" t="s">
        <v>4</v>
      </c>
    </row>
    <row r="59" spans="1:14" x14ac:dyDescent="0.25">
      <c r="A59" s="36" t="s">
        <v>62</v>
      </c>
      <c r="B59" s="37">
        <v>280</v>
      </c>
      <c r="C59" s="37"/>
      <c r="D59" s="37">
        <f t="shared" ref="D59:D66" si="6">B59*20%</f>
        <v>56</v>
      </c>
      <c r="E59" s="37"/>
      <c r="F59" s="4">
        <v>1</v>
      </c>
      <c r="G59" s="38">
        <f>(B59+D59)*F59*$D$55</f>
        <v>3360</v>
      </c>
      <c r="I59" s="59"/>
      <c r="J59" s="92"/>
      <c r="K59" s="92"/>
      <c r="L59" s="93"/>
      <c r="M59" s="94"/>
    </row>
    <row r="60" spans="1:14" x14ac:dyDescent="0.25">
      <c r="A60" s="36" t="s">
        <v>29</v>
      </c>
      <c r="B60" s="37">
        <v>280</v>
      </c>
      <c r="C60" s="37"/>
      <c r="D60" s="37">
        <f t="shared" si="6"/>
        <v>56</v>
      </c>
      <c r="E60" s="37"/>
      <c r="F60" s="4">
        <v>1</v>
      </c>
      <c r="G60" s="38">
        <f t="shared" ref="G60:G66" si="7">(B60+D60)*F60*$D$55</f>
        <v>3360</v>
      </c>
      <c r="I60" s="36"/>
      <c r="J60" s="37"/>
      <c r="K60" s="37"/>
      <c r="L60" s="4"/>
      <c r="M60" s="38"/>
      <c r="N60">
        <f>J60*K55</f>
        <v>0</v>
      </c>
    </row>
    <row r="61" spans="1:14" x14ac:dyDescent="0.25">
      <c r="A61" s="36" t="s">
        <v>30</v>
      </c>
      <c r="B61" s="37">
        <v>260</v>
      </c>
      <c r="C61" s="37"/>
      <c r="D61" s="37">
        <f t="shared" si="6"/>
        <v>52</v>
      </c>
      <c r="E61" s="37"/>
      <c r="F61" s="4">
        <v>1</v>
      </c>
      <c r="G61" s="38">
        <f>(B61+D61)*F61*$D$55</f>
        <v>3120</v>
      </c>
      <c r="I61" s="36"/>
      <c r="J61" s="37"/>
      <c r="K61" s="37"/>
      <c r="L61" s="4"/>
      <c r="M61" s="38"/>
    </row>
    <row r="62" spans="1:14" x14ac:dyDescent="0.25">
      <c r="A62" s="36" t="s">
        <v>63</v>
      </c>
      <c r="B62" s="37">
        <v>200</v>
      </c>
      <c r="C62" s="37"/>
      <c r="D62" s="37">
        <f t="shared" si="6"/>
        <v>40</v>
      </c>
      <c r="E62" s="37"/>
      <c r="F62" s="4">
        <v>2</v>
      </c>
      <c r="G62" s="38">
        <f t="shared" si="7"/>
        <v>4800</v>
      </c>
      <c r="I62" s="36"/>
      <c r="J62" s="37"/>
      <c r="K62" s="37"/>
      <c r="L62" s="4"/>
      <c r="M62" s="38"/>
    </row>
    <row r="63" spans="1:14" x14ac:dyDescent="0.25">
      <c r="A63" s="36" t="s">
        <v>57</v>
      </c>
      <c r="B63" s="37">
        <v>230</v>
      </c>
      <c r="C63" s="37"/>
      <c r="D63" s="37">
        <f t="shared" si="6"/>
        <v>46</v>
      </c>
      <c r="E63" s="37"/>
      <c r="F63" s="4">
        <v>1</v>
      </c>
      <c r="G63" s="38">
        <f>(B63+D63)*F63*$D$55</f>
        <v>2760</v>
      </c>
      <c r="I63" s="36"/>
      <c r="J63" s="37"/>
      <c r="K63" s="37"/>
      <c r="L63" s="4"/>
      <c r="M63" s="38"/>
    </row>
    <row r="64" spans="1:14" x14ac:dyDescent="0.25">
      <c r="A64" s="36" t="s">
        <v>31</v>
      </c>
      <c r="B64" s="37">
        <v>230</v>
      </c>
      <c r="C64" s="37"/>
      <c r="D64" s="37">
        <f t="shared" si="6"/>
        <v>46</v>
      </c>
      <c r="E64" s="37"/>
      <c r="F64" s="4">
        <v>1</v>
      </c>
      <c r="G64" s="38">
        <f t="shared" si="7"/>
        <v>2760</v>
      </c>
      <c r="I64" s="36"/>
      <c r="J64" s="37"/>
      <c r="K64" s="37"/>
      <c r="L64" s="4"/>
      <c r="M64" s="38"/>
    </row>
    <row r="65" spans="1:13" x14ac:dyDescent="0.25">
      <c r="A65" s="36" t="s">
        <v>32</v>
      </c>
      <c r="B65" s="37">
        <v>260</v>
      </c>
      <c r="C65" s="37"/>
      <c r="D65" s="37">
        <f t="shared" si="6"/>
        <v>52</v>
      </c>
      <c r="E65" s="37"/>
      <c r="F65" s="4">
        <v>1</v>
      </c>
      <c r="G65" s="38">
        <f>(B65+D65)*F65*$D$55</f>
        <v>3120</v>
      </c>
      <c r="I65" s="36"/>
      <c r="J65" s="37"/>
      <c r="K65" s="37"/>
      <c r="L65" s="4"/>
      <c r="M65" s="38"/>
    </row>
    <row r="66" spans="1:13" x14ac:dyDescent="0.25">
      <c r="A66" s="36" t="s">
        <v>33</v>
      </c>
      <c r="B66" s="37">
        <v>140</v>
      </c>
      <c r="C66" s="37"/>
      <c r="D66" s="37">
        <f t="shared" si="6"/>
        <v>28</v>
      </c>
      <c r="E66" s="37"/>
      <c r="F66" s="4">
        <v>2</v>
      </c>
      <c r="G66" s="38">
        <f t="shared" si="7"/>
        <v>3360</v>
      </c>
      <c r="I66" s="36"/>
      <c r="J66" s="37"/>
      <c r="K66" s="37"/>
      <c r="L66" s="4"/>
      <c r="M66" s="38"/>
    </row>
    <row r="67" spans="1:13" ht="15.75" x14ac:dyDescent="0.25">
      <c r="A67" s="52" t="s">
        <v>11</v>
      </c>
      <c r="B67" s="181"/>
      <c r="C67" s="182">
        <f>SUM(C59:C66)</f>
        <v>0</v>
      </c>
      <c r="D67" s="181"/>
      <c r="E67" s="182">
        <f>SUM(E59:E66)</f>
        <v>0</v>
      </c>
      <c r="F67" s="53"/>
      <c r="G67" s="7">
        <f>SUM(G59:G66)</f>
        <v>26640</v>
      </c>
      <c r="I67" s="214" t="s">
        <v>11</v>
      </c>
      <c r="J67" s="215"/>
      <c r="K67" s="215"/>
      <c r="L67" s="216"/>
      <c r="M67" s="7">
        <f>SUM(M60:M66)</f>
        <v>0</v>
      </c>
    </row>
    <row r="68" spans="1:13" x14ac:dyDescent="0.25">
      <c r="J68" s="222" t="s">
        <v>12</v>
      </c>
      <c r="K68" s="222"/>
      <c r="L68" s="222"/>
      <c r="M68" s="25"/>
    </row>
    <row r="69" spans="1:13" x14ac:dyDescent="0.25">
      <c r="J69" s="26"/>
      <c r="K69" s="26"/>
      <c r="L69" s="26"/>
      <c r="M69" s="27"/>
    </row>
    <row r="70" spans="1:13" x14ac:dyDescent="0.25">
      <c r="A70" s="225" t="s">
        <v>17</v>
      </c>
      <c r="B70" s="225"/>
      <c r="C70" s="225"/>
      <c r="D70" s="225"/>
      <c r="E70" s="225"/>
      <c r="F70" s="225"/>
      <c r="G70" s="225"/>
      <c r="I70" s="225" t="s">
        <v>18</v>
      </c>
      <c r="J70" s="225"/>
      <c r="K70" s="225"/>
      <c r="L70" s="225"/>
      <c r="M70" s="43"/>
    </row>
    <row r="71" spans="1:13" x14ac:dyDescent="0.25">
      <c r="A71" s="224" t="s">
        <v>62</v>
      </c>
      <c r="B71" s="223"/>
      <c r="C71" s="223"/>
      <c r="D71" s="223"/>
      <c r="E71" s="223"/>
      <c r="F71" s="223"/>
      <c r="G71" s="183">
        <f>G13+G29+G44+G59</f>
        <v>12768</v>
      </c>
      <c r="I71" s="223" t="s">
        <v>62</v>
      </c>
      <c r="J71" s="223"/>
      <c r="K71" s="223"/>
      <c r="L71" s="223"/>
      <c r="M71" s="49"/>
    </row>
    <row r="72" spans="1:13" x14ac:dyDescent="0.25">
      <c r="A72" s="224" t="s">
        <v>29</v>
      </c>
      <c r="B72" s="223"/>
      <c r="C72" s="223"/>
      <c r="D72" s="223"/>
      <c r="E72" s="223"/>
      <c r="F72" s="223"/>
      <c r="G72" s="183">
        <f t="shared" ref="G72:G78" si="8">G14+G30+G45+G60</f>
        <v>12768</v>
      </c>
      <c r="I72" s="223" t="s">
        <v>29</v>
      </c>
      <c r="J72" s="223"/>
      <c r="K72" s="223"/>
      <c r="L72" s="223"/>
      <c r="M72" s="49"/>
    </row>
    <row r="73" spans="1:13" x14ac:dyDescent="0.25">
      <c r="A73" s="224" t="s">
        <v>30</v>
      </c>
      <c r="B73" s="223"/>
      <c r="C73" s="223"/>
      <c r="D73" s="223"/>
      <c r="E73" s="223"/>
      <c r="F73" s="223"/>
      <c r="G73" s="183">
        <f t="shared" si="8"/>
        <v>11856</v>
      </c>
      <c r="I73" s="223" t="s">
        <v>30</v>
      </c>
      <c r="J73" s="223"/>
      <c r="K73" s="223"/>
      <c r="L73" s="223"/>
      <c r="M73" s="49"/>
    </row>
    <row r="74" spans="1:13" x14ac:dyDescent="0.25">
      <c r="A74" s="224" t="s">
        <v>64</v>
      </c>
      <c r="B74" s="223"/>
      <c r="C74" s="223"/>
      <c r="D74" s="223"/>
      <c r="E74" s="223"/>
      <c r="F74" s="223"/>
      <c r="G74" s="183">
        <f t="shared" si="8"/>
        <v>18240</v>
      </c>
      <c r="I74" s="223" t="s">
        <v>64</v>
      </c>
      <c r="J74" s="223"/>
      <c r="K74" s="223"/>
      <c r="L74" s="223"/>
      <c r="M74" s="49"/>
    </row>
    <row r="75" spans="1:13" x14ac:dyDescent="0.25">
      <c r="A75" s="224" t="s">
        <v>74</v>
      </c>
      <c r="B75" s="223"/>
      <c r="C75" s="223"/>
      <c r="D75" s="223"/>
      <c r="E75" s="223"/>
      <c r="F75" s="223"/>
      <c r="G75" s="183">
        <f>G17+G33+G48+G63</f>
        <v>10488</v>
      </c>
      <c r="I75" s="223" t="s">
        <v>31</v>
      </c>
      <c r="J75" s="223"/>
      <c r="K75" s="223"/>
      <c r="L75" s="223"/>
      <c r="M75" s="49"/>
    </row>
    <row r="76" spans="1:13" x14ac:dyDescent="0.25">
      <c r="A76" s="224" t="s">
        <v>31</v>
      </c>
      <c r="B76" s="223"/>
      <c r="C76" s="223"/>
      <c r="D76" s="223"/>
      <c r="E76" s="223"/>
      <c r="F76" s="223"/>
      <c r="G76" s="183">
        <f t="shared" si="8"/>
        <v>10488</v>
      </c>
      <c r="I76" s="223" t="s">
        <v>31</v>
      </c>
      <c r="J76" s="223"/>
      <c r="K76" s="223"/>
      <c r="L76" s="223"/>
      <c r="M76" s="49"/>
    </row>
    <row r="77" spans="1:13" x14ac:dyDescent="0.25">
      <c r="A77" s="224" t="s">
        <v>32</v>
      </c>
      <c r="B77" s="223"/>
      <c r="C77" s="223"/>
      <c r="D77" s="223"/>
      <c r="E77" s="223"/>
      <c r="F77" s="223"/>
      <c r="G77" s="183">
        <f>G19+G35+G50+G65</f>
        <v>11856</v>
      </c>
      <c r="I77" s="223" t="s">
        <v>32</v>
      </c>
      <c r="J77" s="223"/>
      <c r="K77" s="223"/>
      <c r="L77" s="223"/>
      <c r="M77" s="49"/>
    </row>
    <row r="78" spans="1:13" x14ac:dyDescent="0.25">
      <c r="A78" s="223" t="s">
        <v>33</v>
      </c>
      <c r="B78" s="223"/>
      <c r="C78" s="223"/>
      <c r="D78" s="223"/>
      <c r="E78" s="223"/>
      <c r="F78" s="223"/>
      <c r="G78" s="183">
        <f t="shared" si="8"/>
        <v>12768</v>
      </c>
      <c r="I78" s="166"/>
      <c r="J78" s="166"/>
      <c r="K78" s="166"/>
      <c r="L78" s="166"/>
      <c r="M78" s="49"/>
    </row>
    <row r="79" spans="1:13" x14ac:dyDescent="0.25">
      <c r="A79" s="218" t="s">
        <v>11</v>
      </c>
      <c r="B79" s="218"/>
      <c r="C79" s="218"/>
      <c r="D79" s="218"/>
      <c r="E79" s="218"/>
      <c r="F79" s="218"/>
      <c r="G79" s="184">
        <f>SUM(G71:G78)</f>
        <v>101232</v>
      </c>
      <c r="I79" s="218" t="s">
        <v>11</v>
      </c>
      <c r="J79" s="218"/>
      <c r="K79" s="218"/>
      <c r="L79" s="218"/>
      <c r="M79" s="50">
        <v>0</v>
      </c>
    </row>
    <row r="81" spans="1:7" x14ac:dyDescent="0.25">
      <c r="G81" s="30"/>
    </row>
    <row r="82" spans="1:7" x14ac:dyDescent="0.25">
      <c r="G82" s="30"/>
    </row>
    <row r="83" spans="1:7" x14ac:dyDescent="0.25">
      <c r="A83" s="233" t="s">
        <v>193</v>
      </c>
      <c r="B83" s="233"/>
      <c r="C83" s="233"/>
      <c r="D83" s="233"/>
      <c r="E83" s="176"/>
      <c r="G83" s="30"/>
    </row>
    <row r="84" spans="1:7" x14ac:dyDescent="0.25">
      <c r="A84" s="234" t="s">
        <v>187</v>
      </c>
      <c r="B84" s="234"/>
      <c r="C84" s="234"/>
      <c r="D84" s="234"/>
      <c r="E84" s="177"/>
    </row>
    <row r="85" spans="1:7" x14ac:dyDescent="0.25">
      <c r="A85" s="174" t="s">
        <v>188</v>
      </c>
      <c r="B85" s="174"/>
      <c r="C85" s="174"/>
      <c r="D85" s="227">
        <f>C67+C52+C37+C21</f>
        <v>0</v>
      </c>
      <c r="E85" s="227"/>
    </row>
    <row r="86" spans="1:7" x14ac:dyDescent="0.25">
      <c r="A86" s="174" t="s">
        <v>189</v>
      </c>
      <c r="B86" s="174"/>
      <c r="C86" s="174"/>
      <c r="D86" s="227"/>
      <c r="E86" s="227"/>
    </row>
    <row r="87" spans="1:7" x14ac:dyDescent="0.25">
      <c r="A87" s="234" t="s">
        <v>190</v>
      </c>
      <c r="B87" s="234"/>
      <c r="C87" s="234"/>
      <c r="D87" s="234"/>
      <c r="E87" s="177"/>
    </row>
    <row r="88" spans="1:7" x14ac:dyDescent="0.25">
      <c r="A88" s="174" t="s">
        <v>188</v>
      </c>
      <c r="B88" s="174"/>
      <c r="C88" s="174"/>
      <c r="D88" s="230">
        <f>E67+E52+E37+E21</f>
        <v>0</v>
      </c>
      <c r="E88" s="230"/>
    </row>
    <row r="89" spans="1:7" x14ac:dyDescent="0.25">
      <c r="A89" t="s">
        <v>189</v>
      </c>
      <c r="D89" s="230"/>
      <c r="E89" s="230"/>
    </row>
  </sheetData>
  <customSheetViews>
    <customSheetView guid="{6B2C8637-78CC-4CB6-97F7-DEE04A596283}" showGridLines="0" topLeftCell="A92">
      <selection activeCell="A8" sqref="A8:K8"/>
      <pageMargins left="0.51181102362204722" right="0.51181102362204722" top="0.78740157480314965" bottom="0.78740157480314965" header="0.31496062992125984" footer="0.31496062992125984"/>
      <pageSetup scale="55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53">
    <mergeCell ref="D88:E88"/>
    <mergeCell ref="D89:E89"/>
    <mergeCell ref="D25:G25"/>
    <mergeCell ref="B25:C25"/>
    <mergeCell ref="B40:C40"/>
    <mergeCell ref="D40:G40"/>
    <mergeCell ref="B55:C55"/>
    <mergeCell ref="D55:G55"/>
    <mergeCell ref="A83:D83"/>
    <mergeCell ref="A84:D84"/>
    <mergeCell ref="A87:D87"/>
    <mergeCell ref="A74:F74"/>
    <mergeCell ref="A75:F75"/>
    <mergeCell ref="A76:F76"/>
    <mergeCell ref="A42:G42"/>
    <mergeCell ref="C9:G9"/>
    <mergeCell ref="D85:E85"/>
    <mergeCell ref="D86:E86"/>
    <mergeCell ref="J22:L22"/>
    <mergeCell ref="A24:N24"/>
    <mergeCell ref="A79:F79"/>
    <mergeCell ref="I79:L79"/>
    <mergeCell ref="A77:F77"/>
    <mergeCell ref="I77:L77"/>
    <mergeCell ref="A78:F78"/>
    <mergeCell ref="J38:L38"/>
    <mergeCell ref="A27:G27"/>
    <mergeCell ref="I27:M27"/>
    <mergeCell ref="I37:L37"/>
    <mergeCell ref="I76:L76"/>
    <mergeCell ref="A73:F73"/>
    <mergeCell ref="A8:N8"/>
    <mergeCell ref="A11:G11"/>
    <mergeCell ref="I11:M11"/>
    <mergeCell ref="I21:L21"/>
    <mergeCell ref="I75:L75"/>
    <mergeCell ref="I73:L73"/>
    <mergeCell ref="I74:L74"/>
    <mergeCell ref="A72:F72"/>
    <mergeCell ref="I72:L72"/>
    <mergeCell ref="A71:F71"/>
    <mergeCell ref="I71:L71"/>
    <mergeCell ref="I70:L70"/>
    <mergeCell ref="A70:G70"/>
    <mergeCell ref="I52:L52"/>
    <mergeCell ref="J53:L53"/>
    <mergeCell ref="A39:N39"/>
    <mergeCell ref="I42:M42"/>
    <mergeCell ref="J68:L68"/>
    <mergeCell ref="A54:N54"/>
    <mergeCell ref="A57:G57"/>
    <mergeCell ref="I57:M57"/>
    <mergeCell ref="I67:L67"/>
  </mergeCells>
  <pageMargins left="0.51181102362204722" right="0.51181102362204722" top="0.78740157480314965" bottom="0.78740157480314965" header="0.31496062992125984" footer="0.31496062992125984"/>
  <pageSetup scale="50" orientation="portrait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Z20"/>
  <sheetViews>
    <sheetView showGridLines="0" zoomScaleNormal="100" workbookViewId="0">
      <selection activeCell="G24" sqref="G23:G24"/>
    </sheetView>
  </sheetViews>
  <sheetFormatPr defaultRowHeight="15" x14ac:dyDescent="0.25"/>
  <cols>
    <col min="1" max="1" width="16.7109375" customWidth="1"/>
    <col min="2" max="2" width="23.140625" customWidth="1"/>
    <col min="3" max="3" width="5.42578125" customWidth="1"/>
    <col min="4" max="4" width="12" bestFit="1" customWidth="1"/>
    <col min="5" max="5" width="19.140625" customWidth="1"/>
    <col min="6" max="6" width="2.7109375" customWidth="1"/>
    <col min="7" max="8" width="17" customWidth="1"/>
    <col min="9" max="9" width="9" customWidth="1"/>
    <col min="10" max="10" width="9.7109375" bestFit="1" customWidth="1"/>
    <col min="11" max="11" width="12" customWidth="1"/>
    <col min="12" max="12" width="24.7109375" customWidth="1"/>
    <col min="13" max="26" width="9.140625" style="65"/>
  </cols>
  <sheetData>
    <row r="7" spans="1:26" x14ac:dyDescent="0.25">
      <c r="K7" s="34" t="s">
        <v>28</v>
      </c>
      <c r="L7" s="35">
        <f ca="1">NOW()</f>
        <v>41864.715551273148</v>
      </c>
    </row>
    <row r="8" spans="1:26" ht="15.75" x14ac:dyDescent="0.25">
      <c r="A8" s="206" t="s">
        <v>149</v>
      </c>
      <c r="B8" s="206"/>
      <c r="C8" s="206"/>
      <c r="D8" s="206"/>
      <c r="E8" s="206"/>
      <c r="F8" s="206"/>
      <c r="G8" s="206"/>
      <c r="H8" s="206"/>
      <c r="I8" s="206"/>
      <c r="J8" s="206"/>
      <c r="K8" s="206"/>
      <c r="L8" s="206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</row>
    <row r="9" spans="1:26" x14ac:dyDescent="0.25">
      <c r="A9" s="132" t="s">
        <v>84</v>
      </c>
      <c r="B9" s="18"/>
      <c r="C9" s="2" t="s">
        <v>9</v>
      </c>
      <c r="D9" s="32">
        <v>11</v>
      </c>
      <c r="E9" s="1"/>
      <c r="G9" s="1" t="s">
        <v>8</v>
      </c>
      <c r="H9" s="1"/>
      <c r="I9" s="2" t="s">
        <v>9</v>
      </c>
      <c r="J9" s="32"/>
      <c r="K9" s="1"/>
      <c r="L9" s="1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</row>
    <row r="10" spans="1:26" x14ac:dyDescent="0.25">
      <c r="A10" s="121" t="s">
        <v>50</v>
      </c>
      <c r="B10" s="121"/>
      <c r="C10" s="2" t="s">
        <v>81</v>
      </c>
      <c r="D10" s="1"/>
      <c r="E10" s="1"/>
      <c r="G10" s="121" t="s">
        <v>50</v>
      </c>
      <c r="H10" s="121"/>
      <c r="I10" s="2" t="s">
        <v>7</v>
      </c>
      <c r="J10" s="1"/>
      <c r="K10" s="1"/>
      <c r="L10" s="1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</row>
    <row r="11" spans="1:26" ht="16.5" thickBot="1" x14ac:dyDescent="0.3">
      <c r="A11" s="115" t="s">
        <v>0</v>
      </c>
      <c r="B11" s="115"/>
      <c r="C11" s="115"/>
      <c r="D11" s="115"/>
      <c r="E11" s="115"/>
      <c r="G11" s="115" t="s">
        <v>10</v>
      </c>
      <c r="H11" s="115"/>
      <c r="I11" s="115"/>
      <c r="J11" s="115"/>
      <c r="K11" s="114"/>
      <c r="L11" s="115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</row>
    <row r="12" spans="1:26" x14ac:dyDescent="0.25">
      <c r="A12" s="19" t="s">
        <v>22</v>
      </c>
      <c r="B12" s="19" t="s">
        <v>23</v>
      </c>
      <c r="C12" s="19" t="s">
        <v>2</v>
      </c>
      <c r="D12" s="20" t="s">
        <v>178</v>
      </c>
      <c r="E12" s="21" t="s">
        <v>4</v>
      </c>
      <c r="G12" s="22" t="s">
        <v>22</v>
      </c>
      <c r="H12" s="22" t="s">
        <v>23</v>
      </c>
      <c r="I12" s="22" t="s">
        <v>2</v>
      </c>
      <c r="J12" s="23" t="s">
        <v>178</v>
      </c>
      <c r="K12" s="68" t="s">
        <v>21</v>
      </c>
      <c r="L12" s="24" t="s">
        <v>4</v>
      </c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</row>
    <row r="13" spans="1:26" x14ac:dyDescent="0.25">
      <c r="A13" s="3" t="s">
        <v>50</v>
      </c>
      <c r="B13" s="3">
        <v>25</v>
      </c>
      <c r="C13" s="4">
        <v>25</v>
      </c>
      <c r="D13" s="60"/>
      <c r="E13" s="60">
        <f>B13*1*D13</f>
        <v>0</v>
      </c>
      <c r="G13" s="8"/>
      <c r="H13" s="8"/>
      <c r="I13" s="9"/>
      <c r="J13" s="10"/>
      <c r="K13" s="54">
        <f>J13*5%</f>
        <v>0</v>
      </c>
      <c r="L13" s="1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</row>
    <row r="14" spans="1:26" ht="15" customHeight="1" x14ac:dyDescent="0.25">
      <c r="A14" s="3"/>
      <c r="B14" s="3"/>
      <c r="C14" s="3"/>
      <c r="D14" s="17"/>
      <c r="E14" s="17"/>
      <c r="G14" s="8"/>
      <c r="H14" s="8"/>
      <c r="I14" s="9"/>
      <c r="J14" s="10"/>
      <c r="K14" s="10"/>
      <c r="L14" s="1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</row>
    <row r="15" spans="1:26" ht="15.75" x14ac:dyDescent="0.25">
      <c r="A15" s="12"/>
      <c r="B15" s="12"/>
      <c r="C15" s="13"/>
      <c r="D15" s="14"/>
      <c r="E15" s="17"/>
      <c r="G15" s="12"/>
      <c r="H15" s="12"/>
      <c r="I15" s="13"/>
      <c r="J15" s="14"/>
      <c r="K15" s="14"/>
      <c r="L15" s="14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</row>
    <row r="16" spans="1:26" ht="15.75" x14ac:dyDescent="0.25">
      <c r="A16" s="117" t="s">
        <v>11</v>
      </c>
      <c r="B16" s="118"/>
      <c r="C16" s="118"/>
      <c r="D16" s="119"/>
      <c r="E16" s="7">
        <f>SUM(E13:E15)</f>
        <v>0</v>
      </c>
      <c r="G16" s="117" t="s">
        <v>11</v>
      </c>
      <c r="H16" s="118"/>
      <c r="I16" s="118"/>
      <c r="J16" s="119"/>
      <c r="K16" s="119"/>
      <c r="L16" s="7">
        <f>SUM(L13:L15)</f>
        <v>0</v>
      </c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</row>
    <row r="18" spans="1:12" x14ac:dyDescent="0.25">
      <c r="A18" s="96" t="s">
        <v>17</v>
      </c>
      <c r="B18" s="64"/>
      <c r="C18" s="64"/>
      <c r="D18" s="64"/>
      <c r="E18" s="64"/>
      <c r="G18" s="96" t="s">
        <v>18</v>
      </c>
      <c r="H18" s="64"/>
      <c r="I18" s="64"/>
      <c r="J18" s="64"/>
      <c r="K18" s="64"/>
      <c r="L18" s="43"/>
    </row>
    <row r="19" spans="1:12" x14ac:dyDescent="0.25">
      <c r="A19" s="65" t="s">
        <v>50</v>
      </c>
      <c r="B19" s="65"/>
      <c r="C19" s="65"/>
      <c r="D19" s="65"/>
      <c r="E19" s="169">
        <f>E16</f>
        <v>0</v>
      </c>
      <c r="G19" s="65" t="s">
        <v>50</v>
      </c>
      <c r="H19" s="65"/>
      <c r="I19" s="65"/>
      <c r="J19" s="65"/>
      <c r="K19" s="42"/>
      <c r="L19" s="44"/>
    </row>
    <row r="20" spans="1:12" x14ac:dyDescent="0.25">
      <c r="A20" s="64"/>
      <c r="B20" s="64"/>
      <c r="C20" s="64"/>
      <c r="D20" s="64"/>
      <c r="E20" s="61"/>
      <c r="G20" s="64"/>
      <c r="H20" s="64"/>
      <c r="I20" s="64"/>
      <c r="J20" s="64"/>
      <c r="K20" s="63"/>
      <c r="L20" s="62"/>
    </row>
  </sheetData>
  <mergeCells count="1">
    <mergeCell ref="A8:L8"/>
  </mergeCells>
  <pageMargins left="0.51181102362204722" right="0.51181102362204722" top="0.78740157480314965" bottom="0.78740157480314965" header="0.31496062992125984" footer="0.31496062992125984"/>
  <pageSetup paperSize="9" scale="5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49"/>
  <sheetViews>
    <sheetView showGridLines="0" zoomScaleNormal="100" workbookViewId="0">
      <selection activeCell="F45" sqref="F45:H45"/>
    </sheetView>
  </sheetViews>
  <sheetFormatPr defaultRowHeight="15" x14ac:dyDescent="0.25"/>
  <cols>
    <col min="1" max="1" width="48.85546875" customWidth="1"/>
    <col min="2" max="2" width="13" bestFit="1" customWidth="1"/>
    <col min="3" max="3" width="11.5703125" bestFit="1" customWidth="1"/>
    <col min="4" max="4" width="20.140625" bestFit="1" customWidth="1"/>
    <col min="5" max="5" width="2.7109375" customWidth="1"/>
    <col min="6" max="6" width="31" bestFit="1" customWidth="1"/>
    <col min="7" max="7" width="10.7109375" bestFit="1" customWidth="1"/>
    <col min="8" max="8" width="9.7109375" bestFit="1" customWidth="1"/>
    <col min="9" max="9" width="13.28515625" bestFit="1" customWidth="1"/>
  </cols>
  <sheetData>
    <row r="7" spans="1:9" x14ac:dyDescent="0.25">
      <c r="I7" s="35">
        <f ca="1">NOW()</f>
        <v>41864.715551273148</v>
      </c>
    </row>
    <row r="8" spans="1:9" ht="15.75" x14ac:dyDescent="0.25">
      <c r="A8" s="206"/>
      <c r="B8" s="238"/>
      <c r="C8" s="238"/>
      <c r="D8" s="238"/>
      <c r="E8" s="238"/>
      <c r="F8" s="238"/>
      <c r="G8" s="238"/>
      <c r="H8" s="238"/>
      <c r="I8" s="238"/>
    </row>
    <row r="9" spans="1:9" x14ac:dyDescent="0.25">
      <c r="A9" s="85" t="s">
        <v>151</v>
      </c>
      <c r="B9" s="2" t="s">
        <v>37</v>
      </c>
      <c r="C9" s="32"/>
      <c r="D9" s="1"/>
      <c r="F9" s="1" t="s">
        <v>8</v>
      </c>
      <c r="G9" s="2" t="s">
        <v>9</v>
      </c>
      <c r="H9" s="1"/>
      <c r="I9" s="1"/>
    </row>
    <row r="10" spans="1:9" x14ac:dyDescent="0.25">
      <c r="A10" s="15" t="s">
        <v>40</v>
      </c>
      <c r="B10" s="2" t="s">
        <v>7</v>
      </c>
      <c r="C10" s="1"/>
      <c r="D10" s="1"/>
      <c r="F10" s="15" t="s">
        <v>40</v>
      </c>
      <c r="G10" s="2" t="s">
        <v>7</v>
      </c>
      <c r="H10" s="1"/>
      <c r="I10" s="1"/>
    </row>
    <row r="11" spans="1:9" ht="16.5" thickBot="1" x14ac:dyDescent="0.3">
      <c r="A11" s="207" t="s">
        <v>0</v>
      </c>
      <c r="B11" s="207"/>
      <c r="C11" s="207"/>
      <c r="D11" s="207"/>
      <c r="F11" s="207" t="s">
        <v>10</v>
      </c>
      <c r="G11" s="207"/>
      <c r="H11" s="207"/>
      <c r="I11" s="207"/>
    </row>
    <row r="12" spans="1:9" x14ac:dyDescent="0.25">
      <c r="A12" s="19" t="s">
        <v>48</v>
      </c>
      <c r="B12" s="19" t="s">
        <v>34</v>
      </c>
      <c r="C12" s="20" t="s">
        <v>36</v>
      </c>
      <c r="D12" s="21" t="s">
        <v>4</v>
      </c>
      <c r="F12" s="19" t="s">
        <v>48</v>
      </c>
      <c r="G12" s="19" t="s">
        <v>34</v>
      </c>
      <c r="H12" s="20" t="s">
        <v>36</v>
      </c>
      <c r="I12" s="21" t="s">
        <v>4</v>
      </c>
    </row>
    <row r="13" spans="1:9" x14ac:dyDescent="0.25">
      <c r="A13" s="41" t="s">
        <v>101</v>
      </c>
      <c r="B13" s="186">
        <v>28</v>
      </c>
      <c r="C13" s="187">
        <v>120</v>
      </c>
      <c r="D13" s="187">
        <f t="shared" ref="D13:D26" si="0">C13*B13</f>
        <v>3360</v>
      </c>
      <c r="F13" s="8"/>
      <c r="G13" s="9"/>
      <c r="H13" s="10"/>
      <c r="I13" s="10"/>
    </row>
    <row r="14" spans="1:9" x14ac:dyDescent="0.25">
      <c r="A14" s="41" t="s">
        <v>121</v>
      </c>
      <c r="B14" s="186">
        <v>28</v>
      </c>
      <c r="C14" s="187">
        <v>10</v>
      </c>
      <c r="D14" s="187">
        <f>C14*B14</f>
        <v>280</v>
      </c>
      <c r="F14" s="8"/>
      <c r="G14" s="9"/>
      <c r="H14" s="10"/>
      <c r="I14" s="10"/>
    </row>
    <row r="15" spans="1:9" x14ac:dyDescent="0.25">
      <c r="A15" s="41" t="s">
        <v>113</v>
      </c>
      <c r="B15" s="186">
        <v>105</v>
      </c>
      <c r="C15" s="187">
        <v>60</v>
      </c>
      <c r="D15" s="187">
        <f t="shared" si="0"/>
        <v>6300</v>
      </c>
      <c r="F15" s="8"/>
      <c r="G15" s="9"/>
      <c r="H15" s="10"/>
      <c r="I15" s="10"/>
    </row>
    <row r="16" spans="1:9" x14ac:dyDescent="0.25">
      <c r="A16" s="41" t="s">
        <v>102</v>
      </c>
      <c r="B16" s="186">
        <v>23</v>
      </c>
      <c r="C16" s="187">
        <v>120</v>
      </c>
      <c r="D16" s="187">
        <f t="shared" si="0"/>
        <v>2760</v>
      </c>
      <c r="F16" s="8"/>
      <c r="G16" s="9"/>
      <c r="H16" s="10"/>
      <c r="I16" s="10"/>
    </row>
    <row r="17" spans="1:9" x14ac:dyDescent="0.25">
      <c r="A17" s="41" t="s">
        <v>103</v>
      </c>
      <c r="B17" s="186">
        <v>23</v>
      </c>
      <c r="C17" s="187">
        <v>120</v>
      </c>
      <c r="D17" s="187">
        <f>B17*C17</f>
        <v>2760</v>
      </c>
      <c r="F17" s="8"/>
      <c r="G17" s="9"/>
      <c r="H17" s="10"/>
      <c r="I17" s="10"/>
    </row>
    <row r="18" spans="1:9" x14ac:dyDescent="0.25">
      <c r="A18" s="41" t="s">
        <v>104</v>
      </c>
      <c r="B18" s="186">
        <v>23</v>
      </c>
      <c r="C18" s="187">
        <v>120</v>
      </c>
      <c r="D18" s="187">
        <f>B18*C18</f>
        <v>2760</v>
      </c>
      <c r="F18" s="8"/>
      <c r="G18" s="9"/>
      <c r="H18" s="10"/>
      <c r="I18" s="10"/>
    </row>
    <row r="19" spans="1:9" x14ac:dyDescent="0.25">
      <c r="A19" s="41" t="s">
        <v>65</v>
      </c>
      <c r="B19" s="186">
        <v>175</v>
      </c>
      <c r="C19" s="187">
        <v>30</v>
      </c>
      <c r="D19" s="187">
        <f t="shared" si="0"/>
        <v>5250</v>
      </c>
      <c r="F19" s="8"/>
      <c r="G19" s="9"/>
      <c r="H19" s="10"/>
      <c r="I19" s="10"/>
    </row>
    <row r="20" spans="1:9" x14ac:dyDescent="0.25">
      <c r="A20" s="36" t="s">
        <v>66</v>
      </c>
      <c r="B20" s="186">
        <v>100</v>
      </c>
      <c r="C20" s="187">
        <v>30</v>
      </c>
      <c r="D20" s="187">
        <f t="shared" si="0"/>
        <v>3000</v>
      </c>
      <c r="F20" s="8"/>
      <c r="G20" s="9"/>
      <c r="H20" s="10"/>
      <c r="I20" s="10"/>
    </row>
    <row r="21" spans="1:9" x14ac:dyDescent="0.25">
      <c r="A21" s="41" t="s">
        <v>67</v>
      </c>
      <c r="B21" s="186">
        <v>35</v>
      </c>
      <c r="C21" s="187">
        <v>60</v>
      </c>
      <c r="D21" s="187">
        <f t="shared" si="0"/>
        <v>2100</v>
      </c>
      <c r="F21" s="8"/>
      <c r="G21" s="9"/>
      <c r="H21" s="10"/>
      <c r="I21" s="10"/>
    </row>
    <row r="22" spans="1:9" x14ac:dyDescent="0.25">
      <c r="A22" s="41" t="s">
        <v>105</v>
      </c>
      <c r="B22" s="186">
        <v>28</v>
      </c>
      <c r="C22" s="187">
        <v>120</v>
      </c>
      <c r="D22" s="187">
        <f t="shared" si="0"/>
        <v>3360</v>
      </c>
      <c r="F22" s="8"/>
      <c r="G22" s="9"/>
      <c r="H22" s="10"/>
      <c r="I22" s="10"/>
    </row>
    <row r="23" spans="1:9" x14ac:dyDescent="0.25">
      <c r="A23" s="41" t="s">
        <v>106</v>
      </c>
      <c r="B23" s="186">
        <v>255</v>
      </c>
      <c r="C23" s="187">
        <v>60</v>
      </c>
      <c r="D23" s="187">
        <f t="shared" si="0"/>
        <v>15300</v>
      </c>
      <c r="F23" s="8"/>
      <c r="G23" s="9"/>
      <c r="H23" s="10"/>
      <c r="I23" s="10"/>
    </row>
    <row r="24" spans="1:9" x14ac:dyDescent="0.25">
      <c r="A24" s="41" t="s">
        <v>107</v>
      </c>
      <c r="B24" s="186">
        <v>105</v>
      </c>
      <c r="C24" s="187">
        <v>60</v>
      </c>
      <c r="D24" s="187">
        <f t="shared" si="0"/>
        <v>6300</v>
      </c>
      <c r="F24" s="8"/>
      <c r="G24" s="9"/>
      <c r="H24" s="10"/>
      <c r="I24" s="10"/>
    </row>
    <row r="25" spans="1:9" x14ac:dyDescent="0.25">
      <c r="A25" s="41" t="s">
        <v>108</v>
      </c>
      <c r="B25" s="186">
        <v>13</v>
      </c>
      <c r="C25" s="187">
        <v>120</v>
      </c>
      <c r="D25" s="187">
        <f t="shared" si="0"/>
        <v>1560</v>
      </c>
      <c r="F25" s="8"/>
      <c r="G25" s="9"/>
      <c r="H25" s="10"/>
      <c r="I25" s="10"/>
    </row>
    <row r="26" spans="1:9" x14ac:dyDescent="0.25">
      <c r="A26" s="41" t="s">
        <v>122</v>
      </c>
      <c r="B26" s="186">
        <v>6.4</v>
      </c>
      <c r="C26" s="187">
        <v>90</v>
      </c>
      <c r="D26" s="187">
        <f t="shared" si="0"/>
        <v>576</v>
      </c>
      <c r="F26" s="8"/>
      <c r="G26" s="9"/>
      <c r="H26" s="10"/>
      <c r="I26" s="10"/>
    </row>
    <row r="27" spans="1:9" ht="16.5" x14ac:dyDescent="0.25">
      <c r="A27" s="41" t="s">
        <v>109</v>
      </c>
      <c r="B27" s="186">
        <v>30</v>
      </c>
      <c r="C27" s="187">
        <v>120</v>
      </c>
      <c r="D27" s="187">
        <f>C27*B27</f>
        <v>3600</v>
      </c>
      <c r="F27" s="16"/>
      <c r="G27" s="5"/>
      <c r="H27" s="6"/>
      <c r="I27" s="11"/>
    </row>
    <row r="28" spans="1:9" ht="16.5" x14ac:dyDescent="0.25">
      <c r="A28" s="41" t="s">
        <v>110</v>
      </c>
      <c r="B28" s="186">
        <v>18</v>
      </c>
      <c r="C28" s="187">
        <v>100</v>
      </c>
      <c r="D28" s="187">
        <f>C28*B28</f>
        <v>1800</v>
      </c>
      <c r="F28" s="16"/>
      <c r="G28" s="5"/>
      <c r="H28" s="6"/>
      <c r="I28" s="11"/>
    </row>
    <row r="29" spans="1:9" ht="16.5" x14ac:dyDescent="0.25">
      <c r="A29" s="41" t="s">
        <v>111</v>
      </c>
      <c r="B29" s="186">
        <v>18</v>
      </c>
      <c r="C29" s="187">
        <v>100</v>
      </c>
      <c r="D29" s="187">
        <f>C29*B29</f>
        <v>1800</v>
      </c>
      <c r="F29" s="16"/>
      <c r="G29" s="5"/>
      <c r="H29" s="6"/>
      <c r="I29" s="11"/>
    </row>
    <row r="30" spans="1:9" ht="16.5" x14ac:dyDescent="0.25">
      <c r="A30" s="41" t="s">
        <v>114</v>
      </c>
      <c r="B30" s="186">
        <v>30</v>
      </c>
      <c r="C30" s="187">
        <v>120</v>
      </c>
      <c r="D30" s="187">
        <f>C30*B30</f>
        <v>3600</v>
      </c>
      <c r="F30" s="16"/>
      <c r="G30" s="5"/>
      <c r="H30" s="6"/>
      <c r="I30" s="11"/>
    </row>
    <row r="31" spans="1:9" ht="16.5" x14ac:dyDescent="0.25">
      <c r="A31" s="41" t="s">
        <v>125</v>
      </c>
      <c r="B31" s="186">
        <v>30</v>
      </c>
      <c r="C31" s="187">
        <v>120</v>
      </c>
      <c r="D31" s="187">
        <f>C31*B31</f>
        <v>3600</v>
      </c>
      <c r="F31" s="16"/>
      <c r="G31" s="5"/>
      <c r="H31" s="6"/>
      <c r="I31" s="11"/>
    </row>
    <row r="32" spans="1:9" x14ac:dyDescent="0.25">
      <c r="A32" s="41" t="s">
        <v>124</v>
      </c>
      <c r="B32" s="186">
        <v>30</v>
      </c>
      <c r="C32" s="187">
        <v>120</v>
      </c>
      <c r="D32" s="187">
        <f t="shared" ref="D32" si="1">C32*B32</f>
        <v>3600</v>
      </c>
      <c r="F32" s="8"/>
      <c r="G32" s="9"/>
      <c r="H32" s="10"/>
      <c r="I32" s="10"/>
    </row>
    <row r="33" spans="1:9" ht="16.5" x14ac:dyDescent="0.25">
      <c r="A33" s="41" t="s">
        <v>112</v>
      </c>
      <c r="B33" s="186">
        <v>255</v>
      </c>
      <c r="C33" s="187">
        <v>80</v>
      </c>
      <c r="D33" s="187">
        <f t="shared" ref="D33:D38" si="2">C33*B33</f>
        <v>20400</v>
      </c>
      <c r="F33" s="16"/>
      <c r="G33" s="5"/>
      <c r="H33" s="6"/>
      <c r="I33" s="11"/>
    </row>
    <row r="34" spans="1:9" ht="16.5" x14ac:dyDescent="0.25">
      <c r="A34" s="41" t="s">
        <v>116</v>
      </c>
      <c r="B34" s="186">
        <v>18</v>
      </c>
      <c r="C34" s="187">
        <v>80</v>
      </c>
      <c r="D34" s="187">
        <f t="shared" si="2"/>
        <v>1440</v>
      </c>
      <c r="F34" s="16"/>
      <c r="G34" s="5"/>
      <c r="H34" s="6"/>
      <c r="I34" s="11"/>
    </row>
    <row r="35" spans="1:9" ht="16.5" x14ac:dyDescent="0.25">
      <c r="A35" s="41" t="s">
        <v>117</v>
      </c>
      <c r="B35" s="186">
        <v>38</v>
      </c>
      <c r="C35" s="187">
        <v>12</v>
      </c>
      <c r="D35" s="187">
        <f t="shared" si="2"/>
        <v>456</v>
      </c>
      <c r="F35" s="16"/>
      <c r="G35" s="5"/>
      <c r="H35" s="6"/>
      <c r="I35" s="11"/>
    </row>
    <row r="36" spans="1:9" ht="16.5" x14ac:dyDescent="0.25">
      <c r="A36" s="41" t="s">
        <v>118</v>
      </c>
      <c r="B36" s="186">
        <v>38</v>
      </c>
      <c r="C36" s="187">
        <v>12</v>
      </c>
      <c r="D36" s="187">
        <f t="shared" si="2"/>
        <v>456</v>
      </c>
      <c r="F36" s="16"/>
      <c r="G36" s="5"/>
      <c r="H36" s="6"/>
      <c r="I36" s="11"/>
    </row>
    <row r="37" spans="1:9" ht="16.5" x14ac:dyDescent="0.25">
      <c r="A37" s="41" t="s">
        <v>115</v>
      </c>
      <c r="B37" s="186">
        <v>45</v>
      </c>
      <c r="C37" s="187">
        <v>12</v>
      </c>
      <c r="D37" s="187">
        <f t="shared" si="2"/>
        <v>540</v>
      </c>
      <c r="F37" s="16"/>
      <c r="G37" s="5"/>
      <c r="H37" s="6"/>
      <c r="I37" s="11"/>
    </row>
    <row r="38" spans="1:9" ht="16.5" x14ac:dyDescent="0.25">
      <c r="A38" s="41" t="s">
        <v>123</v>
      </c>
      <c r="B38" s="186">
        <v>30</v>
      </c>
      <c r="C38" s="187">
        <v>60</v>
      </c>
      <c r="D38" s="187">
        <f t="shared" si="2"/>
        <v>1800</v>
      </c>
      <c r="F38" s="16"/>
      <c r="G38" s="5"/>
      <c r="H38" s="6"/>
      <c r="I38" s="11"/>
    </row>
    <row r="39" spans="1:9" ht="15.75" x14ac:dyDescent="0.25">
      <c r="A39" s="214" t="s">
        <v>11</v>
      </c>
      <c r="B39" s="215"/>
      <c r="C39" s="216"/>
      <c r="D39" s="188">
        <f>SUM(D13:D38)</f>
        <v>98758</v>
      </c>
      <c r="F39" s="214" t="s">
        <v>11</v>
      </c>
      <c r="G39" s="215"/>
      <c r="H39" s="216"/>
      <c r="I39" s="7">
        <f>SUM(I13:I38)</f>
        <v>0</v>
      </c>
    </row>
    <row r="40" spans="1:9" x14ac:dyDescent="0.25">
      <c r="G40" s="236" t="s">
        <v>12</v>
      </c>
      <c r="H40" s="237"/>
      <c r="I40" s="25"/>
    </row>
    <row r="43" spans="1:9" x14ac:dyDescent="0.25">
      <c r="A43" s="225" t="s">
        <v>17</v>
      </c>
      <c r="B43" s="225"/>
      <c r="C43" s="225"/>
      <c r="D43" s="225"/>
      <c r="F43" s="225" t="s">
        <v>18</v>
      </c>
      <c r="G43" s="225"/>
      <c r="H43" s="225"/>
      <c r="I43" s="43"/>
    </row>
    <row r="44" spans="1:9" x14ac:dyDescent="0.25">
      <c r="A44" s="224" t="s">
        <v>41</v>
      </c>
      <c r="B44" s="223"/>
      <c r="C44" s="223"/>
      <c r="D44" s="189">
        <f>D39</f>
        <v>98758</v>
      </c>
      <c r="F44" s="224" t="s">
        <v>41</v>
      </c>
      <c r="G44" s="223"/>
      <c r="H44" s="223"/>
      <c r="I44" s="44">
        <f>I39</f>
        <v>0</v>
      </c>
    </row>
    <row r="45" spans="1:9" x14ac:dyDescent="0.25">
      <c r="A45" s="235"/>
      <c r="B45" s="235"/>
      <c r="C45" s="235"/>
      <c r="D45" s="40"/>
      <c r="F45" s="235"/>
      <c r="G45" s="235"/>
      <c r="H45" s="235"/>
      <c r="I45" s="43"/>
    </row>
    <row r="47" spans="1:9" x14ac:dyDescent="0.25">
      <c r="D47" s="42"/>
    </row>
    <row r="48" spans="1:9" x14ac:dyDescent="0.25">
      <c r="D48" s="42"/>
    </row>
    <row r="49" spans="4:4" x14ac:dyDescent="0.25">
      <c r="D49" s="42"/>
    </row>
  </sheetData>
  <customSheetViews>
    <customSheetView guid="{6B2C8637-78CC-4CB6-97F7-DEE04A596283}" showGridLines="0" topLeftCell="A5">
      <selection activeCell="A8" sqref="A8:J8"/>
      <pageMargins left="0.51181102362204722" right="0.51181102362204722" top="0.78740157480314965" bottom="0.78740157480314965" header="0.31496062992125984" footer="0.31496062992125984"/>
      <pageSetup scale="55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12">
    <mergeCell ref="G40:H40"/>
    <mergeCell ref="A8:I8"/>
    <mergeCell ref="A11:D11"/>
    <mergeCell ref="F11:I11"/>
    <mergeCell ref="A39:C39"/>
    <mergeCell ref="F39:H39"/>
    <mergeCell ref="A45:C45"/>
    <mergeCell ref="F45:H45"/>
    <mergeCell ref="A44:C44"/>
    <mergeCell ref="F44:H44"/>
    <mergeCell ref="A43:D43"/>
    <mergeCell ref="F43:H43"/>
  </mergeCells>
  <pageMargins left="0.51181102362204722" right="0.51181102362204722" top="0.78740157480314965" bottom="0.78740157480314965" header="0.31496062992125984" footer="0.31496062992125984"/>
  <pageSetup scale="55" orientation="portrait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42"/>
  <sheetViews>
    <sheetView showGridLines="0" workbookViewId="0">
      <selection activeCell="E42" sqref="E42"/>
    </sheetView>
  </sheetViews>
  <sheetFormatPr defaultRowHeight="15" x14ac:dyDescent="0.25"/>
  <cols>
    <col min="1" max="1" width="40.7109375" customWidth="1"/>
    <col min="2" max="2" width="15" customWidth="1"/>
    <col min="3" max="3" width="9" customWidth="1"/>
    <col min="4" max="4" width="18.140625" customWidth="1"/>
    <col min="5" max="5" width="16.28515625" customWidth="1"/>
    <col min="6" max="6" width="28.7109375" customWidth="1"/>
    <col min="7" max="7" width="17" customWidth="1"/>
    <col min="8" max="8" width="29" customWidth="1"/>
    <col min="9" max="9" width="25.28515625" customWidth="1"/>
  </cols>
  <sheetData>
    <row r="7" spans="1:9" x14ac:dyDescent="0.25">
      <c r="I7" s="136">
        <f ca="1">NOW()</f>
        <v>41864.715551273148</v>
      </c>
    </row>
    <row r="8" spans="1:9" ht="15.75" x14ac:dyDescent="0.25">
      <c r="A8" s="243" t="s">
        <v>150</v>
      </c>
      <c r="B8" s="244"/>
      <c r="C8" s="244"/>
      <c r="D8" s="244"/>
      <c r="E8" s="244"/>
      <c r="F8" s="244"/>
      <c r="G8" s="244"/>
      <c r="H8" s="244"/>
      <c r="I8" s="244"/>
    </row>
    <row r="9" spans="1:9" x14ac:dyDescent="0.25">
      <c r="A9" s="137" t="s">
        <v>151</v>
      </c>
      <c r="B9" s="138" t="s">
        <v>87</v>
      </c>
      <c r="C9" s="139"/>
      <c r="D9" s="140"/>
      <c r="F9" s="140" t="s">
        <v>8</v>
      </c>
      <c r="G9" s="138" t="s">
        <v>9</v>
      </c>
      <c r="H9" s="140"/>
      <c r="I9" s="140"/>
    </row>
    <row r="10" spans="1:9" x14ac:dyDescent="0.25">
      <c r="A10" s="141" t="s">
        <v>40</v>
      </c>
      <c r="B10" s="138" t="s">
        <v>88</v>
      </c>
      <c r="C10" s="140"/>
      <c r="D10" s="140"/>
      <c r="F10" s="141" t="s">
        <v>40</v>
      </c>
      <c r="G10" s="138" t="s">
        <v>7</v>
      </c>
      <c r="H10" s="140"/>
      <c r="I10" s="140"/>
    </row>
    <row r="11" spans="1:9" ht="16.5" thickBot="1" x14ac:dyDescent="0.3">
      <c r="A11" s="245" t="s">
        <v>0</v>
      </c>
      <c r="B11" s="245"/>
      <c r="C11" s="245"/>
      <c r="D11" s="245"/>
      <c r="F11" s="245" t="s">
        <v>10</v>
      </c>
      <c r="G11" s="245"/>
      <c r="H11" s="245"/>
      <c r="I11" s="245"/>
    </row>
    <row r="12" spans="1:9" x14ac:dyDescent="0.25">
      <c r="A12" s="191" t="s">
        <v>48</v>
      </c>
      <c r="B12" s="191" t="s">
        <v>34</v>
      </c>
      <c r="C12" s="192" t="s">
        <v>36</v>
      </c>
      <c r="D12" s="193" t="s">
        <v>4</v>
      </c>
      <c r="F12" s="191" t="s">
        <v>48</v>
      </c>
      <c r="G12" s="191" t="s">
        <v>34</v>
      </c>
      <c r="H12" s="192" t="s">
        <v>36</v>
      </c>
      <c r="I12" s="193" t="s">
        <v>4</v>
      </c>
    </row>
    <row r="13" spans="1:9" ht="25.5" x14ac:dyDescent="0.25">
      <c r="A13" s="148" t="s">
        <v>119</v>
      </c>
      <c r="B13" s="186">
        <v>180</v>
      </c>
      <c r="C13" s="187">
        <v>40</v>
      </c>
      <c r="D13" s="187">
        <f>C13*B13</f>
        <v>7200</v>
      </c>
      <c r="F13" s="8"/>
      <c r="G13" s="9"/>
      <c r="H13" s="10"/>
      <c r="I13" s="10"/>
    </row>
    <row r="14" spans="1:9" x14ac:dyDescent="0.25">
      <c r="A14" s="145" t="s">
        <v>89</v>
      </c>
      <c r="B14" s="194">
        <v>1000</v>
      </c>
      <c r="C14" s="195">
        <v>10</v>
      </c>
      <c r="D14" s="195">
        <f t="shared" ref="D14:D36" si="0">B14*C14</f>
        <v>10000</v>
      </c>
      <c r="F14" s="142"/>
      <c r="G14" s="143"/>
      <c r="H14" s="144"/>
      <c r="I14" s="144"/>
    </row>
    <row r="15" spans="1:9" x14ac:dyDescent="0.25">
      <c r="A15" s="146" t="s">
        <v>90</v>
      </c>
      <c r="B15" s="194">
        <v>50</v>
      </c>
      <c r="C15" s="195">
        <v>3</v>
      </c>
      <c r="D15" s="195">
        <f t="shared" si="0"/>
        <v>150</v>
      </c>
      <c r="F15" s="142"/>
      <c r="G15" s="143"/>
      <c r="H15" s="144"/>
      <c r="I15" s="144"/>
    </row>
    <row r="16" spans="1:9" x14ac:dyDescent="0.25">
      <c r="A16" s="147" t="s">
        <v>91</v>
      </c>
      <c r="B16" s="194">
        <v>70</v>
      </c>
      <c r="C16" s="195">
        <v>3</v>
      </c>
      <c r="D16" s="195">
        <f t="shared" si="0"/>
        <v>210</v>
      </c>
      <c r="F16" s="142"/>
      <c r="G16" s="143"/>
      <c r="H16" s="144"/>
      <c r="I16" s="144"/>
    </row>
    <row r="17" spans="1:9" x14ac:dyDescent="0.25">
      <c r="A17" s="146" t="s">
        <v>100</v>
      </c>
      <c r="B17" s="194">
        <v>15</v>
      </c>
      <c r="C17" s="195">
        <v>8</v>
      </c>
      <c r="D17" s="195">
        <f t="shared" si="0"/>
        <v>120</v>
      </c>
      <c r="F17" s="142"/>
      <c r="G17" s="143"/>
      <c r="H17" s="144"/>
      <c r="I17" s="144"/>
    </row>
    <row r="18" spans="1:9" x14ac:dyDescent="0.25">
      <c r="A18" s="146" t="s">
        <v>120</v>
      </c>
      <c r="B18" s="194">
        <v>35.4</v>
      </c>
      <c r="C18" s="195">
        <v>1</v>
      </c>
      <c r="D18" s="195">
        <f t="shared" si="0"/>
        <v>35.4</v>
      </c>
      <c r="F18" s="142"/>
      <c r="G18" s="143"/>
      <c r="H18" s="144"/>
      <c r="I18" s="144"/>
    </row>
    <row r="19" spans="1:9" x14ac:dyDescent="0.25">
      <c r="A19" s="146" t="s">
        <v>92</v>
      </c>
      <c r="B19" s="194">
        <v>7</v>
      </c>
      <c r="C19" s="195">
        <v>10</v>
      </c>
      <c r="D19" s="195">
        <f t="shared" si="0"/>
        <v>70</v>
      </c>
      <c r="F19" s="142"/>
      <c r="G19" s="143"/>
      <c r="H19" s="144"/>
      <c r="I19" s="144"/>
    </row>
    <row r="20" spans="1:9" x14ac:dyDescent="0.25">
      <c r="A20" s="146" t="s">
        <v>93</v>
      </c>
      <c r="B20" s="194">
        <v>34</v>
      </c>
      <c r="C20" s="195">
        <v>4</v>
      </c>
      <c r="D20" s="195">
        <f t="shared" si="0"/>
        <v>136</v>
      </c>
      <c r="F20" s="142"/>
      <c r="G20" s="143"/>
      <c r="H20" s="144"/>
      <c r="I20" s="144"/>
    </row>
    <row r="21" spans="1:9" x14ac:dyDescent="0.25">
      <c r="A21" s="146" t="s">
        <v>94</v>
      </c>
      <c r="B21" s="194">
        <v>30</v>
      </c>
      <c r="C21" s="195">
        <v>8</v>
      </c>
      <c r="D21" s="195">
        <f t="shared" si="0"/>
        <v>240</v>
      </c>
      <c r="F21" s="142"/>
      <c r="G21" s="143"/>
      <c r="H21" s="144"/>
      <c r="I21" s="144"/>
    </row>
    <row r="22" spans="1:9" x14ac:dyDescent="0.25">
      <c r="A22" s="146" t="s">
        <v>95</v>
      </c>
      <c r="B22" s="194">
        <v>70</v>
      </c>
      <c r="C22" s="195">
        <v>8</v>
      </c>
      <c r="D22" s="195">
        <f t="shared" si="0"/>
        <v>560</v>
      </c>
      <c r="F22" s="142"/>
      <c r="G22" s="143"/>
      <c r="H22" s="144"/>
      <c r="I22" s="144"/>
    </row>
    <row r="23" spans="1:9" x14ac:dyDescent="0.25">
      <c r="A23" s="146" t="s">
        <v>96</v>
      </c>
      <c r="B23" s="194">
        <v>55</v>
      </c>
      <c r="C23" s="195">
        <v>30</v>
      </c>
      <c r="D23" s="195">
        <f t="shared" si="0"/>
        <v>1650</v>
      </c>
      <c r="F23" s="142"/>
      <c r="G23" s="143"/>
      <c r="H23" s="144"/>
      <c r="I23" s="144"/>
    </row>
    <row r="24" spans="1:9" x14ac:dyDescent="0.25">
      <c r="A24" s="146" t="s">
        <v>97</v>
      </c>
      <c r="B24" s="194">
        <v>520</v>
      </c>
      <c r="C24" s="195">
        <v>2</v>
      </c>
      <c r="D24" s="195">
        <f t="shared" si="0"/>
        <v>1040</v>
      </c>
      <c r="F24" s="142"/>
      <c r="G24" s="143"/>
      <c r="H24" s="144"/>
      <c r="I24" s="144"/>
    </row>
    <row r="25" spans="1:9" x14ac:dyDescent="0.25">
      <c r="A25" s="146" t="s">
        <v>129</v>
      </c>
      <c r="B25" s="194">
        <v>120</v>
      </c>
      <c r="C25" s="195">
        <v>2</v>
      </c>
      <c r="D25" s="195">
        <f t="shared" si="0"/>
        <v>240</v>
      </c>
      <c r="F25" s="142"/>
      <c r="G25" s="143"/>
      <c r="H25" s="144"/>
      <c r="I25" s="144"/>
    </row>
    <row r="26" spans="1:9" x14ac:dyDescent="0.25">
      <c r="A26" s="146" t="s">
        <v>128</v>
      </c>
      <c r="B26" s="194">
        <v>200</v>
      </c>
      <c r="C26" s="195">
        <v>2</v>
      </c>
      <c r="D26" s="195">
        <f t="shared" si="0"/>
        <v>400</v>
      </c>
      <c r="F26" s="142"/>
      <c r="G26" s="143"/>
      <c r="H26" s="144"/>
      <c r="I26" s="144"/>
    </row>
    <row r="27" spans="1:9" x14ac:dyDescent="0.25">
      <c r="A27" s="146" t="s">
        <v>127</v>
      </c>
      <c r="B27" s="194">
        <v>90</v>
      </c>
      <c r="C27" s="195">
        <v>3</v>
      </c>
      <c r="D27" s="195">
        <f t="shared" si="0"/>
        <v>270</v>
      </c>
      <c r="F27" s="142"/>
      <c r="G27" s="143"/>
      <c r="H27" s="144"/>
      <c r="I27" s="144"/>
    </row>
    <row r="28" spans="1:9" x14ac:dyDescent="0.25">
      <c r="A28" s="146" t="s">
        <v>126</v>
      </c>
      <c r="B28" s="194">
        <v>210</v>
      </c>
      <c r="C28" s="195">
        <v>2</v>
      </c>
      <c r="D28" s="195">
        <f t="shared" si="0"/>
        <v>420</v>
      </c>
      <c r="F28" s="142"/>
      <c r="G28" s="143"/>
      <c r="H28" s="144"/>
      <c r="I28" s="144"/>
    </row>
    <row r="29" spans="1:9" x14ac:dyDescent="0.25">
      <c r="A29" s="146" t="s">
        <v>135</v>
      </c>
      <c r="B29" s="194">
        <v>300</v>
      </c>
      <c r="C29" s="195">
        <v>5</v>
      </c>
      <c r="D29" s="195">
        <f t="shared" si="0"/>
        <v>1500</v>
      </c>
      <c r="F29" s="142"/>
      <c r="G29" s="143"/>
      <c r="H29" s="144"/>
      <c r="I29" s="144"/>
    </row>
    <row r="30" spans="1:9" x14ac:dyDescent="0.25">
      <c r="A30" s="146" t="s">
        <v>130</v>
      </c>
      <c r="B30" s="194">
        <v>10</v>
      </c>
      <c r="C30" s="195">
        <v>30</v>
      </c>
      <c r="D30" s="195">
        <f>B30*C30</f>
        <v>300</v>
      </c>
      <c r="F30" s="142"/>
      <c r="G30" s="143"/>
      <c r="H30" s="144"/>
      <c r="I30" s="144"/>
    </row>
    <row r="31" spans="1:9" x14ac:dyDescent="0.25">
      <c r="A31" s="146" t="s">
        <v>134</v>
      </c>
      <c r="B31" s="194">
        <v>150</v>
      </c>
      <c r="C31" s="195">
        <v>2</v>
      </c>
      <c r="D31" s="195">
        <f>B31*C31</f>
        <v>300</v>
      </c>
      <c r="F31" s="142"/>
      <c r="G31" s="143"/>
      <c r="H31" s="144"/>
      <c r="I31" s="144"/>
    </row>
    <row r="32" spans="1:9" x14ac:dyDescent="0.25">
      <c r="A32" s="146" t="s">
        <v>131</v>
      </c>
      <c r="B32" s="194">
        <v>30</v>
      </c>
      <c r="C32" s="195">
        <v>30</v>
      </c>
      <c r="D32" s="195">
        <f>B32*C32</f>
        <v>900</v>
      </c>
      <c r="F32" s="142"/>
      <c r="G32" s="143"/>
      <c r="H32" s="144"/>
      <c r="I32" s="144"/>
    </row>
    <row r="33" spans="1:9" x14ac:dyDescent="0.25">
      <c r="A33" s="146" t="s">
        <v>132</v>
      </c>
      <c r="B33" s="194">
        <v>60</v>
      </c>
      <c r="C33" s="195">
        <v>5</v>
      </c>
      <c r="D33" s="195">
        <f>B33*C33</f>
        <v>300</v>
      </c>
      <c r="F33" s="142"/>
      <c r="G33" s="143"/>
      <c r="H33" s="144"/>
      <c r="I33" s="144"/>
    </row>
    <row r="34" spans="1:9" x14ac:dyDescent="0.25">
      <c r="A34" s="146" t="s">
        <v>133</v>
      </c>
      <c r="B34" s="194">
        <v>15</v>
      </c>
      <c r="C34" s="195">
        <v>30</v>
      </c>
      <c r="D34" s="195">
        <f>B34*C34</f>
        <v>450</v>
      </c>
      <c r="F34" s="142"/>
      <c r="G34" s="143"/>
      <c r="H34" s="144"/>
      <c r="I34" s="144"/>
    </row>
    <row r="35" spans="1:9" x14ac:dyDescent="0.25">
      <c r="A35" s="146" t="s">
        <v>98</v>
      </c>
      <c r="B35" s="194">
        <v>100</v>
      </c>
      <c r="C35" s="195">
        <v>2</v>
      </c>
      <c r="D35" s="195">
        <f t="shared" si="0"/>
        <v>200</v>
      </c>
      <c r="F35" s="142"/>
      <c r="G35" s="143"/>
      <c r="H35" s="144"/>
      <c r="I35" s="144"/>
    </row>
    <row r="36" spans="1:9" x14ac:dyDescent="0.25">
      <c r="A36" s="146" t="s">
        <v>99</v>
      </c>
      <c r="B36" s="194">
        <v>206</v>
      </c>
      <c r="C36" s="195">
        <v>2</v>
      </c>
      <c r="D36" s="195">
        <f t="shared" si="0"/>
        <v>412</v>
      </c>
      <c r="F36" s="142"/>
      <c r="G36" s="143"/>
      <c r="H36" s="144"/>
      <c r="I36" s="144"/>
    </row>
    <row r="37" spans="1:9" ht="15.75" x14ac:dyDescent="0.25">
      <c r="A37" s="246" t="s">
        <v>11</v>
      </c>
      <c r="B37" s="247"/>
      <c r="C37" s="248"/>
      <c r="D37" s="190">
        <f>SUM(D13:D36)</f>
        <v>27103.4</v>
      </c>
      <c r="F37" s="246" t="s">
        <v>11</v>
      </c>
      <c r="G37" s="247"/>
      <c r="H37" s="248"/>
      <c r="I37" s="190">
        <f>SUM(I13:I36)</f>
        <v>0</v>
      </c>
    </row>
    <row r="38" spans="1:9" x14ac:dyDescent="0.25">
      <c r="G38" s="242" t="s">
        <v>12</v>
      </c>
      <c r="H38" s="242"/>
      <c r="I38" s="25"/>
    </row>
    <row r="40" spans="1:9" x14ac:dyDescent="0.25">
      <c r="A40" s="239" t="s">
        <v>17</v>
      </c>
      <c r="B40" s="239"/>
      <c r="C40" s="239"/>
      <c r="D40" s="239"/>
      <c r="F40" s="239" t="s">
        <v>18</v>
      </c>
      <c r="G40" s="239"/>
      <c r="H40" s="239"/>
      <c r="I40" s="43"/>
    </row>
    <row r="41" spans="1:9" x14ac:dyDescent="0.25">
      <c r="A41" s="240" t="s">
        <v>41</v>
      </c>
      <c r="B41" s="241"/>
      <c r="C41" s="241"/>
      <c r="D41" s="196">
        <f>D37</f>
        <v>27103.4</v>
      </c>
      <c r="F41" s="240" t="s">
        <v>41</v>
      </c>
      <c r="G41" s="241"/>
      <c r="H41" s="241"/>
      <c r="I41" s="44">
        <f>I37</f>
        <v>0</v>
      </c>
    </row>
    <row r="42" spans="1:9" x14ac:dyDescent="0.25">
      <c r="A42" s="239"/>
      <c r="B42" s="239"/>
      <c r="C42" s="239"/>
      <c r="D42" s="150"/>
      <c r="F42" s="239"/>
      <c r="G42" s="239"/>
      <c r="H42" s="239"/>
      <c r="I42" s="43"/>
    </row>
  </sheetData>
  <mergeCells count="12">
    <mergeCell ref="G38:H38"/>
    <mergeCell ref="A8:I8"/>
    <mergeCell ref="A11:D11"/>
    <mergeCell ref="F11:I11"/>
    <mergeCell ref="A37:C37"/>
    <mergeCell ref="F37:H37"/>
    <mergeCell ref="A40:D40"/>
    <mergeCell ref="F40:H40"/>
    <mergeCell ref="A41:C41"/>
    <mergeCell ref="F41:H41"/>
    <mergeCell ref="A42:C42"/>
    <mergeCell ref="F42:H42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J26"/>
  <sheetViews>
    <sheetView showGridLines="0" zoomScale="90" zoomScaleNormal="90" workbookViewId="0">
      <selection activeCell="I26" sqref="I26"/>
    </sheetView>
  </sheetViews>
  <sheetFormatPr defaultRowHeight="15" x14ac:dyDescent="0.25"/>
  <cols>
    <col min="1" max="1" width="46.85546875" bestFit="1" customWidth="1"/>
    <col min="2" max="2" width="10.28515625" customWidth="1"/>
    <col min="3" max="3" width="11.42578125" bestFit="1" customWidth="1"/>
    <col min="4" max="4" width="17.42578125" customWidth="1"/>
    <col min="5" max="5" width="2.7109375" customWidth="1"/>
    <col min="6" max="6" width="31" bestFit="1" customWidth="1"/>
    <col min="7" max="7" width="10.7109375" bestFit="1" customWidth="1"/>
    <col min="8" max="8" width="10.7109375" customWidth="1"/>
    <col min="9" max="9" width="15" bestFit="1" customWidth="1"/>
    <col min="10" max="10" width="15.85546875" customWidth="1"/>
  </cols>
  <sheetData>
    <row r="7" spans="1:10" x14ac:dyDescent="0.25">
      <c r="I7" t="s">
        <v>28</v>
      </c>
      <c r="J7" s="35">
        <f ca="1">NOW()</f>
        <v>41864.715551273148</v>
      </c>
    </row>
    <row r="10" spans="1:10" x14ac:dyDescent="0.25">
      <c r="A10" s="250" t="s">
        <v>60</v>
      </c>
      <c r="B10" s="250"/>
      <c r="C10" s="250"/>
      <c r="D10" s="250"/>
      <c r="E10" s="250"/>
      <c r="F10" s="250"/>
      <c r="G10" s="250"/>
      <c r="H10" s="250"/>
      <c r="I10" s="250"/>
    </row>
    <row r="12" spans="1:10" x14ac:dyDescent="0.25">
      <c r="A12" s="218" t="s">
        <v>17</v>
      </c>
      <c r="B12" s="218"/>
      <c r="C12" s="218"/>
      <c r="D12" s="218"/>
      <c r="F12" s="218" t="s">
        <v>18</v>
      </c>
      <c r="G12" s="218"/>
      <c r="H12" s="218"/>
      <c r="I12" s="218"/>
    </row>
    <row r="13" spans="1:10" x14ac:dyDescent="0.25">
      <c r="A13" s="249" t="s">
        <v>42</v>
      </c>
      <c r="B13" s="249"/>
      <c r="C13" s="249"/>
      <c r="D13" s="200">
        <f>'Passagem Aérea'!H68</f>
        <v>0</v>
      </c>
      <c r="F13" s="249" t="s">
        <v>42</v>
      </c>
      <c r="G13" s="249"/>
      <c r="H13" s="249"/>
      <c r="I13" s="46">
        <f>'Passagem Aérea'!O68</f>
        <v>0</v>
      </c>
    </row>
    <row r="14" spans="1:10" x14ac:dyDescent="0.25">
      <c r="A14" s="249" t="s">
        <v>43</v>
      </c>
      <c r="B14" s="249"/>
      <c r="C14" s="249"/>
      <c r="D14" s="200">
        <f>Hospedagem!F65</f>
        <v>0</v>
      </c>
      <c r="F14" s="249" t="s">
        <v>43</v>
      </c>
      <c r="G14" s="249"/>
      <c r="H14" s="249"/>
      <c r="I14" s="46">
        <v>0</v>
      </c>
    </row>
    <row r="15" spans="1:10" x14ac:dyDescent="0.25">
      <c r="A15" s="249" t="s">
        <v>44</v>
      </c>
      <c r="B15" s="249"/>
      <c r="C15" s="249"/>
      <c r="D15" s="200">
        <f>Alimentação!F61</f>
        <v>0</v>
      </c>
      <c r="F15" s="249" t="s">
        <v>44</v>
      </c>
      <c r="G15" s="249"/>
      <c r="H15" s="249"/>
      <c r="I15" s="46">
        <v>0</v>
      </c>
    </row>
    <row r="16" spans="1:10" x14ac:dyDescent="0.25">
      <c r="A16" s="249" t="s">
        <v>45</v>
      </c>
      <c r="B16" s="249"/>
      <c r="C16" s="249"/>
      <c r="D16" s="200">
        <f>Transporte!F64</f>
        <v>0</v>
      </c>
      <c r="F16" s="249" t="s">
        <v>45</v>
      </c>
      <c r="G16" s="249"/>
      <c r="H16" s="249"/>
      <c r="I16" s="46">
        <v>0</v>
      </c>
    </row>
    <row r="17" spans="1:9" x14ac:dyDescent="0.25">
      <c r="A17" s="249" t="s">
        <v>46</v>
      </c>
      <c r="B17" s="249"/>
      <c r="C17" s="249"/>
      <c r="D17" s="200">
        <f>'Pró-labore'!G79</f>
        <v>101232</v>
      </c>
      <c r="F17" s="249" t="s">
        <v>46</v>
      </c>
      <c r="G17" s="249"/>
      <c r="H17" s="249"/>
      <c r="I17" s="46">
        <v>0</v>
      </c>
    </row>
    <row r="18" spans="1:9" x14ac:dyDescent="0.25">
      <c r="A18" s="249" t="s">
        <v>51</v>
      </c>
      <c r="B18" s="249"/>
      <c r="C18" s="249"/>
      <c r="D18" s="200">
        <f>'Seguro Viagem'!E19</f>
        <v>0</v>
      </c>
      <c r="F18" s="249" t="s">
        <v>51</v>
      </c>
      <c r="G18" s="249"/>
      <c r="H18" s="249"/>
      <c r="I18" s="46">
        <v>0</v>
      </c>
    </row>
    <row r="19" spans="1:9" x14ac:dyDescent="0.25">
      <c r="A19" s="249" t="s">
        <v>77</v>
      </c>
      <c r="B19" s="249"/>
      <c r="C19" s="249"/>
      <c r="D19" s="200">
        <f>Uniformes!D44</f>
        <v>98758</v>
      </c>
      <c r="F19" s="249" t="s">
        <v>77</v>
      </c>
      <c r="G19" s="249"/>
      <c r="H19" s="249"/>
      <c r="I19" s="46">
        <v>0</v>
      </c>
    </row>
    <row r="20" spans="1:9" x14ac:dyDescent="0.25">
      <c r="A20" s="249" t="s">
        <v>47</v>
      </c>
      <c r="B20" s="249"/>
      <c r="C20" s="249"/>
      <c r="D20" s="200">
        <f>'Material Esportivo'!D41</f>
        <v>27103.4</v>
      </c>
      <c r="F20" s="249" t="s">
        <v>47</v>
      </c>
      <c r="G20" s="249"/>
      <c r="H20" s="249"/>
      <c r="I20" s="46">
        <v>0</v>
      </c>
    </row>
    <row r="21" spans="1:9" x14ac:dyDescent="0.25">
      <c r="A21" s="218" t="s">
        <v>11</v>
      </c>
      <c r="B21" s="218"/>
      <c r="C21" s="218"/>
      <c r="D21" s="184">
        <f>SUM(D13:D20)</f>
        <v>227093.4</v>
      </c>
      <c r="F21" s="218" t="s">
        <v>11</v>
      </c>
      <c r="G21" s="218"/>
      <c r="H21" s="47"/>
      <c r="I21" s="48">
        <f>SUM(I13:I19)</f>
        <v>0</v>
      </c>
    </row>
    <row r="23" spans="1:9" x14ac:dyDescent="0.25">
      <c r="D23" s="30"/>
    </row>
    <row r="24" spans="1:9" x14ac:dyDescent="0.25">
      <c r="D24" s="42"/>
    </row>
    <row r="25" spans="1:9" x14ac:dyDescent="0.25">
      <c r="D25" s="30"/>
    </row>
    <row r="26" spans="1:9" x14ac:dyDescent="0.25">
      <c r="D26" s="42"/>
    </row>
  </sheetData>
  <customSheetViews>
    <customSheetView guid="{6B2C8637-78CC-4CB6-97F7-DEE04A596283}" showGridLines="0">
      <selection activeCell="D19" sqref="D19"/>
      <pageMargins left="0.51181102362204722" right="0.51181102362204722" top="0.78740157480314965" bottom="0.78740157480314965" header="0.31496062992125984" footer="0.31496062992125984"/>
      <pageSetup scale="55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21">
    <mergeCell ref="F21:G21"/>
    <mergeCell ref="A10:I10"/>
    <mergeCell ref="A12:D12"/>
    <mergeCell ref="F12:I12"/>
    <mergeCell ref="A21:C21"/>
    <mergeCell ref="A13:C13"/>
    <mergeCell ref="A18:C18"/>
    <mergeCell ref="F15:H15"/>
    <mergeCell ref="F16:H16"/>
    <mergeCell ref="F17:H17"/>
    <mergeCell ref="A19:C19"/>
    <mergeCell ref="A17:C17"/>
    <mergeCell ref="A14:C14"/>
    <mergeCell ref="A15:C15"/>
    <mergeCell ref="A16:C16"/>
    <mergeCell ref="F14:H14"/>
    <mergeCell ref="F13:H13"/>
    <mergeCell ref="F19:H19"/>
    <mergeCell ref="A20:C20"/>
    <mergeCell ref="F18:H18"/>
    <mergeCell ref="F20:H20"/>
  </mergeCells>
  <pageMargins left="0.51181102362204722" right="0.51181102362204722" top="0.78740157480314965" bottom="0.78740157480314965" header="0.31496062992125984" footer="0.31496062992125984"/>
  <pageSetup scale="50" orientation="portrait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2</vt:i4>
      </vt:variant>
    </vt:vector>
  </HeadingPairs>
  <TitlesOfParts>
    <vt:vector size="13" baseType="lpstr">
      <vt:lpstr>Passagem Aérea</vt:lpstr>
      <vt:lpstr>Hospedagem</vt:lpstr>
      <vt:lpstr>Alimentação</vt:lpstr>
      <vt:lpstr>Transporte</vt:lpstr>
      <vt:lpstr>Pró-labore</vt:lpstr>
      <vt:lpstr>Seguro Viagem</vt:lpstr>
      <vt:lpstr>Uniformes</vt:lpstr>
      <vt:lpstr>Material Esportivo</vt:lpstr>
      <vt:lpstr>Consolidado</vt:lpstr>
      <vt:lpstr>TOTAL EVENTO</vt:lpstr>
      <vt:lpstr>Plan1</vt:lpstr>
      <vt:lpstr>Plan1!Area_de_impressao</vt:lpstr>
      <vt:lpstr>'TOTAL EVENTO'!Area_de_impressao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rejane.lima</dc:creator>
  <cp:lastModifiedBy>Daniel Grota Romanello</cp:lastModifiedBy>
  <cp:lastPrinted>2014-07-28T17:57:06Z</cp:lastPrinted>
  <dcterms:created xsi:type="dcterms:W3CDTF">2012-01-12T12:23:27Z</dcterms:created>
  <dcterms:modified xsi:type="dcterms:W3CDTF">2014-08-13T20:10:27Z</dcterms:modified>
</cp:coreProperties>
</file>