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J:\projetocpb\convenios\Base DECE_Valores reais\novastabelas\"/>
    </mc:Choice>
  </mc:AlternateContent>
  <bookViews>
    <workbookView xWindow="0" yWindow="0" windowWidth="25200" windowHeight="11985" tabRatio="915" activeTab="4"/>
  </bookViews>
  <sheets>
    <sheet name="Passagem Aérea" sheetId="1" r:id="rId1"/>
    <sheet name="Hospedagem" sheetId="2" r:id="rId2"/>
    <sheet name="Alimentação" sheetId="3" r:id="rId3"/>
    <sheet name="Transporte" sheetId="4" r:id="rId4"/>
    <sheet name="Pró-Labore" sheetId="16" r:id="rId5"/>
    <sheet name="Seguro Viagem" sheetId="9" r:id="rId6"/>
    <sheet name="Consolidado" sheetId="8" r:id="rId7"/>
    <sheet name="TOTAL EVENTO" sheetId="11" r:id="rId8"/>
    <sheet name="resumo" sheetId="17" r:id="rId9"/>
  </sheets>
  <definedNames>
    <definedName name="_xlnm.Print_Area" localSheetId="7">'TOTAL EVENTO'!$A$1:$H$75</definedName>
  </definedNames>
  <calcPr calcId="152511"/>
  <customWorkbookViews>
    <customWorkbookView name="rejane.lima - Modo de exibição pessoal" guid="{6B2C8637-78CC-4CB6-97F7-DEE04A596283}" mergeInterval="0" personalView="1" maximized="1" xWindow="1" yWindow="1" windowWidth="1020" windowHeight="576" tabRatio="785" activeSheetId="7"/>
  </customWorkbookViews>
</workbook>
</file>

<file path=xl/calcChain.xml><?xml version="1.0" encoding="utf-8"?>
<calcChain xmlns="http://schemas.openxmlformats.org/spreadsheetml/2006/main">
  <c r="E15" i="2" l="1"/>
  <c r="H73" i="11" l="1"/>
  <c r="H70" i="11"/>
  <c r="B67" i="11"/>
  <c r="B59" i="11"/>
  <c r="B51" i="11"/>
  <c r="B43" i="11"/>
  <c r="F36" i="11"/>
  <c r="B36" i="11"/>
  <c r="B29" i="11"/>
  <c r="B22" i="11"/>
  <c r="B14" i="11"/>
  <c r="B7" i="11"/>
  <c r="D13" i="8"/>
  <c r="J7" i="8"/>
  <c r="H17" i="9"/>
  <c r="F67" i="11" s="1"/>
  <c r="N16" i="9"/>
  <c r="H16" i="9"/>
  <c r="O7" i="9"/>
  <c r="E39" i="16"/>
  <c r="H39" i="16" s="1"/>
  <c r="E38" i="16"/>
  <c r="H38" i="16" s="1"/>
  <c r="E37" i="16"/>
  <c r="H37" i="16" s="1"/>
  <c r="E36" i="16"/>
  <c r="H36" i="16" s="1"/>
  <c r="E35" i="16"/>
  <c r="H35" i="16" s="1"/>
  <c r="E34" i="16"/>
  <c r="H34" i="16" s="1"/>
  <c r="E33" i="16"/>
  <c r="H33" i="16" s="1"/>
  <c r="E32" i="16"/>
  <c r="H32" i="16" s="1"/>
  <c r="E31" i="16"/>
  <c r="H31" i="16" s="1"/>
  <c r="E30" i="16"/>
  <c r="H30" i="16" s="1"/>
  <c r="E29" i="16"/>
  <c r="H29" i="16" s="1"/>
  <c r="E28" i="16"/>
  <c r="H28" i="16" s="1"/>
  <c r="E27" i="16"/>
  <c r="H27" i="16" s="1"/>
  <c r="E26" i="16"/>
  <c r="H26" i="16" s="1"/>
  <c r="E25" i="16"/>
  <c r="H25" i="16" s="1"/>
  <c r="E24" i="16"/>
  <c r="H24" i="16" s="1"/>
  <c r="E23" i="16"/>
  <c r="H23" i="16" s="1"/>
  <c r="E22" i="16"/>
  <c r="H22" i="16" s="1"/>
  <c r="E21" i="16"/>
  <c r="H21" i="16" s="1"/>
  <c r="E20" i="16"/>
  <c r="H20" i="16" s="1"/>
  <c r="E19" i="16"/>
  <c r="H19" i="16" s="1"/>
  <c r="E18" i="16"/>
  <c r="H18" i="16" s="1"/>
  <c r="E17" i="16"/>
  <c r="H17" i="16" s="1"/>
  <c r="E16" i="16"/>
  <c r="H16" i="16" s="1"/>
  <c r="E15" i="16"/>
  <c r="H15" i="16" s="1"/>
  <c r="E14" i="16"/>
  <c r="H14" i="16" s="1"/>
  <c r="E13" i="16"/>
  <c r="H13" i="16" s="1"/>
  <c r="P7" i="16"/>
  <c r="H24" i="4"/>
  <c r="H23" i="4"/>
  <c r="H22" i="4"/>
  <c r="H21" i="4"/>
  <c r="E51" i="11" s="1"/>
  <c r="H20" i="4"/>
  <c r="H19" i="4"/>
  <c r="E36" i="11" s="1"/>
  <c r="H18" i="4"/>
  <c r="H17" i="4"/>
  <c r="E22" i="11" s="1"/>
  <c r="N16" i="4"/>
  <c r="H16" i="4"/>
  <c r="E14" i="11" s="1"/>
  <c r="H15" i="4"/>
  <c r="O7" i="4"/>
  <c r="I25" i="3"/>
  <c r="E25" i="3"/>
  <c r="I24" i="3"/>
  <c r="E24" i="3"/>
  <c r="I23" i="3"/>
  <c r="E23" i="3"/>
  <c r="I22" i="3"/>
  <c r="E22" i="3"/>
  <c r="I21" i="3"/>
  <c r="E21" i="3"/>
  <c r="I20" i="3"/>
  <c r="E20" i="3"/>
  <c r="I19" i="3"/>
  <c r="E19" i="3"/>
  <c r="I18" i="3"/>
  <c r="E18" i="3"/>
  <c r="I17" i="3"/>
  <c r="E17" i="3"/>
  <c r="O16" i="3"/>
  <c r="I16" i="3"/>
  <c r="E16" i="3"/>
  <c r="I15" i="3"/>
  <c r="E15" i="3"/>
  <c r="P7" i="3"/>
  <c r="C59" i="11"/>
  <c r="H59" i="11" s="1"/>
  <c r="C51" i="11"/>
  <c r="H51" i="11" s="1"/>
  <c r="C43" i="11"/>
  <c r="H43" i="11" s="1"/>
  <c r="C36" i="11"/>
  <c r="H36" i="11" s="1"/>
  <c r="C29" i="11"/>
  <c r="H29" i="11" s="1"/>
  <c r="C22" i="11"/>
  <c r="H22" i="11" s="1"/>
  <c r="C14" i="11"/>
  <c r="H14" i="11" s="1"/>
  <c r="H215" i="1"/>
  <c r="H214" i="1"/>
  <c r="H213" i="1"/>
  <c r="H210" i="1"/>
  <c r="H209" i="1"/>
  <c r="H208" i="1"/>
  <c r="H205" i="1"/>
  <c r="E205" i="1"/>
  <c r="O204" i="1"/>
  <c r="H204" i="1"/>
  <c r="E204" i="1"/>
  <c r="H202" i="1"/>
  <c r="O200" i="1"/>
  <c r="K200" i="1"/>
  <c r="H200" i="1"/>
  <c r="E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O177" i="1"/>
  <c r="K177" i="1"/>
  <c r="H177" i="1"/>
  <c r="E177" i="1"/>
  <c r="H176" i="1"/>
  <c r="H175" i="1"/>
  <c r="H174" i="1"/>
  <c r="H173" i="1"/>
  <c r="H172" i="1"/>
  <c r="H171" i="1"/>
  <c r="H170" i="1"/>
  <c r="H169" i="1"/>
  <c r="H168" i="1"/>
  <c r="H167" i="1"/>
  <c r="H166" i="1"/>
  <c r="O156" i="1"/>
  <c r="K156" i="1"/>
  <c r="H156" i="1"/>
  <c r="E156" i="1"/>
  <c r="H155" i="1"/>
  <c r="H154" i="1"/>
  <c r="H153" i="1"/>
  <c r="H152" i="1"/>
  <c r="H151" i="1"/>
  <c r="H150" i="1"/>
  <c r="H149" i="1"/>
  <c r="H148" i="1"/>
  <c r="H147" i="1"/>
  <c r="H146" i="1"/>
  <c r="H145" i="1"/>
  <c r="O135" i="1"/>
  <c r="K135" i="1"/>
  <c r="H135" i="1"/>
  <c r="E135" i="1"/>
  <c r="H134" i="1"/>
  <c r="H133" i="1"/>
  <c r="H132" i="1"/>
  <c r="H131" i="1"/>
  <c r="H130" i="1"/>
  <c r="H129" i="1"/>
  <c r="H128" i="1"/>
  <c r="H127" i="1"/>
  <c r="H126" i="1"/>
  <c r="H125" i="1"/>
  <c r="H117" i="1"/>
  <c r="E117" i="1"/>
  <c r="O116" i="1"/>
  <c r="H116" i="1"/>
  <c r="E116" i="1"/>
  <c r="H114" i="1"/>
  <c r="O112" i="1"/>
  <c r="K112" i="1"/>
  <c r="H112" i="1"/>
  <c r="E112" i="1"/>
  <c r="H111" i="1"/>
  <c r="H110" i="1"/>
  <c r="H109" i="1"/>
  <c r="H108" i="1"/>
  <c r="H107" i="1"/>
  <c r="H106" i="1"/>
  <c r="H105" i="1"/>
  <c r="H104" i="1"/>
  <c r="H103" i="1"/>
  <c r="H102" i="1"/>
  <c r="H101" i="1"/>
  <c r="O92" i="1"/>
  <c r="K92" i="1"/>
  <c r="H92" i="1"/>
  <c r="E92" i="1"/>
  <c r="H91" i="1"/>
  <c r="H90" i="1"/>
  <c r="H89" i="1"/>
  <c r="H88" i="1"/>
  <c r="H87" i="1"/>
  <c r="H86" i="1"/>
  <c r="H85" i="1"/>
  <c r="H84" i="1"/>
  <c r="H83" i="1"/>
  <c r="H82" i="1"/>
  <c r="H81" i="1"/>
  <c r="O72" i="1"/>
  <c r="K72" i="1"/>
  <c r="H72" i="1"/>
  <c r="E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O45" i="1"/>
  <c r="K45" i="1"/>
  <c r="H45" i="1"/>
  <c r="E45" i="1"/>
  <c r="H44" i="1"/>
  <c r="H43" i="1"/>
  <c r="H42" i="1"/>
  <c r="H41" i="1"/>
  <c r="H40" i="1"/>
  <c r="H39" i="1"/>
  <c r="H38" i="1"/>
  <c r="H37" i="1"/>
  <c r="H36" i="1"/>
  <c r="H35" i="1"/>
  <c r="O26" i="1"/>
  <c r="K26" i="1"/>
  <c r="H26" i="1"/>
  <c r="E26" i="1"/>
  <c r="H25" i="1"/>
  <c r="H24" i="1"/>
  <c r="H23" i="1"/>
  <c r="H22" i="1"/>
  <c r="H21" i="1"/>
  <c r="H20" i="1"/>
  <c r="H19" i="1"/>
  <c r="H18" i="1"/>
  <c r="H17" i="1"/>
  <c r="H16" i="1"/>
  <c r="H15" i="1"/>
  <c r="O7" i="1"/>
  <c r="G51" i="11" l="1"/>
  <c r="G14" i="11"/>
  <c r="G43" i="11"/>
  <c r="G22" i="11"/>
  <c r="G29" i="11"/>
  <c r="G59" i="11"/>
  <c r="D18" i="8"/>
  <c r="E43" i="11"/>
  <c r="E29" i="11"/>
  <c r="E59" i="11"/>
  <c r="E7" i="11"/>
  <c r="D43" i="11"/>
  <c r="D22" i="11"/>
  <c r="D51" i="11"/>
  <c r="D14" i="11"/>
  <c r="D36" i="11"/>
  <c r="D7" i="11"/>
  <c r="D29" i="11"/>
  <c r="D59" i="11"/>
  <c r="C7" i="11"/>
  <c r="H7" i="11" s="1"/>
  <c r="D14" i="8"/>
  <c r="D19" i="8" s="1"/>
  <c r="C67" i="11"/>
  <c r="H67" i="11" s="1"/>
  <c r="D17" i="8" l="1"/>
  <c r="G7" i="11"/>
  <c r="E67" i="11"/>
  <c r="D16" i="8"/>
  <c r="D67" i="11"/>
  <c r="H75" i="11"/>
  <c r="D15" i="8" l="1"/>
</calcChain>
</file>

<file path=xl/sharedStrings.xml><?xml version="1.0" encoding="utf-8"?>
<sst xmlns="http://schemas.openxmlformats.org/spreadsheetml/2006/main" count="1135" uniqueCount="158">
  <si>
    <t>PROJETADO</t>
  </si>
  <si>
    <t>ITINERÁRIO</t>
  </si>
  <si>
    <t>PAX</t>
  </si>
  <si>
    <t>CUSTO POR TRECHO</t>
  </si>
  <si>
    <t xml:space="preserve">CONSOLIDADO </t>
  </si>
  <si>
    <t>NACIONAL</t>
  </si>
  <si>
    <t>INTERNACIONAL</t>
  </si>
  <si>
    <r>
      <t>Local:</t>
    </r>
    <r>
      <rPr>
        <sz val="11"/>
        <color theme="1"/>
        <rFont val="Calibri"/>
        <family val="2"/>
        <scheme val="minor"/>
      </rPr>
      <t xml:space="preserve"> </t>
    </r>
  </si>
  <si>
    <r>
      <t>Dias:</t>
    </r>
    <r>
      <rPr>
        <sz val="11"/>
        <color theme="1"/>
        <rFont val="Calibri"/>
        <family val="2"/>
        <scheme val="minor"/>
      </rPr>
      <t xml:space="preserve"> </t>
    </r>
  </si>
  <si>
    <t>REALIZADO</t>
  </si>
  <si>
    <t>TOTAL</t>
  </si>
  <si>
    <t>Diferença</t>
  </si>
  <si>
    <t>Aéreo Nacional</t>
  </si>
  <si>
    <t>Aéreo Internacional</t>
  </si>
  <si>
    <t xml:space="preserve">DESCONTO </t>
  </si>
  <si>
    <t>TX DE EMBARQUE</t>
  </si>
  <si>
    <t>CONSOLIDADO GERAL - PROJETADO</t>
  </si>
  <si>
    <t>CONSOLIDADO GERAL - REALIZADO</t>
  </si>
  <si>
    <t>DIÁRIA</t>
  </si>
  <si>
    <t>Hospedagem</t>
  </si>
  <si>
    <t>ISS</t>
  </si>
  <si>
    <t>TIPO</t>
  </si>
  <si>
    <t>QUANTIDADE</t>
  </si>
  <si>
    <t>Refeição</t>
  </si>
  <si>
    <t>Atualizado:</t>
  </si>
  <si>
    <t>VALOR</t>
  </si>
  <si>
    <t>QTS</t>
  </si>
  <si>
    <t>Dias:</t>
  </si>
  <si>
    <t>PASSAGEM AÉREA</t>
  </si>
  <si>
    <t>HOSPEDAGEM</t>
  </si>
  <si>
    <t>ALIMENTAÇÃO</t>
  </si>
  <si>
    <t>TRANSPORTE</t>
  </si>
  <si>
    <t>PRÓ-LABORE</t>
  </si>
  <si>
    <t>MATERIAL ESPORTIVO</t>
  </si>
  <si>
    <t>CONSOLIDADO DAS AÇÕES - ATLETISMO</t>
  </si>
  <si>
    <t>TOTAL INTERNACIONAL</t>
  </si>
  <si>
    <t>TOTAL NACIONAL</t>
  </si>
  <si>
    <t>TOTAL GERAL</t>
  </si>
  <si>
    <t>Seguro Viagem</t>
  </si>
  <si>
    <t xml:space="preserve"> </t>
  </si>
  <si>
    <t>SEGURO-VIAGEM</t>
  </si>
  <si>
    <t>AEREOS</t>
  </si>
  <si>
    <t>SEGURO VIAGEM</t>
  </si>
  <si>
    <t xml:space="preserve">Aéreo Nacional </t>
  </si>
  <si>
    <t xml:space="preserve">Aéreo Internacional </t>
  </si>
  <si>
    <t>Total</t>
  </si>
  <si>
    <t xml:space="preserve">Período Previsto: </t>
  </si>
  <si>
    <r>
      <rPr>
        <b/>
        <sz val="10"/>
        <color indexed="8"/>
        <rFont val="Calibri"/>
        <family val="2"/>
      </rPr>
      <t>Período Previsto:</t>
    </r>
    <r>
      <rPr>
        <sz val="10"/>
        <color indexed="8"/>
        <rFont val="Calibri"/>
        <family val="2"/>
      </rPr>
      <t xml:space="preserve"> </t>
    </r>
  </si>
  <si>
    <t>Local:</t>
  </si>
  <si>
    <t>Local</t>
  </si>
  <si>
    <r>
      <t>Dias:</t>
    </r>
    <r>
      <rPr>
        <sz val="11"/>
        <rFont val="Calibri"/>
        <family val="2"/>
      </rPr>
      <t xml:space="preserve"> </t>
    </r>
  </si>
  <si>
    <r>
      <t>Local:</t>
    </r>
    <r>
      <rPr>
        <sz val="11"/>
        <rFont val="Calibri"/>
        <family val="2"/>
      </rPr>
      <t xml:space="preserve"> </t>
    </r>
  </si>
  <si>
    <t>RJ/SP/RJ</t>
  </si>
  <si>
    <t>SÃO CAETANO DO SUL</t>
  </si>
  <si>
    <r>
      <rPr>
        <b/>
        <sz val="10"/>
        <rFont val="Calibri"/>
        <family val="2"/>
      </rPr>
      <t>Período Previsto:</t>
    </r>
    <r>
      <rPr>
        <sz val="10"/>
        <rFont val="Calibri"/>
        <family val="2"/>
      </rPr>
      <t xml:space="preserve"> </t>
    </r>
  </si>
  <si>
    <t>BRASÍLIA/SP/BRASÍLIA</t>
  </si>
  <si>
    <t>PRESIDENTE PRUDENTE/SP/PRESIDENTE PRUDENTE</t>
  </si>
  <si>
    <t>JOINVILLE/SP/JOINVILLE</t>
  </si>
  <si>
    <t>NATAL/SP/NATAL</t>
  </si>
  <si>
    <t>PORTO ALEGRE/SP/PORTO ALEGRE</t>
  </si>
  <si>
    <t>RECIFE/SP/RECIFE</t>
  </si>
  <si>
    <t>CAMPO GRANDE/SP/CAMPO GRANDE</t>
  </si>
  <si>
    <t>SÃO PAULO/BERLIM/SÃO PAULO</t>
  </si>
  <si>
    <t>SÃO PAULO/DOHA/SÃO PAULO</t>
  </si>
  <si>
    <t>TOTAL GERAL MODALIDADE ATLETISMO 2015</t>
  </si>
  <si>
    <t>BERLIM/ALE</t>
  </si>
  <si>
    <t>SÃO PAULO</t>
  </si>
  <si>
    <t>BELO HORIZONTE/SP/BELO HORIZONTE</t>
  </si>
  <si>
    <t>MARINGÁ/SP/MARINGÁ</t>
  </si>
  <si>
    <t>LONDRINA/SP/LONDRINA</t>
  </si>
  <si>
    <t>SÃO JOSÉ DO RIO PRETO/SP/SÃO JOSÉ DO RIO PRETO</t>
  </si>
  <si>
    <t>2ª Fase de Treinamento e Avaliações - SELEÇÃO BRASILEIRA DE ATLETISMO PRINCIPAL</t>
  </si>
  <si>
    <t>3ª Fase de Treinamento e Avaliações - SELEÇÃO BRASILEIRA DE ATLETISMO PRINCIPAL</t>
  </si>
  <si>
    <t>4ª Fase de Treinamento e Avaliações - SELEÇÃO BRASILEIRA DE ATLETISMO PRINCIPAL</t>
  </si>
  <si>
    <t>1ª Fase de Treinamento e Avaliações - SELEÇÃO BRASILEIRA DE ATLETISMO DE JOVENS</t>
  </si>
  <si>
    <t>RONDONÓPOLIS/SP/RONDONÓPOLIS</t>
  </si>
  <si>
    <t>JOÃO PESSOA/SP/JOÃO PESSOA</t>
  </si>
  <si>
    <t>CASCAVEL/SP/CASCAVEL</t>
  </si>
  <si>
    <t>NAVEGANTES/SP/NAVEGANTES</t>
  </si>
  <si>
    <t>MARÍLIA/SP/MARÍLIA</t>
  </si>
  <si>
    <t>2ª Fase de Treinamento e Avaliações - SELEÇÃO BRASILEIRA DE ATLETISMO DE JOVENS</t>
  </si>
  <si>
    <t>Open BRASIL CAIXA LOTERIAS de Atletismo - SELEÇÃO BRASILEIRA DE ATLETISMO PRINCIPAL e DE JOVENS</t>
  </si>
  <si>
    <r>
      <rPr>
        <b/>
        <sz val="10"/>
        <color indexed="8"/>
        <rFont val="Calibri"/>
        <family val="2"/>
        <scheme val="minor"/>
      </rPr>
      <t>Período Previsto:</t>
    </r>
    <r>
      <rPr>
        <sz val="10"/>
        <color indexed="8"/>
        <rFont val="Calibri"/>
        <family val="2"/>
        <scheme val="minor"/>
      </rPr>
      <t xml:space="preserve"> FEVEREIRO</t>
    </r>
  </si>
  <si>
    <r>
      <rPr>
        <b/>
        <sz val="10"/>
        <color indexed="8"/>
        <rFont val="Calibri"/>
        <family val="2"/>
        <scheme val="minor"/>
      </rPr>
      <t>Período Previsto:</t>
    </r>
    <r>
      <rPr>
        <sz val="10"/>
        <color indexed="8"/>
        <rFont val="Calibri"/>
        <family val="2"/>
        <scheme val="minor"/>
      </rPr>
      <t xml:space="preserve"> </t>
    </r>
  </si>
  <si>
    <r>
      <rPr>
        <b/>
        <sz val="11"/>
        <color indexed="8"/>
        <rFont val="Calibri"/>
        <family val="2"/>
        <scheme val="minor"/>
      </rPr>
      <t>Período Realizado: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</si>
  <si>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0"/>
        <color indexed="8"/>
        <rFont val="Calibri"/>
        <family val="2"/>
        <scheme val="minor"/>
      </rPr>
      <t>Período Previsto:</t>
    </r>
    <r>
      <rPr>
        <sz val="10"/>
        <color indexed="8"/>
        <rFont val="Calibri"/>
        <family val="2"/>
        <scheme val="minor"/>
      </rPr>
      <t xml:space="preserve">  ABRIL</t>
    </r>
  </si>
  <si>
    <r>
      <rPr>
        <b/>
        <sz val="10"/>
        <color indexed="8"/>
        <rFont val="Calibri"/>
        <family val="2"/>
        <scheme val="minor"/>
      </rPr>
      <t>Período Previsto:</t>
    </r>
    <r>
      <rPr>
        <sz val="10"/>
        <color indexed="8"/>
        <rFont val="Calibri"/>
        <family val="2"/>
        <scheme val="minor"/>
      </rPr>
      <t xml:space="preserve"> JUNHO</t>
    </r>
  </si>
  <si>
    <r>
      <rPr>
        <b/>
        <sz val="10"/>
        <color indexed="8"/>
        <rFont val="Calibri"/>
        <family val="2"/>
        <scheme val="minor"/>
      </rPr>
      <t>Período Previsto:</t>
    </r>
    <r>
      <rPr>
        <sz val="10"/>
        <color indexed="8"/>
        <rFont val="Calibri"/>
        <family val="2"/>
        <scheme val="minor"/>
      </rPr>
      <t xml:space="preserve">  JUNHO</t>
    </r>
  </si>
  <si>
    <t>Grand Prix de Atletismo do IPC - Fase de Berlim - SELEÇÃO BRASILEIRA DE ATLETISMO PRINCIPAL  - BERLIM/ALE</t>
  </si>
  <si>
    <t>Aclimatação e Campeonato Mundial de Atletismo do IPC - SELEÇÃO BRASILEIRA DE ATLETISMO PRINCIPAL - DOHA/CATAR</t>
  </si>
  <si>
    <t>DOHA/CATAR</t>
  </si>
  <si>
    <r>
      <rPr>
        <b/>
        <sz val="10"/>
        <color indexed="8"/>
        <rFont val="Calibri"/>
        <family val="2"/>
        <scheme val="minor"/>
      </rPr>
      <t>Período Previsto:</t>
    </r>
    <r>
      <rPr>
        <sz val="10"/>
        <color indexed="8"/>
        <rFont val="Calibri"/>
        <family val="2"/>
        <scheme val="minor"/>
      </rPr>
      <t xml:space="preserve"> NOVEMBRO</t>
    </r>
  </si>
  <si>
    <r>
      <t xml:space="preserve">Período Previsto: </t>
    </r>
    <r>
      <rPr>
        <sz val="10"/>
        <color theme="1"/>
        <rFont val="Calibri"/>
        <family val="2"/>
        <scheme val="minor"/>
      </rPr>
      <t>OUTUBRO</t>
    </r>
  </si>
  <si>
    <r>
      <t xml:space="preserve">Período Previsto: </t>
    </r>
    <r>
      <rPr>
        <sz val="10"/>
        <color theme="1"/>
        <rFont val="Calibri"/>
        <family val="2"/>
        <scheme val="minor"/>
      </rPr>
      <t>MAIO</t>
    </r>
  </si>
  <si>
    <r>
      <t xml:space="preserve">Período Previsto: </t>
    </r>
    <r>
      <rPr>
        <sz val="10"/>
        <color theme="1"/>
        <rFont val="Calibri"/>
        <family val="2"/>
        <scheme val="minor"/>
      </rPr>
      <t>JULHO</t>
    </r>
  </si>
  <si>
    <t>2º Evento | 1/2015  (PRINCIPAL)</t>
  </si>
  <si>
    <t>3º Evento | 2/2015 (JOVENS)</t>
  </si>
  <si>
    <t>8º Evento | 7/2015 (PRINCIPAL)</t>
  </si>
  <si>
    <t>10º Evento | 9/2015 (JOVENS)</t>
  </si>
  <si>
    <t>15º Evento | 14/2015 (PRINCIPAL)</t>
  </si>
  <si>
    <r>
      <t>Diárias:</t>
    </r>
    <r>
      <rPr>
        <sz val="11"/>
        <color theme="1"/>
        <rFont val="Calibri"/>
        <family val="2"/>
        <scheme val="minor"/>
      </rPr>
      <t xml:space="preserve"> </t>
    </r>
  </si>
  <si>
    <r>
      <t>Período Previsto:</t>
    </r>
    <r>
      <rPr>
        <sz val="10"/>
        <color indexed="8"/>
        <rFont val="Calibri"/>
        <family val="2"/>
      </rPr>
      <t xml:space="preserve"> FEVEREIRO</t>
    </r>
  </si>
  <si>
    <r>
      <rPr>
        <b/>
        <sz val="10"/>
        <color indexed="8"/>
        <rFont val="Calibri"/>
        <family val="2"/>
      </rPr>
      <t>Período Previsto:</t>
    </r>
    <r>
      <rPr>
        <sz val="10"/>
        <color indexed="8"/>
        <rFont val="Calibri"/>
        <family val="2"/>
      </rPr>
      <t xml:space="preserve"> JUNHO</t>
    </r>
  </si>
  <si>
    <t>12º Evento | 11/2015 (PRINCIPAL)</t>
  </si>
  <si>
    <t>1ª Fase de Treinamento e Avaliações - SELEÇÃO BRASILEIRA DE ATLETISMO PRINCIPAL (2016)</t>
  </si>
  <si>
    <t>9º Evento | 8/2015 (PRINCIPAL)</t>
  </si>
  <si>
    <t>17º Evento | 16/2015 (PRINCIPAL)</t>
  </si>
  <si>
    <t>Unidade</t>
  </si>
  <si>
    <t>Transporte Nacional</t>
  </si>
  <si>
    <t>7º Evento | 6/2015 (PRINCIPAL | JOVENS)</t>
  </si>
  <si>
    <r>
      <rPr>
        <b/>
        <sz val="11"/>
        <color theme="1"/>
        <rFont val="Calibri"/>
        <family val="2"/>
        <scheme val="minor"/>
      </rPr>
      <t>Período Realizado:</t>
    </r>
    <r>
      <rPr>
        <sz val="11"/>
        <color theme="1"/>
        <rFont val="Calibri"/>
        <family val="2"/>
        <scheme val="minor"/>
      </rPr>
      <t xml:space="preserve">  </t>
    </r>
  </si>
  <si>
    <t>Pró-labore</t>
  </si>
  <si>
    <t>FUNÇÃO</t>
  </si>
  <si>
    <t>PATRONAL</t>
  </si>
  <si>
    <t>FISIOTERAPEUTA</t>
  </si>
  <si>
    <t>STAFF TECNICO</t>
  </si>
  <si>
    <t>ASSISTENTE TECNICO</t>
  </si>
  <si>
    <t>RH MENSAL</t>
  </si>
  <si>
    <t>FISIOLOGISTA</t>
  </si>
  <si>
    <t>PSICOLOGA</t>
  </si>
  <si>
    <t>CUSTO POR TRECHO I</t>
  </si>
  <si>
    <t>CUSTO POR TRECHO II</t>
  </si>
  <si>
    <t>BOLSA (s/ patronal)</t>
  </si>
  <si>
    <t>Encargos</t>
  </si>
  <si>
    <t>PERÍODO</t>
  </si>
  <si>
    <t>ORIGEM</t>
  </si>
  <si>
    <t>DESTINO</t>
  </si>
  <si>
    <t>São Paulo</t>
  </si>
  <si>
    <t>Belo Horizonte</t>
  </si>
  <si>
    <t>Brasília</t>
  </si>
  <si>
    <t>Joinvile</t>
  </si>
  <si>
    <t>Londrina</t>
  </si>
  <si>
    <t>Maringá</t>
  </si>
  <si>
    <t>Natal</t>
  </si>
  <si>
    <t>Porto Alegre</t>
  </si>
  <si>
    <t>Presidente Prudente</t>
  </si>
  <si>
    <t>Recife</t>
  </si>
  <si>
    <t>Rio de Janeiro</t>
  </si>
  <si>
    <t>S.J. Rio Preto</t>
  </si>
  <si>
    <t>Campo Grande</t>
  </si>
  <si>
    <t>Cascavel</t>
  </si>
  <si>
    <t>João Pessoa</t>
  </si>
  <si>
    <t>Marília</t>
  </si>
  <si>
    <t>Navegantes</t>
  </si>
  <si>
    <t>Rondonópolis</t>
  </si>
  <si>
    <t>ida e Volta</t>
  </si>
  <si>
    <t>ida e volta</t>
  </si>
  <si>
    <t>SP</t>
  </si>
  <si>
    <t>BERLIM (ALE)</t>
  </si>
  <si>
    <t>DOHA (CATAR)</t>
  </si>
  <si>
    <t>LOCAL</t>
  </si>
  <si>
    <t>São Caetano</t>
  </si>
  <si>
    <t>at</t>
  </si>
  <si>
    <t>modal</t>
  </si>
  <si>
    <t>idevento</t>
  </si>
  <si>
    <t>local</t>
  </si>
  <si>
    <t>MODAL</t>
  </si>
  <si>
    <t>IDEV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</si>
</sst>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R$ &quot;* #,##0.00_);_(&quot;R$ &quot;* \(#,##0.00\);_(&quot;R$ &quot;* &quot;-&quot;??_);_(@_)"/>
    <numFmt numFmtId="165" formatCode="&quot;R$&quot;\ #,##0.00"/>
    <numFmt numFmtId="166" formatCode="_([$R$ -416]* #,##0.00_);_([$R$ -416]* \(#,##0.00\);_([$R$ -416]* &quot;-&quot;??_);_(@_)"/>
    <numFmt numFmtId="167" formatCode="&quot;R$ &quot;#,##0.00"/>
  </numFmts>
  <fonts count="5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indexed="8"/>
      <name val="Calibri"/>
      <family val="2"/>
    </font>
    <font>
      <b/>
      <sz val="9"/>
      <name val="Arial Narrow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i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gradientFill>
        <stop position="0">
          <color rgb="FFFFC000"/>
        </stop>
        <stop position="1">
          <color rgb="FF00B0F0"/>
        </stop>
      </gradientFill>
    </fill>
    <fill>
      <gradientFill degree="90">
        <stop position="0">
          <color rgb="FFFFC000"/>
        </stop>
        <stop position="1">
          <color rgb="FF00B0F0"/>
        </stop>
      </gradient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7">
    <xf numFmtId="0" fontId="0" fillId="0" borderId="0"/>
    <xf numFmtId="164" fontId="14" fillId="0" borderId="0" applyFont="0" applyFill="0" applyBorder="0" applyAlignment="0" applyProtection="0"/>
    <xf numFmtId="0" fontId="14" fillId="0" borderId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234">
    <xf numFmtId="0" fontId="0" fillId="0" borderId="0" xfId="0"/>
    <xf numFmtId="0" fontId="15" fillId="2" borderId="0" xfId="0" applyFont="1" applyFill="1"/>
    <xf numFmtId="0" fontId="16" fillId="3" borderId="1" xfId="0" applyFont="1" applyFill="1" applyBorder="1" applyAlignment="1">
      <alignment horizontal="center" vertical="center"/>
    </xf>
    <xf numFmtId="1" fontId="16" fillId="3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66" fontId="16" fillId="0" borderId="1" xfId="0" applyNumberFormat="1" applyFont="1" applyFill="1" applyBorder="1" applyAlignment="1">
      <alignment horizontal="center" vertical="center"/>
    </xf>
    <xf numFmtId="165" fontId="16" fillId="3" borderId="1" xfId="0" applyNumberFormat="1" applyFont="1" applyFill="1" applyBorder="1" applyAlignment="1">
      <alignment horizontal="right" vertical="center"/>
    </xf>
    <xf numFmtId="0" fontId="20" fillId="4" borderId="2" xfId="0" applyFont="1" applyFill="1" applyBorder="1" applyAlignment="1">
      <alignment horizontal="center" vertical="center"/>
    </xf>
    <xf numFmtId="165" fontId="20" fillId="4" borderId="2" xfId="0" applyNumberFormat="1" applyFont="1" applyFill="1" applyBorder="1" applyAlignment="1">
      <alignment horizontal="center" vertical="center" wrapText="1"/>
    </xf>
    <xf numFmtId="165" fontId="20" fillId="4" borderId="2" xfId="0" applyNumberFormat="1" applyFont="1" applyFill="1" applyBorder="1" applyAlignment="1">
      <alignment horizontal="center" vertical="center"/>
    </xf>
    <xf numFmtId="0" fontId="0" fillId="0" borderId="0" xfId="0" applyBorder="1"/>
    <xf numFmtId="0" fontId="22" fillId="2" borderId="0" xfId="0" applyFont="1" applyFill="1"/>
    <xf numFmtId="165" fontId="18" fillId="3" borderId="4" xfId="0" applyNumberFormat="1" applyFont="1" applyFill="1" applyBorder="1" applyAlignment="1">
      <alignment horizontal="right" vertical="center"/>
    </xf>
    <xf numFmtId="4" fontId="0" fillId="0" borderId="0" xfId="0" applyNumberFormat="1"/>
    <xf numFmtId="0" fontId="23" fillId="0" borderId="0" xfId="0" applyFont="1"/>
    <xf numFmtId="22" fontId="23" fillId="0" borderId="0" xfId="0" applyNumberFormat="1" applyFont="1"/>
    <xf numFmtId="0" fontId="16" fillId="3" borderId="1" xfId="0" applyFont="1" applyFill="1" applyBorder="1" applyAlignment="1">
      <alignment horizontal="left" vertical="center"/>
    </xf>
    <xf numFmtId="4" fontId="0" fillId="0" borderId="0" xfId="0" applyNumberFormat="1"/>
    <xf numFmtId="165" fontId="0" fillId="0" borderId="0" xfId="0" applyNumberFormat="1"/>
    <xf numFmtId="166" fontId="15" fillId="0" borderId="0" xfId="0" applyNumberFormat="1" applyFont="1" applyFill="1" applyAlignment="1">
      <alignment horizontal="center"/>
    </xf>
    <xf numFmtId="0" fontId="15" fillId="5" borderId="0" xfId="0" applyFont="1" applyFill="1" applyAlignment="1"/>
    <xf numFmtId="166" fontId="15" fillId="5" borderId="0" xfId="0" applyNumberFormat="1" applyFont="1" applyFill="1" applyAlignment="1"/>
    <xf numFmtId="0" fontId="15" fillId="4" borderId="8" xfId="0" applyFont="1" applyFill="1" applyBorder="1" applyAlignment="1"/>
    <xf numFmtId="0" fontId="15" fillId="4" borderId="3" xfId="0" applyFont="1" applyFill="1" applyBorder="1" applyAlignment="1"/>
    <xf numFmtId="1" fontId="15" fillId="4" borderId="7" xfId="0" applyNumberFormat="1" applyFont="1" applyFill="1" applyBorder="1" applyAlignment="1">
      <alignment horizontal="center"/>
    </xf>
    <xf numFmtId="165" fontId="16" fillId="3" borderId="4" xfId="0" applyNumberFormat="1" applyFont="1" applyFill="1" applyBorder="1" applyAlignment="1">
      <alignment horizontal="right" vertical="center"/>
    </xf>
    <xf numFmtId="0" fontId="18" fillId="3" borderId="1" xfId="0" applyFont="1" applyFill="1" applyBorder="1" applyAlignment="1">
      <alignment horizontal="center" vertical="center"/>
    </xf>
    <xf numFmtId="0" fontId="0" fillId="3" borderId="0" xfId="0" applyFill="1"/>
    <xf numFmtId="165" fontId="16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22" fillId="4" borderId="1" xfId="0" applyNumberFormat="1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center" vertical="center"/>
    </xf>
    <xf numFmtId="165" fontId="9" fillId="4" borderId="1" xfId="0" applyNumberFormat="1" applyFont="1" applyFill="1" applyBorder="1" applyAlignment="1">
      <alignment horizontal="center" vertical="center" wrapText="1"/>
    </xf>
    <xf numFmtId="165" fontId="9" fillId="4" borderId="1" xfId="0" applyNumberFormat="1" applyFont="1" applyFill="1" applyBorder="1" applyAlignment="1">
      <alignment horizontal="center" vertical="center"/>
    </xf>
    <xf numFmtId="165" fontId="27" fillId="7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165" fontId="32" fillId="3" borderId="3" xfId="0" applyNumberFormat="1" applyFont="1" applyFill="1" applyBorder="1" applyAlignment="1">
      <alignment horizontal="center" vertical="center"/>
    </xf>
    <xf numFmtId="165" fontId="32" fillId="3" borderId="1" xfId="0" applyNumberFormat="1" applyFont="1" applyFill="1" applyBorder="1" applyAlignment="1">
      <alignment horizontal="center" vertical="center"/>
    </xf>
    <xf numFmtId="0" fontId="30" fillId="0" borderId="0" xfId="0" applyFont="1"/>
    <xf numFmtId="165" fontId="32" fillId="3" borderId="0" xfId="0" applyNumberFormat="1" applyFont="1" applyFill="1" applyBorder="1" applyAlignment="1">
      <alignment horizontal="center" vertical="center"/>
    </xf>
    <xf numFmtId="165" fontId="27" fillId="3" borderId="0" xfId="0" applyNumberFormat="1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165" fontId="27" fillId="3" borderId="12" xfId="0" applyNumberFormat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164" fontId="15" fillId="5" borderId="0" xfId="1" applyFont="1" applyFill="1" applyAlignment="1">
      <alignment horizontal="center"/>
    </xf>
    <xf numFmtId="0" fontId="15" fillId="3" borderId="0" xfId="0" applyFont="1" applyFill="1" applyBorder="1" applyAlignment="1">
      <alignment horizontal="center" vertical="center"/>
    </xf>
    <xf numFmtId="165" fontId="27" fillId="3" borderId="1" xfId="0" applyNumberFormat="1" applyFont="1" applyFill="1" applyBorder="1" applyAlignment="1">
      <alignment horizontal="center" vertical="center"/>
    </xf>
    <xf numFmtId="164" fontId="15" fillId="0" borderId="0" xfId="1" applyFont="1" applyFill="1" applyAlignment="1">
      <alignment horizontal="center"/>
    </xf>
    <xf numFmtId="164" fontId="15" fillId="7" borderId="1" xfId="1" applyFont="1" applyFill="1" applyBorder="1"/>
    <xf numFmtId="164" fontId="15" fillId="9" borderId="1" xfId="0" applyNumberFormat="1" applyFont="1" applyFill="1" applyBorder="1"/>
    <xf numFmtId="0" fontId="36" fillId="0" borderId="0" xfId="0" applyFont="1"/>
    <xf numFmtId="0" fontId="36" fillId="13" borderId="0" xfId="0" applyFont="1" applyFill="1"/>
    <xf numFmtId="165" fontId="24" fillId="13" borderId="16" xfId="0" applyNumberFormat="1" applyFont="1" applyFill="1" applyBorder="1" applyAlignment="1">
      <alignment horizontal="right" vertical="center"/>
    </xf>
    <xf numFmtId="0" fontId="24" fillId="13" borderId="4" xfId="0" applyFont="1" applyFill="1" applyBorder="1" applyAlignment="1">
      <alignment horizontal="center" vertical="center"/>
    </xf>
    <xf numFmtId="166" fontId="24" fillId="0" borderId="16" xfId="0" applyNumberFormat="1" applyFont="1" applyBorder="1" applyAlignment="1">
      <alignment horizontal="center" vertical="center"/>
    </xf>
    <xf numFmtId="0" fontId="24" fillId="13" borderId="16" xfId="0" applyFont="1" applyFill="1" applyBorder="1" applyAlignment="1">
      <alignment horizontal="center" vertical="center"/>
    </xf>
    <xf numFmtId="0" fontId="38" fillId="3" borderId="0" xfId="0" applyFont="1" applyFill="1"/>
    <xf numFmtId="0" fontId="37" fillId="3" borderId="0" xfId="0" applyFont="1" applyFill="1" applyBorder="1" applyAlignment="1"/>
    <xf numFmtId="0" fontId="37" fillId="3" borderId="0" xfId="0" applyFont="1" applyFill="1" applyBorder="1" applyAlignment="1">
      <alignment horizontal="center"/>
    </xf>
    <xf numFmtId="0" fontId="38" fillId="3" borderId="1" xfId="0" applyFont="1" applyFill="1" applyBorder="1"/>
    <xf numFmtId="0" fontId="11" fillId="2" borderId="0" xfId="0" applyFont="1" applyFill="1"/>
    <xf numFmtId="165" fontId="39" fillId="8" borderId="13" xfId="0" applyNumberFormat="1" applyFont="1" applyFill="1" applyBorder="1" applyAlignment="1">
      <alignment horizontal="center" vertical="center"/>
    </xf>
    <xf numFmtId="165" fontId="25" fillId="3" borderId="1" xfId="0" applyNumberFormat="1" applyFont="1" applyFill="1" applyBorder="1" applyAlignment="1">
      <alignment horizontal="right" vertical="center"/>
    </xf>
    <xf numFmtId="0" fontId="21" fillId="3" borderId="0" xfId="0" applyFont="1" applyFill="1" applyBorder="1" applyAlignment="1">
      <alignment horizontal="center"/>
    </xf>
    <xf numFmtId="0" fontId="38" fillId="3" borderId="0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0" fillId="0" borderId="0" xfId="0" applyAlignment="1">
      <alignment horizontal="center"/>
    </xf>
    <xf numFmtId="0" fontId="21" fillId="0" borderId="1" xfId="0" applyFont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Border="1" applyAlignment="1">
      <alignment horizontal="center"/>
    </xf>
    <xf numFmtId="165" fontId="16" fillId="0" borderId="1" xfId="0" applyNumberFormat="1" applyFont="1" applyFill="1" applyBorder="1" applyAlignment="1">
      <alignment horizontal="right" vertical="center"/>
    </xf>
    <xf numFmtId="0" fontId="15" fillId="16" borderId="1" xfId="0" applyFont="1" applyFill="1" applyBorder="1" applyAlignment="1">
      <alignment horizontal="center"/>
    </xf>
    <xf numFmtId="0" fontId="6" fillId="2" borderId="0" xfId="0" applyFont="1" applyFill="1"/>
    <xf numFmtId="0" fontId="15" fillId="4" borderId="1" xfId="0" applyFont="1" applyFill="1" applyBorder="1" applyAlignment="1"/>
    <xf numFmtId="0" fontId="15" fillId="2" borderId="5" xfId="0" applyFont="1" applyFill="1" applyBorder="1"/>
    <xf numFmtId="0" fontId="19" fillId="2" borderId="11" xfId="0" applyFont="1" applyFill="1" applyBorder="1" applyAlignment="1">
      <alignment horizontal="center"/>
    </xf>
    <xf numFmtId="0" fontId="15" fillId="2" borderId="0" xfId="0" applyFont="1" applyFill="1" applyBorder="1"/>
    <xf numFmtId="0" fontId="6" fillId="2" borderId="0" xfId="0" applyFont="1" applyFill="1" applyBorder="1"/>
    <xf numFmtId="0" fontId="22" fillId="2" borderId="21" xfId="0" applyFont="1" applyFill="1" applyBorder="1"/>
    <xf numFmtId="0" fontId="15" fillId="15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6" fillId="0" borderId="0" xfId="0" applyFont="1"/>
    <xf numFmtId="0" fontId="6" fillId="3" borderId="0" xfId="0" applyFont="1" applyFill="1"/>
    <xf numFmtId="0" fontId="42" fillId="2" borderId="21" xfId="0" applyFont="1" applyFill="1" applyBorder="1"/>
    <xf numFmtId="0" fontId="6" fillId="2" borderId="5" xfId="0" applyFont="1" applyFill="1" applyBorder="1"/>
    <xf numFmtId="0" fontId="6" fillId="2" borderId="22" xfId="0" applyFont="1" applyFill="1" applyBorder="1"/>
    <xf numFmtId="0" fontId="6" fillId="2" borderId="12" xfId="0" applyFont="1" applyFill="1" applyBorder="1"/>
    <xf numFmtId="0" fontId="41" fillId="4" borderId="2" xfId="0" applyFont="1" applyFill="1" applyBorder="1" applyAlignment="1">
      <alignment horizontal="center" vertical="center"/>
    </xf>
    <xf numFmtId="165" fontId="41" fillId="4" borderId="2" xfId="0" applyNumberFormat="1" applyFont="1" applyFill="1" applyBorder="1" applyAlignment="1">
      <alignment horizontal="center" vertical="center" wrapText="1"/>
    </xf>
    <xf numFmtId="165" fontId="41" fillId="4" borderId="2" xfId="0" applyNumberFormat="1" applyFont="1" applyFill="1" applyBorder="1" applyAlignment="1">
      <alignment horizontal="center" vertical="center"/>
    </xf>
    <xf numFmtId="0" fontId="44" fillId="4" borderId="2" xfId="0" applyFont="1" applyFill="1" applyBorder="1" applyAlignment="1">
      <alignment horizontal="center" vertical="center"/>
    </xf>
    <xf numFmtId="165" fontId="44" fillId="4" borderId="2" xfId="0" applyNumberFormat="1" applyFont="1" applyFill="1" applyBorder="1" applyAlignment="1">
      <alignment horizontal="center" vertical="center" wrapText="1"/>
    </xf>
    <xf numFmtId="165" fontId="44" fillId="4" borderId="6" xfId="0" applyNumberFormat="1" applyFont="1" applyFill="1" applyBorder="1" applyAlignment="1">
      <alignment horizontal="center" vertical="center" wrapText="1"/>
    </xf>
    <xf numFmtId="165" fontId="44" fillId="4" borderId="2" xfId="0" applyNumberFormat="1" applyFont="1" applyFill="1" applyBorder="1" applyAlignment="1">
      <alignment horizontal="center" vertical="center"/>
    </xf>
    <xf numFmtId="165" fontId="27" fillId="10" borderId="1" xfId="0" applyNumberFormat="1" applyFont="1" applyFill="1" applyBorder="1"/>
    <xf numFmtId="165" fontId="27" fillId="4" borderId="1" xfId="0" applyNumberFormat="1" applyFont="1" applyFill="1" applyBorder="1"/>
    <xf numFmtId="0" fontId="6" fillId="0" borderId="1" xfId="0" applyFont="1" applyBorder="1"/>
    <xf numFmtId="0" fontId="6" fillId="0" borderId="0" xfId="0" applyFont="1" applyBorder="1"/>
    <xf numFmtId="165" fontId="45" fillId="3" borderId="0" xfId="0" applyNumberFormat="1" applyFont="1" applyFill="1" applyBorder="1"/>
    <xf numFmtId="0" fontId="6" fillId="2" borderId="21" xfId="0" applyFont="1" applyFill="1" applyBorder="1"/>
    <xf numFmtId="0" fontId="6" fillId="5" borderId="0" xfId="0" applyFont="1" applyFill="1"/>
    <xf numFmtId="166" fontId="6" fillId="0" borderId="0" xfId="0" applyNumberFormat="1" applyFont="1"/>
    <xf numFmtId="167" fontId="6" fillId="5" borderId="0" xfId="0" applyNumberFormat="1" applyFont="1" applyFill="1"/>
    <xf numFmtId="165" fontId="6" fillId="0" borderId="0" xfId="0" applyNumberFormat="1" applyFont="1"/>
    <xf numFmtId="0" fontId="15" fillId="4" borderId="3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21" xfId="0" applyFont="1" applyFill="1" applyBorder="1"/>
    <xf numFmtId="0" fontId="16" fillId="2" borderId="5" xfId="0" applyFont="1" applyFill="1" applyBorder="1"/>
    <xf numFmtId="0" fontId="0" fillId="2" borderId="5" xfId="0" applyFill="1" applyBorder="1"/>
    <xf numFmtId="0" fontId="0" fillId="2" borderId="22" xfId="0" applyFill="1" applyBorder="1"/>
    <xf numFmtId="0" fontId="19" fillId="2" borderId="11" xfId="0" applyFont="1" applyFill="1" applyBorder="1" applyAlignment="1">
      <alignment horizontal="center"/>
    </xf>
    <xf numFmtId="0" fontId="0" fillId="2" borderId="0" xfId="0" applyFill="1" applyBorder="1"/>
    <xf numFmtId="0" fontId="0" fillId="2" borderId="12" xfId="0" applyFill="1" applyBorder="1"/>
    <xf numFmtId="0" fontId="33" fillId="14" borderId="21" xfId="0" applyFont="1" applyFill="1" applyBorder="1"/>
    <xf numFmtId="0" fontId="33" fillId="14" borderId="5" xfId="0" applyFont="1" applyFill="1" applyBorder="1"/>
    <xf numFmtId="0" fontId="0" fillId="2" borderId="21" xfId="0" applyFill="1" applyBorder="1"/>
    <xf numFmtId="0" fontId="29" fillId="3" borderId="1" xfId="0" applyFont="1" applyFill="1" applyBorder="1" applyAlignment="1">
      <alignment horizontal="left" vertical="center"/>
    </xf>
    <xf numFmtId="0" fontId="30" fillId="3" borderId="1" xfId="0" applyFont="1" applyFill="1" applyBorder="1" applyAlignment="1">
      <alignment horizontal="left" vertical="center" wrapText="1"/>
    </xf>
    <xf numFmtId="0" fontId="19" fillId="2" borderId="11" xfId="0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 vertical="center"/>
    </xf>
    <xf numFmtId="0" fontId="0" fillId="2" borderId="16" xfId="0" applyFill="1" applyBorder="1"/>
    <xf numFmtId="0" fontId="15" fillId="2" borderId="5" xfId="0" applyFont="1" applyFill="1" applyBorder="1" applyAlignment="1">
      <alignment horizontal="left"/>
    </xf>
    <xf numFmtId="167" fontId="16" fillId="3" borderId="1" xfId="2" applyNumberFormat="1" applyFont="1" applyFill="1" applyBorder="1" applyAlignment="1">
      <alignment vertical="center"/>
    </xf>
    <xf numFmtId="165" fontId="16" fillId="3" borderId="1" xfId="0" applyNumberFormat="1" applyFont="1" applyFill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0" fontId="15" fillId="16" borderId="17" xfId="0" applyFont="1" applyFill="1" applyBorder="1" applyAlignment="1">
      <alignment horizontal="center"/>
    </xf>
    <xf numFmtId="0" fontId="15" fillId="2" borderId="14" xfId="0" applyFont="1" applyFill="1" applyBorder="1"/>
    <xf numFmtId="0" fontId="6" fillId="2" borderId="14" xfId="0" applyFont="1" applyFill="1" applyBorder="1"/>
    <xf numFmtId="0" fontId="15" fillId="4" borderId="7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164" fontId="15" fillId="5" borderId="0" xfId="1" applyFont="1" applyFill="1"/>
    <xf numFmtId="0" fontId="20" fillId="16" borderId="2" xfId="0" applyFont="1" applyFill="1" applyBorder="1" applyAlignment="1">
      <alignment horizontal="center" vertical="center"/>
    </xf>
    <xf numFmtId="0" fontId="15" fillId="4" borderId="7" xfId="0" applyFont="1" applyFill="1" applyBorder="1" applyAlignment="1"/>
    <xf numFmtId="164" fontId="16" fillId="3" borderId="1" xfId="1" applyFont="1" applyFill="1" applyBorder="1" applyAlignment="1">
      <alignment vertical="center"/>
    </xf>
    <xf numFmtId="0" fontId="19" fillId="2" borderId="0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5" fillId="16" borderId="8" xfId="0" applyFont="1" applyFill="1" applyBorder="1" applyAlignment="1">
      <alignment horizontal="center"/>
    </xf>
    <xf numFmtId="0" fontId="15" fillId="15" borderId="8" xfId="0" applyFont="1" applyFill="1" applyBorder="1" applyAlignment="1">
      <alignment horizontal="center"/>
    </xf>
    <xf numFmtId="0" fontId="15" fillId="17" borderId="8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42" fillId="2" borderId="5" xfId="0" applyFont="1" applyFill="1" applyBorder="1"/>
    <xf numFmtId="0" fontId="22" fillId="2" borderId="5" xfId="0" applyFont="1" applyFill="1" applyBorder="1"/>
    <xf numFmtId="0" fontId="15" fillId="16" borderId="7" xfId="0" applyFont="1" applyFill="1" applyBorder="1" applyAlignment="1">
      <alignment horizontal="center"/>
    </xf>
    <xf numFmtId="164" fontId="4" fillId="0" borderId="0" xfId="1" applyFont="1"/>
    <xf numFmtId="164" fontId="6" fillId="0" borderId="0" xfId="1" applyFont="1"/>
    <xf numFmtId="14" fontId="28" fillId="3" borderId="1" xfId="0" applyNumberFormat="1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center"/>
    </xf>
    <xf numFmtId="0" fontId="15" fillId="16" borderId="7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34" fillId="6" borderId="8" xfId="0" applyFont="1" applyFill="1" applyBorder="1" applyAlignment="1">
      <alignment horizontal="center"/>
    </xf>
    <xf numFmtId="0" fontId="34" fillId="6" borderId="7" xfId="0" applyFont="1" applyFill="1" applyBorder="1" applyAlignment="1">
      <alignment horizontal="center"/>
    </xf>
    <xf numFmtId="0" fontId="34" fillId="6" borderId="3" xfId="0" applyFont="1" applyFill="1" applyBorder="1" applyAlignment="1">
      <alignment horizontal="center"/>
    </xf>
    <xf numFmtId="0" fontId="27" fillId="11" borderId="8" xfId="0" applyFont="1" applyFill="1" applyBorder="1" applyAlignment="1">
      <alignment horizontal="center" vertical="center"/>
    </xf>
    <xf numFmtId="0" fontId="27" fillId="11" borderId="7" xfId="0" applyFont="1" applyFill="1" applyBorder="1" applyAlignment="1">
      <alignment horizontal="center" vertical="center"/>
    </xf>
    <xf numFmtId="0" fontId="27" fillId="11" borderId="3" xfId="0" applyFont="1" applyFill="1" applyBorder="1" applyAlignment="1">
      <alignment horizontal="center" vertical="center"/>
    </xf>
    <xf numFmtId="0" fontId="40" fillId="11" borderId="8" xfId="0" applyFont="1" applyFill="1" applyBorder="1" applyAlignment="1">
      <alignment horizontal="center" vertical="center"/>
    </xf>
    <xf numFmtId="0" fontId="40" fillId="11" borderId="7" xfId="0" applyFont="1" applyFill="1" applyBorder="1" applyAlignment="1">
      <alignment horizontal="center" vertical="center"/>
    </xf>
    <xf numFmtId="0" fontId="40" fillId="11" borderId="3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6" fillId="6" borderId="23" xfId="0" applyFont="1" applyFill="1" applyBorder="1" applyAlignment="1">
      <alignment horizontal="center"/>
    </xf>
    <xf numFmtId="0" fontId="26" fillId="6" borderId="10" xfId="0" applyFont="1" applyFill="1" applyBorder="1" applyAlignment="1">
      <alignment horizontal="center"/>
    </xf>
    <xf numFmtId="0" fontId="26" fillId="6" borderId="24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left"/>
    </xf>
    <xf numFmtId="0" fontId="15" fillId="9" borderId="7" xfId="0" applyFont="1" applyFill="1" applyBorder="1" applyAlignment="1">
      <alignment horizontal="left"/>
    </xf>
    <xf numFmtId="0" fontId="15" fillId="9" borderId="3" xfId="0" applyFont="1" applyFill="1" applyBorder="1" applyAlignment="1">
      <alignment horizontal="left"/>
    </xf>
    <xf numFmtId="0" fontId="21" fillId="0" borderId="8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5" fillId="7" borderId="8" xfId="0" applyFont="1" applyFill="1" applyBorder="1" applyAlignment="1">
      <alignment horizontal="left"/>
    </xf>
    <xf numFmtId="0" fontId="15" fillId="7" borderId="7" xfId="0" applyFont="1" applyFill="1" applyBorder="1" applyAlignment="1">
      <alignment horizontal="left"/>
    </xf>
    <xf numFmtId="0" fontId="15" fillId="7" borderId="3" xfId="0" applyFont="1" applyFill="1" applyBorder="1" applyAlignment="1">
      <alignment horizontal="left"/>
    </xf>
    <xf numFmtId="0" fontId="15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6" fontId="6" fillId="0" borderId="0" xfId="0" applyNumberFormat="1" applyFont="1"/>
    <xf numFmtId="4" fontId="15" fillId="5" borderId="0" xfId="0" applyNumberFormat="1" applyFont="1" applyFill="1"/>
    <xf numFmtId="0" fontId="34" fillId="6" borderId="1" xfId="0" applyFont="1" applyFill="1" applyBorder="1" applyAlignment="1">
      <alignment horizontal="center"/>
    </xf>
    <xf numFmtId="0" fontId="15" fillId="16" borderId="8" xfId="0" applyFont="1" applyFill="1" applyBorder="1" applyAlignment="1">
      <alignment horizontal="center"/>
    </xf>
    <xf numFmtId="0" fontId="15" fillId="16" borderId="7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7" fillId="11" borderId="8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15" fillId="16" borderId="3" xfId="0" applyFont="1" applyFill="1" applyBorder="1" applyAlignment="1">
      <alignment horizontal="center"/>
    </xf>
    <xf numFmtId="0" fontId="26" fillId="6" borderId="11" xfId="0" applyFont="1" applyFill="1" applyBorder="1" applyAlignment="1">
      <alignment horizontal="center"/>
    </xf>
    <xf numFmtId="0" fontId="26" fillId="6" borderId="0" xfId="0" applyFont="1" applyFill="1" applyBorder="1" applyAlignment="1">
      <alignment horizontal="center"/>
    </xf>
    <xf numFmtId="0" fontId="26" fillId="6" borderId="12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49" fillId="12" borderId="0" xfId="0" applyFont="1" applyFill="1" applyAlignment="1">
      <alignment horizontal="center"/>
    </xf>
    <xf numFmtId="0" fontId="34" fillId="6" borderId="21" xfId="0" applyFont="1" applyFill="1" applyBorder="1" applyAlignment="1">
      <alignment horizontal="center"/>
    </xf>
    <xf numFmtId="0" fontId="34" fillId="6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left"/>
    </xf>
    <xf numFmtId="0" fontId="15" fillId="16" borderId="1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35" fillId="7" borderId="18" xfId="0" applyFont="1" applyFill="1" applyBorder="1" applyAlignment="1">
      <alignment horizontal="center" vertical="center"/>
    </xf>
    <xf numFmtId="0" fontId="35" fillId="7" borderId="19" xfId="0" applyFont="1" applyFill="1" applyBorder="1" applyAlignment="1">
      <alignment horizontal="center" vertical="center"/>
    </xf>
    <xf numFmtId="0" fontId="35" fillId="7" borderId="20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34" fillId="6" borderId="0" xfId="0" applyFont="1" applyFill="1" applyAlignment="1">
      <alignment horizontal="center"/>
    </xf>
    <xf numFmtId="0" fontId="15" fillId="15" borderId="1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/>
    </xf>
    <xf numFmtId="0" fontId="27" fillId="3" borderId="7" xfId="0" applyFont="1" applyFill="1" applyBorder="1" applyAlignment="1">
      <alignment horizontal="center"/>
    </xf>
    <xf numFmtId="0" fontId="27" fillId="3" borderId="3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2" fillId="6" borderId="0" xfId="0" applyFont="1" applyFill="1" applyBorder="1" applyAlignment="1">
      <alignment horizontal="center"/>
    </xf>
    <xf numFmtId="0" fontId="35" fillId="7" borderId="1" xfId="0" applyFont="1" applyFill="1" applyBorder="1" applyAlignment="1">
      <alignment horizontal="center" vertical="center"/>
    </xf>
    <xf numFmtId="0" fontId="1" fillId="0" borderId="0" xfId="0" applyFont="1"/>
  </cellXfs>
  <cellStyles count="27"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Moeda" xfId="1" builtinId="4"/>
    <cellStyle name="Normal" xfId="0" builtinId="0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28575</xdr:rowOff>
    </xdr:from>
    <xdr:to>
      <xdr:col>0</xdr:col>
      <xdr:colOff>1162050</xdr:colOff>
      <xdr:row>5</xdr:row>
      <xdr:rowOff>123825</xdr:rowOff>
    </xdr:to>
    <xdr:pic>
      <xdr:nvPicPr>
        <xdr:cNvPr id="2116" name="Picture 1" descr="Logo_CPB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075"/>
          <a:ext cx="7143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1311275</xdr:colOff>
      <xdr:row>1</xdr:row>
      <xdr:rowOff>57150</xdr:rowOff>
    </xdr:from>
    <xdr:to>
      <xdr:col>11</xdr:col>
      <xdr:colOff>584074</xdr:colOff>
      <xdr:row>5</xdr:row>
      <xdr:rowOff>155665</xdr:rowOff>
    </xdr:to>
    <xdr:sp macro="" textlink="">
      <xdr:nvSpPr>
        <xdr:cNvPr id="3" name="CaixaDeTexto 2"/>
        <xdr:cNvSpPr txBox="1"/>
      </xdr:nvSpPr>
      <xdr:spPr>
        <a:xfrm>
          <a:off x="1314450" y="238125"/>
          <a:ext cx="6800850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PASSAGEM AÉREA</a:t>
          </a:r>
        </a:p>
        <a:p>
          <a:pPr algn="ctr"/>
          <a:r>
            <a:rPr lang="pt-BR" sz="1400" b="1" baseline="0"/>
            <a:t>PREPARAÇÃO DAS SELEÇÕES PARALÍMPICA PERMANENTES - 2015</a:t>
          </a:r>
        </a:p>
        <a:p>
          <a:pPr algn="ctr"/>
          <a:r>
            <a:rPr lang="pt-BR" sz="1400" b="1" baseline="0"/>
            <a:t> MODALIDADE:  ATLETISMO</a:t>
          </a:r>
          <a:endParaRPr lang="pt-BR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28575</xdr:rowOff>
    </xdr:from>
    <xdr:to>
      <xdr:col>2</xdr:col>
      <xdr:colOff>1171575</xdr:colOff>
      <xdr:row>5</xdr:row>
      <xdr:rowOff>123825</xdr:rowOff>
    </xdr:to>
    <xdr:pic>
      <xdr:nvPicPr>
        <xdr:cNvPr id="3170" name="Picture 1" descr="Logo_CPB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075"/>
          <a:ext cx="723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1</xdr:row>
      <xdr:rowOff>57150</xdr:rowOff>
    </xdr:from>
    <xdr:to>
      <xdr:col>7</xdr:col>
      <xdr:colOff>0</xdr:colOff>
      <xdr:row>5</xdr:row>
      <xdr:rowOff>155665</xdr:rowOff>
    </xdr:to>
    <xdr:sp macro="" textlink="">
      <xdr:nvSpPr>
        <xdr:cNvPr id="3" name="CaixaDeTexto 2"/>
        <xdr:cNvSpPr txBox="1"/>
      </xdr:nvSpPr>
      <xdr:spPr>
        <a:xfrm>
          <a:off x="1562100" y="238125"/>
          <a:ext cx="6610350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HOSPEDAGEM</a:t>
          </a:r>
        </a:p>
        <a:p>
          <a:pPr algn="ctr"/>
          <a:r>
            <a:rPr lang="pt-BR" sz="1400" b="1" baseline="0"/>
            <a:t>PREPARAÇÃO DAS SELEÇÕES PARALÍMPICA PERMANENTES - 2013</a:t>
          </a:r>
        </a:p>
        <a:p>
          <a:pPr algn="ctr"/>
          <a:r>
            <a:rPr lang="pt-BR" sz="1400" b="1" baseline="0"/>
            <a:t>- ATLETISMO - </a:t>
          </a:r>
          <a:endParaRPr lang="pt-BR" sz="1400" b="1"/>
        </a:p>
      </xdr:txBody>
    </xdr:sp>
    <xdr:clientData/>
  </xdr:twoCellAnchor>
  <xdr:twoCellAnchor>
    <xdr:from>
      <xdr:col>2</xdr:col>
      <xdr:colOff>1562100</xdr:colOff>
      <xdr:row>1</xdr:row>
      <xdr:rowOff>57150</xdr:rowOff>
    </xdr:from>
    <xdr:to>
      <xdr:col>7</xdr:col>
      <xdr:colOff>0</xdr:colOff>
      <xdr:row>5</xdr:row>
      <xdr:rowOff>155665</xdr:rowOff>
    </xdr:to>
    <xdr:sp macro="" textlink="">
      <xdr:nvSpPr>
        <xdr:cNvPr id="4" name="CaixaDeTexto 3"/>
        <xdr:cNvSpPr txBox="1"/>
      </xdr:nvSpPr>
      <xdr:spPr>
        <a:xfrm>
          <a:off x="1562100" y="238125"/>
          <a:ext cx="8802158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HOSPEDAGEM</a:t>
          </a:r>
        </a:p>
        <a:p>
          <a:pPr algn="ctr"/>
          <a:r>
            <a:rPr lang="pt-BR" sz="1400" b="1" baseline="0"/>
            <a:t>PREPARAÇÃO DAS SELEÇÕES BRASILEIRAS DE JOVENS E PRINCIPAL  2015</a:t>
          </a:r>
        </a:p>
        <a:p>
          <a:pPr algn="ctr"/>
          <a:r>
            <a:rPr lang="pt-BR" sz="1400" b="1" baseline="0"/>
            <a:t> MODALIDADE: ATLETISMO</a:t>
          </a:r>
          <a:endParaRPr lang="pt-BR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28575</xdr:rowOff>
    </xdr:from>
    <xdr:to>
      <xdr:col>2</xdr:col>
      <xdr:colOff>1171575</xdr:colOff>
      <xdr:row>5</xdr:row>
      <xdr:rowOff>123825</xdr:rowOff>
    </xdr:to>
    <xdr:pic>
      <xdr:nvPicPr>
        <xdr:cNvPr id="4192" name="Picture 1" descr="Logo_CPB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075"/>
          <a:ext cx="723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1076325</xdr:colOff>
      <xdr:row>1</xdr:row>
      <xdr:rowOff>57150</xdr:rowOff>
    </xdr:from>
    <xdr:to>
      <xdr:col>15</xdr:col>
      <xdr:colOff>295535</xdr:colOff>
      <xdr:row>5</xdr:row>
      <xdr:rowOff>155665</xdr:rowOff>
    </xdr:to>
    <xdr:sp macro="" textlink="">
      <xdr:nvSpPr>
        <xdr:cNvPr id="3" name="CaixaDeTexto 2"/>
        <xdr:cNvSpPr txBox="1"/>
      </xdr:nvSpPr>
      <xdr:spPr>
        <a:xfrm>
          <a:off x="2190750" y="238125"/>
          <a:ext cx="6543676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ALIMENTAÇÃO</a:t>
          </a:r>
        </a:p>
        <a:p>
          <a:pPr algn="ctr"/>
          <a:r>
            <a:rPr lang="pt-BR" sz="1400" b="1" baseline="0"/>
            <a:t>PREPARAÇÃO DAS SELEÇÕES PARALÍMPICA PERMANENTES -  2013</a:t>
          </a:r>
        </a:p>
        <a:p>
          <a:pPr algn="ctr"/>
          <a:r>
            <a:rPr lang="pt-BR" sz="1400" b="1" baseline="0"/>
            <a:t>- ATLETISMO - </a:t>
          </a:r>
          <a:endParaRPr lang="pt-BR" sz="1400" b="1"/>
        </a:p>
      </xdr:txBody>
    </xdr:sp>
    <xdr:clientData/>
  </xdr:twoCellAnchor>
  <xdr:twoCellAnchor>
    <xdr:from>
      <xdr:col>4</xdr:col>
      <xdr:colOff>131233</xdr:colOff>
      <xdr:row>1</xdr:row>
      <xdr:rowOff>57150</xdr:rowOff>
    </xdr:from>
    <xdr:to>
      <xdr:col>14</xdr:col>
      <xdr:colOff>603173</xdr:colOff>
      <xdr:row>5</xdr:row>
      <xdr:rowOff>155665</xdr:rowOff>
    </xdr:to>
    <xdr:sp macro="" textlink="">
      <xdr:nvSpPr>
        <xdr:cNvPr id="4" name="CaixaDeTexto 3"/>
        <xdr:cNvSpPr txBox="1"/>
      </xdr:nvSpPr>
      <xdr:spPr>
        <a:xfrm>
          <a:off x="2190750" y="238125"/>
          <a:ext cx="8802158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ALIMENTAÇÃO</a:t>
          </a:r>
        </a:p>
        <a:p>
          <a:pPr marL="0" indent="0" algn="ctr"/>
          <a:r>
            <a:rPr lang="pt-BR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PREPARAÇÃO DAS SELEÇÕES BRASILEIRAS DE JOVENS E PRINCIPAL  - 2015</a:t>
          </a:r>
        </a:p>
        <a:p>
          <a:pPr marL="0" indent="0" algn="ctr"/>
          <a:r>
            <a:rPr lang="pt-BR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MODALIDADE: ATLETISMO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28575</xdr:rowOff>
    </xdr:from>
    <xdr:to>
      <xdr:col>2</xdr:col>
      <xdr:colOff>0</xdr:colOff>
      <xdr:row>5</xdr:row>
      <xdr:rowOff>123825</xdr:rowOff>
    </xdr:to>
    <xdr:pic>
      <xdr:nvPicPr>
        <xdr:cNvPr id="5215" name="Picture 1" descr="Logo_CPB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075"/>
          <a:ext cx="723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987425</xdr:colOff>
      <xdr:row>1</xdr:row>
      <xdr:rowOff>57150</xdr:rowOff>
    </xdr:from>
    <xdr:to>
      <xdr:col>13</xdr:col>
      <xdr:colOff>609535</xdr:colOff>
      <xdr:row>5</xdr:row>
      <xdr:rowOff>155665</xdr:rowOff>
    </xdr:to>
    <xdr:sp macro="" textlink="">
      <xdr:nvSpPr>
        <xdr:cNvPr id="3" name="CaixaDeTexto 2"/>
        <xdr:cNvSpPr txBox="1"/>
      </xdr:nvSpPr>
      <xdr:spPr>
        <a:xfrm>
          <a:off x="2095500" y="238125"/>
          <a:ext cx="6315076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TRANSPORTE TERRESTRE</a:t>
          </a:r>
        </a:p>
        <a:p>
          <a:pPr algn="ctr"/>
          <a:r>
            <a:rPr lang="pt-BR" sz="1400" b="1" baseline="0"/>
            <a:t>PREPARAÇÃO DAS SELEÇÕES PARALÍMPICA PERMANENTES - 2013</a:t>
          </a:r>
        </a:p>
        <a:p>
          <a:pPr algn="ctr"/>
          <a:r>
            <a:rPr lang="pt-BR" sz="1400" b="1" baseline="0"/>
            <a:t>- ATLETISMO - </a:t>
          </a:r>
          <a:endParaRPr lang="pt-BR" sz="1400" b="1"/>
        </a:p>
      </xdr:txBody>
    </xdr:sp>
    <xdr:clientData/>
  </xdr:twoCellAnchor>
  <xdr:twoCellAnchor>
    <xdr:from>
      <xdr:col>3</xdr:col>
      <xdr:colOff>109008</xdr:colOff>
      <xdr:row>1</xdr:row>
      <xdr:rowOff>57150</xdr:rowOff>
    </xdr:from>
    <xdr:to>
      <xdr:col>13</xdr:col>
      <xdr:colOff>349251</xdr:colOff>
      <xdr:row>5</xdr:row>
      <xdr:rowOff>155665</xdr:rowOff>
    </xdr:to>
    <xdr:sp macro="" textlink="">
      <xdr:nvSpPr>
        <xdr:cNvPr id="5" name="CaixaDeTexto 4"/>
        <xdr:cNvSpPr txBox="1"/>
      </xdr:nvSpPr>
      <xdr:spPr>
        <a:xfrm>
          <a:off x="2095500" y="238125"/>
          <a:ext cx="8802158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TRANSPORTE</a:t>
          </a:r>
        </a:p>
        <a:p>
          <a:pPr algn="ctr"/>
          <a:r>
            <a:rPr lang="pt-BR" sz="1400" b="1" baseline="0"/>
            <a:t>PREPARAÇÃO DAS SELEÇÕES PARALÍMPICA PERMANENTES - 2015</a:t>
          </a:r>
        </a:p>
        <a:p>
          <a:pPr algn="ctr"/>
          <a:r>
            <a:rPr lang="pt-BR" sz="1400" b="1" baseline="0"/>
            <a:t> MODALIDADE: ATLETISMO</a:t>
          </a:r>
          <a:endParaRPr lang="pt-BR" sz="14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450523</xdr:colOff>
      <xdr:row>1</xdr:row>
      <xdr:rowOff>28575</xdr:rowOff>
    </xdr:from>
    <xdr:to>
      <xdr:col>2</xdr:col>
      <xdr:colOff>1171574</xdr:colOff>
      <xdr:row>5</xdr:row>
      <xdr:rowOff>123825</xdr:rowOff>
    </xdr:to>
    <xdr:pic>
      <xdr:nvPicPr>
        <xdr:cNvPr id="2" name="Picture 1" descr="Logo_CPB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523" y="219075"/>
          <a:ext cx="721051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2752724</xdr:colOff>
      <xdr:row>1</xdr:row>
      <xdr:rowOff>47625</xdr:rowOff>
    </xdr:from>
    <xdr:to>
      <xdr:col>14</xdr:col>
      <xdr:colOff>590550</xdr:colOff>
      <xdr:row>5</xdr:row>
      <xdr:rowOff>158750</xdr:rowOff>
    </xdr:to>
    <xdr:sp macro="" textlink="">
      <xdr:nvSpPr>
        <xdr:cNvPr id="3" name="CaixaDeTexto 2"/>
        <xdr:cNvSpPr txBox="1"/>
      </xdr:nvSpPr>
      <xdr:spPr>
        <a:xfrm>
          <a:off x="2752724" y="238125"/>
          <a:ext cx="8486776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algn="ctr"/>
          <a:r>
            <a:rPr lang="pt-BR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PROJETADO E REALIZADO - TRANSPORTE</a:t>
          </a:r>
        </a:p>
        <a:p>
          <a:pPr marL="0" indent="0" algn="ctr"/>
          <a:r>
            <a:rPr lang="pt-BR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PREPARAÇÃO DAS SELEÇÕES PARALÍMPICA PERMANENTES - 2015</a:t>
          </a:r>
        </a:p>
        <a:p>
          <a:pPr marL="0" indent="0" algn="ctr"/>
          <a:r>
            <a:rPr lang="pt-BR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MODALIDADE: ATLETISMO</a:t>
          </a:r>
        </a:p>
        <a:p>
          <a:pPr algn="ctr"/>
          <a:r>
            <a:rPr lang="pt-BR" sz="1400" b="1" baseline="0"/>
            <a:t> </a:t>
          </a:r>
          <a:endParaRPr lang="pt-BR" sz="14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</xdr:row>
      <xdr:rowOff>28575</xdr:rowOff>
    </xdr:from>
    <xdr:to>
      <xdr:col>2</xdr:col>
      <xdr:colOff>1171575</xdr:colOff>
      <xdr:row>5</xdr:row>
      <xdr:rowOff>123825</xdr:rowOff>
    </xdr:to>
    <xdr:pic>
      <xdr:nvPicPr>
        <xdr:cNvPr id="6237" name="Picture 1" descr="Logo_CPB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075"/>
          <a:ext cx="6667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3175</xdr:colOff>
      <xdr:row>1</xdr:row>
      <xdr:rowOff>57150</xdr:rowOff>
    </xdr:from>
    <xdr:to>
      <xdr:col>13</xdr:col>
      <xdr:colOff>612929</xdr:colOff>
      <xdr:row>5</xdr:row>
      <xdr:rowOff>155624</xdr:rowOff>
    </xdr:to>
    <xdr:sp macro="" textlink="">
      <xdr:nvSpPr>
        <xdr:cNvPr id="3" name="CaixaDeTexto 2"/>
        <xdr:cNvSpPr txBox="1"/>
      </xdr:nvSpPr>
      <xdr:spPr>
        <a:xfrm>
          <a:off x="2066925" y="238125"/>
          <a:ext cx="6591301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SEGURO VIAGEM</a:t>
          </a:r>
        </a:p>
        <a:p>
          <a:pPr algn="ctr"/>
          <a:r>
            <a:rPr lang="pt-BR" sz="1400" b="1" baseline="0"/>
            <a:t>PREPARAÇÃO DAS SELEÇÕES PARALÍMPICA PERMANENTES - 2013</a:t>
          </a:r>
        </a:p>
        <a:p>
          <a:pPr algn="ctr"/>
          <a:r>
            <a:rPr lang="pt-BR" sz="1400" b="1" baseline="0"/>
            <a:t>- ATLETISMO</a:t>
          </a:r>
        </a:p>
        <a:p>
          <a:pPr algn="ctr"/>
          <a:r>
            <a:rPr lang="pt-BR" sz="1400" b="1" baseline="0"/>
            <a:t> - </a:t>
          </a:r>
          <a:endParaRPr lang="pt-BR" sz="1400" b="1"/>
        </a:p>
      </xdr:txBody>
    </xdr:sp>
    <xdr:clientData/>
  </xdr:twoCellAnchor>
  <xdr:twoCellAnchor>
    <xdr:from>
      <xdr:col>4</xdr:col>
      <xdr:colOff>0</xdr:colOff>
      <xdr:row>1</xdr:row>
      <xdr:rowOff>57150</xdr:rowOff>
    </xdr:from>
    <xdr:to>
      <xdr:col>15</xdr:col>
      <xdr:colOff>220144</xdr:colOff>
      <xdr:row>5</xdr:row>
      <xdr:rowOff>155624</xdr:rowOff>
    </xdr:to>
    <xdr:sp macro="" textlink="">
      <xdr:nvSpPr>
        <xdr:cNvPr id="4" name="CaixaDeTexto 3"/>
        <xdr:cNvSpPr txBox="1"/>
      </xdr:nvSpPr>
      <xdr:spPr>
        <a:xfrm>
          <a:off x="2066925" y="238125"/>
          <a:ext cx="8802158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SEGURO VIAGEM</a:t>
          </a:r>
        </a:p>
        <a:p>
          <a:pPr algn="ctr"/>
          <a:r>
            <a:rPr lang="pt-BR" sz="1400" b="1" baseline="0"/>
            <a:t>PREPARAÇÃO DAS SELEÇÕES PARALÍMPICA PERMANENTES - 2015</a:t>
          </a:r>
        </a:p>
        <a:p>
          <a:pPr algn="ctr"/>
          <a:r>
            <a:rPr lang="pt-BR" sz="1400" b="1" baseline="0"/>
            <a:t> MODALIDADE:  ATLETISMO</a:t>
          </a:r>
          <a:endParaRPr lang="pt-BR" sz="14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28575</xdr:rowOff>
    </xdr:from>
    <xdr:to>
      <xdr:col>0</xdr:col>
      <xdr:colOff>1171575</xdr:colOff>
      <xdr:row>5</xdr:row>
      <xdr:rowOff>123825</xdr:rowOff>
    </xdr:to>
    <xdr:pic>
      <xdr:nvPicPr>
        <xdr:cNvPr id="10307" name="Picture 1" descr="Logo_CPB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19075"/>
          <a:ext cx="723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1460500</xdr:colOff>
      <xdr:row>1</xdr:row>
      <xdr:rowOff>57150</xdr:rowOff>
    </xdr:from>
    <xdr:to>
      <xdr:col>7</xdr:col>
      <xdr:colOff>374529</xdr:colOff>
      <xdr:row>5</xdr:row>
      <xdr:rowOff>155665</xdr:rowOff>
    </xdr:to>
    <xdr:sp macro="" textlink="">
      <xdr:nvSpPr>
        <xdr:cNvPr id="3" name="CaixaDeTexto 2"/>
        <xdr:cNvSpPr txBox="1"/>
      </xdr:nvSpPr>
      <xdr:spPr>
        <a:xfrm>
          <a:off x="1466850" y="238125"/>
          <a:ext cx="7477125" cy="873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 baseline="0"/>
            <a:t>PROJETADO E REALIZADO - CONSOLIDADO</a:t>
          </a:r>
        </a:p>
        <a:p>
          <a:pPr algn="ctr"/>
          <a:r>
            <a:rPr lang="pt-BR" sz="1400" b="1" baseline="0"/>
            <a:t>PREPARAÇÃO DAS SELEÇÕES PARALÍMPICA PERMANENTES - 2015</a:t>
          </a:r>
        </a:p>
        <a:p>
          <a:pPr algn="ctr"/>
          <a:r>
            <a:rPr lang="pt-BR" sz="1400" b="1" baseline="0"/>
            <a:t>- ATLETISMO - 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219"/>
  <sheetViews>
    <sheetView showGridLines="0" topLeftCell="A142" zoomScale="90" zoomScaleNormal="90" zoomScalePageLayoutView="90" workbookViewId="0">
      <selection activeCell="D9" sqref="D9"/>
    </sheetView>
  </sheetViews>
  <sheetFormatPr defaultColWidth="8.85546875" defaultRowHeight="15" x14ac:dyDescent="0.25"/>
  <cols>
    <col min="1" max="1" width="46.140625" style="95" customWidth="1"/>
    <col min="2" max="2" width="19.7109375" style="95" customWidth="1"/>
    <col min="3" max="3" width="14.42578125" style="95" customWidth="1"/>
    <col min="4" max="4" width="12" style="95" customWidth="1"/>
    <col min="5" max="5" width="10.7109375" style="95" bestFit="1" customWidth="1"/>
    <col min="6" max="6" width="10.7109375" style="95" hidden="1" customWidth="1"/>
    <col min="7" max="7" width="13.7109375" style="95" bestFit="1" customWidth="1"/>
    <col min="8" max="8" width="24.140625" style="95" bestFit="1" customWidth="1"/>
    <col min="9" max="9" width="2.7109375" style="95" customWidth="1"/>
    <col min="10" max="10" width="34.7109375" style="95" customWidth="1"/>
    <col min="11" max="11" width="10.7109375" style="95" bestFit="1" customWidth="1"/>
    <col min="12" max="12" width="10.7109375" style="95" customWidth="1"/>
    <col min="13" max="14" width="9.7109375" style="95" customWidth="1"/>
    <col min="15" max="15" width="14" style="95" bestFit="1" customWidth="1"/>
    <col min="16" max="16" width="9.140625" style="96" customWidth="1"/>
    <col min="17" max="16384" width="8.85546875" style="95"/>
  </cols>
  <sheetData>
    <row r="7" spans="1:15" x14ac:dyDescent="0.25">
      <c r="N7" s="15" t="s">
        <v>24</v>
      </c>
      <c r="O7" s="16">
        <f ca="1">NOW()</f>
        <v>41891.489114583332</v>
      </c>
    </row>
    <row r="8" spans="1:15" x14ac:dyDescent="0.25">
      <c r="K8" s="81"/>
      <c r="L8" s="81"/>
      <c r="M8" s="81"/>
      <c r="N8" s="81"/>
      <c r="O8" s="111"/>
    </row>
    <row r="9" spans="1:15" ht="14.25" customHeight="1" x14ac:dyDescent="0.25">
      <c r="A9" s="85" t="s">
        <v>95</v>
      </c>
      <c r="B9" s="151"/>
      <c r="C9" s="151"/>
      <c r="D9" s="151"/>
      <c r="E9" s="165" t="s">
        <v>71</v>
      </c>
      <c r="F9" s="166"/>
      <c r="G9" s="166"/>
      <c r="H9" s="166"/>
      <c r="I9" s="166"/>
      <c r="J9" s="166"/>
      <c r="K9" s="166"/>
      <c r="L9" s="166"/>
      <c r="M9" s="166"/>
      <c r="N9" s="166"/>
      <c r="O9" s="167"/>
    </row>
    <row r="10" spans="1:15" x14ac:dyDescent="0.25">
      <c r="A10" s="97" t="s">
        <v>82</v>
      </c>
      <c r="B10" s="155"/>
      <c r="C10" s="155"/>
      <c r="D10" s="155"/>
      <c r="E10" s="88" t="s">
        <v>8</v>
      </c>
      <c r="F10" s="88"/>
      <c r="G10" s="98"/>
      <c r="H10" s="99"/>
      <c r="J10" s="97" t="s">
        <v>83</v>
      </c>
      <c r="K10" s="88" t="s">
        <v>8</v>
      </c>
      <c r="L10" s="98"/>
      <c r="M10" s="98"/>
      <c r="N10" s="98"/>
      <c r="O10" s="99"/>
    </row>
    <row r="11" spans="1:15" x14ac:dyDescent="0.25">
      <c r="A11" s="89" t="s">
        <v>12</v>
      </c>
      <c r="B11" s="149"/>
      <c r="C11" s="149"/>
      <c r="D11" s="149"/>
      <c r="E11" s="90" t="s">
        <v>7</v>
      </c>
      <c r="F11" s="90"/>
      <c r="G11" s="91" t="s">
        <v>53</v>
      </c>
      <c r="H11" s="100"/>
      <c r="J11" s="89" t="s">
        <v>12</v>
      </c>
      <c r="K11" s="90" t="s">
        <v>7</v>
      </c>
      <c r="L11" s="91"/>
      <c r="M11" s="91"/>
      <c r="N11" s="91"/>
      <c r="O11" s="100"/>
    </row>
    <row r="12" spans="1:15" ht="16.5" thickBot="1" x14ac:dyDescent="0.3">
      <c r="A12" s="178" t="s">
        <v>0</v>
      </c>
      <c r="B12" s="179"/>
      <c r="C12" s="179"/>
      <c r="D12" s="179"/>
      <c r="E12" s="179"/>
      <c r="F12" s="179"/>
      <c r="G12" s="179"/>
      <c r="H12" s="180"/>
      <c r="J12" s="178" t="s">
        <v>9</v>
      </c>
      <c r="K12" s="179"/>
      <c r="L12" s="179"/>
      <c r="M12" s="179"/>
      <c r="N12" s="179"/>
      <c r="O12" s="180"/>
    </row>
    <row r="13" spans="1:15" ht="24" x14ac:dyDescent="0.25">
      <c r="A13" s="101" t="s">
        <v>1</v>
      </c>
      <c r="B13" s="101" t="s">
        <v>125</v>
      </c>
      <c r="C13" s="101" t="s">
        <v>126</v>
      </c>
      <c r="D13" s="101" t="s">
        <v>21</v>
      </c>
      <c r="E13" s="101" t="s">
        <v>2</v>
      </c>
      <c r="F13" s="102" t="s">
        <v>120</v>
      </c>
      <c r="G13" s="102" t="s">
        <v>121</v>
      </c>
      <c r="H13" s="103" t="s">
        <v>4</v>
      </c>
      <c r="J13" s="104" t="s">
        <v>1</v>
      </c>
      <c r="K13" s="104" t="s">
        <v>2</v>
      </c>
      <c r="L13" s="105" t="s">
        <v>3</v>
      </c>
      <c r="M13" s="106" t="s">
        <v>14</v>
      </c>
      <c r="N13" s="106" t="s">
        <v>15</v>
      </c>
      <c r="O13" s="107" t="s">
        <v>4</v>
      </c>
    </row>
    <row r="14" spans="1:15" ht="15.75" x14ac:dyDescent="0.25">
      <c r="A14" s="168" t="s">
        <v>5</v>
      </c>
      <c r="B14" s="169"/>
      <c r="C14" s="169"/>
      <c r="D14" s="169"/>
      <c r="E14" s="169"/>
      <c r="F14" s="169"/>
      <c r="G14" s="169"/>
      <c r="H14" s="170"/>
      <c r="J14" s="171" t="s">
        <v>5</v>
      </c>
      <c r="K14" s="172"/>
      <c r="L14" s="172"/>
      <c r="M14" s="172"/>
      <c r="N14" s="172"/>
      <c r="O14" s="173"/>
    </row>
    <row r="15" spans="1:15" ht="15.75" x14ac:dyDescent="0.25">
      <c r="A15" s="4" t="s">
        <v>67</v>
      </c>
      <c r="B15" s="4" t="s">
        <v>128</v>
      </c>
      <c r="C15" s="4" t="s">
        <v>127</v>
      </c>
      <c r="D15" s="4" t="s">
        <v>145</v>
      </c>
      <c r="E15" s="4">
        <v>1</v>
      </c>
      <c r="F15" s="4"/>
      <c r="G15" s="84">
        <v>248</v>
      </c>
      <c r="H15" s="7">
        <f t="shared" ref="H15:H25" si="0">E15*(G15+F15)</f>
        <v>248</v>
      </c>
      <c r="J15" s="27"/>
      <c r="K15" s="27"/>
      <c r="L15" s="27"/>
      <c r="M15" s="27"/>
      <c r="N15" s="27"/>
      <c r="O15" s="27"/>
    </row>
    <row r="16" spans="1:15" ht="15.75" x14ac:dyDescent="0.25">
      <c r="A16" s="4" t="s">
        <v>55</v>
      </c>
      <c r="B16" s="4" t="s">
        <v>129</v>
      </c>
      <c r="C16" s="4" t="s">
        <v>127</v>
      </c>
      <c r="D16" s="4" t="s">
        <v>145</v>
      </c>
      <c r="E16" s="4">
        <v>3</v>
      </c>
      <c r="F16" s="4"/>
      <c r="G16" s="7">
        <v>310</v>
      </c>
      <c r="H16" s="7">
        <f t="shared" si="0"/>
        <v>930</v>
      </c>
      <c r="J16" s="27"/>
      <c r="K16" s="27"/>
      <c r="L16" s="27"/>
      <c r="M16" s="27"/>
      <c r="N16" s="27"/>
      <c r="O16" s="27"/>
    </row>
    <row r="17" spans="1:15" ht="15.75" x14ac:dyDescent="0.25">
      <c r="A17" s="4" t="s">
        <v>57</v>
      </c>
      <c r="B17" s="4" t="s">
        <v>130</v>
      </c>
      <c r="C17" s="4" t="s">
        <v>127</v>
      </c>
      <c r="D17" s="4" t="s">
        <v>145</v>
      </c>
      <c r="E17" s="4">
        <v>4</v>
      </c>
      <c r="F17" s="4"/>
      <c r="G17" s="7">
        <v>300</v>
      </c>
      <c r="H17" s="7">
        <f t="shared" si="0"/>
        <v>1200</v>
      </c>
      <c r="J17" s="27"/>
      <c r="K17" s="27"/>
      <c r="L17" s="27"/>
      <c r="M17" s="27"/>
      <c r="N17" s="27"/>
      <c r="O17" s="27"/>
    </row>
    <row r="18" spans="1:15" ht="15.75" x14ac:dyDescent="0.25">
      <c r="A18" s="4" t="s">
        <v>69</v>
      </c>
      <c r="B18" s="4" t="s">
        <v>131</v>
      </c>
      <c r="C18" s="4" t="s">
        <v>127</v>
      </c>
      <c r="D18" s="4" t="s">
        <v>145</v>
      </c>
      <c r="E18" s="4">
        <v>1</v>
      </c>
      <c r="F18" s="4"/>
      <c r="G18" s="84">
        <v>330</v>
      </c>
      <c r="H18" s="7">
        <f t="shared" si="0"/>
        <v>330</v>
      </c>
      <c r="J18" s="27"/>
      <c r="K18" s="27"/>
      <c r="L18" s="27"/>
      <c r="M18" s="27"/>
      <c r="N18" s="27"/>
      <c r="O18" s="27"/>
    </row>
    <row r="19" spans="1:15" ht="15.75" x14ac:dyDescent="0.25">
      <c r="A19" s="4" t="s">
        <v>68</v>
      </c>
      <c r="B19" s="4" t="s">
        <v>132</v>
      </c>
      <c r="C19" s="4" t="s">
        <v>127</v>
      </c>
      <c r="D19" s="4" t="s">
        <v>145</v>
      </c>
      <c r="E19" s="4">
        <v>2</v>
      </c>
      <c r="F19" s="4"/>
      <c r="G19" s="84">
        <v>400</v>
      </c>
      <c r="H19" s="7">
        <f t="shared" si="0"/>
        <v>800</v>
      </c>
      <c r="J19" s="27"/>
      <c r="K19" s="27"/>
      <c r="L19" s="27"/>
      <c r="M19" s="27"/>
      <c r="N19" s="27"/>
      <c r="O19" s="27"/>
    </row>
    <row r="20" spans="1:15" ht="15.75" x14ac:dyDescent="0.25">
      <c r="A20" s="4" t="s">
        <v>58</v>
      </c>
      <c r="B20" s="4" t="s">
        <v>133</v>
      </c>
      <c r="C20" s="4" t="s">
        <v>127</v>
      </c>
      <c r="D20" s="4" t="s">
        <v>145</v>
      </c>
      <c r="E20" s="4">
        <v>2</v>
      </c>
      <c r="F20" s="4"/>
      <c r="G20" s="7">
        <v>750</v>
      </c>
      <c r="H20" s="7">
        <f t="shared" si="0"/>
        <v>1500</v>
      </c>
      <c r="J20" s="27"/>
      <c r="K20" s="27"/>
      <c r="L20" s="27"/>
      <c r="M20" s="27"/>
      <c r="N20" s="27"/>
      <c r="O20" s="27"/>
    </row>
    <row r="21" spans="1:15" ht="15.75" x14ac:dyDescent="0.25">
      <c r="A21" s="4" t="s">
        <v>59</v>
      </c>
      <c r="B21" s="4" t="s">
        <v>134</v>
      </c>
      <c r="C21" s="4" t="s">
        <v>127</v>
      </c>
      <c r="D21" s="4" t="s">
        <v>145</v>
      </c>
      <c r="E21" s="5">
        <v>1</v>
      </c>
      <c r="F21" s="5"/>
      <c r="G21" s="7">
        <v>395</v>
      </c>
      <c r="H21" s="7">
        <f t="shared" si="0"/>
        <v>395</v>
      </c>
      <c r="J21" s="27"/>
      <c r="K21" s="27"/>
      <c r="L21" s="27"/>
      <c r="M21" s="27"/>
      <c r="N21" s="27"/>
      <c r="O21" s="27"/>
    </row>
    <row r="22" spans="1:15" ht="15.75" x14ac:dyDescent="0.25">
      <c r="A22" s="4" t="s">
        <v>56</v>
      </c>
      <c r="B22" s="4" t="s">
        <v>135</v>
      </c>
      <c r="C22" s="4" t="s">
        <v>127</v>
      </c>
      <c r="D22" s="4" t="s">
        <v>145</v>
      </c>
      <c r="E22" s="4">
        <v>2</v>
      </c>
      <c r="F22" s="4"/>
      <c r="G22" s="7">
        <v>338</v>
      </c>
      <c r="H22" s="7">
        <f t="shared" si="0"/>
        <v>676</v>
      </c>
      <c r="J22" s="27"/>
      <c r="K22" s="27"/>
      <c r="L22" s="27"/>
      <c r="M22" s="27"/>
      <c r="N22" s="27"/>
      <c r="O22" s="27"/>
    </row>
    <row r="23" spans="1:15" ht="15.75" x14ac:dyDescent="0.25">
      <c r="A23" s="4" t="s">
        <v>60</v>
      </c>
      <c r="B23" s="4" t="s">
        <v>136</v>
      </c>
      <c r="C23" s="4" t="s">
        <v>127</v>
      </c>
      <c r="D23" s="4" t="s">
        <v>145</v>
      </c>
      <c r="E23" s="5">
        <v>1</v>
      </c>
      <c r="F23" s="5"/>
      <c r="G23" s="7">
        <v>450</v>
      </c>
      <c r="H23" s="7">
        <f t="shared" si="0"/>
        <v>450</v>
      </c>
      <c r="J23" s="27"/>
      <c r="K23" s="27"/>
      <c r="L23" s="27"/>
      <c r="M23" s="27"/>
      <c r="N23" s="27"/>
      <c r="O23" s="27"/>
    </row>
    <row r="24" spans="1:15" ht="15.75" x14ac:dyDescent="0.25">
      <c r="A24" s="4" t="s">
        <v>52</v>
      </c>
      <c r="B24" s="4" t="s">
        <v>137</v>
      </c>
      <c r="C24" s="4" t="s">
        <v>127</v>
      </c>
      <c r="D24" s="4" t="s">
        <v>145</v>
      </c>
      <c r="E24" s="5">
        <v>7</v>
      </c>
      <c r="F24" s="5"/>
      <c r="G24" s="7">
        <v>346.9</v>
      </c>
      <c r="H24" s="7">
        <f t="shared" si="0"/>
        <v>2428.2999999999997</v>
      </c>
      <c r="J24" s="27"/>
      <c r="K24" s="27"/>
      <c r="L24" s="27"/>
      <c r="M24" s="27"/>
      <c r="N24" s="27"/>
      <c r="O24" s="27"/>
    </row>
    <row r="25" spans="1:15" ht="15.75" x14ac:dyDescent="0.25">
      <c r="A25" s="4" t="s">
        <v>70</v>
      </c>
      <c r="B25" s="4" t="s">
        <v>138</v>
      </c>
      <c r="C25" s="4" t="s">
        <v>127</v>
      </c>
      <c r="D25" s="4" t="s">
        <v>145</v>
      </c>
      <c r="E25" s="5">
        <v>1</v>
      </c>
      <c r="F25" s="5"/>
      <c r="G25" s="7">
        <v>338</v>
      </c>
      <c r="H25" s="7">
        <f t="shared" si="0"/>
        <v>338</v>
      </c>
      <c r="J25" s="2"/>
      <c r="K25" s="3"/>
      <c r="L25" s="6"/>
      <c r="M25" s="13"/>
      <c r="N25" s="13"/>
      <c r="O25" s="6"/>
    </row>
    <row r="26" spans="1:15" ht="15.75" x14ac:dyDescent="0.25">
      <c r="A26" s="23" t="s">
        <v>10</v>
      </c>
      <c r="B26" s="23"/>
      <c r="C26" s="23"/>
      <c r="D26" s="23"/>
      <c r="E26" s="80">
        <f>SUM(E15:E25)</f>
        <v>25</v>
      </c>
      <c r="F26" s="119"/>
      <c r="G26" s="87"/>
      <c r="H26" s="108">
        <f>SUM(H15:H25)</f>
        <v>9295.2999999999993</v>
      </c>
      <c r="J26" s="23" t="s">
        <v>10</v>
      </c>
      <c r="K26" s="25">
        <f>SUM(K25:K25)</f>
        <v>0</v>
      </c>
      <c r="L26" s="24"/>
      <c r="M26" s="78"/>
      <c r="N26" s="78"/>
      <c r="O26" s="109">
        <f>SUM(O25:O25)</f>
        <v>0</v>
      </c>
    </row>
    <row r="27" spans="1:15" x14ac:dyDescent="0.25">
      <c r="K27" s="177" t="s">
        <v>11</v>
      </c>
      <c r="L27" s="177"/>
      <c r="M27" s="75"/>
      <c r="N27" s="75"/>
      <c r="O27" s="110"/>
    </row>
    <row r="28" spans="1:15" x14ac:dyDescent="0.25">
      <c r="K28" s="81"/>
      <c r="L28" s="81"/>
      <c r="M28" s="81"/>
      <c r="N28" s="81"/>
      <c r="O28" s="111"/>
    </row>
    <row r="29" spans="1:15" ht="15.75" x14ac:dyDescent="0.25">
      <c r="A29" s="93" t="s">
        <v>96</v>
      </c>
      <c r="B29" s="152"/>
      <c r="C29" s="152"/>
      <c r="D29" s="152"/>
      <c r="E29" s="165" t="s">
        <v>74</v>
      </c>
      <c r="F29" s="166"/>
      <c r="G29" s="166"/>
      <c r="H29" s="166"/>
      <c r="I29" s="166"/>
      <c r="J29" s="166"/>
      <c r="K29" s="166"/>
      <c r="L29" s="166"/>
      <c r="M29" s="166"/>
      <c r="N29" s="166"/>
      <c r="O29" s="167"/>
    </row>
    <row r="30" spans="1:15" x14ac:dyDescent="0.25">
      <c r="A30" s="97" t="s">
        <v>82</v>
      </c>
      <c r="B30" s="155"/>
      <c r="C30" s="155"/>
      <c r="D30" s="155"/>
      <c r="E30" s="88" t="s">
        <v>8</v>
      </c>
      <c r="F30" s="88"/>
      <c r="G30" s="98"/>
      <c r="H30" s="99"/>
      <c r="J30" s="97" t="s">
        <v>83</v>
      </c>
      <c r="K30" s="88" t="s">
        <v>8</v>
      </c>
      <c r="L30" s="98"/>
      <c r="M30" s="98"/>
      <c r="N30" s="98"/>
      <c r="O30" s="99"/>
    </row>
    <row r="31" spans="1:15" x14ac:dyDescent="0.25">
      <c r="A31" s="89" t="s">
        <v>12</v>
      </c>
      <c r="B31" s="149"/>
      <c r="C31" s="149"/>
      <c r="D31" s="149"/>
      <c r="E31" s="90" t="s">
        <v>7</v>
      </c>
      <c r="F31" s="90"/>
      <c r="G31" s="91" t="s">
        <v>53</v>
      </c>
      <c r="H31" s="100"/>
      <c r="J31" s="89" t="s">
        <v>12</v>
      </c>
      <c r="K31" s="90" t="s">
        <v>7</v>
      </c>
      <c r="L31" s="91"/>
      <c r="M31" s="91"/>
      <c r="N31" s="91"/>
      <c r="O31" s="100"/>
    </row>
    <row r="32" spans="1:15" ht="16.5" thickBot="1" x14ac:dyDescent="0.3">
      <c r="A32" s="178" t="s">
        <v>0</v>
      </c>
      <c r="B32" s="179"/>
      <c r="C32" s="179"/>
      <c r="D32" s="179"/>
      <c r="E32" s="179"/>
      <c r="F32" s="179"/>
      <c r="G32" s="179"/>
      <c r="H32" s="180"/>
      <c r="J32" s="178" t="s">
        <v>9</v>
      </c>
      <c r="K32" s="179"/>
      <c r="L32" s="179"/>
      <c r="M32" s="179"/>
      <c r="N32" s="179"/>
      <c r="O32" s="180"/>
    </row>
    <row r="33" spans="1:15" ht="24" x14ac:dyDescent="0.25">
      <c r="A33" s="101" t="s">
        <v>1</v>
      </c>
      <c r="B33" s="101" t="s">
        <v>125</v>
      </c>
      <c r="C33" s="101" t="s">
        <v>126</v>
      </c>
      <c r="D33" s="101" t="s">
        <v>21</v>
      </c>
      <c r="E33" s="101" t="s">
        <v>2</v>
      </c>
      <c r="F33" s="102" t="s">
        <v>120</v>
      </c>
      <c r="G33" s="102" t="s">
        <v>121</v>
      </c>
      <c r="H33" s="103" t="s">
        <v>4</v>
      </c>
      <c r="J33" s="104" t="s">
        <v>1</v>
      </c>
      <c r="K33" s="104" t="s">
        <v>2</v>
      </c>
      <c r="L33" s="105" t="s">
        <v>3</v>
      </c>
      <c r="M33" s="106" t="s">
        <v>14</v>
      </c>
      <c r="N33" s="106" t="s">
        <v>15</v>
      </c>
      <c r="O33" s="107" t="s">
        <v>4</v>
      </c>
    </row>
    <row r="34" spans="1:15" ht="15.75" x14ac:dyDescent="0.25">
      <c r="A34" s="168" t="s">
        <v>5</v>
      </c>
      <c r="B34" s="169"/>
      <c r="C34" s="169"/>
      <c r="D34" s="169"/>
      <c r="E34" s="169"/>
      <c r="F34" s="169"/>
      <c r="G34" s="169"/>
      <c r="H34" s="170"/>
      <c r="J34" s="171" t="s">
        <v>5</v>
      </c>
      <c r="K34" s="172"/>
      <c r="L34" s="172"/>
      <c r="M34" s="172"/>
      <c r="N34" s="172"/>
      <c r="O34" s="173"/>
    </row>
    <row r="35" spans="1:15" ht="15.75" x14ac:dyDescent="0.25">
      <c r="A35" s="4" t="s">
        <v>67</v>
      </c>
      <c r="B35" s="4" t="s">
        <v>128</v>
      </c>
      <c r="C35" s="4" t="s">
        <v>127</v>
      </c>
      <c r="D35" s="4" t="s">
        <v>145</v>
      </c>
      <c r="E35" s="4">
        <v>2</v>
      </c>
      <c r="F35" s="4"/>
      <c r="G35" s="84">
        <v>248</v>
      </c>
      <c r="H35" s="7">
        <f t="shared" ref="H35:H44" si="1">E35*(G35+F35)</f>
        <v>496</v>
      </c>
      <c r="J35" s="27"/>
      <c r="K35" s="27"/>
      <c r="L35" s="7"/>
      <c r="M35" s="7"/>
      <c r="N35" s="27"/>
      <c r="O35" s="27"/>
    </row>
    <row r="36" spans="1:15" ht="15.75" x14ac:dyDescent="0.25">
      <c r="A36" s="4" t="s">
        <v>55</v>
      </c>
      <c r="B36" s="4" t="s">
        <v>129</v>
      </c>
      <c r="C36" s="4" t="s">
        <v>127</v>
      </c>
      <c r="D36" s="4" t="s">
        <v>145</v>
      </c>
      <c r="E36" s="4">
        <v>3</v>
      </c>
      <c r="F36" s="4"/>
      <c r="G36" s="7">
        <v>310</v>
      </c>
      <c r="H36" s="7">
        <f t="shared" si="1"/>
        <v>930</v>
      </c>
      <c r="J36" s="27"/>
      <c r="K36" s="27"/>
      <c r="L36" s="7"/>
      <c r="M36" s="7"/>
      <c r="N36" s="27"/>
      <c r="O36" s="27"/>
    </row>
    <row r="37" spans="1:15" ht="15.75" x14ac:dyDescent="0.25">
      <c r="A37" s="4" t="s">
        <v>61</v>
      </c>
      <c r="B37" s="4" t="s">
        <v>139</v>
      </c>
      <c r="C37" s="4" t="s">
        <v>127</v>
      </c>
      <c r="D37" s="4" t="s">
        <v>145</v>
      </c>
      <c r="E37" s="4">
        <v>5</v>
      </c>
      <c r="F37" s="4"/>
      <c r="G37" s="7">
        <v>352</v>
      </c>
      <c r="H37" s="7">
        <f t="shared" si="1"/>
        <v>1760</v>
      </c>
      <c r="J37" s="27"/>
      <c r="K37" s="27"/>
      <c r="L37" s="7"/>
      <c r="M37" s="7"/>
      <c r="N37" s="27"/>
      <c r="O37" s="27"/>
    </row>
    <row r="38" spans="1:15" ht="15.75" x14ac:dyDescent="0.25">
      <c r="A38" s="4" t="s">
        <v>77</v>
      </c>
      <c r="B38" s="4" t="s">
        <v>140</v>
      </c>
      <c r="C38" s="4" t="s">
        <v>127</v>
      </c>
      <c r="D38" s="4" t="s">
        <v>145</v>
      </c>
      <c r="E38" s="4">
        <v>1</v>
      </c>
      <c r="F38" s="4"/>
      <c r="G38" s="7">
        <v>380</v>
      </c>
      <c r="H38" s="7">
        <f t="shared" si="1"/>
        <v>380</v>
      </c>
      <c r="J38" s="27"/>
      <c r="K38" s="27"/>
      <c r="L38" s="7"/>
      <c r="M38" s="7"/>
      <c r="N38" s="27"/>
      <c r="O38" s="27"/>
    </row>
    <row r="39" spans="1:15" ht="15.75" x14ac:dyDescent="0.25">
      <c r="A39" s="4" t="s">
        <v>76</v>
      </c>
      <c r="B39" s="4" t="s">
        <v>141</v>
      </c>
      <c r="C39" s="4" t="s">
        <v>127</v>
      </c>
      <c r="D39" s="4" t="s">
        <v>145</v>
      </c>
      <c r="E39" s="5">
        <v>1</v>
      </c>
      <c r="F39" s="5"/>
      <c r="G39" s="7">
        <v>530</v>
      </c>
      <c r="H39" s="7">
        <f t="shared" si="1"/>
        <v>530</v>
      </c>
      <c r="J39" s="27"/>
      <c r="K39" s="27"/>
      <c r="L39" s="7"/>
      <c r="M39" s="7"/>
      <c r="N39" s="27"/>
      <c r="O39" s="27"/>
    </row>
    <row r="40" spans="1:15" ht="15.75" x14ac:dyDescent="0.25">
      <c r="A40" s="4" t="s">
        <v>79</v>
      </c>
      <c r="B40" s="4" t="s">
        <v>142</v>
      </c>
      <c r="C40" s="4" t="s">
        <v>127</v>
      </c>
      <c r="D40" s="4" t="s">
        <v>145</v>
      </c>
      <c r="E40" s="5">
        <v>1</v>
      </c>
      <c r="F40" s="5"/>
      <c r="G40" s="7">
        <v>370</v>
      </c>
      <c r="H40" s="7">
        <f t="shared" si="1"/>
        <v>370</v>
      </c>
      <c r="J40" s="27"/>
      <c r="K40" s="27"/>
      <c r="L40" s="7"/>
      <c r="M40" s="7"/>
      <c r="N40" s="27"/>
      <c r="O40" s="27"/>
    </row>
    <row r="41" spans="1:15" ht="15.75" x14ac:dyDescent="0.25">
      <c r="A41" s="4" t="s">
        <v>58</v>
      </c>
      <c r="B41" s="4" t="s">
        <v>133</v>
      </c>
      <c r="C41" s="4" t="s">
        <v>127</v>
      </c>
      <c r="D41" s="4" t="s">
        <v>145</v>
      </c>
      <c r="E41" s="4">
        <v>4</v>
      </c>
      <c r="F41" s="4"/>
      <c r="G41" s="7">
        <v>750</v>
      </c>
      <c r="H41" s="7">
        <f t="shared" si="1"/>
        <v>3000</v>
      </c>
      <c r="J41" s="2"/>
      <c r="K41" s="3"/>
      <c r="L41" s="6"/>
      <c r="M41" s="13"/>
      <c r="N41" s="13"/>
      <c r="O41" s="6"/>
    </row>
    <row r="42" spans="1:15" x14ac:dyDescent="0.25">
      <c r="A42" s="4" t="s">
        <v>78</v>
      </c>
      <c r="B42" s="4" t="s">
        <v>143</v>
      </c>
      <c r="C42" s="4" t="s">
        <v>127</v>
      </c>
      <c r="D42" s="4" t="s">
        <v>145</v>
      </c>
      <c r="E42" s="5">
        <v>1</v>
      </c>
      <c r="F42" s="5"/>
      <c r="G42" s="7">
        <v>348</v>
      </c>
      <c r="H42" s="7">
        <f t="shared" si="1"/>
        <v>348</v>
      </c>
      <c r="J42" s="2"/>
      <c r="K42" s="2"/>
      <c r="L42" s="6"/>
      <c r="M42" s="6"/>
      <c r="N42" s="6"/>
      <c r="O42" s="6"/>
    </row>
    <row r="43" spans="1:15" x14ac:dyDescent="0.25">
      <c r="A43" s="4" t="s">
        <v>52</v>
      </c>
      <c r="B43" s="4" t="s">
        <v>137</v>
      </c>
      <c r="C43" s="4" t="s">
        <v>127</v>
      </c>
      <c r="D43" s="4" t="s">
        <v>145</v>
      </c>
      <c r="E43" s="5">
        <v>5</v>
      </c>
      <c r="F43" s="5"/>
      <c r="G43" s="7">
        <v>346.9</v>
      </c>
      <c r="H43" s="7">
        <f t="shared" si="1"/>
        <v>1734.5</v>
      </c>
      <c r="J43" s="2"/>
      <c r="K43" s="2"/>
      <c r="L43" s="6"/>
      <c r="M43" s="6"/>
      <c r="N43" s="6"/>
      <c r="O43" s="6"/>
    </row>
    <row r="44" spans="1:15" s="63" customFormat="1" x14ac:dyDescent="0.25">
      <c r="A44" s="4" t="s">
        <v>75</v>
      </c>
      <c r="B44" s="4" t="s">
        <v>144</v>
      </c>
      <c r="C44" s="4" t="s">
        <v>127</v>
      </c>
      <c r="D44" s="4" t="s">
        <v>145</v>
      </c>
      <c r="E44" s="5">
        <v>1</v>
      </c>
      <c r="F44" s="5"/>
      <c r="G44" s="7">
        <v>620</v>
      </c>
      <c r="H44" s="7">
        <f t="shared" si="1"/>
        <v>620</v>
      </c>
      <c r="I44" s="95"/>
      <c r="J44" s="2"/>
      <c r="K44" s="2"/>
      <c r="L44" s="6"/>
      <c r="M44" s="6"/>
      <c r="N44" s="6"/>
      <c r="O44" s="6"/>
    </row>
    <row r="45" spans="1:15" ht="15.75" x14ac:dyDescent="0.25">
      <c r="A45" s="23" t="s">
        <v>10</v>
      </c>
      <c r="B45" s="23"/>
      <c r="C45" s="23"/>
      <c r="D45" s="23"/>
      <c r="E45" s="80">
        <f>SUM(E35:E44)</f>
        <v>24</v>
      </c>
      <c r="F45" s="119"/>
      <c r="G45" s="87"/>
      <c r="H45" s="108">
        <f>SUM(H35:H44)</f>
        <v>10168.5</v>
      </c>
      <c r="J45" s="23" t="s">
        <v>10</v>
      </c>
      <c r="K45" s="25">
        <f>SUM(K41:K44)</f>
        <v>0</v>
      </c>
      <c r="L45" s="24"/>
      <c r="M45" s="78"/>
      <c r="N45" s="78"/>
      <c r="O45" s="109">
        <f>SUM(O41:O44)</f>
        <v>0</v>
      </c>
    </row>
    <row r="46" spans="1:15" ht="15.75" x14ac:dyDescent="0.25">
      <c r="A46" s="64"/>
      <c r="B46" s="64"/>
      <c r="C46" s="64"/>
      <c r="D46" s="64"/>
      <c r="E46" s="65"/>
      <c r="F46" s="65"/>
      <c r="G46" s="64"/>
      <c r="H46" s="112"/>
      <c r="I46" s="63"/>
      <c r="J46" s="64"/>
      <c r="K46" s="181" t="s">
        <v>11</v>
      </c>
      <c r="L46" s="181"/>
      <c r="M46" s="76"/>
      <c r="N46" s="76"/>
      <c r="O46" s="66"/>
    </row>
    <row r="47" spans="1:15" x14ac:dyDescent="0.25">
      <c r="K47" s="81"/>
      <c r="L47" s="81"/>
      <c r="M47" s="81"/>
      <c r="N47" s="81"/>
      <c r="O47" s="111"/>
    </row>
    <row r="48" spans="1:15" ht="14.25" customHeight="1" x14ac:dyDescent="0.25">
      <c r="N48" s="15"/>
      <c r="O48" s="16"/>
    </row>
    <row r="49" spans="1:15" ht="15.75" x14ac:dyDescent="0.25">
      <c r="A49" s="94" t="s">
        <v>109</v>
      </c>
      <c r="B49" s="153"/>
      <c r="C49" s="153"/>
      <c r="D49" s="153"/>
      <c r="E49" s="165" t="s">
        <v>81</v>
      </c>
      <c r="F49" s="166"/>
      <c r="G49" s="166"/>
      <c r="H49" s="166"/>
      <c r="I49" s="166"/>
      <c r="J49" s="166"/>
      <c r="K49" s="166"/>
      <c r="L49" s="166"/>
      <c r="M49" s="166"/>
      <c r="N49" s="166"/>
      <c r="O49" s="167"/>
    </row>
    <row r="50" spans="1:15" x14ac:dyDescent="0.25">
      <c r="A50" s="97" t="s">
        <v>85</v>
      </c>
      <c r="B50" s="155"/>
      <c r="C50" s="155"/>
      <c r="D50" s="155"/>
      <c r="E50" s="88" t="s">
        <v>8</v>
      </c>
      <c r="F50" s="88"/>
      <c r="G50" s="98"/>
      <c r="H50" s="99"/>
      <c r="J50" s="97" t="s">
        <v>83</v>
      </c>
      <c r="K50" s="88" t="s">
        <v>8</v>
      </c>
      <c r="L50" s="98"/>
      <c r="M50" s="98"/>
      <c r="N50" s="98"/>
      <c r="O50" s="99"/>
    </row>
    <row r="51" spans="1:15" x14ac:dyDescent="0.25">
      <c r="A51" s="89" t="s">
        <v>12</v>
      </c>
      <c r="B51" s="149"/>
      <c r="C51" s="149"/>
      <c r="D51" s="149"/>
      <c r="E51" s="90" t="s">
        <v>7</v>
      </c>
      <c r="F51" s="90"/>
      <c r="G51" s="91" t="s">
        <v>66</v>
      </c>
      <c r="H51" s="100"/>
      <c r="J51" s="89" t="s">
        <v>12</v>
      </c>
      <c r="K51" s="90" t="s">
        <v>7</v>
      </c>
      <c r="L51" s="91"/>
      <c r="M51" s="91"/>
      <c r="N51" s="91"/>
      <c r="O51" s="100"/>
    </row>
    <row r="52" spans="1:15" ht="16.5" thickBot="1" x14ac:dyDescent="0.3">
      <c r="A52" s="178" t="s">
        <v>0</v>
      </c>
      <c r="B52" s="179"/>
      <c r="C52" s="179"/>
      <c r="D52" s="179"/>
      <c r="E52" s="179"/>
      <c r="F52" s="179"/>
      <c r="G52" s="179"/>
      <c r="H52" s="180"/>
      <c r="J52" s="178" t="s">
        <v>9</v>
      </c>
      <c r="K52" s="179"/>
      <c r="L52" s="179"/>
      <c r="M52" s="179"/>
      <c r="N52" s="179"/>
      <c r="O52" s="180"/>
    </row>
    <row r="53" spans="1:15" ht="24" x14ac:dyDescent="0.25">
      <c r="A53" s="101" t="s">
        <v>1</v>
      </c>
      <c r="B53" s="101" t="s">
        <v>125</v>
      </c>
      <c r="C53" s="101" t="s">
        <v>126</v>
      </c>
      <c r="D53" s="101" t="s">
        <v>21</v>
      </c>
      <c r="E53" s="101" t="s">
        <v>2</v>
      </c>
      <c r="F53" s="102" t="s">
        <v>120</v>
      </c>
      <c r="G53" s="102" t="s">
        <v>121</v>
      </c>
      <c r="H53" s="103" t="s">
        <v>4</v>
      </c>
      <c r="J53" s="104" t="s">
        <v>1</v>
      </c>
      <c r="K53" s="104" t="s">
        <v>2</v>
      </c>
      <c r="L53" s="105" t="s">
        <v>3</v>
      </c>
      <c r="M53" s="106" t="s">
        <v>14</v>
      </c>
      <c r="N53" s="106" t="s">
        <v>15</v>
      </c>
      <c r="O53" s="107" t="s">
        <v>4</v>
      </c>
    </row>
    <row r="54" spans="1:15" ht="15.75" x14ac:dyDescent="0.25">
      <c r="A54" s="168" t="s">
        <v>5</v>
      </c>
      <c r="B54" s="169"/>
      <c r="C54" s="169"/>
      <c r="D54" s="169"/>
      <c r="E54" s="169"/>
      <c r="F54" s="169"/>
      <c r="G54" s="169"/>
      <c r="H54" s="170"/>
      <c r="J54" s="171" t="s">
        <v>5</v>
      </c>
      <c r="K54" s="172"/>
      <c r="L54" s="172"/>
      <c r="M54" s="172"/>
      <c r="N54" s="172"/>
      <c r="O54" s="173"/>
    </row>
    <row r="55" spans="1:15" ht="15.75" x14ac:dyDescent="0.25">
      <c r="A55" s="4" t="s">
        <v>67</v>
      </c>
      <c r="B55" s="4" t="s">
        <v>128</v>
      </c>
      <c r="C55" s="4" t="s">
        <v>127</v>
      </c>
      <c r="D55" s="4" t="s">
        <v>146</v>
      </c>
      <c r="E55" s="4">
        <v>3</v>
      </c>
      <c r="F55" s="4"/>
      <c r="G55" s="84">
        <v>248</v>
      </c>
      <c r="H55" s="7">
        <f t="shared" ref="H55:H71" si="2">E55*(G55+F55)</f>
        <v>744</v>
      </c>
      <c r="J55" s="27"/>
      <c r="K55" s="27"/>
      <c r="L55" s="27"/>
      <c r="M55" s="27"/>
      <c r="N55" s="27"/>
      <c r="O55" s="27"/>
    </row>
    <row r="56" spans="1:15" ht="15.75" x14ac:dyDescent="0.25">
      <c r="A56" s="4" t="s">
        <v>55</v>
      </c>
      <c r="B56" s="4" t="s">
        <v>129</v>
      </c>
      <c r="C56" s="4" t="s">
        <v>127</v>
      </c>
      <c r="D56" s="4" t="s">
        <v>146</v>
      </c>
      <c r="E56" s="4">
        <v>6</v>
      </c>
      <c r="F56" s="4"/>
      <c r="G56" s="7">
        <v>310</v>
      </c>
      <c r="H56" s="7">
        <f t="shared" si="2"/>
        <v>1860</v>
      </c>
      <c r="J56" s="27"/>
      <c r="K56" s="27"/>
      <c r="L56" s="27"/>
      <c r="M56" s="27"/>
      <c r="N56" s="27"/>
      <c r="O56" s="27"/>
    </row>
    <row r="57" spans="1:15" ht="15.75" x14ac:dyDescent="0.25">
      <c r="A57" s="4" t="s">
        <v>61</v>
      </c>
      <c r="B57" s="4" t="s">
        <v>139</v>
      </c>
      <c r="C57" s="4" t="s">
        <v>127</v>
      </c>
      <c r="D57" s="4" t="s">
        <v>146</v>
      </c>
      <c r="E57" s="4">
        <v>5</v>
      </c>
      <c r="F57" s="4"/>
      <c r="G57" s="84">
        <v>352</v>
      </c>
      <c r="H57" s="7">
        <f t="shared" si="2"/>
        <v>1760</v>
      </c>
      <c r="J57" s="27"/>
      <c r="K57" s="27"/>
      <c r="L57" s="27"/>
      <c r="M57" s="27"/>
      <c r="N57" s="27"/>
      <c r="O57" s="27"/>
    </row>
    <row r="58" spans="1:15" ht="15.75" x14ac:dyDescent="0.25">
      <c r="A58" s="4" t="s">
        <v>77</v>
      </c>
      <c r="B58" s="4" t="s">
        <v>140</v>
      </c>
      <c r="C58" s="4" t="s">
        <v>127</v>
      </c>
      <c r="D58" s="4" t="s">
        <v>146</v>
      </c>
      <c r="E58" s="4">
        <v>1</v>
      </c>
      <c r="F58" s="4"/>
      <c r="G58" s="84">
        <v>380</v>
      </c>
      <c r="H58" s="7">
        <f t="shared" si="2"/>
        <v>380</v>
      </c>
      <c r="J58" s="27"/>
      <c r="K58" s="27"/>
      <c r="L58" s="27"/>
      <c r="M58" s="27"/>
      <c r="N58" s="27"/>
      <c r="O58" s="27"/>
    </row>
    <row r="59" spans="1:15" ht="15.75" x14ac:dyDescent="0.25">
      <c r="A59" s="4" t="s">
        <v>76</v>
      </c>
      <c r="B59" s="4" t="s">
        <v>141</v>
      </c>
      <c r="C59" s="4" t="s">
        <v>127</v>
      </c>
      <c r="D59" s="4" t="s">
        <v>146</v>
      </c>
      <c r="E59" s="5">
        <v>1</v>
      </c>
      <c r="F59" s="5"/>
      <c r="G59" s="84">
        <v>530</v>
      </c>
      <c r="H59" s="7">
        <f t="shared" si="2"/>
        <v>530</v>
      </c>
      <c r="J59" s="27"/>
      <c r="K59" s="27"/>
      <c r="L59" s="27"/>
      <c r="M59" s="27"/>
      <c r="N59" s="27"/>
      <c r="O59" s="27"/>
    </row>
    <row r="60" spans="1:15" ht="15.75" x14ac:dyDescent="0.25">
      <c r="A60" s="4" t="s">
        <v>57</v>
      </c>
      <c r="B60" s="4" t="s">
        <v>130</v>
      </c>
      <c r="C60" s="4" t="s">
        <v>127</v>
      </c>
      <c r="D60" s="4" t="s">
        <v>146</v>
      </c>
      <c r="E60" s="4">
        <v>4</v>
      </c>
      <c r="F60" s="4"/>
      <c r="G60" s="7">
        <v>300</v>
      </c>
      <c r="H60" s="7">
        <f t="shared" si="2"/>
        <v>1200</v>
      </c>
      <c r="J60" s="27"/>
      <c r="K60" s="27"/>
      <c r="L60" s="27"/>
      <c r="M60" s="27"/>
      <c r="N60" s="27"/>
      <c r="O60" s="27"/>
    </row>
    <row r="61" spans="1:15" ht="15.75" x14ac:dyDescent="0.25">
      <c r="A61" s="4" t="s">
        <v>69</v>
      </c>
      <c r="B61" s="4" t="s">
        <v>131</v>
      </c>
      <c r="C61" s="4" t="s">
        <v>127</v>
      </c>
      <c r="D61" s="4" t="s">
        <v>146</v>
      </c>
      <c r="E61" s="4">
        <v>1</v>
      </c>
      <c r="F61" s="4"/>
      <c r="G61" s="84">
        <v>330</v>
      </c>
      <c r="H61" s="7">
        <f t="shared" si="2"/>
        <v>330</v>
      </c>
      <c r="J61" s="27"/>
      <c r="K61" s="27"/>
      <c r="L61" s="27"/>
      <c r="M61" s="27"/>
      <c r="N61" s="27"/>
      <c r="O61" s="27"/>
    </row>
    <row r="62" spans="1:15" ht="15.75" x14ac:dyDescent="0.25">
      <c r="A62" s="4" t="s">
        <v>79</v>
      </c>
      <c r="B62" s="4" t="s">
        <v>142</v>
      </c>
      <c r="C62" s="4" t="s">
        <v>127</v>
      </c>
      <c r="D62" s="4" t="s">
        <v>146</v>
      </c>
      <c r="E62" s="5">
        <v>1</v>
      </c>
      <c r="F62" s="5"/>
      <c r="G62" s="84">
        <v>370</v>
      </c>
      <c r="H62" s="7">
        <f t="shared" si="2"/>
        <v>370</v>
      </c>
      <c r="J62" s="27"/>
      <c r="K62" s="27"/>
      <c r="L62" s="27"/>
      <c r="M62" s="27"/>
      <c r="N62" s="27"/>
      <c r="O62" s="27"/>
    </row>
    <row r="63" spans="1:15" ht="15.75" x14ac:dyDescent="0.25">
      <c r="A63" s="4" t="s">
        <v>68</v>
      </c>
      <c r="B63" s="4" t="s">
        <v>132</v>
      </c>
      <c r="C63" s="4" t="s">
        <v>127</v>
      </c>
      <c r="D63" s="4" t="s">
        <v>146</v>
      </c>
      <c r="E63" s="4">
        <v>2</v>
      </c>
      <c r="F63" s="4"/>
      <c r="G63" s="84">
        <v>400</v>
      </c>
      <c r="H63" s="7">
        <f t="shared" si="2"/>
        <v>800</v>
      </c>
      <c r="J63" s="2"/>
      <c r="K63" s="3"/>
      <c r="L63" s="6"/>
      <c r="M63" s="13"/>
      <c r="N63" s="13"/>
      <c r="O63" s="6"/>
    </row>
    <row r="64" spans="1:15" ht="16.5" customHeight="1" x14ac:dyDescent="0.25">
      <c r="A64" s="4" t="s">
        <v>58</v>
      </c>
      <c r="B64" s="4" t="s">
        <v>133</v>
      </c>
      <c r="C64" s="4" t="s">
        <v>127</v>
      </c>
      <c r="D64" s="4" t="s">
        <v>146</v>
      </c>
      <c r="E64" s="4">
        <v>6</v>
      </c>
      <c r="F64" s="4"/>
      <c r="G64" s="7">
        <v>750</v>
      </c>
      <c r="H64" s="7">
        <f t="shared" si="2"/>
        <v>4500</v>
      </c>
      <c r="J64" s="2"/>
      <c r="K64" s="2"/>
      <c r="L64" s="6"/>
      <c r="M64" s="6"/>
      <c r="N64" s="6"/>
      <c r="O64" s="6"/>
    </row>
    <row r="65" spans="1:15" x14ac:dyDescent="0.25">
      <c r="A65" s="4" t="s">
        <v>78</v>
      </c>
      <c r="B65" s="4" t="s">
        <v>143</v>
      </c>
      <c r="C65" s="4" t="s">
        <v>127</v>
      </c>
      <c r="D65" s="4" t="s">
        <v>146</v>
      </c>
      <c r="E65" s="5">
        <v>1</v>
      </c>
      <c r="F65" s="5"/>
      <c r="G65" s="84">
        <v>384</v>
      </c>
      <c r="H65" s="7">
        <f t="shared" si="2"/>
        <v>384</v>
      </c>
      <c r="J65" s="60"/>
      <c r="K65" s="62"/>
      <c r="L65" s="61"/>
      <c r="M65" s="61"/>
      <c r="N65" s="61"/>
      <c r="O65" s="61"/>
    </row>
    <row r="66" spans="1:15" x14ac:dyDescent="0.25">
      <c r="A66" s="4" t="s">
        <v>59</v>
      </c>
      <c r="B66" s="4" t="s">
        <v>134</v>
      </c>
      <c r="C66" s="4" t="s">
        <v>127</v>
      </c>
      <c r="D66" s="4" t="s">
        <v>146</v>
      </c>
      <c r="E66" s="5">
        <v>1</v>
      </c>
      <c r="F66" s="5"/>
      <c r="G66" s="7">
        <v>395</v>
      </c>
      <c r="H66" s="7">
        <f t="shared" si="2"/>
        <v>395</v>
      </c>
      <c r="J66" s="60"/>
      <c r="K66" s="62"/>
      <c r="L66" s="61"/>
      <c r="M66" s="61"/>
      <c r="N66" s="61"/>
      <c r="O66" s="61"/>
    </row>
    <row r="67" spans="1:15" x14ac:dyDescent="0.25">
      <c r="A67" s="4" t="s">
        <v>56</v>
      </c>
      <c r="B67" s="4" t="s">
        <v>135</v>
      </c>
      <c r="C67" s="4" t="s">
        <v>127</v>
      </c>
      <c r="D67" s="4" t="s">
        <v>146</v>
      </c>
      <c r="E67" s="4">
        <v>2</v>
      </c>
      <c r="F67" s="4"/>
      <c r="G67" s="7">
        <v>338</v>
      </c>
      <c r="H67" s="7">
        <f t="shared" si="2"/>
        <v>676</v>
      </c>
      <c r="J67" s="60"/>
      <c r="K67" s="62"/>
      <c r="L67" s="61"/>
      <c r="M67" s="61"/>
      <c r="N67" s="61"/>
      <c r="O67" s="61"/>
    </row>
    <row r="68" spans="1:15" x14ac:dyDescent="0.25">
      <c r="A68" s="4" t="s">
        <v>60</v>
      </c>
      <c r="B68" s="4" t="s">
        <v>136</v>
      </c>
      <c r="C68" s="4" t="s">
        <v>127</v>
      </c>
      <c r="D68" s="4" t="s">
        <v>146</v>
      </c>
      <c r="E68" s="5">
        <v>1</v>
      </c>
      <c r="F68" s="5"/>
      <c r="G68" s="7">
        <v>450</v>
      </c>
      <c r="H68" s="7">
        <f t="shared" si="2"/>
        <v>450</v>
      </c>
      <c r="J68" s="60"/>
      <c r="K68" s="62"/>
      <c r="L68" s="61"/>
      <c r="M68" s="61"/>
      <c r="N68" s="61"/>
      <c r="O68" s="61"/>
    </row>
    <row r="69" spans="1:15" x14ac:dyDescent="0.25">
      <c r="A69" s="4" t="s">
        <v>52</v>
      </c>
      <c r="B69" s="4" t="s">
        <v>137</v>
      </c>
      <c r="C69" s="4" t="s">
        <v>127</v>
      </c>
      <c r="D69" s="4" t="s">
        <v>146</v>
      </c>
      <c r="E69" s="5">
        <v>12</v>
      </c>
      <c r="F69" s="5"/>
      <c r="G69" s="7">
        <v>346.9</v>
      </c>
      <c r="H69" s="7">
        <f t="shared" si="2"/>
        <v>4162.7999999999993</v>
      </c>
      <c r="J69" s="60"/>
      <c r="K69" s="62"/>
      <c r="L69" s="61"/>
      <c r="M69" s="61"/>
      <c r="N69" s="61"/>
      <c r="O69" s="61"/>
    </row>
    <row r="70" spans="1:15" x14ac:dyDescent="0.25">
      <c r="A70" s="4" t="s">
        <v>75</v>
      </c>
      <c r="B70" s="4" t="s">
        <v>144</v>
      </c>
      <c r="C70" s="4" t="s">
        <v>127</v>
      </c>
      <c r="D70" s="4" t="s">
        <v>146</v>
      </c>
      <c r="E70" s="5">
        <v>1</v>
      </c>
      <c r="F70" s="5"/>
      <c r="G70" s="84">
        <v>620</v>
      </c>
      <c r="H70" s="7">
        <f t="shared" si="2"/>
        <v>620</v>
      </c>
      <c r="J70" s="60"/>
      <c r="K70" s="62"/>
      <c r="L70" s="61"/>
      <c r="M70" s="61"/>
      <c r="N70" s="61"/>
      <c r="O70" s="61"/>
    </row>
    <row r="71" spans="1:15" x14ac:dyDescent="0.25">
      <c r="A71" s="4" t="s">
        <v>70</v>
      </c>
      <c r="B71" s="4" t="s">
        <v>138</v>
      </c>
      <c r="C71" s="4" t="s">
        <v>127</v>
      </c>
      <c r="D71" s="4" t="s">
        <v>146</v>
      </c>
      <c r="E71" s="5">
        <v>1</v>
      </c>
      <c r="F71" s="5"/>
      <c r="G71" s="7">
        <v>338</v>
      </c>
      <c r="H71" s="7">
        <f t="shared" si="2"/>
        <v>338</v>
      </c>
      <c r="J71" s="60"/>
      <c r="K71" s="62"/>
      <c r="L71" s="61"/>
      <c r="M71" s="61"/>
      <c r="N71" s="61"/>
      <c r="O71" s="61"/>
    </row>
    <row r="72" spans="1:15" ht="15.75" x14ac:dyDescent="0.25">
      <c r="A72" s="23" t="s">
        <v>10</v>
      </c>
      <c r="B72" s="23"/>
      <c r="C72" s="23"/>
      <c r="D72" s="23"/>
      <c r="E72" s="80">
        <f>SUM(E55:E71)</f>
        <v>49</v>
      </c>
      <c r="F72" s="119"/>
      <c r="G72" s="87"/>
      <c r="H72" s="108">
        <f>SUM(H55:H71)</f>
        <v>19499.8</v>
      </c>
      <c r="J72" s="23" t="s">
        <v>10</v>
      </c>
      <c r="K72" s="25">
        <f>SUM(K63:K64)</f>
        <v>0</v>
      </c>
      <c r="L72" s="24"/>
      <c r="M72" s="78"/>
      <c r="N72" s="78"/>
      <c r="O72" s="109">
        <f>SUM(O63:O64)</f>
        <v>0</v>
      </c>
    </row>
    <row r="73" spans="1:15" x14ac:dyDescent="0.25">
      <c r="K73" s="177" t="s">
        <v>11</v>
      </c>
      <c r="L73" s="177"/>
      <c r="M73" s="75"/>
      <c r="N73" s="75"/>
      <c r="O73" s="110"/>
    </row>
    <row r="74" spans="1:15" x14ac:dyDescent="0.25">
      <c r="K74" s="81"/>
      <c r="L74" s="81"/>
      <c r="M74" s="81"/>
      <c r="N74" s="81"/>
      <c r="O74" s="111"/>
    </row>
    <row r="75" spans="1:15" ht="15.75" x14ac:dyDescent="0.25">
      <c r="A75" s="85" t="s">
        <v>97</v>
      </c>
      <c r="B75" s="151"/>
      <c r="C75" s="151"/>
      <c r="D75" s="151"/>
      <c r="E75" s="165" t="s">
        <v>72</v>
      </c>
      <c r="F75" s="166"/>
      <c r="G75" s="166"/>
      <c r="H75" s="166"/>
      <c r="I75" s="166"/>
      <c r="J75" s="166"/>
      <c r="K75" s="166"/>
      <c r="L75" s="166"/>
      <c r="M75" s="166"/>
      <c r="N75" s="166"/>
      <c r="O75" s="167"/>
    </row>
    <row r="76" spans="1:15" x14ac:dyDescent="0.25">
      <c r="A76" s="92" t="s">
        <v>93</v>
      </c>
      <c r="B76" s="156"/>
      <c r="C76" s="156"/>
      <c r="D76" s="156"/>
      <c r="E76" s="88" t="s">
        <v>8</v>
      </c>
      <c r="F76" s="88"/>
      <c r="G76" s="98"/>
      <c r="H76" s="99"/>
      <c r="J76" s="113" t="s">
        <v>84</v>
      </c>
      <c r="K76" s="88" t="s">
        <v>8</v>
      </c>
      <c r="L76" s="98"/>
      <c r="M76" s="98"/>
      <c r="N76" s="98"/>
      <c r="O76" s="99"/>
    </row>
    <row r="77" spans="1:15" x14ac:dyDescent="0.25">
      <c r="A77" s="89" t="s">
        <v>12</v>
      </c>
      <c r="B77" s="149"/>
      <c r="C77" s="149"/>
      <c r="D77" s="149"/>
      <c r="E77" s="90" t="s">
        <v>7</v>
      </c>
      <c r="F77" s="90"/>
      <c r="G77" s="91" t="s">
        <v>53</v>
      </c>
      <c r="H77" s="100"/>
      <c r="J77" s="89" t="s">
        <v>12</v>
      </c>
      <c r="K77" s="90" t="s">
        <v>7</v>
      </c>
      <c r="L77" s="91"/>
      <c r="M77" s="91"/>
      <c r="N77" s="91"/>
      <c r="O77" s="100"/>
    </row>
    <row r="78" spans="1:15" ht="16.5" thickBot="1" x14ac:dyDescent="0.3">
      <c r="A78" s="178" t="s">
        <v>0</v>
      </c>
      <c r="B78" s="179"/>
      <c r="C78" s="179"/>
      <c r="D78" s="179"/>
      <c r="E78" s="179"/>
      <c r="F78" s="179"/>
      <c r="G78" s="179"/>
      <c r="H78" s="180"/>
      <c r="J78" s="178" t="s">
        <v>9</v>
      </c>
      <c r="K78" s="179"/>
      <c r="L78" s="179"/>
      <c r="M78" s="179"/>
      <c r="N78" s="179"/>
      <c r="O78" s="180"/>
    </row>
    <row r="79" spans="1:15" ht="24" x14ac:dyDescent="0.25">
      <c r="A79" s="101" t="s">
        <v>1</v>
      </c>
      <c r="B79" s="101" t="s">
        <v>125</v>
      </c>
      <c r="C79" s="101" t="s">
        <v>126</v>
      </c>
      <c r="D79" s="101" t="s">
        <v>21</v>
      </c>
      <c r="E79" s="101" t="s">
        <v>2</v>
      </c>
      <c r="F79" s="102" t="s">
        <v>120</v>
      </c>
      <c r="G79" s="102" t="s">
        <v>121</v>
      </c>
      <c r="H79" s="103" t="s">
        <v>4</v>
      </c>
      <c r="J79" s="104" t="s">
        <v>1</v>
      </c>
      <c r="K79" s="104" t="s">
        <v>2</v>
      </c>
      <c r="L79" s="105" t="s">
        <v>3</v>
      </c>
      <c r="M79" s="106" t="s">
        <v>14</v>
      </c>
      <c r="N79" s="106" t="s">
        <v>15</v>
      </c>
      <c r="O79" s="107" t="s">
        <v>4</v>
      </c>
    </row>
    <row r="80" spans="1:15" ht="15.75" x14ac:dyDescent="0.25">
      <c r="A80" s="168" t="s">
        <v>5</v>
      </c>
      <c r="B80" s="169"/>
      <c r="C80" s="169"/>
      <c r="D80" s="169"/>
      <c r="E80" s="169"/>
      <c r="F80" s="169"/>
      <c r="G80" s="169"/>
      <c r="H80" s="170"/>
      <c r="J80" s="171" t="s">
        <v>5</v>
      </c>
      <c r="K80" s="172"/>
      <c r="L80" s="172"/>
      <c r="M80" s="172"/>
      <c r="N80" s="172"/>
      <c r="O80" s="173"/>
    </row>
    <row r="81" spans="1:16" x14ac:dyDescent="0.25">
      <c r="A81" s="4" t="s">
        <v>67</v>
      </c>
      <c r="B81" s="4" t="s">
        <v>128</v>
      </c>
      <c r="C81" s="4" t="s">
        <v>127</v>
      </c>
      <c r="D81" s="4" t="s">
        <v>146</v>
      </c>
      <c r="E81" s="4">
        <v>1</v>
      </c>
      <c r="F81" s="4"/>
      <c r="G81" s="84">
        <v>248</v>
      </c>
      <c r="H81" s="59">
        <f t="shared" ref="H81:H91" si="3">E81*(G81+F81)</f>
        <v>248</v>
      </c>
      <c r="J81" s="60"/>
      <c r="K81" s="62"/>
      <c r="L81" s="61"/>
      <c r="M81" s="61"/>
      <c r="N81" s="61"/>
      <c r="O81" s="61"/>
    </row>
    <row r="82" spans="1:16" x14ac:dyDescent="0.25">
      <c r="A82" s="4" t="s">
        <v>55</v>
      </c>
      <c r="B82" s="4" t="s">
        <v>129</v>
      </c>
      <c r="C82" s="4" t="s">
        <v>127</v>
      </c>
      <c r="D82" s="4" t="s">
        <v>146</v>
      </c>
      <c r="E82" s="4">
        <v>3</v>
      </c>
      <c r="F82" s="4"/>
      <c r="G82" s="7">
        <v>310</v>
      </c>
      <c r="H82" s="59">
        <f t="shared" si="3"/>
        <v>930</v>
      </c>
      <c r="J82" s="60"/>
      <c r="K82" s="62"/>
      <c r="L82" s="61"/>
      <c r="M82" s="61"/>
      <c r="N82" s="61"/>
      <c r="O82" s="61"/>
    </row>
    <row r="83" spans="1:16" x14ac:dyDescent="0.25">
      <c r="A83" s="4" t="s">
        <v>57</v>
      </c>
      <c r="B83" s="4" t="s">
        <v>130</v>
      </c>
      <c r="C83" s="4" t="s">
        <v>127</v>
      </c>
      <c r="D83" s="4" t="s">
        <v>146</v>
      </c>
      <c r="E83" s="4">
        <v>4</v>
      </c>
      <c r="F83" s="4"/>
      <c r="G83" s="7">
        <v>300</v>
      </c>
      <c r="H83" s="59">
        <f t="shared" si="3"/>
        <v>1200</v>
      </c>
      <c r="J83" s="60"/>
      <c r="K83" s="62"/>
      <c r="L83" s="61"/>
      <c r="M83" s="61"/>
      <c r="N83" s="61"/>
      <c r="O83" s="61"/>
    </row>
    <row r="84" spans="1:16" x14ac:dyDescent="0.25">
      <c r="A84" s="4" t="s">
        <v>69</v>
      </c>
      <c r="B84" s="4" t="s">
        <v>131</v>
      </c>
      <c r="C84" s="4" t="s">
        <v>127</v>
      </c>
      <c r="D84" s="4" t="s">
        <v>146</v>
      </c>
      <c r="E84" s="4">
        <v>1</v>
      </c>
      <c r="F84" s="4"/>
      <c r="G84" s="84">
        <v>330</v>
      </c>
      <c r="H84" s="59">
        <f t="shared" si="3"/>
        <v>330</v>
      </c>
      <c r="J84" s="60"/>
      <c r="K84" s="62"/>
      <c r="L84" s="61"/>
      <c r="M84" s="61"/>
      <c r="N84" s="61"/>
      <c r="O84" s="61"/>
    </row>
    <row r="85" spans="1:16" x14ac:dyDescent="0.25">
      <c r="A85" s="4" t="s">
        <v>68</v>
      </c>
      <c r="B85" s="4" t="s">
        <v>132</v>
      </c>
      <c r="C85" s="4" t="s">
        <v>127</v>
      </c>
      <c r="D85" s="4" t="s">
        <v>146</v>
      </c>
      <c r="E85" s="4">
        <v>2</v>
      </c>
      <c r="F85" s="4"/>
      <c r="G85" s="84">
        <v>400</v>
      </c>
      <c r="H85" s="59">
        <f t="shared" si="3"/>
        <v>800</v>
      </c>
      <c r="J85" s="60"/>
      <c r="K85" s="62"/>
      <c r="L85" s="61"/>
      <c r="M85" s="61"/>
      <c r="N85" s="61"/>
      <c r="O85" s="61"/>
    </row>
    <row r="86" spans="1:16" x14ac:dyDescent="0.25">
      <c r="A86" s="4" t="s">
        <v>58</v>
      </c>
      <c r="B86" s="4" t="s">
        <v>133</v>
      </c>
      <c r="C86" s="4" t="s">
        <v>127</v>
      </c>
      <c r="D86" s="4" t="s">
        <v>146</v>
      </c>
      <c r="E86" s="4">
        <v>2</v>
      </c>
      <c r="F86" s="4"/>
      <c r="G86" s="7">
        <v>750</v>
      </c>
      <c r="H86" s="59">
        <f t="shared" si="3"/>
        <v>1500</v>
      </c>
      <c r="J86" s="60"/>
      <c r="K86" s="62"/>
      <c r="L86" s="61"/>
      <c r="M86" s="61"/>
      <c r="N86" s="61"/>
      <c r="O86" s="61"/>
    </row>
    <row r="87" spans="1:16" x14ac:dyDescent="0.25">
      <c r="A87" s="4" t="s">
        <v>59</v>
      </c>
      <c r="B87" s="4" t="s">
        <v>134</v>
      </c>
      <c r="C87" s="4" t="s">
        <v>127</v>
      </c>
      <c r="D87" s="4" t="s">
        <v>146</v>
      </c>
      <c r="E87" s="5">
        <v>1</v>
      </c>
      <c r="F87" s="5"/>
      <c r="G87" s="7">
        <v>395</v>
      </c>
      <c r="H87" s="59">
        <f t="shared" si="3"/>
        <v>395</v>
      </c>
      <c r="J87" s="60"/>
      <c r="K87" s="62"/>
      <c r="L87" s="61"/>
      <c r="M87" s="61"/>
      <c r="N87" s="61"/>
      <c r="O87" s="61"/>
    </row>
    <row r="88" spans="1:16" x14ac:dyDescent="0.25">
      <c r="A88" s="4" t="s">
        <v>56</v>
      </c>
      <c r="B88" s="4" t="s">
        <v>135</v>
      </c>
      <c r="C88" s="4" t="s">
        <v>127</v>
      </c>
      <c r="D88" s="4" t="s">
        <v>146</v>
      </c>
      <c r="E88" s="4">
        <v>2</v>
      </c>
      <c r="F88" s="4"/>
      <c r="G88" s="7">
        <v>338</v>
      </c>
      <c r="H88" s="59">
        <f t="shared" si="3"/>
        <v>676</v>
      </c>
      <c r="J88" s="60"/>
      <c r="K88" s="62"/>
      <c r="L88" s="61"/>
      <c r="M88" s="61"/>
      <c r="N88" s="61"/>
      <c r="O88" s="61"/>
    </row>
    <row r="89" spans="1:16" x14ac:dyDescent="0.25">
      <c r="A89" s="4" t="s">
        <v>60</v>
      </c>
      <c r="B89" s="4" t="s">
        <v>136</v>
      </c>
      <c r="C89" s="4" t="s">
        <v>127</v>
      </c>
      <c r="D89" s="4" t="s">
        <v>146</v>
      </c>
      <c r="E89" s="5">
        <v>1</v>
      </c>
      <c r="F89" s="5"/>
      <c r="G89" s="7">
        <v>450</v>
      </c>
      <c r="H89" s="59">
        <f t="shared" si="3"/>
        <v>450</v>
      </c>
      <c r="J89" s="60"/>
      <c r="K89" s="62"/>
      <c r="L89" s="61"/>
      <c r="M89" s="61"/>
      <c r="N89" s="61"/>
      <c r="O89" s="61"/>
      <c r="P89" s="58"/>
    </row>
    <row r="90" spans="1:16" x14ac:dyDescent="0.25">
      <c r="A90" s="4" t="s">
        <v>52</v>
      </c>
      <c r="B90" s="4" t="s">
        <v>137</v>
      </c>
      <c r="C90" s="4" t="s">
        <v>127</v>
      </c>
      <c r="D90" s="4" t="s">
        <v>146</v>
      </c>
      <c r="E90" s="5">
        <v>7</v>
      </c>
      <c r="F90" s="5"/>
      <c r="G90" s="7">
        <v>346.9</v>
      </c>
      <c r="H90" s="59">
        <f t="shared" si="3"/>
        <v>2428.2999999999997</v>
      </c>
      <c r="J90" s="60"/>
      <c r="K90" s="62"/>
      <c r="L90" s="61"/>
      <c r="M90" s="61"/>
      <c r="N90" s="61"/>
      <c r="O90" s="61"/>
    </row>
    <row r="91" spans="1:16" x14ac:dyDescent="0.25">
      <c r="A91" s="4" t="s">
        <v>70</v>
      </c>
      <c r="B91" s="4" t="s">
        <v>138</v>
      </c>
      <c r="C91" s="4" t="s">
        <v>127</v>
      </c>
      <c r="D91" s="4" t="s">
        <v>146</v>
      </c>
      <c r="E91" s="5">
        <v>1</v>
      </c>
      <c r="F91" s="5"/>
      <c r="G91" s="7">
        <v>338</v>
      </c>
      <c r="H91" s="59">
        <f t="shared" si="3"/>
        <v>338</v>
      </c>
      <c r="I91" s="57"/>
      <c r="J91" s="60"/>
      <c r="K91" s="62"/>
      <c r="L91" s="61"/>
      <c r="M91" s="61"/>
      <c r="N91" s="61"/>
      <c r="O91" s="61"/>
    </row>
    <row r="92" spans="1:16" ht="15.75" x14ac:dyDescent="0.25">
      <c r="A92" s="23" t="s">
        <v>10</v>
      </c>
      <c r="B92" s="23"/>
      <c r="C92" s="23"/>
      <c r="D92" s="23"/>
      <c r="E92" s="80">
        <f>SUM(E81:E91)</f>
        <v>25</v>
      </c>
      <c r="F92" s="119"/>
      <c r="G92" s="87"/>
      <c r="H92" s="108">
        <f>SUM(H81:H91)</f>
        <v>9295.2999999999993</v>
      </c>
      <c r="J92" s="23" t="s">
        <v>10</v>
      </c>
      <c r="K92" s="25">
        <f>SUM(K91:K91)</f>
        <v>0</v>
      </c>
      <c r="L92" s="24"/>
      <c r="M92" s="78"/>
      <c r="N92" s="78"/>
      <c r="O92" s="109">
        <f>SUM(O91:O91)</f>
        <v>0</v>
      </c>
    </row>
    <row r="93" spans="1:16" ht="14.25" customHeight="1" x14ac:dyDescent="0.25">
      <c r="K93" s="185" t="s">
        <v>11</v>
      </c>
      <c r="L93" s="186"/>
      <c r="M93" s="75"/>
      <c r="N93" s="75"/>
      <c r="O93" s="110"/>
    </row>
    <row r="94" spans="1:16" x14ac:dyDescent="0.25">
      <c r="K94" s="81"/>
      <c r="L94" s="81"/>
      <c r="M94" s="81"/>
      <c r="N94" s="81"/>
      <c r="O94" s="111"/>
    </row>
    <row r="95" spans="1:16" ht="15.75" x14ac:dyDescent="0.25">
      <c r="A95" s="85" t="s">
        <v>105</v>
      </c>
      <c r="B95" s="157"/>
      <c r="C95" s="157"/>
      <c r="D95" s="157"/>
      <c r="E95" s="166" t="s">
        <v>88</v>
      </c>
      <c r="F95" s="166"/>
      <c r="G95" s="166"/>
      <c r="H95" s="166"/>
      <c r="I95" s="166"/>
      <c r="J95" s="166"/>
      <c r="K95" s="166"/>
      <c r="L95" s="166"/>
      <c r="M95" s="166"/>
      <c r="N95" s="166"/>
      <c r="O95" s="167"/>
    </row>
    <row r="96" spans="1:16" x14ac:dyDescent="0.25">
      <c r="A96" s="97" t="s">
        <v>87</v>
      </c>
      <c r="B96" s="155"/>
      <c r="C96" s="155"/>
      <c r="D96" s="155"/>
      <c r="E96" s="88" t="s">
        <v>8</v>
      </c>
      <c r="F96" s="88"/>
      <c r="G96" s="98"/>
      <c r="H96" s="99"/>
      <c r="J96" s="97" t="s">
        <v>83</v>
      </c>
      <c r="K96" s="88" t="s">
        <v>8</v>
      </c>
      <c r="L96" s="98"/>
      <c r="M96" s="98"/>
      <c r="N96" s="98"/>
      <c r="O96" s="99"/>
    </row>
    <row r="97" spans="1:15" x14ac:dyDescent="0.25">
      <c r="A97" s="125" t="s">
        <v>12</v>
      </c>
      <c r="B97" s="149"/>
      <c r="C97" s="149"/>
      <c r="D97" s="149"/>
      <c r="E97" s="90" t="s">
        <v>7</v>
      </c>
      <c r="F97" s="90"/>
      <c r="G97" s="91" t="s">
        <v>65</v>
      </c>
      <c r="H97" s="100"/>
      <c r="J97" s="125" t="s">
        <v>12</v>
      </c>
      <c r="K97" s="90" t="s">
        <v>7</v>
      </c>
      <c r="L97" s="91"/>
      <c r="M97" s="91"/>
      <c r="N97" s="91"/>
      <c r="O97" s="100"/>
    </row>
    <row r="98" spans="1:15" ht="16.5" thickBot="1" x14ac:dyDescent="0.3">
      <c r="A98" s="178" t="s">
        <v>0</v>
      </c>
      <c r="B98" s="179"/>
      <c r="C98" s="179"/>
      <c r="D98" s="179"/>
      <c r="E98" s="179"/>
      <c r="F98" s="179"/>
      <c r="G98" s="179"/>
      <c r="H98" s="180"/>
      <c r="J98" s="178" t="s">
        <v>9</v>
      </c>
      <c r="K98" s="179"/>
      <c r="L98" s="179"/>
      <c r="M98" s="179"/>
      <c r="N98" s="179"/>
      <c r="O98" s="180"/>
    </row>
    <row r="99" spans="1:15" ht="24" x14ac:dyDescent="0.25">
      <c r="A99" s="101" t="s">
        <v>1</v>
      </c>
      <c r="B99" s="101" t="s">
        <v>125</v>
      </c>
      <c r="C99" s="101" t="s">
        <v>126</v>
      </c>
      <c r="D99" s="101" t="s">
        <v>21</v>
      </c>
      <c r="E99" s="101" t="s">
        <v>2</v>
      </c>
      <c r="F99" s="102" t="s">
        <v>120</v>
      </c>
      <c r="G99" s="102" t="s">
        <v>121</v>
      </c>
      <c r="H99" s="103" t="s">
        <v>4</v>
      </c>
      <c r="J99" s="104" t="s">
        <v>1</v>
      </c>
      <c r="K99" s="104" t="s">
        <v>2</v>
      </c>
      <c r="L99" s="105" t="s">
        <v>3</v>
      </c>
      <c r="M99" s="106" t="s">
        <v>14</v>
      </c>
      <c r="N99" s="106" t="s">
        <v>15</v>
      </c>
      <c r="O99" s="107" t="s">
        <v>4</v>
      </c>
    </row>
    <row r="100" spans="1:15" ht="15.75" x14ac:dyDescent="0.25">
      <c r="A100" s="168" t="s">
        <v>5</v>
      </c>
      <c r="B100" s="169"/>
      <c r="C100" s="169"/>
      <c r="D100" s="169"/>
      <c r="E100" s="169"/>
      <c r="F100" s="169"/>
      <c r="G100" s="169"/>
      <c r="H100" s="170"/>
      <c r="J100" s="171" t="s">
        <v>5</v>
      </c>
      <c r="K100" s="172"/>
      <c r="L100" s="172"/>
      <c r="M100" s="172"/>
      <c r="N100" s="172"/>
      <c r="O100" s="173"/>
    </row>
    <row r="101" spans="1:15" ht="15.75" x14ac:dyDescent="0.25">
      <c r="A101" s="4" t="s">
        <v>67</v>
      </c>
      <c r="B101" s="4" t="s">
        <v>128</v>
      </c>
      <c r="C101" s="4" t="s">
        <v>127</v>
      </c>
      <c r="D101" s="4" t="s">
        <v>146</v>
      </c>
      <c r="E101" s="4">
        <v>1</v>
      </c>
      <c r="F101" s="4"/>
      <c r="G101" s="84">
        <v>248</v>
      </c>
      <c r="H101" s="59">
        <f t="shared" ref="H101:H111" si="4">E101*(G101+F101)</f>
        <v>248</v>
      </c>
      <c r="J101" s="27"/>
      <c r="K101" s="27"/>
      <c r="L101" s="27"/>
      <c r="M101" s="27"/>
      <c r="N101" s="27"/>
      <c r="O101" s="27"/>
    </row>
    <row r="102" spans="1:15" ht="15.75" x14ac:dyDescent="0.25">
      <c r="A102" s="4" t="s">
        <v>55</v>
      </c>
      <c r="B102" s="4" t="s">
        <v>129</v>
      </c>
      <c r="C102" s="4" t="s">
        <v>127</v>
      </c>
      <c r="D102" s="4" t="s">
        <v>146</v>
      </c>
      <c r="E102" s="4">
        <v>3</v>
      </c>
      <c r="F102" s="4"/>
      <c r="G102" s="7">
        <v>310</v>
      </c>
      <c r="H102" s="59">
        <f t="shared" si="4"/>
        <v>930</v>
      </c>
      <c r="J102" s="27"/>
      <c r="K102" s="27"/>
      <c r="L102" s="27"/>
      <c r="M102" s="27"/>
      <c r="N102" s="27"/>
      <c r="O102" s="27"/>
    </row>
    <row r="103" spans="1:15" ht="15.75" x14ac:dyDescent="0.25">
      <c r="A103" s="4" t="s">
        <v>57</v>
      </c>
      <c r="B103" s="4" t="s">
        <v>130</v>
      </c>
      <c r="C103" s="4" t="s">
        <v>127</v>
      </c>
      <c r="D103" s="4" t="s">
        <v>146</v>
      </c>
      <c r="E103" s="4">
        <v>4</v>
      </c>
      <c r="F103" s="4"/>
      <c r="G103" s="7">
        <v>300</v>
      </c>
      <c r="H103" s="59">
        <f t="shared" si="4"/>
        <v>1200</v>
      </c>
      <c r="J103" s="27"/>
      <c r="K103" s="27"/>
      <c r="L103" s="27"/>
      <c r="M103" s="27"/>
      <c r="N103" s="27"/>
      <c r="O103" s="27"/>
    </row>
    <row r="104" spans="1:15" ht="15.75" x14ac:dyDescent="0.25">
      <c r="A104" s="4" t="s">
        <v>69</v>
      </c>
      <c r="B104" s="4" t="s">
        <v>131</v>
      </c>
      <c r="C104" s="4" t="s">
        <v>127</v>
      </c>
      <c r="D104" s="4" t="s">
        <v>146</v>
      </c>
      <c r="E104" s="4">
        <v>1</v>
      </c>
      <c r="F104" s="4"/>
      <c r="G104" s="84">
        <v>330</v>
      </c>
      <c r="H104" s="59">
        <f t="shared" si="4"/>
        <v>330</v>
      </c>
      <c r="J104" s="27"/>
      <c r="K104" s="27"/>
      <c r="L104" s="27"/>
      <c r="M104" s="27"/>
      <c r="N104" s="27"/>
      <c r="O104" s="27"/>
    </row>
    <row r="105" spans="1:15" ht="15.75" x14ac:dyDescent="0.25">
      <c r="A105" s="4" t="s">
        <v>68</v>
      </c>
      <c r="B105" s="4" t="s">
        <v>132</v>
      </c>
      <c r="C105" s="4" t="s">
        <v>127</v>
      </c>
      <c r="D105" s="4" t="s">
        <v>146</v>
      </c>
      <c r="E105" s="4">
        <v>2</v>
      </c>
      <c r="F105" s="4"/>
      <c r="G105" s="84">
        <v>400</v>
      </c>
      <c r="H105" s="59">
        <f t="shared" si="4"/>
        <v>800</v>
      </c>
      <c r="J105" s="27"/>
      <c r="K105" s="27"/>
      <c r="L105" s="27"/>
      <c r="M105" s="27"/>
      <c r="N105" s="27"/>
      <c r="O105" s="27"/>
    </row>
    <row r="106" spans="1:15" ht="15.75" x14ac:dyDescent="0.25">
      <c r="A106" s="4" t="s">
        <v>58</v>
      </c>
      <c r="B106" s="4" t="s">
        <v>133</v>
      </c>
      <c r="C106" s="4" t="s">
        <v>127</v>
      </c>
      <c r="D106" s="4" t="s">
        <v>146</v>
      </c>
      <c r="E106" s="4">
        <v>2</v>
      </c>
      <c r="F106" s="4"/>
      <c r="G106" s="7">
        <v>750</v>
      </c>
      <c r="H106" s="59">
        <f t="shared" si="4"/>
        <v>1500</v>
      </c>
      <c r="J106" s="27"/>
      <c r="K106" s="27"/>
      <c r="L106" s="27"/>
      <c r="M106" s="27"/>
      <c r="N106" s="27"/>
      <c r="O106" s="27"/>
    </row>
    <row r="107" spans="1:15" ht="15.75" x14ac:dyDescent="0.25">
      <c r="A107" s="4" t="s">
        <v>59</v>
      </c>
      <c r="B107" s="4" t="s">
        <v>134</v>
      </c>
      <c r="C107" s="4" t="s">
        <v>127</v>
      </c>
      <c r="D107" s="4" t="s">
        <v>146</v>
      </c>
      <c r="E107" s="5">
        <v>1</v>
      </c>
      <c r="F107" s="5"/>
      <c r="G107" s="7">
        <v>395</v>
      </c>
      <c r="H107" s="59">
        <f t="shared" si="4"/>
        <v>395</v>
      </c>
      <c r="J107" s="27"/>
      <c r="K107" s="27"/>
      <c r="L107" s="27"/>
      <c r="M107" s="27"/>
      <c r="N107" s="27"/>
      <c r="O107" s="27"/>
    </row>
    <row r="108" spans="1:15" ht="15.75" x14ac:dyDescent="0.25">
      <c r="A108" s="4" t="s">
        <v>56</v>
      </c>
      <c r="B108" s="4" t="s">
        <v>135</v>
      </c>
      <c r="C108" s="4" t="s">
        <v>127</v>
      </c>
      <c r="D108" s="4" t="s">
        <v>146</v>
      </c>
      <c r="E108" s="4">
        <v>2</v>
      </c>
      <c r="F108" s="4"/>
      <c r="G108" s="7">
        <v>338</v>
      </c>
      <c r="H108" s="59">
        <f t="shared" si="4"/>
        <v>676</v>
      </c>
      <c r="J108" s="27"/>
      <c r="K108" s="27"/>
      <c r="L108" s="27"/>
      <c r="M108" s="27"/>
      <c r="N108" s="27"/>
      <c r="O108" s="27"/>
    </row>
    <row r="109" spans="1:15" ht="15.75" x14ac:dyDescent="0.25">
      <c r="A109" s="4" t="s">
        <v>60</v>
      </c>
      <c r="B109" s="4" t="s">
        <v>136</v>
      </c>
      <c r="C109" s="4" t="s">
        <v>127</v>
      </c>
      <c r="D109" s="4" t="s">
        <v>146</v>
      </c>
      <c r="E109" s="5">
        <v>1</v>
      </c>
      <c r="F109" s="5"/>
      <c r="G109" s="7">
        <v>450</v>
      </c>
      <c r="H109" s="59">
        <f t="shared" si="4"/>
        <v>450</v>
      </c>
      <c r="J109" s="27"/>
      <c r="K109" s="27"/>
      <c r="L109" s="27"/>
      <c r="M109" s="27"/>
      <c r="N109" s="27"/>
      <c r="O109" s="27"/>
    </row>
    <row r="110" spans="1:15" ht="15.75" x14ac:dyDescent="0.25">
      <c r="A110" s="4" t="s">
        <v>52</v>
      </c>
      <c r="B110" s="4" t="s">
        <v>137</v>
      </c>
      <c r="C110" s="4" t="s">
        <v>127</v>
      </c>
      <c r="D110" s="4" t="s">
        <v>146</v>
      </c>
      <c r="E110" s="5">
        <v>7</v>
      </c>
      <c r="F110" s="5"/>
      <c r="G110" s="7">
        <v>346.9</v>
      </c>
      <c r="H110" s="59">
        <f t="shared" si="4"/>
        <v>2428.2999999999997</v>
      </c>
      <c r="J110" s="2"/>
      <c r="K110" s="3"/>
      <c r="L110" s="6"/>
      <c r="M110" s="13"/>
      <c r="N110" s="13"/>
      <c r="O110" s="6"/>
    </row>
    <row r="111" spans="1:15" x14ac:dyDescent="0.25">
      <c r="A111" s="4" t="s">
        <v>70</v>
      </c>
      <c r="B111" s="4" t="s">
        <v>138</v>
      </c>
      <c r="C111" s="4" t="s">
        <v>127</v>
      </c>
      <c r="D111" s="4" t="s">
        <v>146</v>
      </c>
      <c r="E111" s="5">
        <v>1</v>
      </c>
      <c r="F111" s="5"/>
      <c r="G111" s="7">
        <v>338</v>
      </c>
      <c r="H111" s="59">
        <f t="shared" si="4"/>
        <v>338</v>
      </c>
      <c r="J111" s="2"/>
      <c r="K111" s="2"/>
      <c r="L111" s="6"/>
      <c r="M111" s="6"/>
      <c r="N111" s="6"/>
      <c r="O111" s="6"/>
    </row>
    <row r="112" spans="1:15" ht="15.75" x14ac:dyDescent="0.25">
      <c r="A112" s="23" t="s">
        <v>36</v>
      </c>
      <c r="B112" s="23"/>
      <c r="C112" s="23"/>
      <c r="D112" s="23"/>
      <c r="E112" s="119">
        <f>SUM(E101:E111)</f>
        <v>25</v>
      </c>
      <c r="F112" s="119"/>
      <c r="G112" s="87"/>
      <c r="H112" s="31">
        <f>SUM(H101:H111)</f>
        <v>9295.2999999999993</v>
      </c>
      <c r="J112" s="23" t="s">
        <v>10</v>
      </c>
      <c r="K112" s="25">
        <f>SUM(K110:K111)</f>
        <v>0</v>
      </c>
      <c r="L112" s="24"/>
      <c r="M112" s="118"/>
      <c r="N112" s="118"/>
      <c r="O112" s="109">
        <f>SUM(O110:O111)</f>
        <v>0</v>
      </c>
    </row>
    <row r="113" spans="1:15" ht="15.75" x14ac:dyDescent="0.25">
      <c r="A113" s="168" t="s">
        <v>6</v>
      </c>
      <c r="B113" s="169"/>
      <c r="C113" s="169"/>
      <c r="D113" s="169"/>
      <c r="E113" s="169"/>
      <c r="F113" s="169"/>
      <c r="G113" s="169"/>
      <c r="H113" s="170"/>
      <c r="J113" s="171" t="s">
        <v>6</v>
      </c>
      <c r="K113" s="172"/>
      <c r="L113" s="172"/>
      <c r="M113" s="172"/>
      <c r="N113" s="172"/>
      <c r="O113" s="173"/>
    </row>
    <row r="114" spans="1:15" ht="15.75" x14ac:dyDescent="0.25">
      <c r="A114" s="2" t="s">
        <v>62</v>
      </c>
      <c r="B114" s="2" t="s">
        <v>147</v>
      </c>
      <c r="C114" s="2" t="s">
        <v>148</v>
      </c>
      <c r="D114" s="4" t="s">
        <v>146</v>
      </c>
      <c r="E114" s="27">
        <v>41</v>
      </c>
      <c r="F114" s="27"/>
      <c r="G114" s="7">
        <v>1595.3</v>
      </c>
      <c r="H114" s="7">
        <f>E114*(G114+F114)</f>
        <v>65407.299999999996</v>
      </c>
      <c r="J114" s="4"/>
      <c r="K114" s="5"/>
      <c r="L114" s="6"/>
      <c r="M114" s="13"/>
      <c r="N114" s="13"/>
      <c r="O114" s="6"/>
    </row>
    <row r="115" spans="1:15" x14ac:dyDescent="0.25">
      <c r="A115" s="2"/>
      <c r="B115" s="2"/>
      <c r="C115" s="2"/>
      <c r="D115" s="2"/>
      <c r="E115" s="2"/>
      <c r="F115" s="2"/>
      <c r="G115" s="7"/>
      <c r="H115" s="7"/>
      <c r="J115" s="4"/>
      <c r="K115" s="5"/>
      <c r="L115" s="6"/>
      <c r="M115" s="6"/>
      <c r="N115" s="6"/>
      <c r="O115" s="6"/>
    </row>
    <row r="116" spans="1:15" ht="15.75" x14ac:dyDescent="0.25">
      <c r="A116" s="23" t="s">
        <v>35</v>
      </c>
      <c r="B116" s="23"/>
      <c r="C116" s="23"/>
      <c r="D116" s="23"/>
      <c r="E116" s="80">
        <f>SUM(E114:E115)</f>
        <v>41</v>
      </c>
      <c r="F116" s="144"/>
      <c r="G116" s="24"/>
      <c r="H116" s="31">
        <f>SUM(H114:H115)</f>
        <v>65407.299999999996</v>
      </c>
      <c r="J116" s="174" t="s">
        <v>10</v>
      </c>
      <c r="K116" s="175"/>
      <c r="L116" s="176"/>
      <c r="M116" s="118"/>
      <c r="N116" s="118"/>
      <c r="O116" s="109">
        <f>SUM(O114:O115)</f>
        <v>0</v>
      </c>
    </row>
    <row r="117" spans="1:15" ht="15.75" x14ac:dyDescent="0.25">
      <c r="A117" s="23" t="s">
        <v>37</v>
      </c>
      <c r="B117" s="23"/>
      <c r="C117" s="23"/>
      <c r="D117" s="23"/>
      <c r="E117" s="80">
        <f>SUM(E116,E112)</f>
        <v>66</v>
      </c>
      <c r="F117" s="119"/>
      <c r="G117" s="87"/>
      <c r="H117" s="108">
        <f>H116+H112</f>
        <v>74702.599999999991</v>
      </c>
      <c r="K117" s="177" t="s">
        <v>11</v>
      </c>
      <c r="L117" s="177"/>
      <c r="M117" s="75"/>
      <c r="N117" s="75"/>
      <c r="O117" s="110"/>
    </row>
    <row r="119" spans="1:15" ht="15.75" x14ac:dyDescent="0.25">
      <c r="A119" s="93" t="s">
        <v>98</v>
      </c>
      <c r="B119" s="152"/>
      <c r="C119" s="152"/>
      <c r="D119" s="152"/>
      <c r="E119" s="165" t="s">
        <v>80</v>
      </c>
      <c r="F119" s="166"/>
      <c r="G119" s="166"/>
      <c r="H119" s="166"/>
      <c r="I119" s="166"/>
      <c r="J119" s="166"/>
      <c r="K119" s="166"/>
      <c r="L119" s="166"/>
      <c r="M119" s="166"/>
      <c r="N119" s="166"/>
      <c r="O119" s="167"/>
    </row>
    <row r="120" spans="1:15" x14ac:dyDescent="0.25">
      <c r="A120" s="97" t="s">
        <v>86</v>
      </c>
      <c r="B120" s="155"/>
      <c r="C120" s="155"/>
      <c r="D120" s="155"/>
      <c r="E120" s="88" t="s">
        <v>8</v>
      </c>
      <c r="F120" s="88"/>
      <c r="G120" s="98"/>
      <c r="H120" s="99"/>
      <c r="J120" s="97" t="s">
        <v>83</v>
      </c>
      <c r="K120" s="88" t="s">
        <v>8</v>
      </c>
      <c r="L120" s="98"/>
      <c r="M120" s="98"/>
      <c r="N120" s="98"/>
      <c r="O120" s="99"/>
    </row>
    <row r="121" spans="1:15" x14ac:dyDescent="0.25">
      <c r="A121" s="89" t="s">
        <v>12</v>
      </c>
      <c r="B121" s="149"/>
      <c r="C121" s="149"/>
      <c r="D121" s="149"/>
      <c r="E121" s="90" t="s">
        <v>7</v>
      </c>
      <c r="F121" s="90"/>
      <c r="G121" s="91" t="s">
        <v>53</v>
      </c>
      <c r="H121" s="100"/>
      <c r="J121" s="89" t="s">
        <v>12</v>
      </c>
      <c r="K121" s="90" t="s">
        <v>7</v>
      </c>
      <c r="L121" s="91"/>
      <c r="M121" s="91"/>
      <c r="N121" s="91"/>
      <c r="O121" s="100"/>
    </row>
    <row r="122" spans="1:15" ht="16.5" thickBot="1" x14ac:dyDescent="0.3">
      <c r="A122" s="178" t="s">
        <v>0</v>
      </c>
      <c r="B122" s="179"/>
      <c r="C122" s="179"/>
      <c r="D122" s="179"/>
      <c r="E122" s="179"/>
      <c r="F122" s="179"/>
      <c r="G122" s="179"/>
      <c r="H122" s="180"/>
      <c r="J122" s="178" t="s">
        <v>9</v>
      </c>
      <c r="K122" s="179"/>
      <c r="L122" s="179"/>
      <c r="M122" s="179"/>
      <c r="N122" s="179"/>
      <c r="O122" s="180"/>
    </row>
    <row r="123" spans="1:15" ht="24" x14ac:dyDescent="0.25">
      <c r="A123" s="101" t="s">
        <v>1</v>
      </c>
      <c r="B123" s="101" t="s">
        <v>125</v>
      </c>
      <c r="C123" s="101" t="s">
        <v>126</v>
      </c>
      <c r="D123" s="101" t="s">
        <v>21</v>
      </c>
      <c r="E123" s="101" t="s">
        <v>2</v>
      </c>
      <c r="F123" s="102" t="s">
        <v>120</v>
      </c>
      <c r="G123" s="102" t="s">
        <v>121</v>
      </c>
      <c r="H123" s="103" t="s">
        <v>4</v>
      </c>
      <c r="J123" s="104" t="s">
        <v>1</v>
      </c>
      <c r="K123" s="104" t="s">
        <v>2</v>
      </c>
      <c r="L123" s="105" t="s">
        <v>3</v>
      </c>
      <c r="M123" s="106" t="s">
        <v>14</v>
      </c>
      <c r="N123" s="106" t="s">
        <v>15</v>
      </c>
      <c r="O123" s="107" t="s">
        <v>4</v>
      </c>
    </row>
    <row r="124" spans="1:15" ht="15.75" x14ac:dyDescent="0.25">
      <c r="A124" s="168" t="s">
        <v>5</v>
      </c>
      <c r="B124" s="169"/>
      <c r="C124" s="169"/>
      <c r="D124" s="169"/>
      <c r="E124" s="169"/>
      <c r="F124" s="169"/>
      <c r="G124" s="169"/>
      <c r="H124" s="170"/>
      <c r="J124" s="171" t="s">
        <v>5</v>
      </c>
      <c r="K124" s="172"/>
      <c r="L124" s="172"/>
      <c r="M124" s="172"/>
      <c r="N124" s="172"/>
      <c r="O124" s="173"/>
    </row>
    <row r="125" spans="1:15" ht="15.75" x14ac:dyDescent="0.25">
      <c r="A125" s="4" t="s">
        <v>55</v>
      </c>
      <c r="B125" s="4" t="s">
        <v>129</v>
      </c>
      <c r="C125" s="4" t="s">
        <v>127</v>
      </c>
      <c r="D125" s="4" t="s">
        <v>146</v>
      </c>
      <c r="E125" s="4">
        <v>3</v>
      </c>
      <c r="F125" s="4"/>
      <c r="G125" s="7">
        <v>310</v>
      </c>
      <c r="H125" s="7">
        <f>E125*(G125+F125)</f>
        <v>930</v>
      </c>
      <c r="J125" s="27"/>
      <c r="K125" s="27"/>
      <c r="L125" s="7"/>
      <c r="M125" s="7"/>
      <c r="N125" s="27"/>
      <c r="O125" s="27"/>
    </row>
    <row r="126" spans="1:15" ht="15.75" x14ac:dyDescent="0.25">
      <c r="A126" s="4" t="s">
        <v>61</v>
      </c>
      <c r="B126" s="4" t="s">
        <v>139</v>
      </c>
      <c r="C126" s="4" t="s">
        <v>127</v>
      </c>
      <c r="D126" s="4" t="s">
        <v>146</v>
      </c>
      <c r="E126" s="4">
        <v>5</v>
      </c>
      <c r="F126" s="4"/>
      <c r="G126" s="7">
        <v>352</v>
      </c>
      <c r="H126" s="7">
        <f t="shared" ref="H126:H134" si="5">E126*(G126+F126)</f>
        <v>1760</v>
      </c>
      <c r="J126" s="27"/>
      <c r="K126" s="27"/>
      <c r="L126" s="7"/>
      <c r="M126" s="7"/>
      <c r="N126" s="27"/>
      <c r="O126" s="27"/>
    </row>
    <row r="127" spans="1:15" ht="15.75" x14ac:dyDescent="0.25">
      <c r="A127" s="4" t="s">
        <v>77</v>
      </c>
      <c r="B127" s="4" t="s">
        <v>140</v>
      </c>
      <c r="C127" s="4" t="s">
        <v>127</v>
      </c>
      <c r="D127" s="4" t="s">
        <v>146</v>
      </c>
      <c r="E127" s="4">
        <v>1</v>
      </c>
      <c r="F127" s="4"/>
      <c r="G127" s="7">
        <v>380</v>
      </c>
      <c r="H127" s="7">
        <f t="shared" si="5"/>
        <v>380</v>
      </c>
      <c r="J127" s="27"/>
      <c r="K127" s="27"/>
      <c r="L127" s="7"/>
      <c r="M127" s="7"/>
      <c r="N127" s="27"/>
      <c r="O127" s="27"/>
    </row>
    <row r="128" spans="1:15" ht="15.75" x14ac:dyDescent="0.25">
      <c r="A128" s="4" t="s">
        <v>58</v>
      </c>
      <c r="B128" s="4" t="s">
        <v>133</v>
      </c>
      <c r="C128" s="4" t="s">
        <v>127</v>
      </c>
      <c r="D128" s="4" t="s">
        <v>146</v>
      </c>
      <c r="E128" s="4">
        <v>4</v>
      </c>
      <c r="F128" s="4"/>
      <c r="G128" s="7">
        <v>750</v>
      </c>
      <c r="H128" s="7">
        <f t="shared" si="5"/>
        <v>3000</v>
      </c>
      <c r="J128" s="27"/>
      <c r="K128" s="27"/>
      <c r="L128" s="7"/>
      <c r="M128" s="7"/>
      <c r="N128" s="27"/>
      <c r="O128" s="27"/>
    </row>
    <row r="129" spans="1:15" ht="15.75" x14ac:dyDescent="0.25">
      <c r="A129" s="4" t="s">
        <v>76</v>
      </c>
      <c r="B129" s="4" t="s">
        <v>141</v>
      </c>
      <c r="C129" s="4" t="s">
        <v>127</v>
      </c>
      <c r="D129" s="4" t="s">
        <v>146</v>
      </c>
      <c r="E129" s="5">
        <v>1</v>
      </c>
      <c r="F129" s="5"/>
      <c r="G129" s="7">
        <v>530</v>
      </c>
      <c r="H129" s="7">
        <f t="shared" si="5"/>
        <v>530</v>
      </c>
      <c r="J129" s="27"/>
      <c r="K129" s="27"/>
      <c r="L129" s="7"/>
      <c r="M129" s="7"/>
      <c r="N129" s="27"/>
      <c r="O129" s="27"/>
    </row>
    <row r="130" spans="1:15" ht="15.75" x14ac:dyDescent="0.25">
      <c r="A130" s="4" t="s">
        <v>75</v>
      </c>
      <c r="B130" s="4" t="s">
        <v>144</v>
      </c>
      <c r="C130" s="4" t="s">
        <v>127</v>
      </c>
      <c r="D130" s="4" t="s">
        <v>146</v>
      </c>
      <c r="E130" s="5">
        <v>1</v>
      </c>
      <c r="F130" s="5"/>
      <c r="G130" s="7">
        <v>620</v>
      </c>
      <c r="H130" s="7">
        <f t="shared" si="5"/>
        <v>620</v>
      </c>
      <c r="J130" s="27"/>
      <c r="K130" s="27"/>
      <c r="L130" s="7"/>
      <c r="M130" s="7"/>
      <c r="N130" s="27"/>
      <c r="O130" s="27"/>
    </row>
    <row r="131" spans="1:15" ht="15.75" x14ac:dyDescent="0.25">
      <c r="A131" s="4" t="s">
        <v>67</v>
      </c>
      <c r="B131" s="4" t="s">
        <v>128</v>
      </c>
      <c r="C131" s="4" t="s">
        <v>127</v>
      </c>
      <c r="D131" s="4" t="s">
        <v>146</v>
      </c>
      <c r="E131" s="4">
        <v>2</v>
      </c>
      <c r="F131" s="4"/>
      <c r="G131" s="84">
        <v>248</v>
      </c>
      <c r="H131" s="7">
        <f t="shared" si="5"/>
        <v>496</v>
      </c>
      <c r="J131" s="2"/>
      <c r="K131" s="3"/>
      <c r="L131" s="6"/>
      <c r="M131" s="13"/>
      <c r="N131" s="13"/>
      <c r="O131" s="6"/>
    </row>
    <row r="132" spans="1:15" x14ac:dyDescent="0.25">
      <c r="A132" s="4" t="s">
        <v>52</v>
      </c>
      <c r="B132" s="4" t="s">
        <v>137</v>
      </c>
      <c r="C132" s="4" t="s">
        <v>127</v>
      </c>
      <c r="D132" s="4" t="s">
        <v>146</v>
      </c>
      <c r="E132" s="5">
        <v>5</v>
      </c>
      <c r="F132" s="5"/>
      <c r="G132" s="7">
        <v>346.9</v>
      </c>
      <c r="H132" s="7">
        <f t="shared" si="5"/>
        <v>1734.5</v>
      </c>
      <c r="J132" s="2"/>
      <c r="K132" s="2"/>
      <c r="L132" s="6"/>
      <c r="M132" s="6"/>
      <c r="N132" s="6"/>
      <c r="O132" s="6"/>
    </row>
    <row r="133" spans="1:15" x14ac:dyDescent="0.25">
      <c r="A133" s="4" t="s">
        <v>79</v>
      </c>
      <c r="B133" s="4" t="s">
        <v>142</v>
      </c>
      <c r="C133" s="4" t="s">
        <v>127</v>
      </c>
      <c r="D133" s="4" t="s">
        <v>146</v>
      </c>
      <c r="E133" s="5">
        <v>1</v>
      </c>
      <c r="F133" s="5"/>
      <c r="G133" s="7">
        <v>370</v>
      </c>
      <c r="H133" s="7">
        <f t="shared" si="5"/>
        <v>370</v>
      </c>
      <c r="J133" s="2"/>
      <c r="K133" s="2"/>
      <c r="L133" s="6"/>
      <c r="M133" s="6"/>
      <c r="N133" s="6"/>
      <c r="O133" s="6"/>
    </row>
    <row r="134" spans="1:15" s="63" customFormat="1" x14ac:dyDescent="0.25">
      <c r="A134" s="4" t="s">
        <v>78</v>
      </c>
      <c r="B134" s="4" t="s">
        <v>143</v>
      </c>
      <c r="C134" s="4" t="s">
        <v>127</v>
      </c>
      <c r="D134" s="4" t="s">
        <v>146</v>
      </c>
      <c r="E134" s="5">
        <v>1</v>
      </c>
      <c r="F134" s="5"/>
      <c r="G134" s="7">
        <v>384</v>
      </c>
      <c r="H134" s="7">
        <f t="shared" si="5"/>
        <v>384</v>
      </c>
      <c r="I134" s="95"/>
      <c r="J134" s="2"/>
      <c r="K134" s="2"/>
      <c r="L134" s="6"/>
      <c r="M134" s="6"/>
      <c r="N134" s="6"/>
      <c r="O134" s="6"/>
    </row>
    <row r="135" spans="1:15" s="63" customFormat="1" ht="15.75" x14ac:dyDescent="0.25">
      <c r="A135" s="23" t="s">
        <v>10</v>
      </c>
      <c r="B135" s="23"/>
      <c r="C135" s="23"/>
      <c r="D135" s="23"/>
      <c r="E135" s="80">
        <f>SUM(E125:E134)</f>
        <v>24</v>
      </c>
      <c r="F135" s="119"/>
      <c r="G135" s="87"/>
      <c r="H135" s="108">
        <f>SUM(H125:H134)</f>
        <v>10204.5</v>
      </c>
      <c r="I135" s="95"/>
      <c r="J135" s="23" t="s">
        <v>10</v>
      </c>
      <c r="K135" s="25">
        <f>SUM(K131:K134)</f>
        <v>0</v>
      </c>
      <c r="L135" s="24"/>
      <c r="M135" s="78"/>
      <c r="N135" s="78"/>
      <c r="O135" s="109">
        <f>SUM(O131:O134)</f>
        <v>0</v>
      </c>
    </row>
    <row r="136" spans="1:15" ht="15.75" x14ac:dyDescent="0.25">
      <c r="A136" s="64"/>
      <c r="B136" s="64"/>
      <c r="C136" s="64"/>
      <c r="D136" s="64"/>
      <c r="E136" s="65"/>
      <c r="F136" s="65"/>
      <c r="G136" s="64"/>
      <c r="H136" s="112"/>
      <c r="I136" s="63"/>
      <c r="J136" s="64"/>
      <c r="K136" s="181" t="s">
        <v>11</v>
      </c>
      <c r="L136" s="181"/>
      <c r="M136" s="76"/>
      <c r="N136" s="76"/>
      <c r="O136" s="66"/>
    </row>
    <row r="137" spans="1:15" ht="15.75" x14ac:dyDescent="0.25">
      <c r="A137" s="64"/>
      <c r="B137" s="64"/>
      <c r="C137" s="64"/>
      <c r="D137" s="64"/>
      <c r="E137" s="65"/>
      <c r="F137" s="65"/>
      <c r="G137" s="64"/>
      <c r="H137" s="112"/>
      <c r="I137" s="63"/>
      <c r="J137" s="64"/>
      <c r="K137" s="70"/>
      <c r="L137" s="70"/>
      <c r="M137" s="70"/>
      <c r="N137" s="70"/>
      <c r="O137" s="71"/>
    </row>
    <row r="138" spans="1:15" x14ac:dyDescent="0.25">
      <c r="K138" s="83"/>
      <c r="L138" s="83"/>
      <c r="M138" s="83"/>
      <c r="N138" s="83"/>
      <c r="O138" s="111"/>
    </row>
    <row r="139" spans="1:15" ht="15.75" x14ac:dyDescent="0.25">
      <c r="A139" s="85" t="s">
        <v>103</v>
      </c>
      <c r="B139" s="151"/>
      <c r="C139" s="151"/>
      <c r="D139" s="151"/>
      <c r="E139" s="165" t="s">
        <v>73</v>
      </c>
      <c r="F139" s="166"/>
      <c r="G139" s="166"/>
      <c r="H139" s="166"/>
      <c r="I139" s="166"/>
      <c r="J139" s="166"/>
      <c r="K139" s="166"/>
      <c r="L139" s="166"/>
      <c r="M139" s="166"/>
      <c r="N139" s="166"/>
      <c r="O139" s="167"/>
    </row>
    <row r="140" spans="1:15" x14ac:dyDescent="0.25">
      <c r="A140" s="92" t="s">
        <v>94</v>
      </c>
      <c r="B140" s="156"/>
      <c r="C140" s="156"/>
      <c r="D140" s="156"/>
      <c r="E140" s="88" t="s">
        <v>8</v>
      </c>
      <c r="F140" s="88"/>
      <c r="G140" s="98"/>
      <c r="H140" s="99"/>
      <c r="J140" s="113" t="s">
        <v>84</v>
      </c>
      <c r="K140" s="88" t="s">
        <v>8</v>
      </c>
      <c r="L140" s="98"/>
      <c r="M140" s="98"/>
      <c r="N140" s="98"/>
      <c r="O140" s="99"/>
    </row>
    <row r="141" spans="1:15" x14ac:dyDescent="0.25">
      <c r="A141" s="89" t="s">
        <v>12</v>
      </c>
      <c r="B141" s="149"/>
      <c r="C141" s="149"/>
      <c r="D141" s="149"/>
      <c r="E141" s="90" t="s">
        <v>7</v>
      </c>
      <c r="F141" s="90"/>
      <c r="G141" s="91" t="s">
        <v>53</v>
      </c>
      <c r="H141" s="100"/>
      <c r="J141" s="89" t="s">
        <v>12</v>
      </c>
      <c r="K141" s="90" t="s">
        <v>7</v>
      </c>
      <c r="L141" s="91"/>
      <c r="M141" s="91"/>
      <c r="N141" s="91"/>
      <c r="O141" s="100"/>
    </row>
    <row r="142" spans="1:15" ht="16.5" thickBot="1" x14ac:dyDescent="0.3">
      <c r="A142" s="178" t="s">
        <v>0</v>
      </c>
      <c r="B142" s="179"/>
      <c r="C142" s="179"/>
      <c r="D142" s="179"/>
      <c r="E142" s="179"/>
      <c r="F142" s="179"/>
      <c r="G142" s="179"/>
      <c r="H142" s="180"/>
      <c r="J142" s="178" t="s">
        <v>9</v>
      </c>
      <c r="K142" s="179"/>
      <c r="L142" s="179"/>
      <c r="M142" s="179"/>
      <c r="N142" s="179"/>
      <c r="O142" s="180"/>
    </row>
    <row r="143" spans="1:15" ht="24" x14ac:dyDescent="0.25">
      <c r="A143" s="101" t="s">
        <v>1</v>
      </c>
      <c r="B143" s="101" t="s">
        <v>125</v>
      </c>
      <c r="C143" s="101" t="s">
        <v>126</v>
      </c>
      <c r="D143" s="101" t="s">
        <v>21</v>
      </c>
      <c r="E143" s="101" t="s">
        <v>2</v>
      </c>
      <c r="F143" s="102" t="s">
        <v>120</v>
      </c>
      <c r="G143" s="102" t="s">
        <v>121</v>
      </c>
      <c r="H143" s="103" t="s">
        <v>4</v>
      </c>
      <c r="J143" s="104" t="s">
        <v>1</v>
      </c>
      <c r="K143" s="104" t="s">
        <v>2</v>
      </c>
      <c r="L143" s="105" t="s">
        <v>3</v>
      </c>
      <c r="M143" s="106" t="s">
        <v>14</v>
      </c>
      <c r="N143" s="106" t="s">
        <v>15</v>
      </c>
      <c r="O143" s="107" t="s">
        <v>4</v>
      </c>
    </row>
    <row r="144" spans="1:15" ht="15.75" x14ac:dyDescent="0.25">
      <c r="A144" s="168" t="s">
        <v>5</v>
      </c>
      <c r="B144" s="169"/>
      <c r="C144" s="169"/>
      <c r="D144" s="169"/>
      <c r="E144" s="169"/>
      <c r="F144" s="169"/>
      <c r="G144" s="169"/>
      <c r="H144" s="170"/>
      <c r="J144" s="171" t="s">
        <v>5</v>
      </c>
      <c r="K144" s="172"/>
      <c r="L144" s="172"/>
      <c r="M144" s="172"/>
      <c r="N144" s="172"/>
      <c r="O144" s="173"/>
    </row>
    <row r="145" spans="1:16" x14ac:dyDescent="0.25">
      <c r="A145" s="4" t="s">
        <v>55</v>
      </c>
      <c r="B145" s="4" t="s">
        <v>129</v>
      </c>
      <c r="C145" s="4" t="s">
        <v>127</v>
      </c>
      <c r="D145" s="4" t="s">
        <v>146</v>
      </c>
      <c r="E145" s="4">
        <v>3</v>
      </c>
      <c r="F145" s="4"/>
      <c r="G145" s="7">
        <v>310</v>
      </c>
      <c r="H145" s="59">
        <f>E145*(G145+F145)</f>
        <v>930</v>
      </c>
      <c r="J145" s="60"/>
      <c r="K145" s="62"/>
      <c r="L145" s="61"/>
      <c r="M145" s="61"/>
      <c r="N145" s="61"/>
      <c r="O145" s="61"/>
    </row>
    <row r="146" spans="1:16" x14ac:dyDescent="0.25">
      <c r="A146" s="4" t="s">
        <v>56</v>
      </c>
      <c r="B146" s="4" t="s">
        <v>135</v>
      </c>
      <c r="C146" s="4" t="s">
        <v>127</v>
      </c>
      <c r="D146" s="4" t="s">
        <v>146</v>
      </c>
      <c r="E146" s="4">
        <v>2</v>
      </c>
      <c r="F146" s="4"/>
      <c r="G146" s="7">
        <v>338</v>
      </c>
      <c r="H146" s="59">
        <f t="shared" ref="H146:H155" si="6">E146*(G146+F146)</f>
        <v>676</v>
      </c>
      <c r="J146" s="60"/>
      <c r="K146" s="62"/>
      <c r="L146" s="61"/>
      <c r="M146" s="61"/>
      <c r="N146" s="61"/>
      <c r="O146" s="61"/>
    </row>
    <row r="147" spans="1:16" x14ac:dyDescent="0.25">
      <c r="A147" s="4" t="s">
        <v>67</v>
      </c>
      <c r="B147" s="4" t="s">
        <v>128</v>
      </c>
      <c r="C147" s="4" t="s">
        <v>127</v>
      </c>
      <c r="D147" s="4" t="s">
        <v>146</v>
      </c>
      <c r="E147" s="4">
        <v>1</v>
      </c>
      <c r="F147" s="4"/>
      <c r="G147" s="84">
        <v>248</v>
      </c>
      <c r="H147" s="59">
        <f t="shared" si="6"/>
        <v>248</v>
      </c>
      <c r="J147" s="60"/>
      <c r="K147" s="62"/>
      <c r="L147" s="61"/>
      <c r="M147" s="61"/>
      <c r="N147" s="61"/>
      <c r="O147" s="61"/>
    </row>
    <row r="148" spans="1:16" x14ac:dyDescent="0.25">
      <c r="A148" s="4" t="s">
        <v>68</v>
      </c>
      <c r="B148" s="4" t="s">
        <v>132</v>
      </c>
      <c r="C148" s="4" t="s">
        <v>127</v>
      </c>
      <c r="D148" s="4" t="s">
        <v>146</v>
      </c>
      <c r="E148" s="4">
        <v>2</v>
      </c>
      <c r="F148" s="4"/>
      <c r="G148" s="84">
        <v>400</v>
      </c>
      <c r="H148" s="59">
        <f t="shared" si="6"/>
        <v>800</v>
      </c>
      <c r="J148" s="60"/>
      <c r="K148" s="62"/>
      <c r="L148" s="61"/>
      <c r="M148" s="61"/>
      <c r="N148" s="61"/>
      <c r="O148" s="61"/>
    </row>
    <row r="149" spans="1:16" x14ac:dyDescent="0.25">
      <c r="A149" s="4" t="s">
        <v>69</v>
      </c>
      <c r="B149" s="4" t="s">
        <v>131</v>
      </c>
      <c r="C149" s="4" t="s">
        <v>127</v>
      </c>
      <c r="D149" s="4" t="s">
        <v>146</v>
      </c>
      <c r="E149" s="4">
        <v>1</v>
      </c>
      <c r="F149" s="4"/>
      <c r="G149" s="84">
        <v>330</v>
      </c>
      <c r="H149" s="59">
        <f t="shared" si="6"/>
        <v>330</v>
      </c>
      <c r="J149" s="60"/>
      <c r="K149" s="62"/>
      <c r="L149" s="61"/>
      <c r="M149" s="61"/>
      <c r="N149" s="61"/>
      <c r="O149" s="61"/>
    </row>
    <row r="150" spans="1:16" x14ac:dyDescent="0.25">
      <c r="A150" s="4" t="s">
        <v>57</v>
      </c>
      <c r="B150" s="4" t="s">
        <v>130</v>
      </c>
      <c r="C150" s="4" t="s">
        <v>127</v>
      </c>
      <c r="D150" s="4" t="s">
        <v>146</v>
      </c>
      <c r="E150" s="4">
        <v>4</v>
      </c>
      <c r="F150" s="4"/>
      <c r="G150" s="7">
        <v>300</v>
      </c>
      <c r="H150" s="59">
        <f t="shared" si="6"/>
        <v>1200</v>
      </c>
      <c r="J150" s="60"/>
      <c r="K150" s="62"/>
      <c r="L150" s="61"/>
      <c r="M150" s="61"/>
      <c r="N150" s="61"/>
      <c r="O150" s="61"/>
    </row>
    <row r="151" spans="1:16" x14ac:dyDescent="0.25">
      <c r="A151" s="4" t="s">
        <v>58</v>
      </c>
      <c r="B151" s="4" t="s">
        <v>133</v>
      </c>
      <c r="C151" s="4" t="s">
        <v>127</v>
      </c>
      <c r="D151" s="4" t="s">
        <v>146</v>
      </c>
      <c r="E151" s="4">
        <v>2</v>
      </c>
      <c r="F151" s="4"/>
      <c r="G151" s="7">
        <v>750</v>
      </c>
      <c r="H151" s="59">
        <f t="shared" si="6"/>
        <v>1500</v>
      </c>
      <c r="J151" s="60"/>
      <c r="K151" s="62"/>
      <c r="L151" s="61"/>
      <c r="M151" s="61"/>
      <c r="N151" s="61"/>
      <c r="O151" s="61"/>
    </row>
    <row r="152" spans="1:16" x14ac:dyDescent="0.25">
      <c r="A152" s="4" t="s">
        <v>59</v>
      </c>
      <c r="B152" s="4" t="s">
        <v>134</v>
      </c>
      <c r="C152" s="4" t="s">
        <v>127</v>
      </c>
      <c r="D152" s="4" t="s">
        <v>146</v>
      </c>
      <c r="E152" s="5">
        <v>1</v>
      </c>
      <c r="F152" s="5"/>
      <c r="G152" s="7">
        <v>395</v>
      </c>
      <c r="H152" s="59">
        <f t="shared" si="6"/>
        <v>395</v>
      </c>
      <c r="J152" s="60"/>
      <c r="K152" s="62"/>
      <c r="L152" s="61"/>
      <c r="M152" s="61"/>
      <c r="N152" s="61"/>
      <c r="O152" s="61"/>
    </row>
    <row r="153" spans="1:16" x14ac:dyDescent="0.25">
      <c r="A153" s="4" t="s">
        <v>60</v>
      </c>
      <c r="B153" s="4" t="s">
        <v>136</v>
      </c>
      <c r="C153" s="4" t="s">
        <v>127</v>
      </c>
      <c r="D153" s="4" t="s">
        <v>146</v>
      </c>
      <c r="E153" s="5">
        <v>1</v>
      </c>
      <c r="F153" s="5"/>
      <c r="G153" s="7">
        <v>450</v>
      </c>
      <c r="H153" s="59">
        <f t="shared" si="6"/>
        <v>450</v>
      </c>
      <c r="J153" s="60"/>
      <c r="K153" s="62"/>
      <c r="L153" s="61"/>
      <c r="M153" s="61"/>
      <c r="N153" s="61"/>
      <c r="O153" s="61"/>
      <c r="P153" s="58"/>
    </row>
    <row r="154" spans="1:16" x14ac:dyDescent="0.25">
      <c r="A154" s="4" t="s">
        <v>52</v>
      </c>
      <c r="B154" s="4" t="s">
        <v>137</v>
      </c>
      <c r="C154" s="4" t="s">
        <v>127</v>
      </c>
      <c r="D154" s="4" t="s">
        <v>146</v>
      </c>
      <c r="E154" s="5">
        <v>7</v>
      </c>
      <c r="F154" s="5"/>
      <c r="G154" s="7">
        <v>346.9</v>
      </c>
      <c r="H154" s="59">
        <f t="shared" si="6"/>
        <v>2428.2999999999997</v>
      </c>
      <c r="J154" s="60"/>
      <c r="K154" s="62"/>
      <c r="L154" s="61"/>
      <c r="M154" s="61"/>
      <c r="N154" s="61"/>
      <c r="O154" s="61"/>
    </row>
    <row r="155" spans="1:16" x14ac:dyDescent="0.25">
      <c r="A155" s="4" t="s">
        <v>70</v>
      </c>
      <c r="B155" s="4" t="s">
        <v>138</v>
      </c>
      <c r="C155" s="4" t="s">
        <v>127</v>
      </c>
      <c r="D155" s="4" t="s">
        <v>146</v>
      </c>
      <c r="E155" s="5">
        <v>1</v>
      </c>
      <c r="F155" s="5"/>
      <c r="G155" s="7">
        <v>338</v>
      </c>
      <c r="H155" s="59">
        <f t="shared" si="6"/>
        <v>338</v>
      </c>
      <c r="I155" s="57"/>
      <c r="J155" s="60"/>
      <c r="K155" s="62"/>
      <c r="L155" s="61"/>
      <c r="M155" s="61"/>
      <c r="N155" s="61"/>
      <c r="O155" s="61"/>
    </row>
    <row r="156" spans="1:16" ht="15.75" x14ac:dyDescent="0.25">
      <c r="A156" s="23" t="s">
        <v>10</v>
      </c>
      <c r="B156" s="23"/>
      <c r="C156" s="23"/>
      <c r="D156" s="23"/>
      <c r="E156" s="80">
        <f>SUM(E145:E155)</f>
        <v>25</v>
      </c>
      <c r="F156" s="119"/>
      <c r="G156" s="87"/>
      <c r="H156" s="108">
        <f>SUM(H145:H155)</f>
        <v>9295.2999999999993</v>
      </c>
      <c r="J156" s="23" t="s">
        <v>10</v>
      </c>
      <c r="K156" s="25">
        <f>SUM(K155:K155)</f>
        <v>0</v>
      </c>
      <c r="L156" s="24"/>
      <c r="M156" s="78"/>
      <c r="N156" s="78"/>
      <c r="O156" s="109">
        <f>SUM(O155:O155)</f>
        <v>0</v>
      </c>
    </row>
    <row r="157" spans="1:16" ht="14.25" customHeight="1" x14ac:dyDescent="0.25">
      <c r="K157" s="185" t="s">
        <v>11</v>
      </c>
      <c r="L157" s="186"/>
      <c r="M157" s="75"/>
      <c r="N157" s="75"/>
      <c r="O157" s="110"/>
    </row>
    <row r="158" spans="1:16" x14ac:dyDescent="0.25">
      <c r="K158" s="81"/>
      <c r="L158" s="81"/>
      <c r="M158" s="81"/>
      <c r="N158" s="81"/>
      <c r="O158" s="111"/>
    </row>
    <row r="159" spans="1:16" ht="15.75" x14ac:dyDescent="0.25">
      <c r="A159" s="64"/>
      <c r="B159" s="64"/>
      <c r="C159" s="64"/>
      <c r="D159" s="64"/>
      <c r="E159" s="65"/>
      <c r="F159" s="65"/>
      <c r="G159" s="64"/>
      <c r="H159" s="112"/>
      <c r="I159" s="63"/>
      <c r="J159" s="64"/>
      <c r="K159" s="70"/>
      <c r="L159" s="70"/>
      <c r="M159" s="70"/>
      <c r="N159" s="70"/>
      <c r="O159" s="71"/>
    </row>
    <row r="160" spans="1:16" ht="15.75" x14ac:dyDescent="0.25">
      <c r="A160" s="85" t="s">
        <v>99</v>
      </c>
      <c r="B160" s="151"/>
      <c r="C160" s="151"/>
      <c r="D160" s="151"/>
      <c r="E160" s="165" t="s">
        <v>104</v>
      </c>
      <c r="F160" s="166"/>
      <c r="G160" s="166"/>
      <c r="H160" s="166"/>
      <c r="I160" s="166"/>
      <c r="J160" s="166"/>
      <c r="K160" s="166"/>
      <c r="L160" s="166"/>
      <c r="M160" s="166"/>
      <c r="N160" s="166"/>
      <c r="O160" s="167"/>
    </row>
    <row r="161" spans="1:16" x14ac:dyDescent="0.25">
      <c r="A161" s="12" t="s">
        <v>92</v>
      </c>
      <c r="B161" s="12"/>
      <c r="C161" s="12"/>
      <c r="D161" s="12"/>
      <c r="E161" s="1" t="s">
        <v>8</v>
      </c>
      <c r="F161" s="1"/>
      <c r="G161" s="86"/>
      <c r="H161" s="86"/>
      <c r="J161" s="86" t="s">
        <v>84</v>
      </c>
      <c r="K161" s="1" t="s">
        <v>8</v>
      </c>
      <c r="L161" s="86"/>
      <c r="M161" s="86"/>
      <c r="N161" s="86"/>
      <c r="O161" s="86"/>
    </row>
    <row r="162" spans="1:16" x14ac:dyDescent="0.25">
      <c r="A162" s="79" t="s">
        <v>12</v>
      </c>
      <c r="B162" s="79"/>
      <c r="C162" s="79"/>
      <c r="D162" s="79"/>
      <c r="E162" s="1" t="s">
        <v>7</v>
      </c>
      <c r="F162" s="1"/>
      <c r="G162" s="86" t="s">
        <v>53</v>
      </c>
      <c r="H162" s="86"/>
      <c r="J162" s="79" t="s">
        <v>12</v>
      </c>
      <c r="K162" s="1" t="s">
        <v>7</v>
      </c>
      <c r="L162" s="86"/>
      <c r="M162" s="86"/>
      <c r="N162" s="86"/>
      <c r="O162" s="86"/>
    </row>
    <row r="163" spans="1:16" ht="16.5" thickBot="1" x14ac:dyDescent="0.3">
      <c r="A163" s="179" t="s">
        <v>0</v>
      </c>
      <c r="B163" s="179"/>
      <c r="C163" s="179"/>
      <c r="D163" s="179"/>
      <c r="E163" s="179"/>
      <c r="F163" s="179"/>
      <c r="G163" s="179"/>
      <c r="H163" s="179"/>
      <c r="J163" s="179" t="s">
        <v>9</v>
      </c>
      <c r="K163" s="179"/>
      <c r="L163" s="179"/>
      <c r="M163" s="179"/>
      <c r="N163" s="179"/>
      <c r="O163" s="179"/>
    </row>
    <row r="164" spans="1:16" ht="24" x14ac:dyDescent="0.25">
      <c r="A164" s="101" t="s">
        <v>1</v>
      </c>
      <c r="B164" s="101" t="s">
        <v>125</v>
      </c>
      <c r="C164" s="101" t="s">
        <v>126</v>
      </c>
      <c r="D164" s="101" t="s">
        <v>21</v>
      </c>
      <c r="E164" s="101" t="s">
        <v>2</v>
      </c>
      <c r="F164" s="102" t="s">
        <v>120</v>
      </c>
      <c r="G164" s="102" t="s">
        <v>121</v>
      </c>
      <c r="H164" s="103" t="s">
        <v>4</v>
      </c>
      <c r="J164" s="104" t="s">
        <v>1</v>
      </c>
      <c r="K164" s="104" t="s">
        <v>2</v>
      </c>
      <c r="L164" s="105" t="s">
        <v>3</v>
      </c>
      <c r="M164" s="106" t="s">
        <v>14</v>
      </c>
      <c r="N164" s="106" t="s">
        <v>15</v>
      </c>
      <c r="O164" s="107" t="s">
        <v>4</v>
      </c>
    </row>
    <row r="165" spans="1:16" ht="15.75" x14ac:dyDescent="0.25">
      <c r="A165" s="168" t="s">
        <v>5</v>
      </c>
      <c r="B165" s="169"/>
      <c r="C165" s="169"/>
      <c r="D165" s="169"/>
      <c r="E165" s="169"/>
      <c r="F165" s="169"/>
      <c r="G165" s="169"/>
      <c r="H165" s="170"/>
      <c r="J165" s="171" t="s">
        <v>5</v>
      </c>
      <c r="K165" s="172"/>
      <c r="L165" s="172"/>
      <c r="M165" s="172"/>
      <c r="N165" s="172"/>
      <c r="O165" s="173"/>
    </row>
    <row r="166" spans="1:16" x14ac:dyDescent="0.25">
      <c r="A166" s="4" t="s">
        <v>55</v>
      </c>
      <c r="B166" s="4" t="s">
        <v>129</v>
      </c>
      <c r="C166" s="4" t="s">
        <v>127</v>
      </c>
      <c r="D166" s="4" t="s">
        <v>146</v>
      </c>
      <c r="E166" s="4">
        <v>3</v>
      </c>
      <c r="F166" s="4"/>
      <c r="G166" s="7">
        <v>310</v>
      </c>
      <c r="H166" s="59">
        <f>E166*(G166+F166)</f>
        <v>930</v>
      </c>
      <c r="J166" s="60"/>
      <c r="K166" s="62"/>
      <c r="L166" s="61"/>
      <c r="M166" s="61"/>
      <c r="N166" s="61"/>
      <c r="O166" s="61"/>
    </row>
    <row r="167" spans="1:16" x14ac:dyDescent="0.25">
      <c r="A167" s="4" t="s">
        <v>56</v>
      </c>
      <c r="B167" s="4" t="s">
        <v>135</v>
      </c>
      <c r="C167" s="4" t="s">
        <v>127</v>
      </c>
      <c r="D167" s="4" t="s">
        <v>146</v>
      </c>
      <c r="E167" s="4">
        <v>2</v>
      </c>
      <c r="F167" s="4"/>
      <c r="G167" s="7">
        <v>338</v>
      </c>
      <c r="H167" s="59">
        <f t="shared" ref="H167:H176" si="7">E167*(G167+F167)</f>
        <v>676</v>
      </c>
      <c r="J167" s="60"/>
      <c r="K167" s="62"/>
      <c r="L167" s="61"/>
      <c r="M167" s="61"/>
      <c r="N167" s="61"/>
      <c r="O167" s="61"/>
    </row>
    <row r="168" spans="1:16" x14ac:dyDescent="0.25">
      <c r="A168" s="4" t="s">
        <v>67</v>
      </c>
      <c r="B168" s="4" t="s">
        <v>128</v>
      </c>
      <c r="C168" s="4" t="s">
        <v>127</v>
      </c>
      <c r="D168" s="4" t="s">
        <v>146</v>
      </c>
      <c r="E168" s="4">
        <v>1</v>
      </c>
      <c r="F168" s="4"/>
      <c r="G168" s="84">
        <v>248</v>
      </c>
      <c r="H168" s="59">
        <f t="shared" si="7"/>
        <v>248</v>
      </c>
      <c r="J168" s="60"/>
      <c r="K168" s="62"/>
      <c r="L168" s="61"/>
      <c r="M168" s="61"/>
      <c r="N168" s="61"/>
      <c r="O168" s="61"/>
    </row>
    <row r="169" spans="1:16" x14ac:dyDescent="0.25">
      <c r="A169" s="4" t="s">
        <v>68</v>
      </c>
      <c r="B169" s="4" t="s">
        <v>132</v>
      </c>
      <c r="C169" s="4" t="s">
        <v>127</v>
      </c>
      <c r="D169" s="4" t="s">
        <v>146</v>
      </c>
      <c r="E169" s="4">
        <v>2</v>
      </c>
      <c r="F169" s="4"/>
      <c r="G169" s="84">
        <v>400</v>
      </c>
      <c r="H169" s="59">
        <f t="shared" si="7"/>
        <v>800</v>
      </c>
      <c r="J169" s="60"/>
      <c r="K169" s="62"/>
      <c r="L169" s="61"/>
      <c r="M169" s="61"/>
      <c r="N169" s="61"/>
      <c r="O169" s="61"/>
    </row>
    <row r="170" spans="1:16" x14ac:dyDescent="0.25">
      <c r="A170" s="4" t="s">
        <v>69</v>
      </c>
      <c r="B170" s="4" t="s">
        <v>131</v>
      </c>
      <c r="C170" s="4" t="s">
        <v>127</v>
      </c>
      <c r="D170" s="4" t="s">
        <v>146</v>
      </c>
      <c r="E170" s="4">
        <v>1</v>
      </c>
      <c r="F170" s="4"/>
      <c r="G170" s="84">
        <v>330</v>
      </c>
      <c r="H170" s="59">
        <f t="shared" si="7"/>
        <v>330</v>
      </c>
      <c r="J170" s="60"/>
      <c r="K170" s="62"/>
      <c r="L170" s="61"/>
      <c r="M170" s="61"/>
      <c r="N170" s="61"/>
      <c r="O170" s="61"/>
    </row>
    <row r="171" spans="1:16" x14ac:dyDescent="0.25">
      <c r="A171" s="4" t="s">
        <v>57</v>
      </c>
      <c r="B171" s="4" t="s">
        <v>130</v>
      </c>
      <c r="C171" s="4" t="s">
        <v>127</v>
      </c>
      <c r="D171" s="4" t="s">
        <v>146</v>
      </c>
      <c r="E171" s="4">
        <v>4</v>
      </c>
      <c r="F171" s="4"/>
      <c r="G171" s="7">
        <v>300</v>
      </c>
      <c r="H171" s="59">
        <f t="shared" si="7"/>
        <v>1200</v>
      </c>
      <c r="J171" s="60"/>
      <c r="K171" s="62"/>
      <c r="L171" s="61"/>
      <c r="M171" s="61"/>
      <c r="N171" s="61"/>
      <c r="O171" s="61"/>
    </row>
    <row r="172" spans="1:16" x14ac:dyDescent="0.25">
      <c r="A172" s="4" t="s">
        <v>58</v>
      </c>
      <c r="B172" s="4" t="s">
        <v>133</v>
      </c>
      <c r="C172" s="4" t="s">
        <v>127</v>
      </c>
      <c r="D172" s="4" t="s">
        <v>146</v>
      </c>
      <c r="E172" s="4">
        <v>2</v>
      </c>
      <c r="F172" s="4"/>
      <c r="G172" s="7">
        <v>750</v>
      </c>
      <c r="H172" s="59">
        <f t="shared" si="7"/>
        <v>1500</v>
      </c>
      <c r="J172" s="60"/>
      <c r="K172" s="62"/>
      <c r="L172" s="61"/>
      <c r="M172" s="61"/>
      <c r="N172" s="61"/>
      <c r="O172" s="61"/>
    </row>
    <row r="173" spans="1:16" x14ac:dyDescent="0.25">
      <c r="A173" s="4" t="s">
        <v>59</v>
      </c>
      <c r="B173" s="4" t="s">
        <v>134</v>
      </c>
      <c r="C173" s="4" t="s">
        <v>127</v>
      </c>
      <c r="D173" s="4" t="s">
        <v>146</v>
      </c>
      <c r="E173" s="5">
        <v>1</v>
      </c>
      <c r="F173" s="5"/>
      <c r="G173" s="7">
        <v>395</v>
      </c>
      <c r="H173" s="59">
        <f t="shared" si="7"/>
        <v>395</v>
      </c>
      <c r="J173" s="60"/>
      <c r="K173" s="62"/>
      <c r="L173" s="61"/>
      <c r="M173" s="61"/>
      <c r="N173" s="61"/>
      <c r="O173" s="61"/>
    </row>
    <row r="174" spans="1:16" x14ac:dyDescent="0.25">
      <c r="A174" s="4" t="s">
        <v>60</v>
      </c>
      <c r="B174" s="4" t="s">
        <v>136</v>
      </c>
      <c r="C174" s="4" t="s">
        <v>127</v>
      </c>
      <c r="D174" s="4" t="s">
        <v>146</v>
      </c>
      <c r="E174" s="5">
        <v>1</v>
      </c>
      <c r="F174" s="5"/>
      <c r="G174" s="7">
        <v>450</v>
      </c>
      <c r="H174" s="59">
        <f t="shared" si="7"/>
        <v>450</v>
      </c>
      <c r="J174" s="60"/>
      <c r="K174" s="62"/>
      <c r="L174" s="61"/>
      <c r="M174" s="61"/>
      <c r="N174" s="61"/>
      <c r="O174" s="61"/>
      <c r="P174" s="58"/>
    </row>
    <row r="175" spans="1:16" x14ac:dyDescent="0.25">
      <c r="A175" s="4" t="s">
        <v>52</v>
      </c>
      <c r="B175" s="4" t="s">
        <v>137</v>
      </c>
      <c r="C175" s="4" t="s">
        <v>127</v>
      </c>
      <c r="D175" s="4" t="s">
        <v>146</v>
      </c>
      <c r="E175" s="5">
        <v>7</v>
      </c>
      <c r="F175" s="5"/>
      <c r="G175" s="7">
        <v>346.9</v>
      </c>
      <c r="H175" s="59">
        <f t="shared" si="7"/>
        <v>2428.2999999999997</v>
      </c>
      <c r="J175" s="60"/>
      <c r="K175" s="62"/>
      <c r="L175" s="61"/>
      <c r="M175" s="61"/>
      <c r="N175" s="61"/>
      <c r="O175" s="61"/>
    </row>
    <row r="176" spans="1:16" x14ac:dyDescent="0.25">
      <c r="A176" s="4" t="s">
        <v>70</v>
      </c>
      <c r="B176" s="4" t="s">
        <v>138</v>
      </c>
      <c r="C176" s="4" t="s">
        <v>127</v>
      </c>
      <c r="D176" s="4" t="s">
        <v>146</v>
      </c>
      <c r="E176" s="5">
        <v>1</v>
      </c>
      <c r="F176" s="5"/>
      <c r="G176" s="7">
        <v>338</v>
      </c>
      <c r="H176" s="59">
        <f t="shared" si="7"/>
        <v>338</v>
      </c>
      <c r="I176" s="57"/>
      <c r="J176" s="60"/>
      <c r="K176" s="62"/>
      <c r="L176" s="61"/>
      <c r="M176" s="61"/>
      <c r="N176" s="61"/>
      <c r="O176" s="61"/>
    </row>
    <row r="177" spans="1:15" ht="15.75" x14ac:dyDescent="0.25">
      <c r="A177" s="23" t="s">
        <v>10</v>
      </c>
      <c r="B177" s="147"/>
      <c r="C177" s="147"/>
      <c r="D177" s="147"/>
      <c r="E177" s="77">
        <f>SUM(E166:E176)</f>
        <v>25</v>
      </c>
      <c r="F177" s="143"/>
      <c r="G177" s="24"/>
      <c r="H177" s="108">
        <f>SUM(H166:H176)</f>
        <v>9295.2999999999993</v>
      </c>
      <c r="J177" s="23" t="s">
        <v>10</v>
      </c>
      <c r="K177" s="25">
        <f>SUM(K176:K176)</f>
        <v>0</v>
      </c>
      <c r="L177" s="24"/>
      <c r="M177" s="78"/>
      <c r="N177" s="78"/>
      <c r="O177" s="109">
        <f>SUM(O176:O176)</f>
        <v>0</v>
      </c>
    </row>
    <row r="178" spans="1:15" x14ac:dyDescent="0.25">
      <c r="K178" s="185" t="s">
        <v>11</v>
      </c>
      <c r="L178" s="186"/>
      <c r="M178" s="75"/>
      <c r="N178" s="75"/>
      <c r="O178" s="110"/>
    </row>
    <row r="179" spans="1:15" x14ac:dyDescent="0.25">
      <c r="N179" s="15"/>
      <c r="O179" s="16"/>
    </row>
    <row r="180" spans="1:15" ht="15.75" x14ac:dyDescent="0.25">
      <c r="A180" s="85" t="s">
        <v>106</v>
      </c>
      <c r="B180" s="150"/>
      <c r="C180" s="150"/>
      <c r="D180" s="150"/>
      <c r="E180" s="194" t="s">
        <v>89</v>
      </c>
      <c r="F180" s="194"/>
      <c r="G180" s="194"/>
      <c r="H180" s="194"/>
      <c r="I180" s="194"/>
      <c r="J180" s="194"/>
      <c r="K180" s="194"/>
      <c r="L180" s="194"/>
      <c r="M180" s="194"/>
      <c r="N180" s="194"/>
      <c r="O180" s="194"/>
    </row>
    <row r="181" spans="1:15" x14ac:dyDescent="0.25">
      <c r="A181" s="97" t="s">
        <v>91</v>
      </c>
      <c r="B181" s="155"/>
      <c r="C181" s="155"/>
      <c r="D181" s="155"/>
      <c r="E181" s="88" t="s">
        <v>8</v>
      </c>
      <c r="F181" s="88"/>
      <c r="G181" s="98"/>
      <c r="H181" s="99"/>
      <c r="J181" s="97" t="s">
        <v>83</v>
      </c>
      <c r="K181" s="88" t="s">
        <v>8</v>
      </c>
      <c r="L181" s="98"/>
      <c r="M181" s="98"/>
      <c r="N181" s="98"/>
      <c r="O181" s="99"/>
    </row>
    <row r="182" spans="1:15" x14ac:dyDescent="0.25">
      <c r="A182" s="89" t="s">
        <v>12</v>
      </c>
      <c r="B182" s="149"/>
      <c r="C182" s="149"/>
      <c r="D182" s="149"/>
      <c r="E182" s="90" t="s">
        <v>7</v>
      </c>
      <c r="F182" s="90"/>
      <c r="G182" s="91" t="s">
        <v>90</v>
      </c>
      <c r="H182" s="100"/>
      <c r="J182" s="89" t="s">
        <v>12</v>
      </c>
      <c r="K182" s="90" t="s">
        <v>7</v>
      </c>
      <c r="L182" s="91"/>
      <c r="M182" s="91"/>
      <c r="N182" s="91"/>
      <c r="O182" s="100"/>
    </row>
    <row r="183" spans="1:15" ht="16.5" thickBot="1" x14ac:dyDescent="0.3">
      <c r="A183" s="178" t="s">
        <v>0</v>
      </c>
      <c r="B183" s="179"/>
      <c r="C183" s="179"/>
      <c r="D183" s="179"/>
      <c r="E183" s="179"/>
      <c r="F183" s="179"/>
      <c r="G183" s="179"/>
      <c r="H183" s="180"/>
      <c r="J183" s="178" t="s">
        <v>9</v>
      </c>
      <c r="K183" s="179"/>
      <c r="L183" s="179"/>
      <c r="M183" s="179"/>
      <c r="N183" s="179"/>
      <c r="O183" s="180"/>
    </row>
    <row r="184" spans="1:15" ht="24" x14ac:dyDescent="0.25">
      <c r="A184" s="101" t="s">
        <v>1</v>
      </c>
      <c r="B184" s="101" t="s">
        <v>125</v>
      </c>
      <c r="C184" s="101" t="s">
        <v>126</v>
      </c>
      <c r="D184" s="101" t="s">
        <v>21</v>
      </c>
      <c r="E184" s="101" t="s">
        <v>2</v>
      </c>
      <c r="F184" s="102" t="s">
        <v>120</v>
      </c>
      <c r="G184" s="102" t="s">
        <v>121</v>
      </c>
      <c r="H184" s="103" t="s">
        <v>4</v>
      </c>
      <c r="J184" s="104" t="s">
        <v>1</v>
      </c>
      <c r="K184" s="104" t="s">
        <v>2</v>
      </c>
      <c r="L184" s="105" t="s">
        <v>3</v>
      </c>
      <c r="M184" s="106" t="s">
        <v>14</v>
      </c>
      <c r="N184" s="106" t="s">
        <v>15</v>
      </c>
      <c r="O184" s="107" t="s">
        <v>4</v>
      </c>
    </row>
    <row r="185" spans="1:15" ht="15.75" x14ac:dyDescent="0.25">
      <c r="A185" s="168" t="s">
        <v>5</v>
      </c>
      <c r="B185" s="169"/>
      <c r="C185" s="169"/>
      <c r="D185" s="169"/>
      <c r="E185" s="169"/>
      <c r="F185" s="169"/>
      <c r="G185" s="169"/>
      <c r="H185" s="170"/>
      <c r="J185" s="171" t="s">
        <v>5</v>
      </c>
      <c r="K185" s="172"/>
      <c r="L185" s="172"/>
      <c r="M185" s="172"/>
      <c r="N185" s="172"/>
      <c r="O185" s="173"/>
    </row>
    <row r="186" spans="1:15" ht="15.75" x14ac:dyDescent="0.25">
      <c r="A186" s="4" t="s">
        <v>67</v>
      </c>
      <c r="B186" s="4" t="s">
        <v>128</v>
      </c>
      <c r="C186" s="4" t="s">
        <v>127</v>
      </c>
      <c r="D186" s="4" t="s">
        <v>146</v>
      </c>
      <c r="E186" s="4">
        <v>2</v>
      </c>
      <c r="F186" s="4"/>
      <c r="G186" s="84">
        <v>248</v>
      </c>
      <c r="H186" s="7">
        <f>E186*(G186+F186)</f>
        <v>496</v>
      </c>
      <c r="J186" s="27"/>
      <c r="K186" s="27"/>
      <c r="L186" s="27"/>
      <c r="M186" s="27"/>
      <c r="N186" s="27"/>
      <c r="O186" s="27"/>
    </row>
    <row r="187" spans="1:15" ht="15.75" x14ac:dyDescent="0.25">
      <c r="A187" s="4" t="s">
        <v>55</v>
      </c>
      <c r="B187" s="4" t="s">
        <v>129</v>
      </c>
      <c r="C187" s="4" t="s">
        <v>127</v>
      </c>
      <c r="D187" s="4" t="s">
        <v>146</v>
      </c>
      <c r="E187" s="4">
        <v>4</v>
      </c>
      <c r="F187" s="4"/>
      <c r="G187" s="7">
        <v>310</v>
      </c>
      <c r="H187" s="7">
        <f t="shared" ref="H187:H199" si="8">E187*(G187+F187)</f>
        <v>1240</v>
      </c>
      <c r="J187" s="27"/>
      <c r="K187" s="27"/>
      <c r="L187" s="27"/>
      <c r="M187" s="27"/>
      <c r="N187" s="27"/>
      <c r="O187" s="27"/>
    </row>
    <row r="188" spans="1:15" ht="15.75" x14ac:dyDescent="0.25">
      <c r="A188" s="4" t="s">
        <v>61</v>
      </c>
      <c r="B188" s="4" t="s">
        <v>139</v>
      </c>
      <c r="C188" s="4" t="s">
        <v>127</v>
      </c>
      <c r="D188" s="4" t="s">
        <v>146</v>
      </c>
      <c r="E188" s="4">
        <v>3</v>
      </c>
      <c r="F188" s="4"/>
      <c r="G188" s="84">
        <v>352</v>
      </c>
      <c r="H188" s="7">
        <f t="shared" si="8"/>
        <v>1056</v>
      </c>
      <c r="J188" s="27"/>
      <c r="K188" s="27"/>
      <c r="L188" s="27"/>
      <c r="M188" s="27"/>
      <c r="N188" s="27"/>
      <c r="O188" s="27"/>
    </row>
    <row r="189" spans="1:15" ht="15.75" x14ac:dyDescent="0.25">
      <c r="A189" s="4" t="s">
        <v>76</v>
      </c>
      <c r="B189" s="4" t="s">
        <v>141</v>
      </c>
      <c r="C189" s="4" t="s">
        <v>127</v>
      </c>
      <c r="D189" s="4" t="s">
        <v>146</v>
      </c>
      <c r="E189" s="5">
        <v>1</v>
      </c>
      <c r="F189" s="5"/>
      <c r="G189" s="84">
        <v>530</v>
      </c>
      <c r="H189" s="7">
        <f t="shared" si="8"/>
        <v>530</v>
      </c>
      <c r="J189" s="27"/>
      <c r="K189" s="27"/>
      <c r="L189" s="27"/>
      <c r="M189" s="27"/>
      <c r="N189" s="27"/>
      <c r="O189" s="27"/>
    </row>
    <row r="190" spans="1:15" ht="15.75" x14ac:dyDescent="0.25">
      <c r="A190" s="4" t="s">
        <v>57</v>
      </c>
      <c r="B190" s="4" t="s">
        <v>130</v>
      </c>
      <c r="C190" s="4" t="s">
        <v>127</v>
      </c>
      <c r="D190" s="4" t="s">
        <v>146</v>
      </c>
      <c r="E190" s="4">
        <v>5</v>
      </c>
      <c r="F190" s="4"/>
      <c r="G190" s="7">
        <v>300</v>
      </c>
      <c r="H190" s="7">
        <f t="shared" si="8"/>
        <v>1500</v>
      </c>
      <c r="J190" s="27"/>
      <c r="K190" s="27"/>
      <c r="L190" s="27"/>
      <c r="M190" s="27"/>
      <c r="N190" s="27"/>
      <c r="O190" s="27"/>
    </row>
    <row r="191" spans="1:15" ht="15.75" x14ac:dyDescent="0.25">
      <c r="A191" s="4" t="s">
        <v>69</v>
      </c>
      <c r="B191" s="4" t="s">
        <v>131</v>
      </c>
      <c r="C191" s="4" t="s">
        <v>127</v>
      </c>
      <c r="D191" s="4" t="s">
        <v>146</v>
      </c>
      <c r="E191" s="4">
        <v>1</v>
      </c>
      <c r="F191" s="4"/>
      <c r="G191" s="84">
        <v>330</v>
      </c>
      <c r="H191" s="7">
        <f t="shared" si="8"/>
        <v>330</v>
      </c>
      <c r="J191" s="27"/>
      <c r="K191" s="27"/>
      <c r="L191" s="27"/>
      <c r="M191" s="27"/>
      <c r="N191" s="27"/>
      <c r="O191" s="27"/>
    </row>
    <row r="192" spans="1:15" ht="15.75" x14ac:dyDescent="0.25">
      <c r="A192" s="4" t="s">
        <v>68</v>
      </c>
      <c r="B192" s="4" t="s">
        <v>132</v>
      </c>
      <c r="C192" s="4" t="s">
        <v>127</v>
      </c>
      <c r="D192" s="4" t="s">
        <v>146</v>
      </c>
      <c r="E192" s="4">
        <v>2</v>
      </c>
      <c r="F192" s="4"/>
      <c r="G192" s="84">
        <v>400</v>
      </c>
      <c r="H192" s="7">
        <f t="shared" si="8"/>
        <v>800</v>
      </c>
      <c r="J192" s="27"/>
      <c r="K192" s="27"/>
      <c r="L192" s="27"/>
      <c r="M192" s="27"/>
      <c r="N192" s="27"/>
      <c r="O192" s="27"/>
    </row>
    <row r="193" spans="1:15" ht="15.75" x14ac:dyDescent="0.25">
      <c r="A193" s="4" t="s">
        <v>58</v>
      </c>
      <c r="B193" s="4" t="s">
        <v>133</v>
      </c>
      <c r="C193" s="4" t="s">
        <v>127</v>
      </c>
      <c r="D193" s="4" t="s">
        <v>146</v>
      </c>
      <c r="E193" s="4">
        <v>6</v>
      </c>
      <c r="F193" s="4"/>
      <c r="G193" s="7">
        <v>750</v>
      </c>
      <c r="H193" s="7">
        <f t="shared" si="8"/>
        <v>4500</v>
      </c>
      <c r="J193" s="27"/>
      <c r="K193" s="27"/>
      <c r="L193" s="27"/>
      <c r="M193" s="27"/>
      <c r="N193" s="27"/>
      <c r="O193" s="27"/>
    </row>
    <row r="194" spans="1:15" ht="15.75" x14ac:dyDescent="0.25">
      <c r="A194" s="4" t="s">
        <v>59</v>
      </c>
      <c r="B194" s="4" t="s">
        <v>134</v>
      </c>
      <c r="C194" s="4" t="s">
        <v>127</v>
      </c>
      <c r="D194" s="4" t="s">
        <v>146</v>
      </c>
      <c r="E194" s="5">
        <v>1</v>
      </c>
      <c r="F194" s="5"/>
      <c r="G194" s="7">
        <v>395</v>
      </c>
      <c r="H194" s="7">
        <f t="shared" si="8"/>
        <v>395</v>
      </c>
      <c r="J194" s="27"/>
      <c r="K194" s="27"/>
      <c r="L194" s="27"/>
      <c r="M194" s="27"/>
      <c r="N194" s="27"/>
      <c r="O194" s="27"/>
    </row>
    <row r="195" spans="1:15" ht="15.75" x14ac:dyDescent="0.25">
      <c r="A195" s="4" t="s">
        <v>56</v>
      </c>
      <c r="B195" s="4" t="s">
        <v>135</v>
      </c>
      <c r="C195" s="4" t="s">
        <v>127</v>
      </c>
      <c r="D195" s="4" t="s">
        <v>146</v>
      </c>
      <c r="E195" s="4">
        <v>2</v>
      </c>
      <c r="F195" s="4"/>
      <c r="G195" s="7">
        <v>338</v>
      </c>
      <c r="H195" s="7">
        <f t="shared" si="8"/>
        <v>676</v>
      </c>
      <c r="J195" s="27"/>
      <c r="K195" s="27"/>
      <c r="L195" s="27"/>
      <c r="M195" s="27"/>
      <c r="N195" s="27"/>
      <c r="O195" s="27"/>
    </row>
    <row r="196" spans="1:15" ht="15.75" x14ac:dyDescent="0.25">
      <c r="A196" s="4" t="s">
        <v>60</v>
      </c>
      <c r="B196" s="4" t="s">
        <v>136</v>
      </c>
      <c r="C196" s="4" t="s">
        <v>127</v>
      </c>
      <c r="D196" s="4" t="s">
        <v>146</v>
      </c>
      <c r="E196" s="5">
        <v>1</v>
      </c>
      <c r="F196" s="5"/>
      <c r="G196" s="7">
        <v>450</v>
      </c>
      <c r="H196" s="7">
        <f t="shared" si="8"/>
        <v>450</v>
      </c>
      <c r="J196" s="27"/>
      <c r="K196" s="27"/>
      <c r="L196" s="27"/>
      <c r="M196" s="27"/>
      <c r="N196" s="27"/>
      <c r="O196" s="27"/>
    </row>
    <row r="197" spans="1:15" ht="15.75" x14ac:dyDescent="0.25">
      <c r="A197" s="4" t="s">
        <v>52</v>
      </c>
      <c r="B197" s="4" t="s">
        <v>137</v>
      </c>
      <c r="C197" s="4" t="s">
        <v>127</v>
      </c>
      <c r="D197" s="4" t="s">
        <v>146</v>
      </c>
      <c r="E197" s="5">
        <v>8</v>
      </c>
      <c r="F197" s="5"/>
      <c r="G197" s="7">
        <v>346.9</v>
      </c>
      <c r="H197" s="7">
        <f t="shared" si="8"/>
        <v>2775.2</v>
      </c>
      <c r="J197" s="27"/>
      <c r="K197" s="27"/>
      <c r="L197" s="27"/>
      <c r="M197" s="27"/>
      <c r="N197" s="27"/>
      <c r="O197" s="27"/>
    </row>
    <row r="198" spans="1:15" ht="15.75" x14ac:dyDescent="0.25">
      <c r="A198" s="4" t="s">
        <v>75</v>
      </c>
      <c r="B198" s="4" t="s">
        <v>144</v>
      </c>
      <c r="C198" s="4" t="s">
        <v>127</v>
      </c>
      <c r="D198" s="4" t="s">
        <v>146</v>
      </c>
      <c r="E198" s="5">
        <v>1</v>
      </c>
      <c r="F198" s="5"/>
      <c r="G198" s="84">
        <v>20</v>
      </c>
      <c r="H198" s="7">
        <f t="shared" si="8"/>
        <v>20</v>
      </c>
      <c r="J198" s="2"/>
      <c r="K198" s="3"/>
      <c r="L198" s="6"/>
      <c r="M198" s="13"/>
      <c r="N198" s="13"/>
      <c r="O198" s="6"/>
    </row>
    <row r="199" spans="1:15" ht="16.5" customHeight="1" x14ac:dyDescent="0.25">
      <c r="A199" s="4" t="s">
        <v>70</v>
      </c>
      <c r="B199" s="4" t="s">
        <v>138</v>
      </c>
      <c r="C199" s="4" t="s">
        <v>127</v>
      </c>
      <c r="D199" s="4" t="s">
        <v>146</v>
      </c>
      <c r="E199" s="5">
        <v>1</v>
      </c>
      <c r="F199" s="5"/>
      <c r="G199" s="7">
        <v>338</v>
      </c>
      <c r="H199" s="7">
        <f t="shared" si="8"/>
        <v>338</v>
      </c>
      <c r="J199" s="2"/>
      <c r="K199" s="2"/>
      <c r="L199" s="6"/>
      <c r="M199" s="6"/>
      <c r="N199" s="6"/>
      <c r="O199" s="6"/>
    </row>
    <row r="200" spans="1:15" ht="15.75" x14ac:dyDescent="0.25">
      <c r="A200" s="23" t="s">
        <v>36</v>
      </c>
      <c r="B200" s="147"/>
      <c r="C200" s="147"/>
      <c r="D200" s="147"/>
      <c r="E200" s="77">
        <f>SUM(E186:E199)</f>
        <v>38</v>
      </c>
      <c r="F200" s="143"/>
      <c r="G200" s="24"/>
      <c r="H200" s="31">
        <f>SUM(H186:H199)</f>
        <v>15106.2</v>
      </c>
      <c r="J200" s="23" t="s">
        <v>10</v>
      </c>
      <c r="K200" s="25">
        <f>SUM(K198:K199)</f>
        <v>0</v>
      </c>
      <c r="L200" s="24"/>
      <c r="M200" s="78"/>
      <c r="N200" s="78"/>
      <c r="O200" s="109">
        <f>SUM(O198:O199)</f>
        <v>0</v>
      </c>
    </row>
    <row r="201" spans="1:15" ht="15.75" x14ac:dyDescent="0.25">
      <c r="A201" s="168" t="s">
        <v>6</v>
      </c>
      <c r="B201" s="169"/>
      <c r="C201" s="169"/>
      <c r="D201" s="169"/>
      <c r="E201" s="169"/>
      <c r="F201" s="169"/>
      <c r="G201" s="169"/>
      <c r="H201" s="170"/>
      <c r="J201" s="171" t="s">
        <v>6</v>
      </c>
      <c r="K201" s="172"/>
      <c r="L201" s="172"/>
      <c r="M201" s="172"/>
      <c r="N201" s="172"/>
      <c r="O201" s="173"/>
    </row>
    <row r="202" spans="1:15" ht="15.75" x14ac:dyDescent="0.25">
      <c r="A202" s="2" t="s">
        <v>63</v>
      </c>
      <c r="B202" s="2" t="s">
        <v>147</v>
      </c>
      <c r="C202" s="2" t="s">
        <v>149</v>
      </c>
      <c r="D202" s="4" t="s">
        <v>146</v>
      </c>
      <c r="E202" s="134">
        <v>64</v>
      </c>
      <c r="F202" s="134"/>
      <c r="G202" s="7">
        <v>3956.14</v>
      </c>
      <c r="H202" s="7">
        <f>E202*(G202+F202)</f>
        <v>253192.95999999999</v>
      </c>
      <c r="J202" s="4"/>
      <c r="K202" s="5"/>
      <c r="L202" s="6"/>
      <c r="M202" s="13"/>
      <c r="N202" s="13"/>
      <c r="O202" s="6"/>
    </row>
    <row r="203" spans="1:15" x14ac:dyDescent="0.25">
      <c r="A203" s="2"/>
      <c r="B203" s="2"/>
      <c r="C203" s="2"/>
      <c r="D203" s="2"/>
      <c r="E203" s="2"/>
      <c r="F203" s="2"/>
      <c r="G203" s="7"/>
      <c r="H203" s="7"/>
      <c r="J203" s="4"/>
      <c r="K203" s="5"/>
      <c r="L203" s="6"/>
      <c r="M203" s="6"/>
      <c r="N203" s="6"/>
      <c r="O203" s="6"/>
    </row>
    <row r="204" spans="1:15" ht="15.75" x14ac:dyDescent="0.25">
      <c r="A204" s="23" t="s">
        <v>35</v>
      </c>
      <c r="B204" s="23"/>
      <c r="C204" s="23"/>
      <c r="D204" s="23"/>
      <c r="E204" s="80">
        <f>SUM(E202:E203)</f>
        <v>64</v>
      </c>
      <c r="F204" s="144"/>
      <c r="G204" s="24"/>
      <c r="H204" s="31">
        <f>SUM(H202:H203)</f>
        <v>253192.95999999999</v>
      </c>
      <c r="J204" s="174" t="s">
        <v>10</v>
      </c>
      <c r="K204" s="175"/>
      <c r="L204" s="176"/>
      <c r="M204" s="78"/>
      <c r="N204" s="78"/>
      <c r="O204" s="109">
        <f>SUM(O202:O203)</f>
        <v>0</v>
      </c>
    </row>
    <row r="205" spans="1:15" ht="15.75" x14ac:dyDescent="0.25">
      <c r="A205" s="23" t="s">
        <v>37</v>
      </c>
      <c r="B205" s="23"/>
      <c r="C205" s="23"/>
      <c r="D205" s="23"/>
      <c r="E205" s="80">
        <f>E204+E200</f>
        <v>102</v>
      </c>
      <c r="F205" s="119"/>
      <c r="G205" s="87"/>
      <c r="H205" s="108">
        <f>H204+H200</f>
        <v>268299.15999999997</v>
      </c>
      <c r="K205" s="177" t="s">
        <v>11</v>
      </c>
      <c r="L205" s="177"/>
      <c r="M205" s="75"/>
      <c r="N205" s="75"/>
      <c r="O205" s="110"/>
    </row>
    <row r="206" spans="1:15" x14ac:dyDescent="0.25">
      <c r="K206" s="81"/>
      <c r="L206" s="81"/>
      <c r="M206" s="81"/>
      <c r="N206" s="81"/>
      <c r="O206" s="111"/>
    </row>
    <row r="207" spans="1:15" x14ac:dyDescent="0.25">
      <c r="A207" s="190" t="s">
        <v>16</v>
      </c>
      <c r="B207" s="190"/>
      <c r="C207" s="190"/>
      <c r="D207" s="190"/>
      <c r="E207" s="190"/>
      <c r="F207" s="190"/>
      <c r="G207" s="190"/>
      <c r="H207" s="190"/>
      <c r="J207" s="190" t="s">
        <v>17</v>
      </c>
      <c r="K207" s="190"/>
      <c r="L207" s="190"/>
      <c r="M207" s="190"/>
      <c r="N207" s="190"/>
      <c r="O207" s="114"/>
    </row>
    <row r="208" spans="1:15" x14ac:dyDescent="0.25">
      <c r="A208" s="191" t="s">
        <v>12</v>
      </c>
      <c r="B208" s="191"/>
      <c r="C208" s="191"/>
      <c r="D208" s="191"/>
      <c r="E208" s="191"/>
      <c r="F208" s="191"/>
      <c r="G208" s="191"/>
      <c r="H208" s="158">
        <f>H26+H45+H72+H92+H112+H135+H156+H177+H200</f>
        <v>101455.5</v>
      </c>
      <c r="J208" s="191" t="s">
        <v>12</v>
      </c>
      <c r="K208" s="191"/>
      <c r="L208" s="191"/>
      <c r="M208" s="192"/>
      <c r="N208" s="192"/>
      <c r="O208" s="115"/>
    </row>
    <row r="209" spans="1:15" x14ac:dyDescent="0.25">
      <c r="A209" s="191" t="s">
        <v>13</v>
      </c>
      <c r="B209" s="191"/>
      <c r="C209" s="191"/>
      <c r="D209" s="191"/>
      <c r="E209" s="191"/>
      <c r="F209" s="191"/>
      <c r="G209" s="191"/>
      <c r="H209" s="159">
        <f>H116+H204</f>
        <v>318600.26</v>
      </c>
      <c r="J209" s="191" t="s">
        <v>13</v>
      </c>
      <c r="K209" s="191"/>
      <c r="L209" s="191"/>
      <c r="M209" s="192"/>
      <c r="N209" s="192"/>
      <c r="O209" s="115"/>
    </row>
    <row r="210" spans="1:15" x14ac:dyDescent="0.25">
      <c r="A210" s="190" t="s">
        <v>10</v>
      </c>
      <c r="B210" s="190"/>
      <c r="C210" s="190"/>
      <c r="D210" s="190"/>
      <c r="E210" s="190"/>
      <c r="F210" s="190"/>
      <c r="G210" s="190"/>
      <c r="H210" s="145">
        <f>SUM(H208:H209)</f>
        <v>420055.76</v>
      </c>
      <c r="J210" s="190" t="s">
        <v>10</v>
      </c>
      <c r="K210" s="190"/>
      <c r="L210" s="190"/>
      <c r="M210" s="193"/>
      <c r="N210" s="193"/>
      <c r="O210" s="116"/>
    </row>
    <row r="213" spans="1:15" x14ac:dyDescent="0.25">
      <c r="A213" s="187" t="s">
        <v>43</v>
      </c>
      <c r="B213" s="188"/>
      <c r="C213" s="188"/>
      <c r="D213" s="188"/>
      <c r="E213" s="188"/>
      <c r="F213" s="188"/>
      <c r="G213" s="189"/>
      <c r="H213" s="55">
        <f>H208</f>
        <v>101455.5</v>
      </c>
    </row>
    <row r="214" spans="1:15" x14ac:dyDescent="0.25">
      <c r="A214" s="187" t="s">
        <v>44</v>
      </c>
      <c r="B214" s="188"/>
      <c r="C214" s="188"/>
      <c r="D214" s="188"/>
      <c r="E214" s="188"/>
      <c r="F214" s="188"/>
      <c r="G214" s="189"/>
      <c r="H214" s="55">
        <f>H209</f>
        <v>318600.26</v>
      </c>
    </row>
    <row r="215" spans="1:15" x14ac:dyDescent="0.25">
      <c r="A215" s="182" t="s">
        <v>45</v>
      </c>
      <c r="B215" s="183"/>
      <c r="C215" s="183"/>
      <c r="D215" s="183"/>
      <c r="E215" s="183"/>
      <c r="F215" s="183"/>
      <c r="G215" s="184"/>
      <c r="H215" s="56">
        <f>H213+H214</f>
        <v>420055.76</v>
      </c>
    </row>
    <row r="217" spans="1:15" x14ac:dyDescent="0.25">
      <c r="H217" s="117"/>
    </row>
    <row r="218" spans="1:15" x14ac:dyDescent="0.25">
      <c r="H218" s="117"/>
    </row>
    <row r="219" spans="1:15" x14ac:dyDescent="0.25">
      <c r="H219" s="117"/>
    </row>
  </sheetData>
  <sortState ref="A84:D94">
    <sortCondition ref="A84:A94"/>
  </sortState>
  <customSheetViews>
    <customSheetView guid="{6B2C8637-78CC-4CB6-97F7-DEE04A596283}" showGridLines="0" topLeftCell="A8">
      <selection activeCell="A8" sqref="A8:K8"/>
      <pageMargins left="0.511811024" right="0.511811024" top="0.78740157499999996" bottom="0.78740157499999996" header="0.31496062000000002" footer="0.31496062000000002"/>
      <pageSetup scale="65" orientation="landscape"/>
      <headerFooter>
        <oddHeader>&amp;CAutor: Rejane (DCE)</oddHeader>
        <oddFooter>&amp;CDCE - Z:\SICONV\Projetos_2012\PROJETO PREPARAÇÃO SELEÇÕES\Modalidades_Planilhas e Cronogramas de Ações\Atletismo</oddFooter>
      </headerFooter>
    </customSheetView>
  </customSheetViews>
  <mergeCells count="74">
    <mergeCell ref="E139:O139"/>
    <mergeCell ref="J122:O122"/>
    <mergeCell ref="A124:H124"/>
    <mergeCell ref="J124:O124"/>
    <mergeCell ref="A144:H144"/>
    <mergeCell ref="J144:O144"/>
    <mergeCell ref="K205:L205"/>
    <mergeCell ref="K157:L157"/>
    <mergeCell ref="A183:H183"/>
    <mergeCell ref="J183:O183"/>
    <mergeCell ref="A185:H185"/>
    <mergeCell ref="J185:O185"/>
    <mergeCell ref="K178:L178"/>
    <mergeCell ref="A163:H163"/>
    <mergeCell ref="J163:O163"/>
    <mergeCell ref="A165:H165"/>
    <mergeCell ref="J165:O165"/>
    <mergeCell ref="E180:O180"/>
    <mergeCell ref="A201:H201"/>
    <mergeCell ref="J201:O201"/>
    <mergeCell ref="J204:L204"/>
    <mergeCell ref="E160:O160"/>
    <mergeCell ref="J209:L209"/>
    <mergeCell ref="J210:L210"/>
    <mergeCell ref="M208:N208"/>
    <mergeCell ref="M209:N209"/>
    <mergeCell ref="M210:N210"/>
    <mergeCell ref="A215:G215"/>
    <mergeCell ref="K46:L46"/>
    <mergeCell ref="K93:L93"/>
    <mergeCell ref="A78:H78"/>
    <mergeCell ref="J78:O78"/>
    <mergeCell ref="A80:H80"/>
    <mergeCell ref="A213:G213"/>
    <mergeCell ref="A207:H207"/>
    <mergeCell ref="A208:G208"/>
    <mergeCell ref="A209:G209"/>
    <mergeCell ref="A210:G210"/>
    <mergeCell ref="J207:N207"/>
    <mergeCell ref="J80:O80"/>
    <mergeCell ref="K73:L73"/>
    <mergeCell ref="A214:G214"/>
    <mergeCell ref="J208:L208"/>
    <mergeCell ref="E9:O9"/>
    <mergeCell ref="A142:H142"/>
    <mergeCell ref="J142:O142"/>
    <mergeCell ref="K136:L136"/>
    <mergeCell ref="A122:H122"/>
    <mergeCell ref="A12:H12"/>
    <mergeCell ref="J12:O12"/>
    <mergeCell ref="A14:H14"/>
    <mergeCell ref="J14:O14"/>
    <mergeCell ref="K27:L27"/>
    <mergeCell ref="J32:O32"/>
    <mergeCell ref="A34:H34"/>
    <mergeCell ref="J34:O34"/>
    <mergeCell ref="A32:H32"/>
    <mergeCell ref="E49:O49"/>
    <mergeCell ref="E95:O95"/>
    <mergeCell ref="E75:O75"/>
    <mergeCell ref="E29:O29"/>
    <mergeCell ref="E119:O119"/>
    <mergeCell ref="A113:H113"/>
    <mergeCell ref="J113:O113"/>
    <mergeCell ref="J116:L116"/>
    <mergeCell ref="K117:L117"/>
    <mergeCell ref="A100:H100"/>
    <mergeCell ref="J100:O100"/>
    <mergeCell ref="A52:H52"/>
    <mergeCell ref="J52:O52"/>
    <mergeCell ref="A54:H54"/>
    <mergeCell ref="J54:O54"/>
    <mergeCell ref="A98:H98"/>
    <mergeCell ref="J98:O98"/>
  </mergeCells>
  <dataValidations count="1">
    <dataValidation allowBlank="1" showInputMessage="1" showErrorMessage="1" promptTitle="NOME DO EVENTO" prompt="COLOCAR O NOME DO EVENTO" sqref="E95:F95"/>
  </dataValidations>
  <printOptions horizontalCentered="1" verticalCentered="1"/>
  <pageMargins left="0.31496062992125984" right="0.31496062992125984" top="0.19685039370078741" bottom="0.39370078740157483" header="0.31496062992125984" footer="0.31496062992125984"/>
  <pageSetup scale="65" orientation="landscape"/>
  <headerFooter>
    <oddHeader>&amp;CAutor: Rejane (DCE)</oddHeader>
    <oddFooter>&amp;CDCE - Z:\SICONV\Projetos_2012\PROJETO PREPARAÇÃO SELEÇÕES\Modalidades_Planilhas e Cronogramas de Ações\Atletismo</oddFooter>
  </headerFooter>
  <rowBreaks count="1" manualBreakCount="1">
    <brk id="45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25"/>
  <sheetViews>
    <sheetView showGridLines="0" zoomScale="90" zoomScaleNormal="90" zoomScalePageLayoutView="90" workbookViewId="0">
      <selection activeCell="B15" sqref="B15"/>
    </sheetView>
  </sheetViews>
  <sheetFormatPr defaultColWidth="8.85546875" defaultRowHeight="15" x14ac:dyDescent="0.25"/>
  <cols>
    <col min="3" max="3" width="26.5703125" customWidth="1"/>
    <col min="4" max="5" width="23.85546875" customWidth="1"/>
    <col min="6" max="6" width="16.42578125" customWidth="1"/>
    <col min="7" max="7" width="54.42578125" customWidth="1"/>
    <col min="8" max="8" width="9.140625" style="28" customWidth="1"/>
  </cols>
  <sheetData>
    <row r="9" spans="1:7" s="95" customFormat="1" ht="14.25" customHeight="1" x14ac:dyDescent="0.25">
      <c r="C9" s="195" t="s">
        <v>95</v>
      </c>
      <c r="D9" s="196"/>
      <c r="E9" s="162"/>
      <c r="F9" s="165" t="s">
        <v>71</v>
      </c>
      <c r="G9" s="166"/>
    </row>
    <row r="10" spans="1:7" x14ac:dyDescent="0.25">
      <c r="C10" s="128" t="s">
        <v>101</v>
      </c>
      <c r="D10" s="129"/>
      <c r="E10" s="129"/>
      <c r="F10" s="88" t="s">
        <v>100</v>
      </c>
      <c r="G10" s="123">
        <v>6</v>
      </c>
    </row>
    <row r="11" spans="1:7" x14ac:dyDescent="0.25">
      <c r="C11" s="197" t="s">
        <v>19</v>
      </c>
      <c r="D11" s="198"/>
      <c r="E11" s="161"/>
      <c r="F11" s="126" t="s">
        <v>49</v>
      </c>
      <c r="G11" s="120" t="s">
        <v>53</v>
      </c>
    </row>
    <row r="12" spans="1:7" ht="16.5" thickBot="1" x14ac:dyDescent="0.3">
      <c r="C12" s="178" t="s">
        <v>0</v>
      </c>
      <c r="D12" s="179"/>
      <c r="E12" s="179"/>
      <c r="F12" s="179"/>
      <c r="G12" s="179"/>
    </row>
    <row r="13" spans="1:7" x14ac:dyDescent="0.25">
      <c r="C13" s="8" t="s">
        <v>21</v>
      </c>
      <c r="D13" s="8" t="s">
        <v>150</v>
      </c>
      <c r="E13" s="8"/>
      <c r="F13" s="8" t="s">
        <v>2</v>
      </c>
      <c r="G13" s="9" t="s">
        <v>18</v>
      </c>
    </row>
    <row r="14" spans="1:7" ht="15.75" x14ac:dyDescent="0.25">
      <c r="C14" s="199" t="s">
        <v>5</v>
      </c>
      <c r="D14" s="200"/>
      <c r="E14" s="200"/>
      <c r="F14" s="200"/>
      <c r="G14" s="200"/>
    </row>
    <row r="15" spans="1:7" x14ac:dyDescent="0.25">
      <c r="A15" t="s">
        <v>152</v>
      </c>
      <c r="B15">
        <v>1</v>
      </c>
      <c r="C15" s="2">
        <v>2</v>
      </c>
      <c r="D15" s="2" t="s">
        <v>53</v>
      </c>
      <c r="E15" s="2">
        <f>G10</f>
        <v>6</v>
      </c>
      <c r="F15" s="2">
        <v>52</v>
      </c>
      <c r="G15" s="7">
        <v>300</v>
      </c>
    </row>
    <row r="16" spans="1:7" x14ac:dyDescent="0.25">
      <c r="A16" t="s">
        <v>152</v>
      </c>
      <c r="B16">
        <v>2</v>
      </c>
      <c r="C16" s="2">
        <v>2</v>
      </c>
      <c r="D16" s="2" t="s">
        <v>53</v>
      </c>
      <c r="E16" s="2">
        <v>6</v>
      </c>
      <c r="F16" s="2">
        <v>30</v>
      </c>
      <c r="G16" s="7">
        <v>300</v>
      </c>
    </row>
    <row r="17" spans="1:7" x14ac:dyDescent="0.25">
      <c r="A17" t="s">
        <v>152</v>
      </c>
      <c r="B17">
        <v>3</v>
      </c>
      <c r="C17" s="2">
        <v>2</v>
      </c>
      <c r="D17" s="2" t="s">
        <v>66</v>
      </c>
      <c r="E17" s="2">
        <v>6</v>
      </c>
      <c r="F17" s="2">
        <v>77</v>
      </c>
      <c r="G17" s="7">
        <v>310</v>
      </c>
    </row>
    <row r="18" spans="1:7" x14ac:dyDescent="0.25">
      <c r="A18" t="s">
        <v>152</v>
      </c>
      <c r="B18">
        <v>4</v>
      </c>
      <c r="C18" s="2">
        <v>2</v>
      </c>
      <c r="D18" s="2" t="s">
        <v>53</v>
      </c>
      <c r="E18" s="2">
        <v>6</v>
      </c>
      <c r="F18" s="2">
        <v>52</v>
      </c>
      <c r="G18" s="7">
        <v>300</v>
      </c>
    </row>
    <row r="19" spans="1:7" x14ac:dyDescent="0.25">
      <c r="A19" t="s">
        <v>152</v>
      </c>
      <c r="B19">
        <v>5</v>
      </c>
      <c r="C19" s="2">
        <v>2</v>
      </c>
      <c r="D19" s="2" t="s">
        <v>148</v>
      </c>
      <c r="E19" s="2">
        <v>6</v>
      </c>
      <c r="F19" s="2">
        <v>42</v>
      </c>
      <c r="G19" s="7">
        <v>301</v>
      </c>
    </row>
    <row r="20" spans="1:7" x14ac:dyDescent="0.25">
      <c r="A20" t="s">
        <v>152</v>
      </c>
      <c r="B20">
        <v>6</v>
      </c>
      <c r="C20" s="2">
        <v>2</v>
      </c>
      <c r="D20" s="2" t="s">
        <v>53</v>
      </c>
      <c r="E20" s="2">
        <v>6</v>
      </c>
      <c r="F20" s="2">
        <v>30</v>
      </c>
      <c r="G20" s="7">
        <v>300</v>
      </c>
    </row>
    <row r="21" spans="1:7" x14ac:dyDescent="0.25">
      <c r="A21" t="s">
        <v>152</v>
      </c>
      <c r="B21">
        <v>7</v>
      </c>
      <c r="C21" s="2">
        <v>2</v>
      </c>
      <c r="D21" s="2" t="s">
        <v>53</v>
      </c>
      <c r="E21" s="2">
        <v>6</v>
      </c>
      <c r="F21" s="2">
        <v>52</v>
      </c>
      <c r="G21" s="7">
        <v>300</v>
      </c>
    </row>
    <row r="22" spans="1:7" x14ac:dyDescent="0.25">
      <c r="A22" t="s">
        <v>152</v>
      </c>
      <c r="B22">
        <v>8</v>
      </c>
      <c r="C22" s="2">
        <v>2</v>
      </c>
      <c r="D22" s="2" t="s">
        <v>53</v>
      </c>
      <c r="E22" s="2">
        <v>6</v>
      </c>
      <c r="F22" s="2">
        <v>52</v>
      </c>
      <c r="G22" s="7">
        <v>300</v>
      </c>
    </row>
    <row r="23" spans="1:7" x14ac:dyDescent="0.25">
      <c r="A23" t="s">
        <v>152</v>
      </c>
      <c r="B23">
        <v>9</v>
      </c>
      <c r="C23" s="2">
        <v>2</v>
      </c>
      <c r="D23" s="2" t="s">
        <v>66</v>
      </c>
      <c r="E23" s="2">
        <v>6</v>
      </c>
      <c r="F23" s="4">
        <v>64</v>
      </c>
      <c r="G23" s="69">
        <v>310</v>
      </c>
    </row>
    <row r="24" spans="1:7" x14ac:dyDescent="0.25">
      <c r="A24" t="s">
        <v>152</v>
      </c>
      <c r="B24">
        <v>9</v>
      </c>
      <c r="C24" s="2">
        <v>2</v>
      </c>
      <c r="D24" s="2" t="s">
        <v>149</v>
      </c>
      <c r="E24" s="2">
        <v>6</v>
      </c>
      <c r="F24" s="2">
        <v>64</v>
      </c>
      <c r="G24" s="7">
        <v>434</v>
      </c>
    </row>
    <row r="25" spans="1:7" ht="15" customHeight="1" x14ac:dyDescent="0.25">
      <c r="A25" t="s">
        <v>152</v>
      </c>
      <c r="B25">
        <v>9</v>
      </c>
      <c r="C25" s="2">
        <v>2</v>
      </c>
      <c r="D25" s="2" t="s">
        <v>149</v>
      </c>
      <c r="E25" s="2">
        <v>6</v>
      </c>
      <c r="F25" s="2">
        <v>9</v>
      </c>
      <c r="G25" s="7">
        <v>434</v>
      </c>
    </row>
  </sheetData>
  <customSheetViews>
    <customSheetView guid="{6B2C8637-78CC-4CB6-97F7-DEE04A596283}" showGridLines="0" topLeftCell="A31">
      <selection activeCell="A8" sqref="A8:L8"/>
      <pageMargins left="0.511811024" right="0.511811024" top="0.78740157499999996" bottom="0.78740157499999996" header="0.31496062000000002" footer="0.31496062000000002"/>
      <pageSetup scale="65" orientation="landscape"/>
      <headerFooter>
        <oddHeader>&amp;CAutor: Rejane (DCE)</oddHeader>
        <oddFooter>&amp;CDCE - Z:\SICONV\Projetos_2012\PROJETO PREPARAÇÃO SELEÇÕES\Modalidades_Planilhas e Cronogramas de Ações\Atletismo</oddFooter>
      </headerFooter>
    </customSheetView>
  </customSheetViews>
  <mergeCells count="5">
    <mergeCell ref="C9:D9"/>
    <mergeCell ref="F9:G9"/>
    <mergeCell ref="C12:G12"/>
    <mergeCell ref="C11:D11"/>
    <mergeCell ref="C14:G14"/>
  </mergeCells>
  <pageMargins left="0.51181102362204722" right="0.51181102362204722" top="0.78740157480314965" bottom="0.78740157480314965" header="0.31496062992125984" footer="0.31496062992125984"/>
  <pageSetup scale="21" orientation="portrait" r:id="rId1"/>
  <headerFooter>
    <oddHeader>&amp;CAutor: Rejane (DCE)</oddHeader>
    <oddFooter>&amp;CDCE - Z:\SICONV\Projetos_2012\PROJETO PREPARAÇÃO SELEÇÕES\Modalidades_Planilhas e Cronogramas de Ações\Atletismo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26"/>
  <sheetViews>
    <sheetView showGridLines="0" zoomScale="90" zoomScaleNormal="90" zoomScalePageLayoutView="90" workbookViewId="0">
      <selection activeCell="A15" sqref="A15:H25"/>
    </sheetView>
  </sheetViews>
  <sheetFormatPr defaultColWidth="8.85546875" defaultRowHeight="15" x14ac:dyDescent="0.25"/>
  <cols>
    <col min="3" max="3" width="30.7109375" customWidth="1"/>
    <col min="4" max="4" width="25" customWidth="1"/>
    <col min="5" max="5" width="20" customWidth="1"/>
    <col min="6" max="7" width="5.42578125" customWidth="1"/>
    <col min="8" max="8" width="12.28515625" bestFit="1" customWidth="1"/>
    <col min="9" max="9" width="20.140625" bestFit="1" customWidth="1"/>
    <col min="10" max="10" width="2.7109375" customWidth="1"/>
    <col min="11" max="11" width="32.42578125" bestFit="1" customWidth="1"/>
    <col min="12" max="12" width="17" customWidth="1"/>
    <col min="13" max="13" width="4.7109375" customWidth="1"/>
    <col min="14" max="14" width="9.7109375" bestFit="1" customWidth="1"/>
    <col min="15" max="15" width="9.7109375" customWidth="1"/>
    <col min="16" max="16" width="17.28515625" customWidth="1"/>
    <col min="17" max="17" width="9.140625" style="28" customWidth="1"/>
  </cols>
  <sheetData>
    <row r="7" spans="1:16" x14ac:dyDescent="0.25">
      <c r="O7" s="15" t="s">
        <v>24</v>
      </c>
      <c r="P7" s="16">
        <f ca="1">NOW()</f>
        <v>41891.489114583332</v>
      </c>
    </row>
    <row r="8" spans="1:16" x14ac:dyDescent="0.25">
      <c r="O8" s="15"/>
      <c r="P8" s="16"/>
    </row>
    <row r="9" spans="1:16" s="95" customFormat="1" ht="14.25" customHeight="1" x14ac:dyDescent="0.25">
      <c r="C9" s="195" t="s">
        <v>95</v>
      </c>
      <c r="D9" s="196"/>
      <c r="E9" s="205"/>
      <c r="F9" s="165" t="s">
        <v>71</v>
      </c>
      <c r="G9" s="166"/>
      <c r="H9" s="166"/>
      <c r="I9" s="166"/>
      <c r="J9" s="166"/>
      <c r="K9" s="166"/>
      <c r="L9" s="166"/>
      <c r="M9" s="166"/>
      <c r="N9" s="166"/>
      <c r="O9" s="166"/>
      <c r="P9" s="167"/>
    </row>
    <row r="10" spans="1:16" x14ac:dyDescent="0.25">
      <c r="C10" s="128" t="s">
        <v>101</v>
      </c>
      <c r="D10" s="129"/>
      <c r="E10" s="129"/>
      <c r="F10" s="88" t="s">
        <v>27</v>
      </c>
      <c r="G10" s="88"/>
      <c r="H10" s="123">
        <v>7</v>
      </c>
      <c r="I10" s="124"/>
      <c r="K10" s="121" t="s">
        <v>47</v>
      </c>
      <c r="L10" s="122"/>
      <c r="M10" s="88" t="s">
        <v>27</v>
      </c>
      <c r="N10" s="123"/>
      <c r="O10" s="123"/>
      <c r="P10" s="124"/>
    </row>
    <row r="11" spans="1:16" x14ac:dyDescent="0.25">
      <c r="C11" s="197" t="s">
        <v>23</v>
      </c>
      <c r="D11" s="198"/>
      <c r="E11" s="198"/>
      <c r="F11" s="126" t="s">
        <v>49</v>
      </c>
      <c r="G11" s="126"/>
      <c r="H11" s="120" t="s">
        <v>53</v>
      </c>
      <c r="I11" s="127"/>
      <c r="K11" s="197" t="s">
        <v>23</v>
      </c>
      <c r="L11" s="198"/>
      <c r="M11" s="126" t="s">
        <v>49</v>
      </c>
      <c r="N11" s="126"/>
      <c r="O11" s="126"/>
      <c r="P11" s="127"/>
    </row>
    <row r="12" spans="1:16" ht="16.5" thickBot="1" x14ac:dyDescent="0.3">
      <c r="C12" s="178" t="s">
        <v>0</v>
      </c>
      <c r="D12" s="179"/>
      <c r="E12" s="179"/>
      <c r="F12" s="179"/>
      <c r="G12" s="179"/>
      <c r="H12" s="179"/>
      <c r="I12" s="180"/>
      <c r="K12" s="206" t="s">
        <v>9</v>
      </c>
      <c r="L12" s="207"/>
      <c r="M12" s="207"/>
      <c r="N12" s="207"/>
      <c r="O12" s="207"/>
      <c r="P12" s="208"/>
    </row>
    <row r="13" spans="1:16" x14ac:dyDescent="0.25">
      <c r="C13" s="8" t="s">
        <v>21</v>
      </c>
      <c r="D13" s="8" t="s">
        <v>150</v>
      </c>
      <c r="E13" s="8" t="s">
        <v>22</v>
      </c>
      <c r="F13" s="8" t="s">
        <v>2</v>
      </c>
      <c r="G13" s="8"/>
      <c r="H13" s="9" t="s">
        <v>18</v>
      </c>
      <c r="I13" s="10" t="s">
        <v>4</v>
      </c>
      <c r="K13" s="32" t="s">
        <v>21</v>
      </c>
      <c r="L13" s="32" t="s">
        <v>22</v>
      </c>
      <c r="M13" s="32" t="s">
        <v>2</v>
      </c>
      <c r="N13" s="33" t="s">
        <v>107</v>
      </c>
      <c r="O13" s="33" t="s">
        <v>20</v>
      </c>
      <c r="P13" s="34" t="s">
        <v>4</v>
      </c>
    </row>
    <row r="14" spans="1:16" ht="15.75" x14ac:dyDescent="0.25">
      <c r="A14" s="163" t="s">
        <v>153</v>
      </c>
      <c r="B14" s="163" t="s">
        <v>154</v>
      </c>
      <c r="C14" s="199" t="s">
        <v>5</v>
      </c>
      <c r="D14" s="200"/>
      <c r="E14" s="200"/>
      <c r="F14" s="200"/>
      <c r="G14" s="200"/>
      <c r="H14" s="200"/>
      <c r="I14" s="201"/>
      <c r="K14" s="202" t="s">
        <v>5</v>
      </c>
      <c r="L14" s="203"/>
      <c r="M14" s="203"/>
      <c r="N14" s="203"/>
      <c r="O14" s="203"/>
      <c r="P14" s="204"/>
    </row>
    <row r="15" spans="1:16" ht="15.75" x14ac:dyDescent="0.25">
      <c r="A15" s="163" t="s">
        <v>152</v>
      </c>
      <c r="B15">
        <v>1</v>
      </c>
      <c r="C15" s="2">
        <v>1</v>
      </c>
      <c r="D15" s="2" t="s">
        <v>53</v>
      </c>
      <c r="E15" s="2">
        <f t="shared" ref="E15:E25" si="0">SUM(F15*2)</f>
        <v>104</v>
      </c>
      <c r="F15" s="2">
        <v>52</v>
      </c>
      <c r="G15" s="2">
        <v>7</v>
      </c>
      <c r="H15" s="69">
        <v>29120</v>
      </c>
      <c r="I15" s="7">
        <f>H10*H15*F15</f>
        <v>10599680</v>
      </c>
      <c r="K15" s="2"/>
      <c r="L15" s="2"/>
      <c r="M15" s="2"/>
      <c r="N15" s="7"/>
      <c r="O15" s="13"/>
      <c r="P15" s="6"/>
    </row>
    <row r="16" spans="1:16" ht="15.75" x14ac:dyDescent="0.25">
      <c r="A16" s="163" t="s">
        <v>152</v>
      </c>
      <c r="B16">
        <v>2</v>
      </c>
      <c r="C16" s="2">
        <v>1</v>
      </c>
      <c r="D16" s="2" t="s">
        <v>53</v>
      </c>
      <c r="E16" s="2">
        <f t="shared" si="0"/>
        <v>60</v>
      </c>
      <c r="F16" s="2">
        <v>30</v>
      </c>
      <c r="G16" s="2">
        <v>7</v>
      </c>
      <c r="H16" s="69">
        <v>16800</v>
      </c>
      <c r="I16" s="7" t="e">
        <f>F16*#REF!*H16</f>
        <v>#REF!</v>
      </c>
      <c r="K16" s="4"/>
      <c r="L16" s="4"/>
      <c r="M16" s="5"/>
      <c r="N16" s="6"/>
      <c r="O16" s="13">
        <f>N16*5%</f>
        <v>0</v>
      </c>
      <c r="P16" s="6"/>
    </row>
    <row r="17" spans="1:16" ht="15.75" x14ac:dyDescent="0.25">
      <c r="A17" s="163" t="s">
        <v>152</v>
      </c>
      <c r="B17">
        <v>3</v>
      </c>
      <c r="C17" s="2">
        <v>1</v>
      </c>
      <c r="D17" s="2" t="s">
        <v>66</v>
      </c>
      <c r="E17" s="2">
        <f t="shared" si="0"/>
        <v>154</v>
      </c>
      <c r="F17" s="2">
        <v>77</v>
      </c>
      <c r="G17" s="2">
        <v>7</v>
      </c>
      <c r="H17" s="7">
        <v>43120</v>
      </c>
      <c r="I17" s="7" t="e">
        <f>F17*#REF!*H17</f>
        <v>#REF!</v>
      </c>
      <c r="K17" s="2"/>
      <c r="L17" s="2"/>
      <c r="M17" s="2"/>
      <c r="N17" s="7"/>
      <c r="O17" s="13"/>
      <c r="P17" s="6"/>
    </row>
    <row r="18" spans="1:16" ht="15.75" x14ac:dyDescent="0.25">
      <c r="A18" s="163" t="s">
        <v>152</v>
      </c>
      <c r="B18">
        <v>4</v>
      </c>
      <c r="C18" s="2">
        <v>1</v>
      </c>
      <c r="D18" s="2" t="s">
        <v>53</v>
      </c>
      <c r="E18" s="2">
        <f t="shared" si="0"/>
        <v>104</v>
      </c>
      <c r="F18" s="2">
        <v>52</v>
      </c>
      <c r="G18" s="2">
        <v>7</v>
      </c>
      <c r="H18" s="7">
        <v>29120</v>
      </c>
      <c r="I18" s="7" t="e">
        <f>F18*#REF!*H18</f>
        <v>#REF!</v>
      </c>
      <c r="K18" s="2"/>
      <c r="L18" s="2"/>
      <c r="M18" s="2"/>
      <c r="N18" s="7"/>
      <c r="O18" s="13"/>
      <c r="P18" s="6"/>
    </row>
    <row r="19" spans="1:16" ht="15.75" x14ac:dyDescent="0.25">
      <c r="A19" s="163" t="s">
        <v>152</v>
      </c>
      <c r="B19">
        <v>5</v>
      </c>
      <c r="C19" s="2">
        <v>1</v>
      </c>
      <c r="D19" s="2" t="s">
        <v>148</v>
      </c>
      <c r="E19" s="2">
        <f t="shared" si="0"/>
        <v>82</v>
      </c>
      <c r="F19" s="2">
        <v>41</v>
      </c>
      <c r="G19" s="2">
        <v>7</v>
      </c>
      <c r="H19" s="7">
        <v>19516</v>
      </c>
      <c r="I19" s="7" t="e">
        <f>F19*#REF!*H19</f>
        <v>#REF!</v>
      </c>
      <c r="K19" s="2"/>
      <c r="L19" s="2"/>
      <c r="M19" s="2"/>
      <c r="N19" s="7"/>
      <c r="O19" s="13"/>
      <c r="P19" s="6"/>
    </row>
    <row r="20" spans="1:16" ht="15.75" x14ac:dyDescent="0.25">
      <c r="A20" s="163" t="s">
        <v>152</v>
      </c>
      <c r="B20">
        <v>6</v>
      </c>
      <c r="C20" s="2">
        <v>1</v>
      </c>
      <c r="D20" s="2" t="s">
        <v>53</v>
      </c>
      <c r="E20" s="2">
        <f t="shared" si="0"/>
        <v>60</v>
      </c>
      <c r="F20" s="2">
        <v>30</v>
      </c>
      <c r="G20" s="2">
        <v>7</v>
      </c>
      <c r="H20" s="7">
        <v>16800</v>
      </c>
      <c r="I20" s="7" t="e">
        <f>F20*#REF!*H20</f>
        <v>#REF!</v>
      </c>
      <c r="K20" s="2"/>
      <c r="L20" s="2"/>
      <c r="M20" s="2"/>
      <c r="N20" s="7"/>
      <c r="O20" s="13"/>
      <c r="P20" s="6"/>
    </row>
    <row r="21" spans="1:16" ht="15.75" x14ac:dyDescent="0.25">
      <c r="A21" s="163" t="s">
        <v>152</v>
      </c>
      <c r="B21">
        <v>7</v>
      </c>
      <c r="C21" s="2">
        <v>1</v>
      </c>
      <c r="D21" s="2" t="s">
        <v>53</v>
      </c>
      <c r="E21" s="2">
        <f t="shared" si="0"/>
        <v>104</v>
      </c>
      <c r="F21" s="2">
        <v>52</v>
      </c>
      <c r="G21" s="2">
        <v>7</v>
      </c>
      <c r="H21" s="7">
        <v>29120</v>
      </c>
      <c r="I21" s="7" t="e">
        <f>F21*#REF!*H21</f>
        <v>#REF!</v>
      </c>
      <c r="K21" s="2"/>
      <c r="L21" s="2"/>
      <c r="M21" s="2"/>
      <c r="N21" s="7"/>
      <c r="O21" s="13"/>
      <c r="P21" s="6"/>
    </row>
    <row r="22" spans="1:16" ht="15.75" x14ac:dyDescent="0.25">
      <c r="A22" s="163" t="s">
        <v>152</v>
      </c>
      <c r="B22">
        <v>8</v>
      </c>
      <c r="C22" s="2">
        <v>1</v>
      </c>
      <c r="D22" s="2" t="s">
        <v>53</v>
      </c>
      <c r="E22" s="2">
        <f t="shared" si="0"/>
        <v>104</v>
      </c>
      <c r="F22" s="2">
        <v>52</v>
      </c>
      <c r="G22" s="2">
        <v>7</v>
      </c>
      <c r="H22" s="7">
        <v>29120</v>
      </c>
      <c r="I22" s="7" t="e">
        <f>F22*#REF!*H22</f>
        <v>#REF!</v>
      </c>
      <c r="K22" s="2"/>
      <c r="L22" s="2"/>
      <c r="M22" s="2"/>
      <c r="N22" s="7"/>
      <c r="O22" s="13"/>
      <c r="P22" s="6"/>
    </row>
    <row r="23" spans="1:16" ht="15.75" x14ac:dyDescent="0.25">
      <c r="A23" s="163" t="s">
        <v>152</v>
      </c>
      <c r="B23">
        <v>9</v>
      </c>
      <c r="C23" s="2">
        <v>1</v>
      </c>
      <c r="D23" s="2" t="s">
        <v>66</v>
      </c>
      <c r="E23" s="2">
        <f t="shared" si="0"/>
        <v>128</v>
      </c>
      <c r="F23" s="4">
        <v>64</v>
      </c>
      <c r="G23" s="4">
        <v>1</v>
      </c>
      <c r="H23" s="69">
        <v>5120</v>
      </c>
      <c r="I23" s="7" t="e">
        <f>F23*#REF!*H23</f>
        <v>#REF!</v>
      </c>
      <c r="K23" s="2"/>
      <c r="L23" s="2"/>
      <c r="M23" s="2"/>
      <c r="N23" s="7"/>
      <c r="O23" s="13"/>
      <c r="P23" s="6"/>
    </row>
    <row r="24" spans="1:16" ht="15.75" x14ac:dyDescent="0.25">
      <c r="A24" s="163" t="s">
        <v>152</v>
      </c>
      <c r="B24">
        <v>9</v>
      </c>
      <c r="C24" s="4">
        <v>1</v>
      </c>
      <c r="D24" s="4" t="s">
        <v>149</v>
      </c>
      <c r="E24" s="4">
        <f t="shared" si="0"/>
        <v>128</v>
      </c>
      <c r="F24" s="4">
        <v>64</v>
      </c>
      <c r="G24" s="4">
        <v>16</v>
      </c>
      <c r="H24" s="84">
        <v>116736</v>
      </c>
      <c r="I24" s="84" t="e">
        <f>F24*#REF!*H24</f>
        <v>#REF!</v>
      </c>
      <c r="K24" s="2"/>
      <c r="L24" s="2"/>
      <c r="M24" s="2"/>
      <c r="N24" s="7"/>
      <c r="O24" s="13"/>
      <c r="P24" s="6"/>
    </row>
    <row r="25" spans="1:16" ht="15" customHeight="1" x14ac:dyDescent="0.25">
      <c r="A25" s="163" t="s">
        <v>152</v>
      </c>
      <c r="B25">
        <v>9</v>
      </c>
      <c r="C25" s="4">
        <v>1</v>
      </c>
      <c r="D25" s="4" t="s">
        <v>149</v>
      </c>
      <c r="E25" s="4">
        <f t="shared" si="0"/>
        <v>18</v>
      </c>
      <c r="F25" s="4">
        <v>9</v>
      </c>
      <c r="G25" s="4">
        <v>10</v>
      </c>
      <c r="H25" s="84">
        <v>10260</v>
      </c>
      <c r="I25" s="84" t="e">
        <f>F25*#REF!*H25</f>
        <v>#REF!</v>
      </c>
      <c r="K25" s="4"/>
      <c r="L25" s="4"/>
      <c r="M25" s="5"/>
      <c r="N25" s="6"/>
      <c r="O25" s="6"/>
      <c r="P25" s="6"/>
    </row>
    <row r="26" spans="1:16" x14ac:dyDescent="0.25">
      <c r="I26" s="19"/>
    </row>
  </sheetData>
  <customSheetViews>
    <customSheetView guid="{6B2C8637-78CC-4CB6-97F7-DEE04A596283}" showGridLines="0">
      <selection activeCell="A13" sqref="A13:E13"/>
      <pageMargins left="0.511811024" right="0.511811024" top="0.78740157499999996" bottom="0.78740157499999996" header="0.31496062000000002" footer="0.31496062000000002"/>
      <pageSetup scale="65" orientation="landscape"/>
      <headerFooter>
        <oddHeader>&amp;CAutor: Rejane (DCE)</oddHeader>
        <oddFooter>&amp;CDCE - Z:\SICONV\Projetos_2012\PROJETO PREPARAÇÃO SELEÇÕES\Modalidades_Planilhas e Cronogramas de Ações\Atletismo</oddFooter>
      </headerFooter>
    </customSheetView>
  </customSheetViews>
  <mergeCells count="8">
    <mergeCell ref="C14:I14"/>
    <mergeCell ref="K14:P14"/>
    <mergeCell ref="C9:E9"/>
    <mergeCell ref="F9:P9"/>
    <mergeCell ref="C11:E11"/>
    <mergeCell ref="K11:L11"/>
    <mergeCell ref="C12:I12"/>
    <mergeCell ref="K12:P12"/>
  </mergeCells>
  <pageMargins left="0.51181102362204722" right="0.51181102362204722" top="0.78740157480314965" bottom="0.78740157480314965" header="0.31496062992125984" footer="0.31496062992125984"/>
  <pageSetup scale="65" orientation="landscape"/>
  <headerFooter>
    <oddHeader>&amp;CAutor: Rejane (DCE)</oddHeader>
    <oddFooter>&amp;CDCE - Z:\SICONV\Projetos_2012\PROJETO PREPARAÇÃO SELEÇÕES\Modalidades_Planilhas e Cronogramas de Ações\Atletismo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24"/>
  <sheetViews>
    <sheetView showGridLines="0" topLeftCell="A10" zoomScale="90" zoomScaleNormal="90" zoomScalePageLayoutView="90" workbookViewId="0">
      <selection activeCell="A15" sqref="A15:G24"/>
    </sheetView>
  </sheetViews>
  <sheetFormatPr defaultColWidth="8.85546875" defaultRowHeight="15" x14ac:dyDescent="0.25"/>
  <cols>
    <col min="3" max="3" width="21.85546875" customWidth="1"/>
    <col min="4" max="4" width="25.7109375" customWidth="1"/>
    <col min="5" max="6" width="5.42578125" customWidth="1"/>
    <col min="7" max="7" width="11.42578125" bestFit="1" customWidth="1"/>
    <col min="8" max="8" width="20.140625" bestFit="1" customWidth="1"/>
    <col min="9" max="9" width="2.7109375" customWidth="1"/>
    <col min="10" max="10" width="28.7109375" customWidth="1"/>
    <col min="11" max="11" width="17" customWidth="1"/>
    <col min="12" max="12" width="4.7109375" customWidth="1"/>
    <col min="13" max="13" width="12.42578125" customWidth="1"/>
    <col min="14" max="14" width="9.7109375" customWidth="1"/>
    <col min="15" max="15" width="14.85546875" bestFit="1" customWidth="1"/>
  </cols>
  <sheetData>
    <row r="7" spans="1:16" x14ac:dyDescent="0.25">
      <c r="N7" s="15" t="s">
        <v>24</v>
      </c>
      <c r="O7" s="16">
        <f ca="1">NOW()</f>
        <v>41891.489114583332</v>
      </c>
    </row>
    <row r="8" spans="1:16" x14ac:dyDescent="0.25">
      <c r="N8" s="15"/>
      <c r="O8" s="16"/>
    </row>
    <row r="9" spans="1:16" s="95" customFormat="1" ht="14.25" customHeight="1" x14ac:dyDescent="0.25">
      <c r="C9" s="196"/>
      <c r="D9" s="205"/>
      <c r="E9" s="165" t="s">
        <v>71</v>
      </c>
      <c r="F9" s="166"/>
      <c r="G9" s="166"/>
      <c r="H9" s="166"/>
      <c r="I9" s="166"/>
      <c r="J9" s="166"/>
      <c r="K9" s="166"/>
      <c r="L9" s="166"/>
      <c r="M9" s="166"/>
      <c r="N9" s="166"/>
      <c r="O9" s="167"/>
    </row>
    <row r="10" spans="1:16" x14ac:dyDescent="0.25">
      <c r="C10" s="129"/>
      <c r="D10" s="129"/>
      <c r="E10" s="88" t="s">
        <v>27</v>
      </c>
      <c r="F10" s="88"/>
      <c r="G10" s="123">
        <v>7</v>
      </c>
      <c r="H10" s="124"/>
      <c r="J10" s="121" t="s">
        <v>47</v>
      </c>
      <c r="K10" s="122"/>
      <c r="L10" s="88" t="s">
        <v>27</v>
      </c>
      <c r="M10" s="123"/>
      <c r="N10" s="123"/>
      <c r="O10" s="124"/>
      <c r="P10" s="28"/>
    </row>
    <row r="11" spans="1:16" x14ac:dyDescent="0.25">
      <c r="C11" s="198"/>
      <c r="D11" s="198"/>
      <c r="E11" s="126" t="s">
        <v>49</v>
      </c>
      <c r="F11" s="126"/>
      <c r="G11" s="120" t="s">
        <v>53</v>
      </c>
      <c r="H11" s="127"/>
      <c r="J11" s="197" t="s">
        <v>108</v>
      </c>
      <c r="K11" s="198"/>
      <c r="L11" s="126" t="s">
        <v>49</v>
      </c>
      <c r="M11" s="126"/>
      <c r="N11" s="126"/>
      <c r="O11" s="127"/>
      <c r="P11" s="28"/>
    </row>
    <row r="12" spans="1:16" ht="16.5" thickBot="1" x14ac:dyDescent="0.3">
      <c r="C12" s="179"/>
      <c r="D12" s="179"/>
      <c r="E12" s="179"/>
      <c r="F12" s="179"/>
      <c r="G12" s="179"/>
      <c r="H12" s="180"/>
      <c r="J12" s="206" t="s">
        <v>9</v>
      </c>
      <c r="K12" s="207"/>
      <c r="L12" s="207"/>
      <c r="M12" s="207"/>
      <c r="N12" s="207"/>
      <c r="O12" s="208"/>
      <c r="P12" s="28"/>
    </row>
    <row r="13" spans="1:16" x14ac:dyDescent="0.25">
      <c r="C13" s="8" t="s">
        <v>150</v>
      </c>
      <c r="D13" s="8" t="s">
        <v>22</v>
      </c>
      <c r="E13" s="8" t="s">
        <v>2</v>
      </c>
      <c r="F13" s="8"/>
      <c r="G13" s="9" t="s">
        <v>18</v>
      </c>
      <c r="H13" s="10" t="s">
        <v>4</v>
      </c>
      <c r="J13" s="32" t="s">
        <v>21</v>
      </c>
      <c r="K13" s="32" t="s">
        <v>22</v>
      </c>
      <c r="L13" s="32" t="s">
        <v>2</v>
      </c>
      <c r="M13" s="33" t="s">
        <v>107</v>
      </c>
      <c r="N13" s="33" t="s">
        <v>20</v>
      </c>
      <c r="O13" s="34" t="s">
        <v>4</v>
      </c>
      <c r="P13" s="28"/>
    </row>
    <row r="14" spans="1:16" ht="15.75" x14ac:dyDescent="0.25">
      <c r="A14" s="164" t="s">
        <v>153</v>
      </c>
      <c r="B14" s="164" t="s">
        <v>154</v>
      </c>
      <c r="C14" s="200"/>
      <c r="D14" s="200"/>
      <c r="E14" s="200"/>
      <c r="F14" s="200"/>
      <c r="G14" s="200"/>
      <c r="H14" s="201"/>
      <c r="J14" s="209" t="s">
        <v>5</v>
      </c>
      <c r="K14" s="210"/>
      <c r="L14" s="210"/>
      <c r="M14" s="203"/>
      <c r="N14" s="203"/>
      <c r="O14" s="204"/>
    </row>
    <row r="15" spans="1:16" ht="15.75" x14ac:dyDescent="0.25">
      <c r="A15" s="164" t="s">
        <v>152</v>
      </c>
      <c r="B15">
        <v>1</v>
      </c>
      <c r="C15" s="2" t="s">
        <v>151</v>
      </c>
      <c r="D15" s="2">
        <v>6</v>
      </c>
      <c r="E15" s="2">
        <v>52</v>
      </c>
      <c r="F15" s="2">
        <v>7</v>
      </c>
      <c r="G15" s="7">
        <v>29820</v>
      </c>
      <c r="H15" s="7">
        <f>G10*D15*G15</f>
        <v>1252440</v>
      </c>
      <c r="J15" s="2"/>
      <c r="K15" s="2"/>
      <c r="L15" s="2"/>
      <c r="M15" s="7"/>
      <c r="N15" s="13"/>
      <c r="O15" s="6"/>
    </row>
    <row r="16" spans="1:16" ht="15.75" x14ac:dyDescent="0.25">
      <c r="A16" s="164" t="s">
        <v>152</v>
      </c>
      <c r="B16">
        <v>2</v>
      </c>
      <c r="C16" s="2" t="s">
        <v>151</v>
      </c>
      <c r="D16" s="2">
        <v>4</v>
      </c>
      <c r="E16" s="2">
        <v>30</v>
      </c>
      <c r="F16" s="2">
        <v>7</v>
      </c>
      <c r="G16" s="7">
        <v>19880</v>
      </c>
      <c r="H16" s="7" t="e">
        <f>#REF!*D16*G16</f>
        <v>#REF!</v>
      </c>
      <c r="J16" s="4"/>
      <c r="K16" s="4"/>
      <c r="L16" s="5"/>
      <c r="M16" s="6"/>
      <c r="N16" s="13">
        <f>M16*5%</f>
        <v>0</v>
      </c>
      <c r="O16" s="6"/>
    </row>
    <row r="17" spans="1:16" ht="15.75" x14ac:dyDescent="0.25">
      <c r="A17" s="164" t="s">
        <v>152</v>
      </c>
      <c r="B17">
        <v>3</v>
      </c>
      <c r="C17" s="2" t="s">
        <v>127</v>
      </c>
      <c r="D17" s="2">
        <v>4</v>
      </c>
      <c r="E17" s="2">
        <v>77</v>
      </c>
      <c r="F17" s="2">
        <v>7</v>
      </c>
      <c r="G17" s="7">
        <v>19880</v>
      </c>
      <c r="H17" s="7" t="e">
        <f>#REF!*D17*G17</f>
        <v>#REF!</v>
      </c>
      <c r="J17" s="2"/>
      <c r="K17" s="2"/>
      <c r="L17" s="2"/>
      <c r="M17" s="7"/>
      <c r="N17" s="13"/>
      <c r="O17" s="6"/>
    </row>
    <row r="18" spans="1:16" ht="15.75" x14ac:dyDescent="0.25">
      <c r="A18" s="164" t="s">
        <v>152</v>
      </c>
      <c r="B18">
        <v>4</v>
      </c>
      <c r="C18" s="2" t="s">
        <v>151</v>
      </c>
      <c r="D18" s="2">
        <v>6</v>
      </c>
      <c r="E18" s="2">
        <v>52</v>
      </c>
      <c r="F18" s="2">
        <v>7</v>
      </c>
      <c r="G18" s="7">
        <v>29820</v>
      </c>
      <c r="H18" s="7" t="e">
        <f>#REF!*D18*G18</f>
        <v>#REF!</v>
      </c>
      <c r="J18" s="2"/>
      <c r="K18" s="2"/>
      <c r="L18" s="2"/>
      <c r="M18" s="7"/>
      <c r="N18" s="13"/>
      <c r="O18" s="6"/>
    </row>
    <row r="19" spans="1:16" ht="15.75" x14ac:dyDescent="0.25">
      <c r="A19" s="164" t="s">
        <v>152</v>
      </c>
      <c r="B19">
        <v>5</v>
      </c>
      <c r="C19" s="2" t="s">
        <v>148</v>
      </c>
      <c r="D19" s="2">
        <v>4</v>
      </c>
      <c r="E19" s="2">
        <v>41</v>
      </c>
      <c r="F19" s="2">
        <v>7</v>
      </c>
      <c r="G19" s="7">
        <v>24920</v>
      </c>
      <c r="H19" s="7" t="e">
        <f>#REF!*D19*G19</f>
        <v>#REF!</v>
      </c>
      <c r="J19" s="2"/>
      <c r="K19" s="2"/>
      <c r="L19" s="2"/>
      <c r="M19" s="7"/>
      <c r="N19" s="13"/>
      <c r="O19" s="6"/>
    </row>
    <row r="20" spans="1:16" ht="15.75" x14ac:dyDescent="0.25">
      <c r="A20" s="164" t="s">
        <v>152</v>
      </c>
      <c r="B20">
        <v>6</v>
      </c>
      <c r="C20" s="2" t="s">
        <v>151</v>
      </c>
      <c r="D20" s="2">
        <v>4</v>
      </c>
      <c r="E20" s="2">
        <v>30</v>
      </c>
      <c r="F20" s="2">
        <v>7</v>
      </c>
      <c r="G20" s="7">
        <v>19880</v>
      </c>
      <c r="H20" s="7" t="e">
        <f>#REF!*D20*G20</f>
        <v>#REF!</v>
      </c>
      <c r="J20" s="2"/>
      <c r="K20" s="2"/>
      <c r="L20" s="2"/>
      <c r="M20" s="7"/>
      <c r="N20" s="13"/>
      <c r="O20" s="6"/>
    </row>
    <row r="21" spans="1:16" ht="15.75" x14ac:dyDescent="0.25">
      <c r="A21" s="164" t="s">
        <v>152</v>
      </c>
      <c r="B21">
        <v>7</v>
      </c>
      <c r="C21" s="2" t="s">
        <v>151</v>
      </c>
      <c r="D21" s="2">
        <v>6</v>
      </c>
      <c r="E21" s="2">
        <v>52</v>
      </c>
      <c r="F21" s="2">
        <v>7</v>
      </c>
      <c r="G21" s="7">
        <v>29820</v>
      </c>
      <c r="H21" s="7" t="e">
        <f>#REF!*D21*G21</f>
        <v>#REF!</v>
      </c>
      <c r="J21" s="2"/>
      <c r="K21" s="2"/>
      <c r="L21" s="2"/>
      <c r="M21" s="7"/>
      <c r="N21" s="13"/>
      <c r="O21" s="6"/>
    </row>
    <row r="22" spans="1:16" ht="15.75" x14ac:dyDescent="0.25">
      <c r="A22" s="164" t="s">
        <v>152</v>
      </c>
      <c r="B22">
        <v>8</v>
      </c>
      <c r="C22" s="2" t="s">
        <v>151</v>
      </c>
      <c r="D22" s="2">
        <v>6</v>
      </c>
      <c r="E22" s="2">
        <v>52</v>
      </c>
      <c r="F22" s="2">
        <v>7</v>
      </c>
      <c r="G22" s="7">
        <v>29820</v>
      </c>
      <c r="H22" s="7" t="e">
        <f>#REF!*D22*G22</f>
        <v>#REF!</v>
      </c>
      <c r="J22" s="2"/>
      <c r="K22" s="2"/>
      <c r="L22" s="2"/>
      <c r="M22" s="7"/>
      <c r="N22" s="13"/>
      <c r="O22" s="6"/>
    </row>
    <row r="23" spans="1:16" ht="15.75" x14ac:dyDescent="0.25">
      <c r="A23" s="164" t="s">
        <v>152</v>
      </c>
      <c r="B23">
        <v>9</v>
      </c>
      <c r="C23" s="2" t="s">
        <v>127</v>
      </c>
      <c r="D23" s="2">
        <v>7</v>
      </c>
      <c r="E23" s="2">
        <v>64</v>
      </c>
      <c r="F23" s="2">
        <v>1</v>
      </c>
      <c r="G23" s="7">
        <v>4790</v>
      </c>
      <c r="H23" s="7" t="e">
        <f>#REF!*D23*G23</f>
        <v>#REF!</v>
      </c>
      <c r="J23" s="2"/>
      <c r="K23" s="2"/>
      <c r="L23" s="2"/>
      <c r="M23" s="7"/>
      <c r="N23" s="13"/>
      <c r="O23" s="6"/>
    </row>
    <row r="24" spans="1:16" ht="15.75" x14ac:dyDescent="0.25">
      <c r="A24" s="164" t="s">
        <v>152</v>
      </c>
      <c r="B24">
        <v>9</v>
      </c>
      <c r="C24" s="2" t="s">
        <v>149</v>
      </c>
      <c r="D24" s="2">
        <v>6</v>
      </c>
      <c r="E24" s="2">
        <v>73</v>
      </c>
      <c r="F24" s="2">
        <v>16</v>
      </c>
      <c r="G24" s="7">
        <v>84480</v>
      </c>
      <c r="H24" s="7" t="e">
        <f>#REF!*D24*G24</f>
        <v>#REF!</v>
      </c>
      <c r="J24" s="2"/>
      <c r="K24" s="2"/>
      <c r="L24" s="2"/>
      <c r="M24" s="7"/>
      <c r="N24" s="13"/>
      <c r="O24" s="6"/>
      <c r="P24" s="28"/>
    </row>
  </sheetData>
  <customSheetViews>
    <customSheetView guid="{6B2C8637-78CC-4CB6-97F7-DEE04A596283}" showGridLines="0">
      <selection activeCell="A8" sqref="A8:L8"/>
      <pageMargins left="0.511811024" right="0.511811024" top="0.78740157499999996" bottom="0.78740157499999996" header="0.31496062000000002" footer="0.31496062000000002"/>
      <pageSetup scale="65" orientation="landscape"/>
      <headerFooter>
        <oddHeader>&amp;CAutor: Rejane (DCE)</oddHeader>
        <oddFooter>&amp;CDCE - Z:\SICONV\Projetos_2012\PROJETO PREPARAÇÃO SELEÇÕES\Modalidades_Planilhas e Cronogramas de Ações\Atletismo</oddFooter>
      </headerFooter>
    </customSheetView>
  </customSheetViews>
  <mergeCells count="8">
    <mergeCell ref="C9:D9"/>
    <mergeCell ref="E9:O9"/>
    <mergeCell ref="C14:H14"/>
    <mergeCell ref="J14:O14"/>
    <mergeCell ref="C11:D11"/>
    <mergeCell ref="J11:K11"/>
    <mergeCell ref="C12:H12"/>
    <mergeCell ref="J12:O12"/>
  </mergeCells>
  <pageMargins left="0.51181102362204722" right="0.51181102362204722" top="0.78740157480314965" bottom="0.78740157480314965" header="0.31496062992125984" footer="0.31496062992125984"/>
  <pageSetup scale="65" orientation="landscape"/>
  <headerFooter>
    <oddHeader>&amp;CAutor: Rejane (DCE)</oddHeader>
    <oddFooter>&amp;CDCE - Z:\SICONV\Projetos_2012\PROJETO PREPARAÇÃO SELEÇÕES\Modalidades_Planilhas e Cronogramas de Ações\Atletismo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39"/>
  <sheetViews>
    <sheetView showGridLines="0" tabSelected="1" topLeftCell="A7" zoomScale="90" zoomScaleNormal="90" zoomScalePageLayoutView="90" workbookViewId="0">
      <selection activeCell="A17" sqref="A17:G39"/>
    </sheetView>
  </sheetViews>
  <sheetFormatPr defaultColWidth="8.85546875" defaultRowHeight="15" x14ac:dyDescent="0.25"/>
  <cols>
    <col min="3" max="3" width="53.42578125" customWidth="1"/>
    <col min="4" max="4" width="13.7109375" customWidth="1"/>
    <col min="5" max="5" width="20.7109375" bestFit="1" customWidth="1"/>
    <col min="6" max="6" width="11.42578125" bestFit="1" customWidth="1"/>
    <col min="7" max="7" width="11.42578125" customWidth="1"/>
    <col min="8" max="8" width="20.28515625" bestFit="1" customWidth="1"/>
    <col min="9" max="9" width="2.7109375" customWidth="1"/>
    <col min="10" max="10" width="34.28515625" customWidth="1"/>
    <col min="11" max="11" width="9.28515625" customWidth="1"/>
    <col min="12" max="12" width="15.7109375" bestFit="1" customWidth="1"/>
    <col min="13" max="13" width="9.28515625" bestFit="1" customWidth="1"/>
    <col min="14" max="14" width="7.85546875" bestFit="1" customWidth="1"/>
    <col min="15" max="15" width="7.85546875" customWidth="1"/>
    <col min="16" max="16" width="13.42578125" bestFit="1" customWidth="1"/>
  </cols>
  <sheetData>
    <row r="7" spans="1:17" x14ac:dyDescent="0.25">
      <c r="P7" s="16">
        <f ca="1">NOW()</f>
        <v>41891.489114583332</v>
      </c>
    </row>
    <row r="8" spans="1:17" s="95" customFormat="1" ht="14.25" customHeight="1" x14ac:dyDescent="0.25">
      <c r="C8" s="140" t="s">
        <v>95</v>
      </c>
      <c r="D8" s="212" t="s">
        <v>71</v>
      </c>
      <c r="E8" s="213"/>
      <c r="F8" s="213"/>
      <c r="G8" s="213"/>
      <c r="H8" s="213"/>
      <c r="I8" s="166"/>
      <c r="J8" s="166"/>
      <c r="K8" s="166"/>
      <c r="L8" s="166"/>
      <c r="M8" s="166"/>
      <c r="N8" s="166"/>
      <c r="O8" s="166"/>
      <c r="P8" s="167"/>
      <c r="Q8" s="96"/>
    </row>
    <row r="9" spans="1:17" x14ac:dyDescent="0.25">
      <c r="C9" s="97" t="s">
        <v>82</v>
      </c>
      <c r="D9" s="88" t="s">
        <v>8</v>
      </c>
      <c r="E9" s="214"/>
      <c r="F9" s="214"/>
      <c r="G9" s="214"/>
      <c r="H9" s="215"/>
      <c r="J9" s="130" t="s">
        <v>110</v>
      </c>
      <c r="K9" s="88" t="s">
        <v>8</v>
      </c>
      <c r="L9" s="88"/>
      <c r="M9" s="136" t="s">
        <v>39</v>
      </c>
      <c r="N9" s="136"/>
      <c r="O9" s="123"/>
      <c r="P9" s="124"/>
    </row>
    <row r="10" spans="1:17" x14ac:dyDescent="0.25">
      <c r="C10" s="154" t="s">
        <v>111</v>
      </c>
      <c r="D10" s="141" t="s">
        <v>7</v>
      </c>
      <c r="E10" s="142" t="s">
        <v>53</v>
      </c>
      <c r="F10" s="142"/>
      <c r="G10" s="142"/>
      <c r="H10" s="135"/>
      <c r="J10" s="133" t="s">
        <v>111</v>
      </c>
      <c r="K10" s="90" t="s">
        <v>7</v>
      </c>
      <c r="L10" s="90"/>
      <c r="M10" s="90"/>
      <c r="N10" s="90"/>
      <c r="O10" s="126"/>
      <c r="P10" s="127"/>
    </row>
    <row r="11" spans="1:17" ht="16.5" thickBot="1" x14ac:dyDescent="0.3">
      <c r="C11" s="178" t="s">
        <v>0</v>
      </c>
      <c r="D11" s="179"/>
      <c r="E11" s="179"/>
      <c r="F11" s="179"/>
      <c r="G11" s="179"/>
      <c r="H11" s="180"/>
      <c r="J11" s="178" t="s">
        <v>9</v>
      </c>
      <c r="K11" s="179"/>
      <c r="L11" s="179"/>
      <c r="M11" s="179"/>
      <c r="N11" s="179"/>
      <c r="O11" s="179"/>
      <c r="P11" s="180"/>
    </row>
    <row r="12" spans="1:17" x14ac:dyDescent="0.25">
      <c r="A12" s="233" t="s">
        <v>156</v>
      </c>
      <c r="B12" s="233" t="s">
        <v>157</v>
      </c>
      <c r="C12" s="8" t="s">
        <v>112</v>
      </c>
      <c r="D12" s="8" t="s">
        <v>25</v>
      </c>
      <c r="E12" s="8" t="s">
        <v>113</v>
      </c>
      <c r="F12" s="9" t="s">
        <v>26</v>
      </c>
      <c r="G12" s="9"/>
      <c r="H12" s="10" t="s">
        <v>4</v>
      </c>
      <c r="J12" s="8" t="s">
        <v>112</v>
      </c>
      <c r="K12" s="8" t="s">
        <v>25</v>
      </c>
      <c r="L12" s="146" t="s">
        <v>122</v>
      </c>
      <c r="M12" s="8" t="s">
        <v>113</v>
      </c>
      <c r="N12" s="146" t="s">
        <v>123</v>
      </c>
      <c r="O12" s="9" t="s">
        <v>26</v>
      </c>
      <c r="P12" s="10" t="s">
        <v>4</v>
      </c>
    </row>
    <row r="13" spans="1:17" x14ac:dyDescent="0.25">
      <c r="A13" s="233" t="s">
        <v>152</v>
      </c>
      <c r="B13">
        <v>1</v>
      </c>
      <c r="C13" s="17" t="s">
        <v>115</v>
      </c>
      <c r="D13" s="137">
        <v>200</v>
      </c>
      <c r="E13" s="137">
        <f>D13*20%</f>
        <v>40</v>
      </c>
      <c r="F13" s="3">
        <v>2</v>
      </c>
      <c r="G13" s="3">
        <v>7</v>
      </c>
      <c r="H13" s="148" t="e">
        <f>(D13+E13)*#REF!*F13</f>
        <v>#REF!</v>
      </c>
      <c r="J13" s="139"/>
      <c r="K13" s="137"/>
      <c r="L13" s="137"/>
      <c r="M13" s="137"/>
      <c r="N13" s="137"/>
      <c r="O13" s="3"/>
      <c r="P13" s="138"/>
    </row>
    <row r="14" spans="1:17" x14ac:dyDescent="0.25">
      <c r="A14" s="233" t="s">
        <v>152</v>
      </c>
      <c r="B14">
        <v>1</v>
      </c>
      <c r="C14" s="139" t="s">
        <v>114</v>
      </c>
      <c r="D14" s="137">
        <v>230</v>
      </c>
      <c r="E14" s="137">
        <f>D14*20%</f>
        <v>46</v>
      </c>
      <c r="F14" s="3">
        <v>1</v>
      </c>
      <c r="G14" s="3">
        <v>7</v>
      </c>
      <c r="H14" s="148" t="e">
        <f>(D14+E14)*#REF!*F14</f>
        <v>#REF!</v>
      </c>
      <c r="J14" s="139"/>
      <c r="K14" s="137"/>
      <c r="L14" s="137"/>
      <c r="M14" s="137"/>
      <c r="N14" s="137"/>
      <c r="O14" s="3"/>
      <c r="P14" s="138"/>
    </row>
    <row r="15" spans="1:17" x14ac:dyDescent="0.25">
      <c r="A15" s="233" t="s">
        <v>152</v>
      </c>
      <c r="B15">
        <v>1</v>
      </c>
      <c r="C15" s="139" t="s">
        <v>118</v>
      </c>
      <c r="D15" s="137">
        <v>230</v>
      </c>
      <c r="E15" s="137">
        <f>D15*20%</f>
        <v>46</v>
      </c>
      <c r="F15" s="3">
        <v>1</v>
      </c>
      <c r="G15" s="3">
        <v>7</v>
      </c>
      <c r="H15" s="148" t="e">
        <f>(D15+E15)*#REF!*F15</f>
        <v>#REF!</v>
      </c>
      <c r="J15" s="139"/>
      <c r="K15" s="137"/>
      <c r="L15" s="137"/>
      <c r="M15" s="137"/>
      <c r="N15" s="137"/>
      <c r="O15" s="3"/>
      <c r="P15" s="138"/>
    </row>
    <row r="16" spans="1:17" x14ac:dyDescent="0.25">
      <c r="A16" s="233" t="s">
        <v>152</v>
      </c>
      <c r="B16">
        <v>1</v>
      </c>
      <c r="C16" s="139" t="s">
        <v>119</v>
      </c>
      <c r="D16" s="137">
        <v>230</v>
      </c>
      <c r="E16" s="137">
        <f>D16*20%</f>
        <v>46</v>
      </c>
      <c r="F16" s="3">
        <v>1</v>
      </c>
      <c r="G16" s="3">
        <v>7</v>
      </c>
      <c r="H16" s="148" t="e">
        <f>(D16+E16)*#REF!*F16</f>
        <v>#REF!</v>
      </c>
      <c r="J16" s="139"/>
      <c r="K16" s="137"/>
      <c r="L16" s="137"/>
      <c r="M16" s="137"/>
      <c r="N16" s="137"/>
      <c r="O16" s="3"/>
      <c r="P16" s="138"/>
    </row>
    <row r="17" spans="1:16" x14ac:dyDescent="0.25">
      <c r="A17" s="233" t="s">
        <v>152</v>
      </c>
      <c r="B17">
        <v>2</v>
      </c>
      <c r="C17" s="17" t="s">
        <v>114</v>
      </c>
      <c r="D17" s="137">
        <v>230</v>
      </c>
      <c r="E17" s="137">
        <f>D17*20%</f>
        <v>46</v>
      </c>
      <c r="F17" s="3">
        <v>1</v>
      </c>
      <c r="G17" s="3">
        <v>7</v>
      </c>
      <c r="H17" s="148" t="e">
        <f>(D17+E17)*#REF!*F17</f>
        <v>#REF!</v>
      </c>
      <c r="J17" s="139"/>
      <c r="K17" s="137"/>
      <c r="L17" s="137"/>
      <c r="M17" s="137"/>
      <c r="N17" s="137"/>
      <c r="O17" s="3"/>
      <c r="P17" s="138"/>
    </row>
    <row r="18" spans="1:16" x14ac:dyDescent="0.25">
      <c r="A18" s="233" t="s">
        <v>152</v>
      </c>
      <c r="B18">
        <v>2</v>
      </c>
      <c r="C18" s="139" t="s">
        <v>115</v>
      </c>
      <c r="D18" s="137">
        <v>200</v>
      </c>
      <c r="E18" s="137">
        <f>D18*20%</f>
        <v>40</v>
      </c>
      <c r="F18" s="3">
        <v>2</v>
      </c>
      <c r="G18" s="3">
        <v>7</v>
      </c>
      <c r="H18" s="148" t="e">
        <f>(D18+E18)*#REF!*F18</f>
        <v>#REF!</v>
      </c>
      <c r="J18" s="139"/>
      <c r="K18" s="137"/>
      <c r="L18" s="137"/>
      <c r="M18" s="137"/>
      <c r="N18" s="137"/>
      <c r="O18" s="3"/>
      <c r="P18" s="138"/>
    </row>
    <row r="19" spans="1:16" x14ac:dyDescent="0.25">
      <c r="A19" s="233" t="s">
        <v>152</v>
      </c>
      <c r="B19">
        <v>2</v>
      </c>
      <c r="C19" s="139" t="s">
        <v>118</v>
      </c>
      <c r="D19" s="137">
        <v>230</v>
      </c>
      <c r="E19" s="137">
        <f>D19*20%</f>
        <v>46</v>
      </c>
      <c r="F19" s="3">
        <v>1</v>
      </c>
      <c r="G19" s="3">
        <v>7</v>
      </c>
      <c r="H19" s="148" t="e">
        <f>(D19+E19)*#REF!*F19</f>
        <v>#REF!</v>
      </c>
      <c r="J19" s="139"/>
      <c r="K19" s="137"/>
      <c r="L19" s="137"/>
      <c r="M19" s="137"/>
      <c r="N19" s="137"/>
      <c r="O19" s="3"/>
      <c r="P19" s="138"/>
    </row>
    <row r="20" spans="1:16" x14ac:dyDescent="0.25">
      <c r="A20" s="233" t="s">
        <v>152</v>
      </c>
      <c r="B20">
        <v>2</v>
      </c>
      <c r="C20" s="139" t="s">
        <v>116</v>
      </c>
      <c r="D20" s="137">
        <v>200</v>
      </c>
      <c r="E20" s="137">
        <f>D20*20%</f>
        <v>40</v>
      </c>
      <c r="F20" s="3">
        <v>2</v>
      </c>
      <c r="G20" s="3">
        <v>7</v>
      </c>
      <c r="H20" s="148" t="e">
        <f>(D20+E20)*#REF!*F20</f>
        <v>#REF!</v>
      </c>
      <c r="J20" s="139"/>
      <c r="K20" s="137"/>
      <c r="L20" s="137"/>
      <c r="M20" s="137"/>
      <c r="N20" s="137"/>
      <c r="O20" s="3"/>
      <c r="P20" s="138"/>
    </row>
    <row r="21" spans="1:16" x14ac:dyDescent="0.25">
      <c r="A21" s="233" t="s">
        <v>152</v>
      </c>
      <c r="B21">
        <v>3</v>
      </c>
      <c r="C21" s="17" t="s">
        <v>118</v>
      </c>
      <c r="D21" s="137">
        <v>230</v>
      </c>
      <c r="E21" s="137">
        <f>D21*20%</f>
        <v>46</v>
      </c>
      <c r="F21" s="3">
        <v>1</v>
      </c>
      <c r="G21" s="3">
        <v>7</v>
      </c>
      <c r="H21" s="148" t="e">
        <f>(D21+E21)*#REF!*F21</f>
        <v>#REF!</v>
      </c>
      <c r="J21" s="139"/>
      <c r="K21" s="137"/>
      <c r="L21" s="137"/>
      <c r="M21" s="137"/>
      <c r="N21" s="137"/>
      <c r="O21" s="3"/>
      <c r="P21" s="138"/>
    </row>
    <row r="22" spans="1:16" x14ac:dyDescent="0.25">
      <c r="A22" s="233" t="s">
        <v>152</v>
      </c>
      <c r="B22">
        <v>3</v>
      </c>
      <c r="C22" s="139" t="s">
        <v>115</v>
      </c>
      <c r="D22" s="137">
        <v>200</v>
      </c>
      <c r="E22" s="137">
        <f>D22*20%</f>
        <v>40</v>
      </c>
      <c r="F22" s="3">
        <v>1</v>
      </c>
      <c r="G22" s="3">
        <v>7</v>
      </c>
      <c r="H22" s="148" t="e">
        <f>(D22+E22)*#REF!*F22</f>
        <v>#REF!</v>
      </c>
      <c r="J22" s="139"/>
      <c r="K22" s="137"/>
      <c r="L22" s="137"/>
      <c r="M22" s="137"/>
      <c r="N22" s="137"/>
      <c r="O22" s="3"/>
      <c r="P22" s="138"/>
    </row>
    <row r="23" spans="1:16" x14ac:dyDescent="0.25">
      <c r="A23" s="233" t="s">
        <v>152</v>
      </c>
      <c r="B23">
        <v>3</v>
      </c>
      <c r="C23" s="139" t="s">
        <v>116</v>
      </c>
      <c r="D23" s="137">
        <v>200</v>
      </c>
      <c r="E23" s="137">
        <f>D23*20%</f>
        <v>40</v>
      </c>
      <c r="F23" s="3">
        <v>1</v>
      </c>
      <c r="G23" s="3">
        <v>7</v>
      </c>
      <c r="H23" s="148" t="e">
        <f>(D23+E23)*#REF!*F23</f>
        <v>#REF!</v>
      </c>
      <c r="J23" s="139"/>
      <c r="K23" s="137"/>
      <c r="L23" s="137"/>
      <c r="M23" s="137"/>
      <c r="N23" s="137"/>
      <c r="O23" s="3"/>
      <c r="P23" s="138"/>
    </row>
    <row r="24" spans="1:16" x14ac:dyDescent="0.25">
      <c r="A24" s="233" t="s">
        <v>152</v>
      </c>
      <c r="B24">
        <v>4</v>
      </c>
      <c r="C24" s="17" t="s">
        <v>115</v>
      </c>
      <c r="D24" s="137">
        <v>200</v>
      </c>
      <c r="E24" s="137">
        <f>D24*20%</f>
        <v>40</v>
      </c>
      <c r="F24" s="3">
        <v>2</v>
      </c>
      <c r="G24" s="3">
        <v>7</v>
      </c>
      <c r="H24" s="148" t="e">
        <f>(D24+E24)*#REF!*F24</f>
        <v>#REF!</v>
      </c>
      <c r="J24" s="139"/>
      <c r="K24" s="137"/>
      <c r="L24" s="137"/>
      <c r="M24" s="137"/>
      <c r="N24" s="137"/>
      <c r="O24" s="3"/>
      <c r="P24" s="138"/>
    </row>
    <row r="25" spans="1:16" x14ac:dyDescent="0.25">
      <c r="A25" s="233" t="s">
        <v>152</v>
      </c>
      <c r="B25">
        <v>4</v>
      </c>
      <c r="C25" s="139" t="s">
        <v>114</v>
      </c>
      <c r="D25" s="137">
        <v>230</v>
      </c>
      <c r="E25" s="137">
        <f>D25*20%</f>
        <v>46</v>
      </c>
      <c r="F25" s="3">
        <v>1</v>
      </c>
      <c r="G25" s="3">
        <v>7</v>
      </c>
      <c r="H25" s="148" t="e">
        <f>(D25+E25)*#REF!*F25</f>
        <v>#REF!</v>
      </c>
      <c r="J25" s="139"/>
      <c r="K25" s="137"/>
      <c r="L25" s="137"/>
      <c r="M25" s="137"/>
      <c r="N25" s="137"/>
      <c r="O25" s="3"/>
      <c r="P25" s="138"/>
    </row>
    <row r="26" spans="1:16" x14ac:dyDescent="0.25">
      <c r="A26" s="233" t="s">
        <v>152</v>
      </c>
      <c r="B26">
        <v>4</v>
      </c>
      <c r="C26" s="139" t="s">
        <v>118</v>
      </c>
      <c r="D26" s="137">
        <v>230</v>
      </c>
      <c r="E26" s="137">
        <f>D26*20%</f>
        <v>46</v>
      </c>
      <c r="F26" s="3">
        <v>1</v>
      </c>
      <c r="G26" s="3">
        <v>7</v>
      </c>
      <c r="H26" s="148" t="e">
        <f>(D26+E26)*#REF!*F26</f>
        <v>#REF!</v>
      </c>
      <c r="J26" s="139"/>
      <c r="K26" s="137"/>
      <c r="L26" s="137"/>
      <c r="M26" s="137"/>
      <c r="N26" s="137"/>
      <c r="O26" s="3"/>
      <c r="P26" s="138"/>
    </row>
    <row r="27" spans="1:16" x14ac:dyDescent="0.25">
      <c r="A27" s="233" t="s">
        <v>152</v>
      </c>
      <c r="B27">
        <v>4</v>
      </c>
      <c r="C27" s="139" t="s">
        <v>119</v>
      </c>
      <c r="D27" s="137">
        <v>230</v>
      </c>
      <c r="E27" s="137">
        <f>D27*20%</f>
        <v>46</v>
      </c>
      <c r="F27" s="3">
        <v>1</v>
      </c>
      <c r="G27" s="3">
        <v>7</v>
      </c>
      <c r="H27" s="148" t="e">
        <f>(D27+E27)*#REF!*F27</f>
        <v>#REF!</v>
      </c>
      <c r="J27" s="139"/>
      <c r="K27" s="137"/>
      <c r="L27" s="137"/>
      <c r="M27" s="137"/>
      <c r="N27" s="137"/>
      <c r="O27" s="3"/>
      <c r="P27" s="138"/>
    </row>
    <row r="28" spans="1:16" x14ac:dyDescent="0.25">
      <c r="A28" s="233" t="s">
        <v>152</v>
      </c>
      <c r="B28">
        <v>6</v>
      </c>
      <c r="C28" s="17" t="s">
        <v>114</v>
      </c>
      <c r="D28" s="137">
        <v>230</v>
      </c>
      <c r="E28" s="137">
        <f>D28*20%</f>
        <v>46</v>
      </c>
      <c r="F28" s="3">
        <v>1</v>
      </c>
      <c r="G28" s="3">
        <v>7</v>
      </c>
      <c r="H28" s="148" t="e">
        <f>(D28+E28)*#REF!*F28</f>
        <v>#REF!</v>
      </c>
      <c r="J28" s="139"/>
      <c r="K28" s="137"/>
      <c r="L28" s="137"/>
      <c r="M28" s="137"/>
      <c r="N28" s="137"/>
      <c r="O28" s="3"/>
      <c r="P28" s="138"/>
    </row>
    <row r="29" spans="1:16" x14ac:dyDescent="0.25">
      <c r="A29" s="233" t="s">
        <v>152</v>
      </c>
      <c r="B29">
        <v>6</v>
      </c>
      <c r="C29" s="139" t="s">
        <v>115</v>
      </c>
      <c r="D29" s="137">
        <v>200</v>
      </c>
      <c r="E29" s="137">
        <f>D29*20%</f>
        <v>40</v>
      </c>
      <c r="F29" s="3">
        <v>2</v>
      </c>
      <c r="G29" s="3">
        <v>7</v>
      </c>
      <c r="H29" s="148" t="e">
        <f>(D29+E29)*#REF!*F29</f>
        <v>#REF!</v>
      </c>
      <c r="J29" s="139"/>
      <c r="K29" s="137"/>
      <c r="L29" s="137"/>
      <c r="M29" s="137"/>
      <c r="N29" s="137"/>
      <c r="O29" s="3"/>
      <c r="P29" s="138"/>
    </row>
    <row r="30" spans="1:16" x14ac:dyDescent="0.25">
      <c r="A30" s="233" t="s">
        <v>152</v>
      </c>
      <c r="B30">
        <v>6</v>
      </c>
      <c r="C30" s="139" t="s">
        <v>118</v>
      </c>
      <c r="D30" s="137">
        <v>230</v>
      </c>
      <c r="E30" s="137">
        <f>D30*20%</f>
        <v>46</v>
      </c>
      <c r="F30" s="3">
        <v>1</v>
      </c>
      <c r="G30" s="3">
        <v>7</v>
      </c>
      <c r="H30" s="148" t="e">
        <f>(D30+E30)*#REF!*F30</f>
        <v>#REF!</v>
      </c>
      <c r="J30" s="139"/>
      <c r="K30" s="137"/>
      <c r="L30" s="137"/>
      <c r="M30" s="137"/>
      <c r="N30" s="137"/>
      <c r="O30" s="3"/>
      <c r="P30" s="138"/>
    </row>
    <row r="31" spans="1:16" x14ac:dyDescent="0.25">
      <c r="A31" s="233" t="s">
        <v>152</v>
      </c>
      <c r="B31">
        <v>6</v>
      </c>
      <c r="C31" s="139" t="s">
        <v>116</v>
      </c>
      <c r="D31" s="137">
        <v>200</v>
      </c>
      <c r="E31" s="137">
        <f>D31*20%</f>
        <v>40</v>
      </c>
      <c r="F31" s="3">
        <v>2</v>
      </c>
      <c r="G31" s="3">
        <v>7</v>
      </c>
      <c r="H31" s="148" t="e">
        <f>(D31+E31)*#REF!*F31</f>
        <v>#REF!</v>
      </c>
      <c r="J31" s="139"/>
      <c r="K31" s="137"/>
      <c r="L31" s="137"/>
      <c r="M31" s="137"/>
      <c r="N31" s="137"/>
      <c r="O31" s="3"/>
      <c r="P31" s="138"/>
    </row>
    <row r="32" spans="1:16" x14ac:dyDescent="0.25">
      <c r="A32" s="233" t="s">
        <v>152</v>
      </c>
      <c r="B32">
        <v>7</v>
      </c>
      <c r="C32" s="17" t="s">
        <v>115</v>
      </c>
      <c r="D32" s="137">
        <v>200</v>
      </c>
      <c r="E32" s="137">
        <f>D32*20%</f>
        <v>40</v>
      </c>
      <c r="F32" s="3">
        <v>2</v>
      </c>
      <c r="G32" s="3">
        <v>7</v>
      </c>
      <c r="H32" s="148" t="e">
        <f>(D32+E32)*#REF!*F32</f>
        <v>#REF!</v>
      </c>
      <c r="J32" s="139"/>
      <c r="K32" s="137"/>
      <c r="L32" s="137"/>
      <c r="M32" s="137"/>
      <c r="N32" s="137"/>
      <c r="O32" s="3"/>
      <c r="P32" s="138"/>
    </row>
    <row r="33" spans="1:16" x14ac:dyDescent="0.25">
      <c r="A33" s="233" t="s">
        <v>152</v>
      </c>
      <c r="B33">
        <v>7</v>
      </c>
      <c r="C33" s="139" t="s">
        <v>114</v>
      </c>
      <c r="D33" s="137">
        <v>230</v>
      </c>
      <c r="E33" s="137">
        <f>D33*20%</f>
        <v>46</v>
      </c>
      <c r="F33" s="3">
        <v>1</v>
      </c>
      <c r="G33" s="3">
        <v>7</v>
      </c>
      <c r="H33" s="148" t="e">
        <f>(D33+E33)*#REF!*F33</f>
        <v>#REF!</v>
      </c>
      <c r="J33" s="139"/>
      <c r="K33" s="137"/>
      <c r="L33" s="137"/>
      <c r="M33" s="137"/>
      <c r="N33" s="137"/>
      <c r="O33" s="3"/>
      <c r="P33" s="138"/>
    </row>
    <row r="34" spans="1:16" x14ac:dyDescent="0.25">
      <c r="A34" s="233" t="s">
        <v>152</v>
      </c>
      <c r="B34">
        <v>7</v>
      </c>
      <c r="C34" s="139" t="s">
        <v>118</v>
      </c>
      <c r="D34" s="137">
        <v>230</v>
      </c>
      <c r="E34" s="137">
        <f>D34*20%</f>
        <v>46</v>
      </c>
      <c r="F34" s="3">
        <v>1</v>
      </c>
      <c r="G34" s="3">
        <v>7</v>
      </c>
      <c r="H34" s="148" t="e">
        <f>(D34+E34)*#REF!*F34</f>
        <v>#REF!</v>
      </c>
      <c r="J34" s="139"/>
      <c r="K34" s="137"/>
      <c r="L34" s="137"/>
      <c r="M34" s="137"/>
      <c r="N34" s="137"/>
      <c r="O34" s="3"/>
      <c r="P34" s="138"/>
    </row>
    <row r="35" spans="1:16" x14ac:dyDescent="0.25">
      <c r="A35" s="233" t="s">
        <v>152</v>
      </c>
      <c r="B35">
        <v>7</v>
      </c>
      <c r="C35" s="139" t="s">
        <v>119</v>
      </c>
      <c r="D35" s="137">
        <v>230</v>
      </c>
      <c r="E35" s="137">
        <f>D35*20%</f>
        <v>46</v>
      </c>
      <c r="F35" s="3">
        <v>1</v>
      </c>
      <c r="G35" s="3">
        <v>7</v>
      </c>
      <c r="H35" s="148" t="e">
        <f>(D35+E35)*#REF!*F35</f>
        <v>#REF!</v>
      </c>
      <c r="J35" s="139"/>
      <c r="K35" s="137"/>
      <c r="L35" s="137"/>
      <c r="M35" s="137"/>
      <c r="N35" s="137"/>
      <c r="O35" s="3"/>
      <c r="P35" s="138"/>
    </row>
    <row r="36" spans="1:16" x14ac:dyDescent="0.25">
      <c r="A36" s="233" t="s">
        <v>152</v>
      </c>
      <c r="B36">
        <v>8</v>
      </c>
      <c r="C36" s="17" t="s">
        <v>115</v>
      </c>
      <c r="D36" s="137">
        <v>200</v>
      </c>
      <c r="E36" s="137">
        <f>D36*20%</f>
        <v>40</v>
      </c>
      <c r="F36" s="3">
        <v>2</v>
      </c>
      <c r="G36" s="3">
        <v>7</v>
      </c>
      <c r="H36" s="148" t="e">
        <f>(D36+E36)*#REF!*F36</f>
        <v>#REF!</v>
      </c>
      <c r="J36" s="139"/>
      <c r="K36" s="137"/>
      <c r="L36" s="137"/>
      <c r="M36" s="137"/>
      <c r="N36" s="137"/>
      <c r="O36" s="3"/>
      <c r="P36" s="138"/>
    </row>
    <row r="37" spans="1:16" x14ac:dyDescent="0.25">
      <c r="A37" s="233" t="s">
        <v>152</v>
      </c>
      <c r="B37">
        <v>8</v>
      </c>
      <c r="C37" s="139" t="s">
        <v>114</v>
      </c>
      <c r="D37" s="137">
        <v>230</v>
      </c>
      <c r="E37" s="137">
        <f>D37*20%</f>
        <v>46</v>
      </c>
      <c r="F37" s="3">
        <v>1</v>
      </c>
      <c r="G37" s="3">
        <v>7</v>
      </c>
      <c r="H37" s="148" t="e">
        <f>(D37+E37)*#REF!*F37</f>
        <v>#REF!</v>
      </c>
      <c r="J37" s="139"/>
      <c r="K37" s="137"/>
      <c r="L37" s="137"/>
      <c r="M37" s="137"/>
      <c r="N37" s="137"/>
      <c r="O37" s="3"/>
      <c r="P37" s="138"/>
    </row>
    <row r="38" spans="1:16" x14ac:dyDescent="0.25">
      <c r="A38" s="233" t="s">
        <v>152</v>
      </c>
      <c r="B38">
        <v>8</v>
      </c>
      <c r="C38" s="139" t="s">
        <v>118</v>
      </c>
      <c r="D38" s="137">
        <v>230</v>
      </c>
      <c r="E38" s="137">
        <f>D38*20%</f>
        <v>46</v>
      </c>
      <c r="F38" s="3">
        <v>1</v>
      </c>
      <c r="G38" s="3">
        <v>7</v>
      </c>
      <c r="H38" s="148" t="e">
        <f>(D38+E38)*#REF!*F38</f>
        <v>#REF!</v>
      </c>
      <c r="J38" s="139"/>
      <c r="K38" s="137"/>
      <c r="L38" s="137"/>
      <c r="M38" s="137"/>
      <c r="N38" s="137"/>
      <c r="O38" s="3"/>
      <c r="P38" s="138"/>
    </row>
    <row r="39" spans="1:16" x14ac:dyDescent="0.25">
      <c r="A39" s="233" t="s">
        <v>152</v>
      </c>
      <c r="B39">
        <v>8</v>
      </c>
      <c r="C39" s="139" t="s">
        <v>119</v>
      </c>
      <c r="D39" s="137">
        <v>230</v>
      </c>
      <c r="E39" s="137">
        <f>D39*20%</f>
        <v>46</v>
      </c>
      <c r="F39" s="3">
        <v>1</v>
      </c>
      <c r="G39" s="3">
        <v>7</v>
      </c>
      <c r="H39" s="148" t="e">
        <f>(D39+E39)*#REF!*F39</f>
        <v>#REF!</v>
      </c>
      <c r="J39" s="139"/>
      <c r="K39" s="137"/>
      <c r="L39" s="137"/>
      <c r="M39" s="137"/>
      <c r="N39" s="137"/>
      <c r="O39" s="3"/>
      <c r="P39" s="138"/>
    </row>
  </sheetData>
  <mergeCells count="4">
    <mergeCell ref="D8:P8"/>
    <mergeCell ref="C11:H11"/>
    <mergeCell ref="J11:P11"/>
    <mergeCell ref="E9:H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7"/>
  <sheetViews>
    <sheetView showGridLines="0" zoomScale="90" zoomScaleNormal="90" zoomScalePageLayoutView="90" workbookViewId="0">
      <selection activeCell="A16" sqref="A16:G17"/>
    </sheetView>
  </sheetViews>
  <sheetFormatPr defaultColWidth="8.85546875" defaultRowHeight="15" x14ac:dyDescent="0.25"/>
  <cols>
    <col min="3" max="3" width="16.7109375" customWidth="1"/>
    <col min="4" max="4" width="14.28515625" customWidth="1"/>
    <col min="5" max="6" width="5.42578125" customWidth="1"/>
    <col min="7" max="7" width="12" bestFit="1" customWidth="1"/>
    <col min="8" max="8" width="19.140625" customWidth="1"/>
    <col min="9" max="9" width="2.7109375" customWidth="1"/>
    <col min="10" max="11" width="17" customWidth="1"/>
    <col min="12" max="12" width="9" customWidth="1"/>
    <col min="13" max="13" width="9.7109375" bestFit="1" customWidth="1"/>
    <col min="14" max="14" width="12" customWidth="1"/>
    <col min="15" max="15" width="24.7109375" customWidth="1"/>
    <col min="16" max="29" width="9.140625" style="30" customWidth="1"/>
  </cols>
  <sheetData>
    <row r="7" spans="1:29" x14ac:dyDescent="0.25">
      <c r="N7" s="15" t="s">
        <v>24</v>
      </c>
      <c r="O7" s="16">
        <f ca="1">NOW()</f>
        <v>41891.489114583332</v>
      </c>
    </row>
    <row r="10" spans="1:29" x14ac:dyDescent="0.25">
      <c r="L10" s="83"/>
      <c r="M10" s="83"/>
      <c r="N10" s="83"/>
      <c r="O10" s="11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</row>
    <row r="11" spans="1:29" s="95" customFormat="1" ht="15.75" x14ac:dyDescent="0.25">
      <c r="C11" s="216" t="s">
        <v>105</v>
      </c>
      <c r="D11" s="216"/>
      <c r="E11" s="194" t="s">
        <v>88</v>
      </c>
      <c r="F11" s="194"/>
      <c r="G11" s="194"/>
      <c r="H11" s="194"/>
      <c r="I11" s="194"/>
      <c r="J11" s="194"/>
      <c r="K11" s="194"/>
      <c r="L11" s="194"/>
      <c r="M11" s="194"/>
      <c r="N11" s="194"/>
      <c r="O11" s="194"/>
    </row>
    <row r="12" spans="1:29" x14ac:dyDescent="0.25">
      <c r="C12" s="121" t="s">
        <v>102</v>
      </c>
      <c r="D12" s="122"/>
      <c r="E12" s="88" t="s">
        <v>27</v>
      </c>
      <c r="F12" s="88"/>
      <c r="G12" s="123">
        <v>7</v>
      </c>
      <c r="H12" s="124"/>
      <c r="J12" s="121" t="s">
        <v>47</v>
      </c>
      <c r="K12" s="122"/>
      <c r="L12" s="88" t="s">
        <v>27</v>
      </c>
      <c r="M12" s="123"/>
      <c r="N12" s="123"/>
      <c r="O12" s="124"/>
      <c r="P12" s="28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x14ac:dyDescent="0.25">
      <c r="C13" s="197" t="s">
        <v>38</v>
      </c>
      <c r="D13" s="198"/>
      <c r="E13" s="126" t="s">
        <v>49</v>
      </c>
      <c r="F13" s="126"/>
      <c r="G13" s="120" t="s">
        <v>65</v>
      </c>
      <c r="H13" s="127"/>
      <c r="J13" s="197" t="s">
        <v>38</v>
      </c>
      <c r="K13" s="198"/>
      <c r="L13" s="126" t="s">
        <v>49</v>
      </c>
      <c r="M13" s="126"/>
      <c r="N13" s="126"/>
      <c r="O13" s="127"/>
      <c r="P13" s="28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ht="16.5" thickBot="1" x14ac:dyDescent="0.3">
      <c r="C14" s="178" t="s">
        <v>0</v>
      </c>
      <c r="D14" s="179"/>
      <c r="E14" s="179"/>
      <c r="F14" s="179"/>
      <c r="G14" s="179"/>
      <c r="H14" s="180"/>
      <c r="J14" s="206" t="s">
        <v>9</v>
      </c>
      <c r="K14" s="207"/>
      <c r="L14" s="207"/>
      <c r="M14" s="207"/>
      <c r="N14" s="207"/>
      <c r="O14" s="208"/>
      <c r="P14" s="28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x14ac:dyDescent="0.25">
      <c r="A15" t="s">
        <v>153</v>
      </c>
      <c r="B15" t="s">
        <v>154</v>
      </c>
      <c r="C15" s="8" t="s">
        <v>155</v>
      </c>
      <c r="D15" s="8" t="s">
        <v>22</v>
      </c>
      <c r="E15" s="8" t="s">
        <v>2</v>
      </c>
      <c r="F15" s="8"/>
      <c r="G15" s="9" t="s">
        <v>124</v>
      </c>
      <c r="H15" s="10" t="s">
        <v>4</v>
      </c>
      <c r="J15" s="32" t="s">
        <v>21</v>
      </c>
      <c r="K15" s="32" t="s">
        <v>22</v>
      </c>
      <c r="L15" s="32" t="s">
        <v>2</v>
      </c>
      <c r="M15" s="9" t="s">
        <v>124</v>
      </c>
      <c r="N15" s="33" t="s">
        <v>20</v>
      </c>
      <c r="O15" s="34" t="s">
        <v>4</v>
      </c>
      <c r="P15" s="28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x14ac:dyDescent="0.25">
      <c r="A16" t="s">
        <v>152</v>
      </c>
      <c r="B16">
        <v>5</v>
      </c>
      <c r="C16" s="2">
        <v>5</v>
      </c>
      <c r="D16" s="2">
        <v>52</v>
      </c>
      <c r="E16" s="3">
        <v>41</v>
      </c>
      <c r="F16" s="3">
        <v>7</v>
      </c>
      <c r="G16" s="29">
        <v>19500</v>
      </c>
      <c r="H16" s="29">
        <f>D16*1*G16</f>
        <v>1014000</v>
      </c>
      <c r="J16" s="4"/>
      <c r="K16" s="4"/>
      <c r="L16" s="5"/>
      <c r="M16" s="6"/>
      <c r="N16" s="26">
        <f>M16*5%</f>
        <v>0</v>
      </c>
      <c r="O16" s="6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</row>
    <row r="17" spans="1:29" ht="15.75" x14ac:dyDescent="0.25">
      <c r="A17" t="s">
        <v>152</v>
      </c>
      <c r="B17">
        <v>9</v>
      </c>
      <c r="C17" s="2">
        <v>52</v>
      </c>
      <c r="D17" s="2">
        <v>73</v>
      </c>
      <c r="E17" s="2">
        <v>73</v>
      </c>
      <c r="F17" s="2">
        <v>16</v>
      </c>
      <c r="G17" s="7">
        <v>27375</v>
      </c>
      <c r="H17" s="7">
        <f>D17*1*G17</f>
        <v>1998375</v>
      </c>
      <c r="J17" s="2"/>
      <c r="K17" s="2"/>
      <c r="L17" s="2"/>
      <c r="M17" s="7"/>
      <c r="N17" s="13"/>
      <c r="O17" s="6"/>
      <c r="P17" s="28"/>
      <c r="Q17"/>
      <c r="R17"/>
      <c r="S17"/>
      <c r="T17"/>
      <c r="U17"/>
      <c r="V17"/>
      <c r="W17"/>
      <c r="X17"/>
      <c r="Y17"/>
      <c r="Z17"/>
      <c r="AA17"/>
      <c r="AB17"/>
      <c r="AC17"/>
    </row>
  </sheetData>
  <mergeCells count="6">
    <mergeCell ref="C11:D11"/>
    <mergeCell ref="E11:O11"/>
    <mergeCell ref="C13:D13"/>
    <mergeCell ref="J13:K13"/>
    <mergeCell ref="C14:H14"/>
    <mergeCell ref="J14:O14"/>
  </mergeCells>
  <dataValidations count="1">
    <dataValidation allowBlank="1" showInputMessage="1" showErrorMessage="1" promptTitle="NOME DO EVENTO" prompt="COLOCAR O NOME DO EVENTO" sqref="E11:F11"/>
  </dataValidations>
  <pageMargins left="0.51181102362204722" right="0.51181102362204722" top="0.78740157480314965" bottom="0.78740157480314965" header="0.31496062992125984" footer="0.31496062992125984"/>
  <pageSetup paperSize="9" scale="65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4"/>
  <sheetViews>
    <sheetView showGridLines="0" zoomScale="90" zoomScaleNormal="90" zoomScalePageLayoutView="90" workbookViewId="0">
      <selection activeCell="D19" sqref="D19"/>
    </sheetView>
  </sheetViews>
  <sheetFormatPr defaultColWidth="8.85546875" defaultRowHeight="15" x14ac:dyDescent="0.25"/>
  <cols>
    <col min="1" max="1" width="46.85546875" bestFit="1" customWidth="1"/>
    <col min="2" max="2" width="10.28515625" customWidth="1"/>
    <col min="3" max="3" width="11.42578125" bestFit="1" customWidth="1"/>
    <col min="4" max="4" width="17.42578125" customWidth="1"/>
    <col min="5" max="5" width="2.7109375" customWidth="1"/>
    <col min="6" max="6" width="31" bestFit="1" customWidth="1"/>
    <col min="7" max="7" width="10.7109375" bestFit="1" customWidth="1"/>
    <col min="8" max="8" width="10.7109375" customWidth="1"/>
    <col min="9" max="9" width="15" bestFit="1" customWidth="1"/>
    <col min="10" max="10" width="15.85546875" customWidth="1"/>
  </cols>
  <sheetData>
    <row r="7" spans="1:10" x14ac:dyDescent="0.25">
      <c r="I7" t="s">
        <v>24</v>
      </c>
      <c r="J7" s="16">
        <f ca="1">NOW()</f>
        <v>41891.489114583332</v>
      </c>
    </row>
    <row r="10" spans="1:10" x14ac:dyDescent="0.25">
      <c r="A10" s="211" t="s">
        <v>34</v>
      </c>
      <c r="B10" s="211"/>
      <c r="C10" s="211"/>
      <c r="D10" s="211"/>
      <c r="E10" s="211"/>
      <c r="F10" s="211"/>
      <c r="G10" s="211"/>
      <c r="H10" s="211"/>
      <c r="I10" s="211"/>
    </row>
    <row r="12" spans="1:10" x14ac:dyDescent="0.25">
      <c r="A12" s="190" t="s">
        <v>16</v>
      </c>
      <c r="B12" s="190"/>
      <c r="C12" s="190"/>
      <c r="D12" s="190"/>
      <c r="F12" s="190" t="s">
        <v>17</v>
      </c>
      <c r="G12" s="190"/>
      <c r="H12" s="190"/>
      <c r="I12" s="190"/>
    </row>
    <row r="13" spans="1:10" x14ac:dyDescent="0.25">
      <c r="A13" s="217" t="s">
        <v>28</v>
      </c>
      <c r="B13" s="217"/>
      <c r="C13" s="217"/>
      <c r="D13" s="54">
        <f>'Passagem Aérea'!H215</f>
        <v>420055.76</v>
      </c>
      <c r="F13" s="217" t="s">
        <v>28</v>
      </c>
      <c r="G13" s="217"/>
      <c r="H13" s="217"/>
      <c r="I13" s="20"/>
    </row>
    <row r="14" spans="1:10" x14ac:dyDescent="0.25">
      <c r="A14" s="217" t="s">
        <v>29</v>
      </c>
      <c r="B14" s="217"/>
      <c r="C14" s="217"/>
      <c r="D14" s="54" t="e">
        <f>Hospedagem!#REF!</f>
        <v>#REF!</v>
      </c>
      <c r="F14" s="217" t="s">
        <v>29</v>
      </c>
      <c r="G14" s="217"/>
      <c r="H14" s="217"/>
      <c r="I14" s="20"/>
    </row>
    <row r="15" spans="1:10" x14ac:dyDescent="0.25">
      <c r="A15" s="217" t="s">
        <v>30</v>
      </c>
      <c r="B15" s="217"/>
      <c r="C15" s="217"/>
      <c r="D15" s="54" t="e">
        <f>Alimentação!#REF!</f>
        <v>#REF!</v>
      </c>
      <c r="F15" s="217" t="s">
        <v>30</v>
      </c>
      <c r="G15" s="217"/>
      <c r="H15" s="217"/>
      <c r="I15" s="20"/>
    </row>
    <row r="16" spans="1:10" x14ac:dyDescent="0.25">
      <c r="A16" s="217" t="s">
        <v>31</v>
      </c>
      <c r="B16" s="217"/>
      <c r="C16" s="217"/>
      <c r="D16" s="54" t="e">
        <f>Transporte!#REF!</f>
        <v>#REF!</v>
      </c>
      <c r="F16" s="217" t="s">
        <v>31</v>
      </c>
      <c r="G16" s="217"/>
      <c r="H16" s="217"/>
      <c r="I16" s="20"/>
    </row>
    <row r="17" spans="1:9" x14ac:dyDescent="0.25">
      <c r="A17" s="217" t="s">
        <v>32</v>
      </c>
      <c r="B17" s="217"/>
      <c r="C17" s="217"/>
      <c r="D17" s="54" t="e">
        <f>'Pró-Labore'!#REF!</f>
        <v>#REF!</v>
      </c>
      <c r="F17" s="217" t="s">
        <v>32</v>
      </c>
      <c r="G17" s="217"/>
      <c r="H17" s="217"/>
      <c r="I17" s="20"/>
    </row>
    <row r="18" spans="1:9" x14ac:dyDescent="0.25">
      <c r="A18" s="217" t="s">
        <v>40</v>
      </c>
      <c r="B18" s="217"/>
      <c r="C18" s="217"/>
      <c r="D18" s="54" t="e">
        <f>'Seguro Viagem'!#REF!</f>
        <v>#REF!</v>
      </c>
      <c r="F18" s="217" t="s">
        <v>40</v>
      </c>
      <c r="G18" s="217"/>
      <c r="H18" s="217"/>
      <c r="I18" s="20"/>
    </row>
    <row r="19" spans="1:9" x14ac:dyDescent="0.25">
      <c r="A19" s="190" t="s">
        <v>10</v>
      </c>
      <c r="B19" s="190"/>
      <c r="C19" s="190"/>
      <c r="D19" s="51" t="e">
        <f>SUM(D13:D18)</f>
        <v>#REF!</v>
      </c>
      <c r="F19" s="190" t="s">
        <v>10</v>
      </c>
      <c r="G19" s="190"/>
      <c r="H19" s="21"/>
      <c r="I19" s="22">
        <v>0</v>
      </c>
    </row>
    <row r="21" spans="1:9" x14ac:dyDescent="0.25">
      <c r="D21" s="14"/>
    </row>
    <row r="22" spans="1:9" x14ac:dyDescent="0.25">
      <c r="D22" s="18"/>
    </row>
    <row r="23" spans="1:9" x14ac:dyDescent="0.25">
      <c r="D23" s="14"/>
    </row>
    <row r="24" spans="1:9" x14ac:dyDescent="0.25">
      <c r="D24" s="18"/>
    </row>
  </sheetData>
  <customSheetViews>
    <customSheetView guid="{6B2C8637-78CC-4CB6-97F7-DEE04A596283}" showGridLines="0">
      <selection activeCell="D19" sqref="D19"/>
      <pageMargins left="0.511811024" right="0.511811024" top="0.78740157499999996" bottom="0.78740157499999996" header="0.31496062000000002" footer="0.31496062000000002"/>
      <pageSetup scale="50" orientation="landscape"/>
      <headerFooter>
        <oddHeader>&amp;CAutor: Rejane (DCE)</oddHeader>
        <oddFooter>&amp;CDCE - Z:\SICONV\Projetos_2012\PROJETO PREPARAÇÃO SELEÇÕES\Modalidades_Planilhas e Cronogramas de Ações\Atletismo</oddFooter>
      </headerFooter>
    </customSheetView>
  </customSheetViews>
  <mergeCells count="17">
    <mergeCell ref="A19:C19"/>
    <mergeCell ref="A13:C13"/>
    <mergeCell ref="F13:H13"/>
    <mergeCell ref="F14:H14"/>
    <mergeCell ref="A14:C14"/>
    <mergeCell ref="A15:C15"/>
    <mergeCell ref="A16:C16"/>
    <mergeCell ref="A17:C17"/>
    <mergeCell ref="F19:G19"/>
    <mergeCell ref="F18:H18"/>
    <mergeCell ref="A18:C18"/>
    <mergeCell ref="F15:H15"/>
    <mergeCell ref="F17:H17"/>
    <mergeCell ref="F16:H16"/>
    <mergeCell ref="A10:I10"/>
    <mergeCell ref="A12:D12"/>
    <mergeCell ref="F12:I12"/>
  </mergeCells>
  <pageMargins left="0.51181102362204722" right="0.51181102362204722" top="0.78740157480314965" bottom="0.78740157480314965" header="0.31496062992125984" footer="0.31496062992125984"/>
  <pageSetup scale="50" orientation="landscape"/>
  <headerFooter>
    <oddHeader>&amp;CAutor: Rejane (DCE)</oddHeader>
    <oddFooter>&amp;CDCE - Z:\SICONV\Projetos_2012\PROJETO PREPARAÇÃO SELEÇÕES\Modalidades_Planilhas e Cronogramas de Ações\Atletismo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showGridLines="0" topLeftCell="A56" workbookViewId="0">
      <selection activeCell="J9" sqref="J9"/>
    </sheetView>
  </sheetViews>
  <sheetFormatPr defaultColWidth="8.85546875" defaultRowHeight="15" x14ac:dyDescent="0.25"/>
  <cols>
    <col min="1" max="1" width="4.42578125" customWidth="1"/>
    <col min="2" max="2" width="26.42578125" customWidth="1"/>
    <col min="3" max="3" width="26.7109375" customWidth="1"/>
    <col min="4" max="4" width="26.85546875" customWidth="1"/>
    <col min="5" max="5" width="26.140625" customWidth="1"/>
    <col min="6" max="6" width="19.42578125" customWidth="1"/>
    <col min="7" max="7" width="25" customWidth="1"/>
    <col min="8" max="8" width="20.140625" bestFit="1" customWidth="1"/>
  </cols>
  <sheetData>
    <row r="1" spans="1:8" x14ac:dyDescent="0.25">
      <c r="A1" s="36"/>
      <c r="B1" s="44"/>
      <c r="C1" s="44"/>
      <c r="D1" s="44"/>
      <c r="E1" s="44"/>
      <c r="F1" s="44"/>
      <c r="G1" s="44"/>
    </row>
    <row r="2" spans="1:8" ht="15.75" x14ac:dyDescent="0.25">
      <c r="A2" s="227">
        <v>2</v>
      </c>
      <c r="B2" s="222" t="s">
        <v>71</v>
      </c>
      <c r="C2" s="222"/>
      <c r="D2" s="222"/>
      <c r="E2" s="222"/>
      <c r="F2" s="222"/>
      <c r="G2" s="222"/>
      <c r="H2" s="228" t="s">
        <v>10</v>
      </c>
    </row>
    <row r="3" spans="1:8" x14ac:dyDescent="0.25">
      <c r="A3" s="227"/>
      <c r="B3" s="67" t="s">
        <v>54</v>
      </c>
      <c r="C3" s="38" t="s">
        <v>50</v>
      </c>
      <c r="D3" s="39"/>
      <c r="E3" s="39"/>
      <c r="F3" s="39"/>
      <c r="G3" s="39"/>
      <c r="H3" s="229"/>
    </row>
    <row r="4" spans="1:8" x14ac:dyDescent="0.25">
      <c r="A4" s="227"/>
      <c r="B4" s="40"/>
      <c r="C4" s="38" t="s">
        <v>51</v>
      </c>
      <c r="D4" s="39"/>
      <c r="E4" s="39"/>
      <c r="F4" s="39"/>
      <c r="G4" s="39"/>
      <c r="H4" s="229"/>
    </row>
    <row r="5" spans="1:8" ht="15.75" x14ac:dyDescent="0.25">
      <c r="A5" s="227"/>
      <c r="B5" s="231"/>
      <c r="C5" s="231"/>
      <c r="D5" s="231"/>
      <c r="E5" s="231"/>
      <c r="F5" s="231"/>
      <c r="G5" s="231"/>
      <c r="H5" s="229"/>
    </row>
    <row r="6" spans="1:8" ht="18.75" customHeight="1" x14ac:dyDescent="0.25">
      <c r="A6" s="227"/>
      <c r="B6" s="41" t="s">
        <v>41</v>
      </c>
      <c r="C6" s="32" t="s">
        <v>29</v>
      </c>
      <c r="D6" s="33" t="s">
        <v>30</v>
      </c>
      <c r="E6" s="34" t="s">
        <v>31</v>
      </c>
      <c r="F6" s="34" t="s">
        <v>42</v>
      </c>
      <c r="G6" s="34" t="s">
        <v>32</v>
      </c>
      <c r="H6" s="230"/>
    </row>
    <row r="7" spans="1:8" ht="24" customHeight="1" x14ac:dyDescent="0.25">
      <c r="A7" s="227"/>
      <c r="B7" s="42">
        <f>SUM('Passagem Aérea'!H26)</f>
        <v>9295.2999999999993</v>
      </c>
      <c r="C7" s="43" t="e">
        <f>SUM(Hospedagem!#REF!)</f>
        <v>#REF!</v>
      </c>
      <c r="D7" s="43" t="e">
        <f>SUM(Alimentação!#REF!)</f>
        <v>#REF!</v>
      </c>
      <c r="E7" s="43" t="e">
        <f>SUM(Transporte!#REF!)</f>
        <v>#REF!</v>
      </c>
      <c r="F7" s="43"/>
      <c r="G7" s="43" t="e">
        <f>SUM('Pró-Labore'!#REF!)</f>
        <v>#REF!</v>
      </c>
      <c r="H7" s="35" t="e">
        <f>SUM(B7:G7)</f>
        <v>#REF!</v>
      </c>
    </row>
    <row r="8" spans="1:8" x14ac:dyDescent="0.25">
      <c r="A8" s="36"/>
      <c r="B8" s="44"/>
      <c r="C8" s="44"/>
      <c r="D8" s="44"/>
      <c r="E8" s="44"/>
      <c r="F8" s="44"/>
      <c r="G8" s="44"/>
    </row>
    <row r="9" spans="1:8" ht="15.75" x14ac:dyDescent="0.25">
      <c r="A9" s="223">
        <v>3</v>
      </c>
      <c r="B9" s="222" t="s">
        <v>74</v>
      </c>
      <c r="C9" s="222"/>
      <c r="D9" s="222"/>
      <c r="E9" s="222"/>
      <c r="F9" s="222"/>
      <c r="G9" s="222"/>
      <c r="H9" s="228" t="s">
        <v>10</v>
      </c>
    </row>
    <row r="10" spans="1:8" x14ac:dyDescent="0.25">
      <c r="A10" s="223"/>
      <c r="B10" s="67" t="s">
        <v>54</v>
      </c>
      <c r="C10" s="38" t="s">
        <v>50</v>
      </c>
      <c r="D10" s="39"/>
      <c r="E10" s="39"/>
      <c r="F10" s="39"/>
      <c r="G10" s="39"/>
      <c r="H10" s="229"/>
    </row>
    <row r="11" spans="1:8" x14ac:dyDescent="0.25">
      <c r="A11" s="223"/>
      <c r="B11" s="40"/>
      <c r="C11" s="38" t="s">
        <v>48</v>
      </c>
      <c r="D11" s="39"/>
      <c r="E11" s="39"/>
      <c r="F11" s="39"/>
      <c r="G11" s="39"/>
      <c r="H11" s="229"/>
    </row>
    <row r="12" spans="1:8" ht="15.75" x14ac:dyDescent="0.25">
      <c r="A12" s="223"/>
      <c r="B12" s="231"/>
      <c r="C12" s="231"/>
      <c r="D12" s="231"/>
      <c r="E12" s="231"/>
      <c r="F12" s="231"/>
      <c r="G12" s="231"/>
      <c r="H12" s="229"/>
    </row>
    <row r="13" spans="1:8" ht="18.75" customHeight="1" x14ac:dyDescent="0.25">
      <c r="A13" s="223"/>
      <c r="B13" s="41" t="s">
        <v>41</v>
      </c>
      <c r="C13" s="32" t="s">
        <v>29</v>
      </c>
      <c r="D13" s="33" t="s">
        <v>30</v>
      </c>
      <c r="E13" s="34" t="s">
        <v>31</v>
      </c>
      <c r="F13" s="34" t="s">
        <v>42</v>
      </c>
      <c r="G13" s="34" t="s">
        <v>32</v>
      </c>
      <c r="H13" s="230"/>
    </row>
    <row r="14" spans="1:8" ht="24" customHeight="1" x14ac:dyDescent="0.25">
      <c r="A14" s="223"/>
      <c r="B14" s="42">
        <f>SUM('Passagem Aérea'!H45)</f>
        <v>10168.5</v>
      </c>
      <c r="C14" s="43" t="e">
        <f>SUM(Hospedagem!#REF!)</f>
        <v>#REF!</v>
      </c>
      <c r="D14" s="43" t="e">
        <f>SUM(Alimentação!#REF!)</f>
        <v>#REF!</v>
      </c>
      <c r="E14" s="43" t="e">
        <f>SUM(Transporte!#REF!)</f>
        <v>#REF!</v>
      </c>
      <c r="F14" s="43"/>
      <c r="G14" s="43" t="e">
        <f>SUM('Pró-Labore'!#REF!)</f>
        <v>#REF!</v>
      </c>
      <c r="H14" s="35" t="e">
        <f>SUM(B14:G14)</f>
        <v>#REF!</v>
      </c>
    </row>
    <row r="15" spans="1:8" x14ac:dyDescent="0.25">
      <c r="A15" s="36"/>
      <c r="B15" s="44"/>
      <c r="C15" s="44"/>
      <c r="D15" s="44"/>
      <c r="E15" s="44"/>
      <c r="F15" s="44"/>
      <c r="G15" s="44"/>
    </row>
    <row r="16" spans="1:8" x14ac:dyDescent="0.25">
      <c r="A16" s="36"/>
      <c r="B16" s="44"/>
      <c r="C16" s="44"/>
      <c r="D16" s="44"/>
      <c r="E16" s="44"/>
      <c r="F16" s="44"/>
      <c r="G16" s="44"/>
    </row>
    <row r="17" spans="1:8" ht="15.75" x14ac:dyDescent="0.25">
      <c r="A17" s="221">
        <v>7</v>
      </c>
      <c r="B17" s="222" t="s">
        <v>81</v>
      </c>
      <c r="C17" s="222"/>
      <c r="D17" s="222"/>
      <c r="E17" s="222"/>
      <c r="F17" s="222"/>
      <c r="G17" s="222"/>
      <c r="H17" s="228" t="s">
        <v>10</v>
      </c>
    </row>
    <row r="18" spans="1:8" x14ac:dyDescent="0.25">
      <c r="A18" s="221"/>
      <c r="B18" s="37" t="s">
        <v>46</v>
      </c>
      <c r="C18" s="38" t="s">
        <v>50</v>
      </c>
      <c r="D18" s="39"/>
      <c r="E18" s="39"/>
      <c r="F18" s="39"/>
      <c r="G18" s="39"/>
      <c r="H18" s="229"/>
    </row>
    <row r="19" spans="1:8" x14ac:dyDescent="0.25">
      <c r="A19" s="221"/>
      <c r="B19" s="40"/>
      <c r="C19" s="38" t="s">
        <v>48</v>
      </c>
      <c r="D19" s="39"/>
      <c r="E19" s="39"/>
      <c r="F19" s="39"/>
      <c r="G19" s="39"/>
      <c r="H19" s="229"/>
    </row>
    <row r="20" spans="1:8" ht="15.75" x14ac:dyDescent="0.25">
      <c r="A20" s="221"/>
      <c r="B20" s="231"/>
      <c r="C20" s="231"/>
      <c r="D20" s="231"/>
      <c r="E20" s="231"/>
      <c r="F20" s="231"/>
      <c r="G20" s="231"/>
      <c r="H20" s="229"/>
    </row>
    <row r="21" spans="1:8" x14ac:dyDescent="0.25">
      <c r="A21" s="221"/>
      <c r="B21" s="41" t="s">
        <v>41</v>
      </c>
      <c r="C21" s="32" t="s">
        <v>29</v>
      </c>
      <c r="D21" s="33" t="s">
        <v>30</v>
      </c>
      <c r="E21" s="34" t="s">
        <v>31</v>
      </c>
      <c r="F21" s="34" t="s">
        <v>42</v>
      </c>
      <c r="G21" s="34" t="s">
        <v>32</v>
      </c>
      <c r="H21" s="230"/>
    </row>
    <row r="22" spans="1:8" ht="15.75" x14ac:dyDescent="0.25">
      <c r="A22" s="221"/>
      <c r="B22" s="42">
        <f>SUM('Passagem Aérea'!H72)</f>
        <v>19499.8</v>
      </c>
      <c r="C22" s="43" t="e">
        <f>SUM(Hospedagem!#REF!)</f>
        <v>#REF!</v>
      </c>
      <c r="D22" s="43" t="e">
        <f>SUM(Alimentação!#REF!)</f>
        <v>#REF!</v>
      </c>
      <c r="E22" s="43" t="e">
        <f>SUM(Transporte!#REF!)</f>
        <v>#REF!</v>
      </c>
      <c r="F22" s="43"/>
      <c r="G22" s="43" t="e">
        <f>SUM('Pró-Labore'!#REF!)</f>
        <v>#REF!</v>
      </c>
      <c r="H22" s="35" t="e">
        <f>SUM(B22:G22)</f>
        <v>#REF!</v>
      </c>
    </row>
    <row r="23" spans="1:8" ht="15.75" x14ac:dyDescent="0.25">
      <c r="A23" s="52"/>
      <c r="B23" s="45"/>
      <c r="C23" s="45"/>
      <c r="D23" s="45"/>
      <c r="E23" s="45"/>
      <c r="F23" s="45"/>
      <c r="G23" s="45"/>
      <c r="H23" s="46"/>
    </row>
    <row r="24" spans="1:8" ht="15.75" x14ac:dyDescent="0.25">
      <c r="A24" s="227">
        <v>8</v>
      </c>
      <c r="B24" s="222" t="s">
        <v>72</v>
      </c>
      <c r="C24" s="222"/>
      <c r="D24" s="222"/>
      <c r="E24" s="222"/>
      <c r="F24" s="222"/>
      <c r="G24" s="222"/>
      <c r="H24" s="228" t="s">
        <v>10</v>
      </c>
    </row>
    <row r="25" spans="1:8" x14ac:dyDescent="0.25">
      <c r="A25" s="227"/>
      <c r="B25" s="37" t="s">
        <v>46</v>
      </c>
      <c r="C25" s="38" t="s">
        <v>50</v>
      </c>
      <c r="D25" s="39"/>
      <c r="E25" s="39"/>
      <c r="F25" s="39"/>
      <c r="G25" s="39"/>
      <c r="H25" s="229"/>
    </row>
    <row r="26" spans="1:8" x14ac:dyDescent="0.25">
      <c r="A26" s="227"/>
      <c r="B26" s="40"/>
      <c r="C26" s="38" t="s">
        <v>48</v>
      </c>
      <c r="D26" s="39"/>
      <c r="E26" s="39"/>
      <c r="F26" s="39"/>
      <c r="G26" s="39"/>
      <c r="H26" s="229"/>
    </row>
    <row r="27" spans="1:8" ht="15.75" x14ac:dyDescent="0.25">
      <c r="A27" s="227"/>
      <c r="B27" s="231"/>
      <c r="C27" s="231"/>
      <c r="D27" s="231"/>
      <c r="E27" s="231"/>
      <c r="F27" s="231"/>
      <c r="G27" s="231"/>
      <c r="H27" s="229"/>
    </row>
    <row r="28" spans="1:8" x14ac:dyDescent="0.25">
      <c r="A28" s="227"/>
      <c r="B28" s="41" t="s">
        <v>41</v>
      </c>
      <c r="C28" s="32" t="s">
        <v>29</v>
      </c>
      <c r="D28" s="33" t="s">
        <v>30</v>
      </c>
      <c r="E28" s="34" t="s">
        <v>31</v>
      </c>
      <c r="F28" s="34" t="s">
        <v>42</v>
      </c>
      <c r="G28" s="34" t="s">
        <v>32</v>
      </c>
      <c r="H28" s="230"/>
    </row>
    <row r="29" spans="1:8" ht="15.75" x14ac:dyDescent="0.25">
      <c r="A29" s="227"/>
      <c r="B29" s="42">
        <f>SUM('Passagem Aérea'!H92)</f>
        <v>9295.2999999999993</v>
      </c>
      <c r="C29" s="43" t="e">
        <f>SUM(Hospedagem!#REF!)</f>
        <v>#REF!</v>
      </c>
      <c r="D29" s="43" t="e">
        <f>SUM(Alimentação!#REF!)</f>
        <v>#REF!</v>
      </c>
      <c r="E29" s="43" t="e">
        <f>SUM(Transporte!#REF!)</f>
        <v>#REF!</v>
      </c>
      <c r="F29" s="43"/>
      <c r="G29" s="43" t="e">
        <f>SUM('Pró-Labore'!#REF!)</f>
        <v>#REF!</v>
      </c>
      <c r="H29" s="35" t="e">
        <f>SUM(B29:G29)</f>
        <v>#REF!</v>
      </c>
    </row>
    <row r="30" spans="1:8" ht="15.75" x14ac:dyDescent="0.25">
      <c r="A30" s="52"/>
      <c r="B30" s="45"/>
      <c r="C30" s="45"/>
      <c r="D30" s="45"/>
      <c r="E30" s="45"/>
      <c r="F30" s="45"/>
      <c r="G30" s="45"/>
      <c r="H30" s="46"/>
    </row>
    <row r="31" spans="1:8" ht="15.75" x14ac:dyDescent="0.25">
      <c r="A31" s="227">
        <v>9</v>
      </c>
      <c r="B31" s="222" t="s">
        <v>88</v>
      </c>
      <c r="C31" s="222"/>
      <c r="D31" s="222"/>
      <c r="E31" s="222"/>
      <c r="F31" s="222"/>
      <c r="G31" s="222"/>
      <c r="H31" s="228" t="s">
        <v>10</v>
      </c>
    </row>
    <row r="32" spans="1:8" x14ac:dyDescent="0.25">
      <c r="A32" s="227"/>
      <c r="B32" s="37" t="s">
        <v>46</v>
      </c>
      <c r="C32" s="38" t="s">
        <v>50</v>
      </c>
      <c r="D32" s="39"/>
      <c r="E32" s="39"/>
      <c r="F32" s="39"/>
      <c r="G32" s="39"/>
      <c r="H32" s="229"/>
    </row>
    <row r="33" spans="1:8" x14ac:dyDescent="0.25">
      <c r="A33" s="227"/>
      <c r="B33" s="40"/>
      <c r="C33" s="38" t="s">
        <v>48</v>
      </c>
      <c r="D33" s="39"/>
      <c r="E33" s="39"/>
      <c r="F33" s="39"/>
      <c r="G33" s="39"/>
      <c r="H33" s="229"/>
    </row>
    <row r="34" spans="1:8" ht="15.75" x14ac:dyDescent="0.25">
      <c r="A34" s="227"/>
      <c r="B34" s="231"/>
      <c r="C34" s="231"/>
      <c r="D34" s="231"/>
      <c r="E34" s="231"/>
      <c r="F34" s="231"/>
      <c r="G34" s="231"/>
      <c r="H34" s="229"/>
    </row>
    <row r="35" spans="1:8" x14ac:dyDescent="0.25">
      <c r="A35" s="227"/>
      <c r="B35" s="41" t="s">
        <v>41</v>
      </c>
      <c r="C35" s="32" t="s">
        <v>29</v>
      </c>
      <c r="D35" s="33" t="s">
        <v>30</v>
      </c>
      <c r="E35" s="34" t="s">
        <v>31</v>
      </c>
      <c r="F35" s="34" t="s">
        <v>42</v>
      </c>
      <c r="G35" s="34" t="s">
        <v>32</v>
      </c>
      <c r="H35" s="230"/>
    </row>
    <row r="36" spans="1:8" ht="15.75" x14ac:dyDescent="0.25">
      <c r="A36" s="227"/>
      <c r="B36" s="42">
        <f>SUM('Passagem Aérea'!H117)</f>
        <v>74702.599999999991</v>
      </c>
      <c r="C36" s="43" t="e">
        <f>SUM(Hospedagem!#REF!)</f>
        <v>#REF!</v>
      </c>
      <c r="D36" s="43" t="e">
        <f>SUM(Alimentação!#REF!)</f>
        <v>#REF!</v>
      </c>
      <c r="E36" s="43" t="e">
        <f>SUM(Transporte!#REF!)</f>
        <v>#REF!</v>
      </c>
      <c r="F36" s="43" t="e">
        <f>SUM('Seguro Viagem'!#REF!)</f>
        <v>#REF!</v>
      </c>
      <c r="G36" s="43"/>
      <c r="H36" s="35" t="e">
        <f>SUM(B36:G36)</f>
        <v>#REF!</v>
      </c>
    </row>
    <row r="37" spans="1:8" ht="15.75" x14ac:dyDescent="0.25">
      <c r="A37" s="52"/>
      <c r="B37" s="45"/>
      <c r="C37" s="45"/>
      <c r="D37" s="45"/>
      <c r="E37" s="45"/>
      <c r="F37" s="45"/>
      <c r="G37" s="45"/>
      <c r="H37" s="46"/>
    </row>
    <row r="38" spans="1:8" ht="15.75" x14ac:dyDescent="0.25">
      <c r="A38" s="223">
        <v>10</v>
      </c>
      <c r="B38" s="222" t="s">
        <v>80</v>
      </c>
      <c r="C38" s="222"/>
      <c r="D38" s="222"/>
      <c r="E38" s="222"/>
      <c r="F38" s="222"/>
      <c r="G38" s="222"/>
      <c r="H38" s="228" t="s">
        <v>10</v>
      </c>
    </row>
    <row r="39" spans="1:8" x14ac:dyDescent="0.25">
      <c r="A39" s="223"/>
      <c r="B39" s="37" t="s">
        <v>46</v>
      </c>
      <c r="C39" s="38" t="s">
        <v>50</v>
      </c>
      <c r="D39" s="39"/>
      <c r="E39" s="39"/>
      <c r="F39" s="39"/>
      <c r="G39" s="39"/>
      <c r="H39" s="229"/>
    </row>
    <row r="40" spans="1:8" x14ac:dyDescent="0.25">
      <c r="A40" s="223"/>
      <c r="B40" s="40"/>
      <c r="C40" s="38" t="s">
        <v>48</v>
      </c>
      <c r="D40" s="39"/>
      <c r="E40" s="39"/>
      <c r="F40" s="39"/>
      <c r="G40" s="39"/>
      <c r="H40" s="229"/>
    </row>
    <row r="41" spans="1:8" ht="15.75" x14ac:dyDescent="0.25">
      <c r="A41" s="223"/>
      <c r="B41" s="231"/>
      <c r="C41" s="231"/>
      <c r="D41" s="231"/>
      <c r="E41" s="231"/>
      <c r="F41" s="231"/>
      <c r="G41" s="231"/>
      <c r="H41" s="229"/>
    </row>
    <row r="42" spans="1:8" x14ac:dyDescent="0.25">
      <c r="A42" s="223"/>
      <c r="B42" s="41" t="s">
        <v>41</v>
      </c>
      <c r="C42" s="32" t="s">
        <v>29</v>
      </c>
      <c r="D42" s="33" t="s">
        <v>30</v>
      </c>
      <c r="E42" s="34" t="s">
        <v>31</v>
      </c>
      <c r="F42" s="34" t="s">
        <v>42</v>
      </c>
      <c r="G42" s="34" t="s">
        <v>32</v>
      </c>
      <c r="H42" s="230"/>
    </row>
    <row r="43" spans="1:8" ht="15.75" x14ac:dyDescent="0.25">
      <c r="A43" s="223"/>
      <c r="B43" s="42">
        <f>SUM('Passagem Aérea'!H135)</f>
        <v>10204.5</v>
      </c>
      <c r="C43" s="43" t="e">
        <f>SUM(Hospedagem!#REF!)</f>
        <v>#REF!</v>
      </c>
      <c r="D43" s="43" t="e">
        <f>SUM(Alimentação!#REF!)</f>
        <v>#REF!</v>
      </c>
      <c r="E43" s="43" t="e">
        <f>SUM(Transporte!#REF!)</f>
        <v>#REF!</v>
      </c>
      <c r="F43" s="43"/>
      <c r="G43" s="43" t="e">
        <f>SUM('Pró-Labore'!#REF!)</f>
        <v>#REF!</v>
      </c>
      <c r="H43" s="35" t="e">
        <f>SUM(B43:G43)</f>
        <v>#REF!</v>
      </c>
    </row>
    <row r="44" spans="1:8" s="28" customFormat="1" ht="15.75" x14ac:dyDescent="0.25">
      <c r="A44" s="52"/>
      <c r="B44" s="45"/>
      <c r="C44" s="45"/>
      <c r="D44" s="45"/>
      <c r="E44" s="45"/>
      <c r="F44" s="45"/>
      <c r="G44" s="45"/>
      <c r="H44" s="46"/>
    </row>
    <row r="45" spans="1:8" s="28" customFormat="1" ht="15.75" x14ac:dyDescent="0.25">
      <c r="A45" s="52"/>
      <c r="B45" s="45"/>
      <c r="C45" s="45"/>
      <c r="D45" s="45"/>
      <c r="E45" s="45"/>
      <c r="F45" s="45"/>
      <c r="G45" s="45"/>
      <c r="H45" s="46"/>
    </row>
    <row r="46" spans="1:8" ht="15.75" x14ac:dyDescent="0.25">
      <c r="A46" s="227">
        <v>12</v>
      </c>
      <c r="B46" s="222" t="s">
        <v>73</v>
      </c>
      <c r="C46" s="222"/>
      <c r="D46" s="222"/>
      <c r="E46" s="222"/>
      <c r="F46" s="222"/>
      <c r="G46" s="222"/>
      <c r="H46" s="228" t="s">
        <v>10</v>
      </c>
    </row>
    <row r="47" spans="1:8" x14ac:dyDescent="0.25">
      <c r="A47" s="227"/>
      <c r="B47" s="37" t="s">
        <v>46</v>
      </c>
      <c r="C47" s="38" t="s">
        <v>50</v>
      </c>
      <c r="D47" s="39"/>
      <c r="E47" s="39"/>
      <c r="F47" s="39"/>
      <c r="G47" s="39"/>
      <c r="H47" s="229"/>
    </row>
    <row r="48" spans="1:8" x14ac:dyDescent="0.25">
      <c r="A48" s="227"/>
      <c r="B48" s="40"/>
      <c r="C48" s="38" t="s">
        <v>48</v>
      </c>
      <c r="D48" s="39"/>
      <c r="E48" s="39"/>
      <c r="F48" s="39"/>
      <c r="G48" s="39"/>
      <c r="H48" s="229"/>
    </row>
    <row r="49" spans="1:8" ht="15.75" x14ac:dyDescent="0.25">
      <c r="A49" s="227"/>
      <c r="B49" s="231"/>
      <c r="C49" s="231"/>
      <c r="D49" s="231"/>
      <c r="E49" s="231"/>
      <c r="F49" s="231"/>
      <c r="G49" s="231"/>
      <c r="H49" s="229"/>
    </row>
    <row r="50" spans="1:8" x14ac:dyDescent="0.25">
      <c r="A50" s="227"/>
      <c r="B50" s="41" t="s">
        <v>41</v>
      </c>
      <c r="C50" s="32" t="s">
        <v>29</v>
      </c>
      <c r="D50" s="33" t="s">
        <v>30</v>
      </c>
      <c r="E50" s="34" t="s">
        <v>31</v>
      </c>
      <c r="F50" s="34" t="s">
        <v>42</v>
      </c>
      <c r="G50" s="34" t="s">
        <v>32</v>
      </c>
      <c r="H50" s="230"/>
    </row>
    <row r="51" spans="1:8" ht="15.75" x14ac:dyDescent="0.25">
      <c r="A51" s="227"/>
      <c r="B51" s="42">
        <f>SUM('Passagem Aérea'!H156)</f>
        <v>9295.2999999999993</v>
      </c>
      <c r="C51" s="43" t="e">
        <f>SUM(Hospedagem!#REF!)</f>
        <v>#REF!</v>
      </c>
      <c r="D51" s="43" t="e">
        <f>SUM(Alimentação!#REF!)</f>
        <v>#REF!</v>
      </c>
      <c r="E51" s="43" t="e">
        <f>Transporte!#REF!</f>
        <v>#REF!</v>
      </c>
      <c r="F51" s="43"/>
      <c r="G51" s="43" t="e">
        <f>SUM('Pró-Labore'!#REF!)</f>
        <v>#REF!</v>
      </c>
      <c r="H51" s="35" t="e">
        <f>SUM(B51:G51)</f>
        <v>#REF!</v>
      </c>
    </row>
    <row r="52" spans="1:8" ht="15.75" x14ac:dyDescent="0.25">
      <c r="A52" s="52"/>
      <c r="B52" s="45"/>
      <c r="C52" s="45"/>
      <c r="D52" s="45"/>
      <c r="E52" s="45"/>
      <c r="F52" s="45"/>
      <c r="G52" s="45"/>
      <c r="H52" s="46"/>
    </row>
    <row r="53" spans="1:8" ht="15.75" x14ac:dyDescent="0.25">
      <c r="A53" s="52"/>
      <c r="B53" s="45"/>
      <c r="C53" s="45"/>
      <c r="D53" s="45"/>
      <c r="E53" s="45"/>
      <c r="F53" s="45"/>
      <c r="G53" s="45"/>
      <c r="H53" s="46"/>
    </row>
    <row r="54" spans="1:8" ht="15.75" x14ac:dyDescent="0.25">
      <c r="A54" s="227">
        <v>15</v>
      </c>
      <c r="B54" s="222" t="s">
        <v>104</v>
      </c>
      <c r="C54" s="222"/>
      <c r="D54" s="222"/>
      <c r="E54" s="222"/>
      <c r="F54" s="222"/>
      <c r="G54" s="222"/>
      <c r="H54" s="228" t="s">
        <v>10</v>
      </c>
    </row>
    <row r="55" spans="1:8" x14ac:dyDescent="0.25">
      <c r="A55" s="227"/>
      <c r="B55" s="37" t="s">
        <v>46</v>
      </c>
      <c r="C55" s="38" t="s">
        <v>50</v>
      </c>
      <c r="D55" s="39"/>
      <c r="E55" s="39"/>
      <c r="F55" s="39"/>
      <c r="G55" s="39"/>
      <c r="H55" s="229"/>
    </row>
    <row r="56" spans="1:8" x14ac:dyDescent="0.25">
      <c r="A56" s="227"/>
      <c r="B56" s="40"/>
      <c r="C56" s="38" t="s">
        <v>48</v>
      </c>
      <c r="D56" s="39"/>
      <c r="E56" s="39"/>
      <c r="F56" s="39"/>
      <c r="G56" s="39"/>
      <c r="H56" s="229"/>
    </row>
    <row r="57" spans="1:8" ht="15.75" x14ac:dyDescent="0.25">
      <c r="A57" s="227"/>
      <c r="B57" s="231"/>
      <c r="C57" s="231"/>
      <c r="D57" s="231"/>
      <c r="E57" s="231"/>
      <c r="F57" s="231"/>
      <c r="G57" s="231"/>
      <c r="H57" s="229"/>
    </row>
    <row r="58" spans="1:8" x14ac:dyDescent="0.25">
      <c r="A58" s="227"/>
      <c r="B58" s="41" t="s">
        <v>41</v>
      </c>
      <c r="C58" s="32" t="s">
        <v>29</v>
      </c>
      <c r="D58" s="33" t="s">
        <v>30</v>
      </c>
      <c r="E58" s="34" t="s">
        <v>31</v>
      </c>
      <c r="F58" s="34" t="s">
        <v>42</v>
      </c>
      <c r="G58" s="34" t="s">
        <v>32</v>
      </c>
      <c r="H58" s="230"/>
    </row>
    <row r="59" spans="1:8" ht="15.75" x14ac:dyDescent="0.25">
      <c r="A59" s="227"/>
      <c r="B59" s="42">
        <f>SUM('Passagem Aérea'!H177)</f>
        <v>9295.2999999999993</v>
      </c>
      <c r="C59" s="43" t="e">
        <f>SUM(Hospedagem!#REF!)</f>
        <v>#REF!</v>
      </c>
      <c r="D59" s="43" t="e">
        <f>SUM(Alimentação!#REF!)</f>
        <v>#REF!</v>
      </c>
      <c r="E59" s="43" t="e">
        <f>SUM(Transporte!#REF!)</f>
        <v>#REF!</v>
      </c>
      <c r="F59" s="43"/>
      <c r="G59" s="43" t="e">
        <f>SUM('Pró-Labore'!#REF!)</f>
        <v>#REF!</v>
      </c>
      <c r="H59" s="35" t="e">
        <f>SUM(B59:G59)</f>
        <v>#REF!</v>
      </c>
    </row>
    <row r="60" spans="1:8" ht="15.75" x14ac:dyDescent="0.25">
      <c r="A60" s="52"/>
      <c r="B60" s="45"/>
      <c r="C60" s="45"/>
      <c r="D60" s="45"/>
      <c r="E60" s="45"/>
      <c r="F60" s="45"/>
      <c r="G60" s="45"/>
      <c r="H60" s="46"/>
    </row>
    <row r="61" spans="1:8" ht="15.75" x14ac:dyDescent="0.25">
      <c r="A61" s="52"/>
      <c r="B61" s="45"/>
      <c r="C61" s="45"/>
      <c r="D61" s="45"/>
      <c r="E61" s="45"/>
      <c r="F61" s="45"/>
      <c r="G61" s="45"/>
      <c r="H61" s="46"/>
    </row>
    <row r="62" spans="1:8" ht="15.75" x14ac:dyDescent="0.25">
      <c r="A62" s="227">
        <v>17</v>
      </c>
      <c r="B62" s="222" t="s">
        <v>89</v>
      </c>
      <c r="C62" s="222"/>
      <c r="D62" s="222"/>
      <c r="E62" s="222"/>
      <c r="F62" s="222"/>
      <c r="G62" s="222"/>
      <c r="H62" s="228" t="s">
        <v>10</v>
      </c>
    </row>
    <row r="63" spans="1:8" x14ac:dyDescent="0.25">
      <c r="A63" s="227"/>
      <c r="B63" s="37" t="s">
        <v>46</v>
      </c>
      <c r="C63" s="38" t="s">
        <v>50</v>
      </c>
      <c r="D63" s="39"/>
      <c r="E63" s="39"/>
      <c r="F63" s="39"/>
      <c r="G63" s="39"/>
      <c r="H63" s="229"/>
    </row>
    <row r="64" spans="1:8" x14ac:dyDescent="0.25">
      <c r="A64" s="227"/>
      <c r="B64" s="40"/>
      <c r="C64" s="38" t="s">
        <v>48</v>
      </c>
      <c r="D64" s="39"/>
      <c r="E64" s="39"/>
      <c r="F64" s="39"/>
      <c r="G64" s="39"/>
      <c r="H64" s="229"/>
    </row>
    <row r="65" spans="1:8" ht="15.75" x14ac:dyDescent="0.25">
      <c r="A65" s="227"/>
      <c r="B65" s="231"/>
      <c r="C65" s="231"/>
      <c r="D65" s="231"/>
      <c r="E65" s="231"/>
      <c r="F65" s="231"/>
      <c r="G65" s="231"/>
      <c r="H65" s="229"/>
    </row>
    <row r="66" spans="1:8" x14ac:dyDescent="0.25">
      <c r="A66" s="227"/>
      <c r="B66" s="41" t="s">
        <v>41</v>
      </c>
      <c r="C66" s="32" t="s">
        <v>29</v>
      </c>
      <c r="D66" s="33" t="s">
        <v>30</v>
      </c>
      <c r="E66" s="34" t="s">
        <v>31</v>
      </c>
      <c r="F66" s="34" t="s">
        <v>42</v>
      </c>
      <c r="G66" s="34" t="s">
        <v>32</v>
      </c>
      <c r="H66" s="230"/>
    </row>
    <row r="67" spans="1:8" ht="15.75" x14ac:dyDescent="0.25">
      <c r="A67" s="227"/>
      <c r="B67" s="42">
        <f>SUM('Passagem Aérea'!H205)</f>
        <v>268299.15999999997</v>
      </c>
      <c r="C67" s="43" t="e">
        <f>SUM(Hospedagem!#REF!)</f>
        <v>#REF!</v>
      </c>
      <c r="D67" s="43" t="e">
        <f>SUM(Alimentação!#REF!)</f>
        <v>#REF!</v>
      </c>
      <c r="E67" s="43" t="e">
        <f>SUM(Transporte!#REF!)</f>
        <v>#REF!</v>
      </c>
      <c r="F67" s="43" t="e">
        <f>SUM('Seguro Viagem'!#REF!)</f>
        <v>#REF!</v>
      </c>
      <c r="G67" s="43"/>
      <c r="H67" s="35" t="e">
        <f>SUM(B67:G67)</f>
        <v>#REF!</v>
      </c>
    </row>
    <row r="68" spans="1:8" ht="15.75" x14ac:dyDescent="0.25">
      <c r="A68" s="52"/>
      <c r="B68" s="45"/>
      <c r="C68" s="45"/>
      <c r="D68" s="45"/>
      <c r="E68" s="45"/>
      <c r="F68" s="45"/>
      <c r="G68" s="45"/>
      <c r="H68" s="46"/>
    </row>
    <row r="69" spans="1:8" ht="15.75" x14ac:dyDescent="0.25">
      <c r="A69" s="50">
        <v>18</v>
      </c>
      <c r="B69" s="194" t="s">
        <v>33</v>
      </c>
      <c r="C69" s="194"/>
      <c r="D69" s="194"/>
      <c r="E69" s="194"/>
      <c r="F69" s="194"/>
      <c r="G69" s="194"/>
      <c r="H69" s="53" t="s">
        <v>10</v>
      </c>
    </row>
    <row r="70" spans="1:8" s="28" customFormat="1" ht="15.75" x14ac:dyDescent="0.25">
      <c r="A70" s="224" t="s">
        <v>10</v>
      </c>
      <c r="B70" s="225"/>
      <c r="C70" s="225"/>
      <c r="D70" s="225"/>
      <c r="E70" s="225"/>
      <c r="F70" s="225"/>
      <c r="G70" s="226"/>
      <c r="H70" s="35" t="e">
        <f>#REF!</f>
        <v>#REF!</v>
      </c>
    </row>
    <row r="71" spans="1:8" s="28" customFormat="1" ht="15.75" x14ac:dyDescent="0.25">
      <c r="A71" s="48"/>
      <c r="B71" s="47"/>
      <c r="C71" s="47"/>
      <c r="D71" s="47"/>
      <c r="E71" s="47"/>
      <c r="F71" s="47"/>
      <c r="G71" s="47"/>
      <c r="H71" s="49"/>
    </row>
    <row r="72" spans="1:8" ht="15.75" x14ac:dyDescent="0.25">
      <c r="A72" s="50">
        <v>19</v>
      </c>
      <c r="B72" s="194" t="s">
        <v>117</v>
      </c>
      <c r="C72" s="194"/>
      <c r="D72" s="194"/>
      <c r="E72" s="194"/>
      <c r="F72" s="194"/>
      <c r="G72" s="194"/>
      <c r="H72" s="53" t="s">
        <v>10</v>
      </c>
    </row>
    <row r="73" spans="1:8" s="28" customFormat="1" ht="15.75" x14ac:dyDescent="0.25">
      <c r="A73" s="224" t="s">
        <v>10</v>
      </c>
      <c r="B73" s="225"/>
      <c r="C73" s="225"/>
      <c r="D73" s="225"/>
      <c r="E73" s="225"/>
      <c r="F73" s="225"/>
      <c r="G73" s="226"/>
      <c r="H73" s="35" t="e">
        <f>SUM('Pró-Labore'!#REF!)</f>
        <v>#REF!</v>
      </c>
    </row>
    <row r="74" spans="1:8" s="28" customFormat="1" ht="16.5" thickBot="1" x14ac:dyDescent="0.3">
      <c r="A74" s="48"/>
      <c r="B74" s="47"/>
      <c r="C74" s="47"/>
      <c r="D74" s="47"/>
      <c r="E74" s="47"/>
      <c r="F74" s="47"/>
      <c r="G74" s="47"/>
      <c r="H74" s="49"/>
    </row>
    <row r="75" spans="1:8" ht="30" customHeight="1" thickBot="1" x14ac:dyDescent="0.3">
      <c r="A75" s="218" t="s">
        <v>64</v>
      </c>
      <c r="B75" s="219"/>
      <c r="C75" s="219"/>
      <c r="D75" s="219"/>
      <c r="E75" s="219"/>
      <c r="F75" s="219"/>
      <c r="G75" s="220"/>
      <c r="H75" s="68" t="e">
        <f>H7+H14+H22+H29+H36+H43+H51+H59+H67+H70+H73</f>
        <v>#REF!</v>
      </c>
    </row>
    <row r="77" spans="1:8" x14ac:dyDescent="0.25">
      <c r="H77" s="19"/>
    </row>
    <row r="78" spans="1:8" x14ac:dyDescent="0.25">
      <c r="H78" s="19"/>
    </row>
  </sheetData>
  <mergeCells count="41">
    <mergeCell ref="H62:H66"/>
    <mergeCell ref="B65:G65"/>
    <mergeCell ref="A70:G70"/>
    <mergeCell ref="H17:H21"/>
    <mergeCell ref="B20:G20"/>
    <mergeCell ref="A54:A59"/>
    <mergeCell ref="B54:G54"/>
    <mergeCell ref="H54:H58"/>
    <mergeCell ref="B57:G57"/>
    <mergeCell ref="A46:A51"/>
    <mergeCell ref="B46:G46"/>
    <mergeCell ref="H46:H50"/>
    <mergeCell ref="B49:G49"/>
    <mergeCell ref="H38:H42"/>
    <mergeCell ref="B41:G41"/>
    <mergeCell ref="A24:A29"/>
    <mergeCell ref="H24:H28"/>
    <mergeCell ref="B27:G27"/>
    <mergeCell ref="A31:A36"/>
    <mergeCell ref="B31:G31"/>
    <mergeCell ref="H31:H35"/>
    <mergeCell ref="B34:G34"/>
    <mergeCell ref="B2:G2"/>
    <mergeCell ref="H2:H6"/>
    <mergeCell ref="B5:G5"/>
    <mergeCell ref="A2:A7"/>
    <mergeCell ref="A9:A14"/>
    <mergeCell ref="B9:G9"/>
    <mergeCell ref="H9:H13"/>
    <mergeCell ref="B12:G12"/>
    <mergeCell ref="A75:G75"/>
    <mergeCell ref="A17:A22"/>
    <mergeCell ref="B69:G69"/>
    <mergeCell ref="B17:G17"/>
    <mergeCell ref="B72:G72"/>
    <mergeCell ref="A38:A43"/>
    <mergeCell ref="B38:G38"/>
    <mergeCell ref="A73:G73"/>
    <mergeCell ref="A62:A67"/>
    <mergeCell ref="B62:G62"/>
    <mergeCell ref="B24:G24"/>
  </mergeCells>
  <pageMargins left="0.51181102362204722" right="0.51181102362204722" top="0.78740157480314965" bottom="0.78740157480314965" header="0.31496062992125984" footer="0.31496062992125984"/>
  <pageSetup paperSize="9" scale="52" orientation="portrait"/>
  <colBreaks count="1" manualBreakCount="1">
    <brk id="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8" sqref="E8"/>
    </sheetView>
  </sheetViews>
  <sheetFormatPr defaultRowHeight="15" x14ac:dyDescent="0.25"/>
  <cols>
    <col min="1" max="1" width="2" bestFit="1" customWidth="1"/>
    <col min="2" max="3" width="10.7109375" bestFit="1" customWidth="1"/>
    <col min="4" max="4" width="20.85546875" bestFit="1" customWidth="1"/>
    <col min="5" max="5" width="84.140625" bestFit="1" customWidth="1"/>
    <col min="6" max="6" width="2.7109375" bestFit="1" customWidth="1"/>
  </cols>
  <sheetData>
    <row r="1" spans="1:6" ht="23.25" x14ac:dyDescent="0.25">
      <c r="B1" s="232"/>
      <c r="C1" s="232"/>
      <c r="D1" s="232"/>
      <c r="E1" s="232"/>
    </row>
    <row r="2" spans="1:6" x14ac:dyDescent="0.25">
      <c r="A2">
        <v>1</v>
      </c>
      <c r="B2" s="160">
        <v>42019</v>
      </c>
      <c r="C2" s="160">
        <v>42045</v>
      </c>
      <c r="D2" s="72" t="s">
        <v>53</v>
      </c>
      <c r="E2" s="73" t="s">
        <v>71</v>
      </c>
      <c r="F2" t="s">
        <v>152</v>
      </c>
    </row>
    <row r="3" spans="1:6" x14ac:dyDescent="0.25">
      <c r="A3">
        <v>2</v>
      </c>
      <c r="B3" s="160">
        <v>42019</v>
      </c>
      <c r="C3" s="160">
        <v>42045</v>
      </c>
      <c r="D3" s="72" t="s">
        <v>53</v>
      </c>
      <c r="E3" s="73" t="s">
        <v>74</v>
      </c>
      <c r="F3" t="s">
        <v>152</v>
      </c>
    </row>
    <row r="4" spans="1:6" ht="30" x14ac:dyDescent="0.25">
      <c r="A4">
        <v>3</v>
      </c>
      <c r="B4" s="160">
        <v>42095</v>
      </c>
      <c r="C4" s="160">
        <v>42101</v>
      </c>
      <c r="D4" s="131" t="s">
        <v>66</v>
      </c>
      <c r="E4" s="132" t="s">
        <v>81</v>
      </c>
      <c r="F4" t="s">
        <v>152</v>
      </c>
    </row>
    <row r="5" spans="1:6" x14ac:dyDescent="0.25">
      <c r="A5">
        <v>4</v>
      </c>
      <c r="B5" s="160">
        <v>42125</v>
      </c>
      <c r="C5" s="160">
        <v>41766</v>
      </c>
      <c r="D5" s="72" t="s">
        <v>53</v>
      </c>
      <c r="E5" s="73" t="s">
        <v>72</v>
      </c>
      <c r="F5" t="s">
        <v>152</v>
      </c>
    </row>
    <row r="6" spans="1:6" ht="30" x14ac:dyDescent="0.25">
      <c r="A6">
        <v>5</v>
      </c>
      <c r="B6" s="160">
        <v>41791</v>
      </c>
      <c r="C6" s="160">
        <v>41797</v>
      </c>
      <c r="D6" s="131" t="s">
        <v>148</v>
      </c>
      <c r="E6" s="132" t="s">
        <v>88</v>
      </c>
      <c r="F6" t="s">
        <v>152</v>
      </c>
    </row>
    <row r="7" spans="1:6" x14ac:dyDescent="0.25">
      <c r="A7">
        <v>6</v>
      </c>
      <c r="B7" s="160">
        <v>41791</v>
      </c>
      <c r="C7" s="160">
        <v>41797</v>
      </c>
      <c r="D7" s="131" t="s">
        <v>53</v>
      </c>
      <c r="E7" s="73" t="s">
        <v>80</v>
      </c>
      <c r="F7" t="s">
        <v>152</v>
      </c>
    </row>
    <row r="8" spans="1:6" x14ac:dyDescent="0.25">
      <c r="A8">
        <v>7</v>
      </c>
      <c r="B8" s="160">
        <v>41821</v>
      </c>
      <c r="C8" s="160">
        <v>41827</v>
      </c>
      <c r="D8" s="131" t="s">
        <v>53</v>
      </c>
      <c r="E8" s="73" t="s">
        <v>73</v>
      </c>
      <c r="F8" t="s">
        <v>152</v>
      </c>
    </row>
    <row r="9" spans="1:6" x14ac:dyDescent="0.25">
      <c r="A9">
        <v>8</v>
      </c>
      <c r="B9" s="160">
        <v>41913</v>
      </c>
      <c r="C9" s="160">
        <v>41919</v>
      </c>
      <c r="D9" s="131" t="s">
        <v>53</v>
      </c>
      <c r="E9" s="73" t="s">
        <v>104</v>
      </c>
      <c r="F9" t="s">
        <v>152</v>
      </c>
    </row>
    <row r="10" spans="1:6" ht="30" x14ac:dyDescent="0.25">
      <c r="A10">
        <v>9</v>
      </c>
      <c r="B10" s="160">
        <v>41944</v>
      </c>
      <c r="C10" s="160">
        <v>41959</v>
      </c>
      <c r="D10" s="131" t="s">
        <v>149</v>
      </c>
      <c r="E10" s="132" t="s">
        <v>89</v>
      </c>
      <c r="F10" t="s">
        <v>152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Passagem Aérea</vt:lpstr>
      <vt:lpstr>Hospedagem</vt:lpstr>
      <vt:lpstr>Alimentação</vt:lpstr>
      <vt:lpstr>Transporte</vt:lpstr>
      <vt:lpstr>Pró-Labore</vt:lpstr>
      <vt:lpstr>Seguro Viagem</vt:lpstr>
      <vt:lpstr>Consolidado</vt:lpstr>
      <vt:lpstr>TOTAL EVENTO</vt:lpstr>
      <vt:lpstr>resumo</vt:lpstr>
      <vt:lpstr>'TOTAL EVENTO'!Area_de_impressao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</dc:creator>
  <cp:lastModifiedBy>Edy Meneses</cp:lastModifiedBy>
  <cp:lastPrinted>2014-07-28T17:53:14Z</cp:lastPrinted>
  <dcterms:created xsi:type="dcterms:W3CDTF">2012-01-12T12:23:27Z</dcterms:created>
  <dcterms:modified xsi:type="dcterms:W3CDTF">2014-09-09T14:44:24Z</dcterms:modified>
</cp:coreProperties>
</file>