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M:\projetocpb\convenios\Base DECE_Valores reais\novastabelas\"/>
    </mc:Choice>
  </mc:AlternateContent>
  <bookViews>
    <workbookView xWindow="0" yWindow="0" windowWidth="25200" windowHeight="11985" tabRatio="881" activeTab="4"/>
  </bookViews>
  <sheets>
    <sheet name="Passagem Aérea" sheetId="1" r:id="rId1"/>
    <sheet name="Hospedagem" sheetId="2" r:id="rId2"/>
    <sheet name="Alimentação" sheetId="3" r:id="rId3"/>
    <sheet name="Transporte" sheetId="4" r:id="rId4"/>
    <sheet name="Seguro Viagem" sheetId="9" r:id="rId5"/>
    <sheet name="Pró-labore" sheetId="5" r:id="rId6"/>
    <sheet name="Consolidado" sheetId="8" r:id="rId7"/>
    <sheet name="TOTAL EVENTO" sheetId="11" r:id="rId8"/>
    <sheet name="Plan1" sheetId="13" r:id="rId9"/>
  </sheets>
  <definedNames>
    <definedName name="Print_Area" localSheetId="7">'TOTAL EVENTO'!$A$1:$H$28</definedName>
  </definedNames>
  <calcPr calcId="152511"/>
  <customWorkbookViews>
    <customWorkbookView name="rejane.lima - Modo de exibição pessoal" guid="{6B2C8637-78CC-4CB6-97F7-DEE04A596283}" mergeInterval="0" personalView="1" maximized="1" xWindow="1" yWindow="1" windowWidth="1020" windowHeight="576" tabRatio="785" activeSheetId="7"/>
  </customWorkbookViews>
</workbook>
</file>

<file path=xl/calcChain.xml><?xml version="1.0" encoding="utf-8"?>
<calcChain xmlns="http://schemas.openxmlformats.org/spreadsheetml/2006/main">
  <c r="G27" i="11" l="1"/>
  <c r="C27" i="11"/>
  <c r="B27" i="11"/>
  <c r="H26" i="11"/>
  <c r="C26" i="11"/>
  <c r="B26" i="11"/>
  <c r="H20" i="11"/>
  <c r="C20" i="11"/>
  <c r="B20" i="11"/>
  <c r="H13" i="11"/>
  <c r="C13" i="11"/>
  <c r="B13" i="11"/>
  <c r="H6" i="11"/>
  <c r="G6" i="11"/>
  <c r="C6" i="11"/>
  <c r="B6" i="11"/>
  <c r="D19" i="8"/>
  <c r="D17" i="8"/>
  <c r="D14" i="8"/>
  <c r="D13" i="8"/>
  <c r="J7" i="8"/>
  <c r="D43" i="5"/>
  <c r="D40" i="5"/>
  <c r="G35" i="5"/>
  <c r="G34" i="5"/>
  <c r="G33" i="5"/>
  <c r="G29" i="5"/>
  <c r="G28" i="5"/>
  <c r="G27" i="5"/>
  <c r="G26" i="5"/>
  <c r="G25" i="5"/>
  <c r="G24" i="5"/>
  <c r="M20" i="5"/>
  <c r="G20" i="5"/>
  <c r="E19" i="5"/>
  <c r="C19" i="5"/>
  <c r="G17" i="5"/>
  <c r="E17" i="5"/>
  <c r="D17" i="5"/>
  <c r="C17" i="5"/>
  <c r="G16" i="5"/>
  <c r="E16" i="5"/>
  <c r="D16" i="5"/>
  <c r="C16" i="5"/>
  <c r="G15" i="5"/>
  <c r="E15" i="5"/>
  <c r="D15" i="5"/>
  <c r="C15" i="5"/>
  <c r="G14" i="5"/>
  <c r="E14" i="5"/>
  <c r="D14" i="5"/>
  <c r="C14" i="5"/>
  <c r="N13" i="5"/>
  <c r="G13" i="5"/>
  <c r="E13" i="5"/>
  <c r="D13" i="5"/>
  <c r="C13" i="5"/>
  <c r="M7" i="5"/>
  <c r="O22" i="9"/>
  <c r="O16" i="9"/>
  <c r="N14" i="9"/>
  <c r="H14" i="9"/>
  <c r="H16" i="9" s="1"/>
  <c r="F26" i="11" s="1"/>
  <c r="N13" i="9"/>
  <c r="H13" i="9"/>
  <c r="O7" i="9"/>
  <c r="H18" i="4"/>
  <c r="H17" i="4"/>
  <c r="H16" i="4"/>
  <c r="H15" i="4"/>
  <c r="E13" i="11" s="1"/>
  <c r="N14" i="4"/>
  <c r="H14" i="4"/>
  <c r="O7" i="4"/>
  <c r="I18" i="3"/>
  <c r="O17" i="3"/>
  <c r="I17" i="3"/>
  <c r="O16" i="3"/>
  <c r="I16" i="3"/>
  <c r="D20" i="11" s="1"/>
  <c r="I15" i="3"/>
  <c r="D6" i="11"/>
  <c r="O14" i="3"/>
  <c r="I14" i="3"/>
  <c r="P7" i="3"/>
  <c r="I20" i="2"/>
  <c r="I19" i="2"/>
  <c r="I18" i="2"/>
  <c r="O17" i="2"/>
  <c r="I17" i="2"/>
  <c r="I16" i="2"/>
  <c r="I15" i="2"/>
  <c r="O14" i="2"/>
  <c r="I14" i="2"/>
  <c r="P7" i="2"/>
  <c r="I65" i="1"/>
  <c r="I64" i="1"/>
  <c r="I63" i="1"/>
  <c r="I60" i="1"/>
  <c r="I59" i="1"/>
  <c r="I58" i="1"/>
  <c r="I55" i="1"/>
  <c r="G55" i="1"/>
  <c r="P54" i="1"/>
  <c r="I54" i="1"/>
  <c r="G54" i="1"/>
  <c r="I52" i="1"/>
  <c r="P44" i="1"/>
  <c r="L44" i="1"/>
  <c r="I44" i="1"/>
  <c r="G44" i="1"/>
  <c r="I35" i="1"/>
  <c r="G35" i="1"/>
  <c r="P34" i="1"/>
  <c r="I34" i="1"/>
  <c r="G34" i="1"/>
  <c r="N32" i="1"/>
  <c r="I32" i="1"/>
  <c r="N31" i="1"/>
  <c r="I31" i="1"/>
  <c r="P23" i="1"/>
  <c r="L23" i="1"/>
  <c r="I23" i="1"/>
  <c r="G23" i="1"/>
  <c r="I20" i="1"/>
  <c r="N19" i="1"/>
  <c r="I19" i="1"/>
  <c r="I18" i="1"/>
  <c r="I17" i="1"/>
  <c r="I16" i="1"/>
  <c r="N15" i="1"/>
  <c r="I15" i="1"/>
  <c r="P8" i="1"/>
  <c r="H21" i="9" l="1"/>
  <c r="D18" i="8" s="1"/>
  <c r="H25" i="9"/>
  <c r="H26" i="9" s="1"/>
  <c r="F13" i="11"/>
  <c r="F27" i="11"/>
  <c r="E6" i="11"/>
  <c r="E20" i="11"/>
  <c r="D26" i="11"/>
  <c r="D13" i="11"/>
  <c r="H28" i="11"/>
  <c r="E26" i="11" l="1"/>
  <c r="E27" i="11" s="1"/>
  <c r="D16" i="8"/>
  <c r="D27" i="11"/>
  <c r="D15" i="8" l="1"/>
</calcChain>
</file>

<file path=xl/sharedStrings.xml><?xml version="1.0" encoding="utf-8"?>
<sst xmlns="http://schemas.openxmlformats.org/spreadsheetml/2006/main" count="435" uniqueCount="131">
  <si>
    <t>PROJETADO</t>
  </si>
  <si>
    <t>ITINERÁRIO</t>
  </si>
  <si>
    <t>PAX</t>
  </si>
  <si>
    <t>CUSTO POR TRECHO</t>
  </si>
  <si>
    <t xml:space="preserve">CONSOLIDADO </t>
  </si>
  <si>
    <t>NACIONAL</t>
  </si>
  <si>
    <t>INTERNACIONAL</t>
  </si>
  <si>
    <r>
      <t>Local:</t>
    </r>
    <r>
      <rPr>
        <sz val="11"/>
        <color theme="1"/>
        <rFont val="Calibri"/>
        <family val="2"/>
        <scheme val="minor"/>
      </rPr>
      <t xml:space="preserve"> </t>
    </r>
  </si>
  <si>
    <r>
      <rPr>
        <b/>
        <sz val="11"/>
        <color indexed="8"/>
        <rFont val="Calibri"/>
        <family val="2"/>
      </rPr>
      <t>Período Realizado:</t>
    </r>
    <r>
      <rPr>
        <sz val="11"/>
        <color theme="1"/>
        <rFont val="Calibri"/>
        <family val="2"/>
        <scheme val="minor"/>
      </rPr>
      <t xml:space="preserve"> </t>
    </r>
  </si>
  <si>
    <r>
      <t>Dias:</t>
    </r>
    <r>
      <rPr>
        <sz val="11"/>
        <color theme="1"/>
        <rFont val="Calibri"/>
        <family val="2"/>
        <scheme val="minor"/>
      </rPr>
      <t xml:space="preserve"> </t>
    </r>
  </si>
  <si>
    <t>REALIZADO</t>
  </si>
  <si>
    <t>TOTAL</t>
  </si>
  <si>
    <t>Diferença</t>
  </si>
  <si>
    <t>Aéreo Nacional</t>
  </si>
  <si>
    <t>Aéreo Internacional</t>
  </si>
  <si>
    <t xml:space="preserve">DESCONTO </t>
  </si>
  <si>
    <t>TX DE EMBARQUE</t>
  </si>
  <si>
    <t>CONSOLIDADO GERAL - PROJETADO</t>
  </si>
  <si>
    <t>CONSOLIDADO GERAL - REALIZADO</t>
  </si>
  <si>
    <t>DIÁRIA</t>
  </si>
  <si>
    <t>Hospedagem</t>
  </si>
  <si>
    <t>ISS</t>
  </si>
  <si>
    <t>TIPO</t>
  </si>
  <si>
    <t>QUANTIDADE</t>
  </si>
  <si>
    <t>Refeição</t>
  </si>
  <si>
    <t>Locação Van</t>
  </si>
  <si>
    <t>Atualizado:</t>
  </si>
  <si>
    <t>COORDENADOR MODALIDADE</t>
  </si>
  <si>
    <t>TÉCNICO</t>
  </si>
  <si>
    <t>PSICÓLOGO</t>
  </si>
  <si>
    <t>FISIOTERAPEUTA</t>
  </si>
  <si>
    <t>FISIOLOGISTA</t>
  </si>
  <si>
    <t>APOIO</t>
  </si>
  <si>
    <t>VALOR</t>
  </si>
  <si>
    <t>FUNÇÃO</t>
  </si>
  <si>
    <t>QTS</t>
  </si>
  <si>
    <t>Dias:</t>
  </si>
  <si>
    <t>Pró-labore</t>
  </si>
  <si>
    <t>PATRONAL</t>
  </si>
  <si>
    <t>PASSAGEM AÉREA</t>
  </si>
  <si>
    <t>HOSPEDAGEM</t>
  </si>
  <si>
    <t>ALIMENTAÇÃO</t>
  </si>
  <si>
    <t>TRANSPORTE</t>
  </si>
  <si>
    <t>PRÓ-LABORE</t>
  </si>
  <si>
    <r>
      <rPr>
        <b/>
        <sz val="11"/>
        <color indexed="8"/>
        <rFont val="Calibri"/>
        <family val="2"/>
      </rPr>
      <t>Período Realizado:</t>
    </r>
    <r>
      <rPr>
        <sz val="11"/>
        <color theme="1"/>
        <rFont val="Calibri"/>
        <family val="2"/>
        <scheme val="minor"/>
      </rPr>
      <t xml:space="preserve"> 31/05 a 06/06/2012</t>
    </r>
  </si>
  <si>
    <t>TOTAL INTERNACIONAL</t>
  </si>
  <si>
    <t>TOTAL GERAL</t>
  </si>
  <si>
    <t>STAFF TECNICO</t>
  </si>
  <si>
    <t>Seguro Viagem</t>
  </si>
  <si>
    <t>SEGURO-VIAGEM</t>
  </si>
  <si>
    <t>AEREOS</t>
  </si>
  <si>
    <t>SEGURO VIAGEM</t>
  </si>
  <si>
    <t xml:space="preserve">Aéreo Nacional </t>
  </si>
  <si>
    <t xml:space="preserve">Aéreo Internacional </t>
  </si>
  <si>
    <t>Total</t>
  </si>
  <si>
    <t xml:space="preserve">Total </t>
  </si>
  <si>
    <t xml:space="preserve">Seguro Viagem </t>
  </si>
  <si>
    <t>VALOR DIÁRIA</t>
  </si>
  <si>
    <t>BOLSA (s/ patronal)</t>
  </si>
  <si>
    <t>Encargos</t>
  </si>
  <si>
    <t>Tributos (encargos)</t>
  </si>
  <si>
    <t>Pró-Labore (sem encargos)</t>
  </si>
  <si>
    <r>
      <t>Local:</t>
    </r>
    <r>
      <rPr>
        <sz val="11"/>
        <color theme="1"/>
        <rFont val="Calibri"/>
        <family val="2"/>
        <scheme val="minor"/>
      </rPr>
      <t xml:space="preserve"> Portugal</t>
    </r>
  </si>
  <si>
    <t>Local: Portugal</t>
  </si>
  <si>
    <t>CONSOLIDADO DAS AÇÕES - PARACANOAGEM</t>
  </si>
  <si>
    <r>
      <t>Dias:</t>
    </r>
    <r>
      <rPr>
        <sz val="11"/>
        <color theme="1"/>
        <rFont val="Calibri"/>
        <family val="2"/>
        <scheme val="minor"/>
      </rPr>
      <t xml:space="preserve"> 20</t>
    </r>
  </si>
  <si>
    <t>TOTAL GERAL MODALIDADE PARACANOAGEM 2014</t>
  </si>
  <si>
    <r>
      <t>Local:</t>
    </r>
    <r>
      <rPr>
        <sz val="11"/>
        <color theme="1"/>
        <rFont val="Calibri"/>
        <family val="2"/>
        <scheme val="minor"/>
      </rPr>
      <t xml:space="preserve"> Rio de Janeiro</t>
    </r>
  </si>
  <si>
    <r>
      <t>Período Previsto:</t>
    </r>
    <r>
      <rPr>
        <sz val="10"/>
        <color indexed="8"/>
        <rFont val="Calibri"/>
        <family val="2"/>
      </rPr>
      <t xml:space="preserve"> 09/03 A 29/03/2015</t>
    </r>
  </si>
  <si>
    <t>Local: Portugal e Itália</t>
  </si>
  <si>
    <r>
      <t>Dias:</t>
    </r>
    <r>
      <rPr>
        <sz val="11"/>
        <color theme="1"/>
        <rFont val="Calibri"/>
        <family val="2"/>
        <scheme val="minor"/>
      </rPr>
      <t xml:space="preserve"> 28</t>
    </r>
  </si>
  <si>
    <r>
      <rPr>
        <b/>
        <sz val="10"/>
        <color indexed="8"/>
        <rFont val="Calibri"/>
        <family val="2"/>
      </rPr>
      <t>Período Previsto:</t>
    </r>
    <r>
      <rPr>
        <sz val="10"/>
        <color indexed="8"/>
        <rFont val="Calibri"/>
        <family val="2"/>
      </rPr>
      <t xml:space="preserve"> 13/10 a26/10/2014</t>
    </r>
  </si>
  <si>
    <r>
      <t>Dias:</t>
    </r>
    <r>
      <rPr>
        <sz val="11"/>
        <color theme="1"/>
        <rFont val="Calibri"/>
        <family val="2"/>
        <scheme val="minor"/>
      </rPr>
      <t xml:space="preserve"> 13</t>
    </r>
  </si>
  <si>
    <r>
      <rPr>
        <b/>
        <sz val="11"/>
        <color indexed="8"/>
        <rFont val="Calibri"/>
        <family val="2"/>
      </rPr>
      <t>Período Previsto:</t>
    </r>
    <r>
      <rPr>
        <sz val="11"/>
        <color theme="1"/>
        <rFont val="Calibri"/>
        <family val="2"/>
        <scheme val="minor"/>
      </rPr>
      <t xml:space="preserve"> 13/10 a26/10/2014</t>
    </r>
  </si>
  <si>
    <r>
      <rPr>
        <b/>
        <sz val="11"/>
        <color indexed="8"/>
        <rFont val="Calibri"/>
        <family val="2"/>
      </rPr>
      <t>Período Previsto:</t>
    </r>
    <r>
      <rPr>
        <sz val="11"/>
        <color theme="1"/>
        <rFont val="Calibri"/>
        <family val="2"/>
        <scheme val="minor"/>
      </rPr>
      <t xml:space="preserve">  09/03 A 29/03/2015</t>
    </r>
  </si>
  <si>
    <r>
      <rPr>
        <b/>
        <sz val="11"/>
        <color indexed="8"/>
        <rFont val="Calibri"/>
        <family val="2"/>
      </rPr>
      <t>Período Previsto:</t>
    </r>
    <r>
      <rPr>
        <sz val="11"/>
        <color theme="1"/>
        <rFont val="Calibri"/>
        <family val="2"/>
        <scheme val="minor"/>
      </rPr>
      <t xml:space="preserve"> 13/10 a 26/10/2014</t>
    </r>
  </si>
  <si>
    <r>
      <t>Dias:</t>
    </r>
    <r>
      <rPr>
        <sz val="11"/>
        <rFont val="Calibri"/>
        <family val="2"/>
      </rPr>
      <t xml:space="preserve"> 13</t>
    </r>
  </si>
  <si>
    <r>
      <t>Local:</t>
    </r>
    <r>
      <rPr>
        <sz val="11"/>
        <rFont val="Calibri"/>
        <family val="2"/>
      </rPr>
      <t xml:space="preserve">  Rio de Janeiro</t>
    </r>
  </si>
  <si>
    <t>Local: São Paulo</t>
  </si>
  <si>
    <r>
      <t>Período Previsto:</t>
    </r>
    <r>
      <rPr>
        <sz val="10"/>
        <color indexed="8"/>
        <rFont val="Calibri"/>
        <family val="2"/>
      </rPr>
      <t xml:space="preserve"> 27/07 a 24/08/2015</t>
    </r>
  </si>
  <si>
    <t>Evento:  I INTERCAMBIO  DE PARACANOAGEM 2014</t>
  </si>
  <si>
    <t>Evento:  I INTERCAMBIO  PORTUGAL 2015</t>
  </si>
  <si>
    <t>Evento:   I INTERCAMBIO EQUIPE SUB 23</t>
  </si>
  <si>
    <t>Evento:  II INTERCAMBIO INTERNACIONAL 2015</t>
  </si>
  <si>
    <t>I INTERCAMBIO  DE PARACANOAGEM 2014</t>
  </si>
  <si>
    <t>I INTERCAMBIO PORTUGAL 2015</t>
  </si>
  <si>
    <t xml:space="preserve"> I INTERCAMBIO EQUIPE SUB 23</t>
  </si>
  <si>
    <r>
      <t>Período Previsto:</t>
    </r>
    <r>
      <rPr>
        <sz val="10"/>
        <color indexed="8"/>
        <rFont val="Calibri"/>
        <family val="2"/>
      </rPr>
      <t xml:space="preserve"> 27/04 a 10/05/2015</t>
    </r>
  </si>
  <si>
    <t>Curitiba/ São Paulo/Curitiba</t>
  </si>
  <si>
    <t>Salvador/ São Paulo/Salvador</t>
  </si>
  <si>
    <t>Porto Alegre/ São Paulo/Porto Alegre</t>
  </si>
  <si>
    <t>Campo Grande/ São Paulo/Campo Grande</t>
  </si>
  <si>
    <t xml:space="preserve"> II INTERCAMBIO INTERNACIONAL E CAMPEONATO MUNDIAL 2015</t>
  </si>
  <si>
    <t xml:space="preserve"> I INTERCAMBIO  DE PARACANOAGEM 2014</t>
  </si>
  <si>
    <t xml:space="preserve"> II INTERCAMBIO PORTUGAL 2015</t>
  </si>
  <si>
    <t xml:space="preserve"> I INTERCAMBIO  PORTUGAL 2015</t>
  </si>
  <si>
    <t xml:space="preserve"> II INTERCAMBIO INTERNACIONAL 2015</t>
  </si>
  <si>
    <t>TOTAL GERAL MODALIDADE PARACANOAGEM 2014/2015</t>
  </si>
  <si>
    <t>São Paulo/ Rio de Janeiro/São Paulo</t>
  </si>
  <si>
    <t>Rio de Janeiro/ São Paulo/Rio de Janeiro</t>
  </si>
  <si>
    <t>SÃO PAULO/PORTUGAL/ITALIA/SÃO PAULO</t>
  </si>
  <si>
    <t>PERÍODO</t>
  </si>
  <si>
    <t>ORIGEM</t>
  </si>
  <si>
    <t>DESTINO</t>
  </si>
  <si>
    <t>Rio de Janeiro</t>
  </si>
  <si>
    <t>São Paulo</t>
  </si>
  <si>
    <t>SÃO PAULO/PORTUGAL- Lisboa/SÃO PAULO</t>
  </si>
  <si>
    <t>SP</t>
  </si>
  <si>
    <t>LISBOA (PORTUGAL)</t>
  </si>
  <si>
    <t>Curitiba</t>
  </si>
  <si>
    <t>Salvador</t>
  </si>
  <si>
    <t>Porto Alegre</t>
  </si>
  <si>
    <t>Campo Grande</t>
  </si>
  <si>
    <t>ROMA (ITÁLIA)</t>
  </si>
  <si>
    <t>SÃO PAULO</t>
  </si>
  <si>
    <t>PAGAMENTOS -  PRÓ LABORE</t>
  </si>
  <si>
    <t>Pontual</t>
  </si>
  <si>
    <t>Permanente</t>
  </si>
  <si>
    <t>PAGAMENTOS -  TRIBUTOS</t>
  </si>
  <si>
    <t>RESUMO DETALHADO - PARACANOAGEM</t>
  </si>
  <si>
    <t>LOCAL</t>
  </si>
  <si>
    <t>RIO DE JANEIRO</t>
  </si>
  <si>
    <t>ROMA (ITA)</t>
  </si>
  <si>
    <t xml:space="preserve">CUSTO POR TRECHO </t>
  </si>
  <si>
    <t>can</t>
  </si>
  <si>
    <t>mod</t>
  </si>
  <si>
    <t>idevento</t>
  </si>
  <si>
    <t>dias</t>
  </si>
  <si>
    <t>id</t>
  </si>
  <si>
    <t>MODAL</t>
  </si>
  <si>
    <t>EVENTO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</si>
</sst>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-&quot;R$&quot;\ * #,##0.00_-;\-&quot;R$&quot;\ * #,##0.00_-;_-&quot;R$&quot;\ * &quot;-&quot;??_-;_-@_-"/>
    <numFmt numFmtId="164" formatCode="_(&quot;R$ &quot;* #,##0.00_);_(&quot;R$ &quot;* \(#,##0.00\);_(&quot;R$ &quot;* &quot;-&quot;??_);_(@_)"/>
    <numFmt numFmtId="165" formatCode="&quot;R$&quot;\ #,##0.00"/>
    <numFmt numFmtId="166" formatCode="_([$R$ -416]* #,##0.00_);_([$R$ -416]* \(#,##0.00\);_([$R$ -416]* &quot;-&quot;??_);_(@_)"/>
    <numFmt numFmtId="167" formatCode="&quot;R$ &quot;#,##0.00"/>
    <numFmt numFmtId="168" formatCode="_-[$R$-416]\ * #,##0.00_-;\-[$R$-416]\ * #,##0.00_-;_-[$R$-416]\ * &quot;-&quot;??_-;_-@_-"/>
  </numFmts>
  <fonts count="34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12"/>
      <name val="Arial Narrow"/>
      <family val="2"/>
    </font>
    <font>
      <sz val="10"/>
      <color indexed="8"/>
      <name val="Calibri"/>
      <family val="2"/>
    </font>
    <font>
      <b/>
      <sz val="9"/>
      <name val="Arial Narrow"/>
      <family val="2"/>
    </font>
    <font>
      <b/>
      <sz val="10"/>
      <color indexed="8"/>
      <name val="Calibri"/>
      <family val="2"/>
    </font>
    <font>
      <sz val="1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Arial Narrow"/>
      <family val="2"/>
    </font>
    <font>
      <sz val="12"/>
      <color theme="1"/>
      <name val="Arial Narrow"/>
      <family val="2"/>
    </font>
    <font>
      <b/>
      <sz val="11"/>
      <color theme="1"/>
      <name val="Arial Narrow"/>
      <family val="2"/>
    </font>
    <font>
      <sz val="12"/>
      <color theme="1"/>
      <name val="Calibri"/>
      <family val="2"/>
      <scheme val="minor"/>
    </font>
    <font>
      <b/>
      <sz val="9"/>
      <color theme="1"/>
      <name val="Arial Narrow"/>
      <family val="2"/>
    </font>
    <font>
      <i/>
      <sz val="11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sz val="12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rgb="FF444444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164" fontId="7" fillId="0" borderId="0" applyFont="0" applyFill="0" applyBorder="0" applyAlignment="0" applyProtection="0"/>
    <xf numFmtId="0" fontId="7" fillId="0" borderId="0"/>
  </cellStyleXfs>
  <cellXfs count="206">
    <xf numFmtId="0" fontId="0" fillId="0" borderId="0" xfId="0"/>
    <xf numFmtId="0" fontId="0" fillId="2" borderId="0" xfId="0" applyFill="1"/>
    <xf numFmtId="0" fontId="8" fillId="2" borderId="0" xfId="0" applyFont="1" applyFill="1"/>
    <xf numFmtId="0" fontId="9" fillId="3" borderId="1" xfId="0" applyFont="1" applyFill="1" applyBorder="1" applyAlignment="1">
      <alignment horizontal="center" vertical="center"/>
    </xf>
    <xf numFmtId="1" fontId="9" fillId="3" borderId="1" xfId="0" applyNumberFormat="1" applyFont="1" applyFill="1" applyBorder="1" applyAlignment="1">
      <alignment horizontal="center" vertical="center"/>
    </xf>
    <xf numFmtId="1" fontId="10" fillId="0" borderId="1" xfId="0" applyNumberFormat="1" applyFont="1" applyFill="1" applyBorder="1" applyAlignment="1">
      <alignment horizontal="center"/>
    </xf>
    <xf numFmtId="44" fontId="11" fillId="0" borderId="1" xfId="1" applyNumberFormat="1" applyFont="1" applyFill="1" applyBorder="1" applyAlignment="1">
      <alignment horizontal="center"/>
    </xf>
    <xf numFmtId="165" fontId="10" fillId="4" borderId="1" xfId="0" applyNumberFormat="1" applyFont="1" applyFill="1" applyBorder="1"/>
    <xf numFmtId="0" fontId="9" fillId="0" borderId="1" xfId="0" applyFont="1" applyFill="1" applyBorder="1" applyAlignment="1">
      <alignment horizontal="center" vertical="center"/>
    </xf>
    <xf numFmtId="1" fontId="9" fillId="0" borderId="1" xfId="0" applyNumberFormat="1" applyFont="1" applyFill="1" applyBorder="1" applyAlignment="1">
      <alignment horizontal="center" vertical="center"/>
    </xf>
    <xf numFmtId="166" fontId="9" fillId="0" borderId="1" xfId="0" applyNumberFormat="1" applyFont="1" applyFill="1" applyBorder="1" applyAlignment="1">
      <alignment horizontal="center" vertical="center"/>
    </xf>
    <xf numFmtId="165" fontId="12" fillId="0" borderId="1" xfId="0" applyNumberFormat="1" applyFont="1" applyFill="1" applyBorder="1" applyAlignment="1">
      <alignment horizontal="right" vertical="center"/>
    </xf>
    <xf numFmtId="0" fontId="11" fillId="0" borderId="1" xfId="0" applyFont="1" applyFill="1" applyBorder="1" applyAlignment="1">
      <alignment horizontal="left"/>
    </xf>
    <xf numFmtId="165" fontId="9" fillId="3" borderId="1" xfId="0" applyNumberFormat="1" applyFont="1" applyFill="1" applyBorder="1" applyAlignment="1">
      <alignment horizontal="right" vertical="center"/>
    </xf>
    <xf numFmtId="0" fontId="9" fillId="2" borderId="0" xfId="0" applyFont="1" applyFill="1"/>
    <xf numFmtId="0" fontId="14" fillId="4" borderId="2" xfId="0" applyFont="1" applyFill="1" applyBorder="1" applyAlignment="1">
      <alignment horizontal="center" vertical="center"/>
    </xf>
    <xf numFmtId="165" fontId="14" fillId="4" borderId="2" xfId="0" applyNumberFormat="1" applyFont="1" applyFill="1" applyBorder="1" applyAlignment="1">
      <alignment horizontal="center" vertical="center" wrapText="1"/>
    </xf>
    <xf numFmtId="165" fontId="14" fillId="4" borderId="2" xfId="0" applyNumberFormat="1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165" fontId="4" fillId="4" borderId="2" xfId="0" applyNumberFormat="1" applyFont="1" applyFill="1" applyBorder="1" applyAlignment="1">
      <alignment horizontal="center" vertical="center" wrapText="1"/>
    </xf>
    <xf numFmtId="165" fontId="4" fillId="4" borderId="2" xfId="0" applyNumberFormat="1" applyFont="1" applyFill="1" applyBorder="1" applyAlignment="1">
      <alignment horizontal="center" vertical="center"/>
    </xf>
    <xf numFmtId="0" fontId="0" fillId="0" borderId="1" xfId="0" applyBorder="1"/>
    <xf numFmtId="0" fontId="15" fillId="0" borderId="0" xfId="0" applyFont="1" applyBorder="1" applyAlignment="1">
      <alignment horizontal="center"/>
    </xf>
    <xf numFmtId="0" fontId="0" fillId="0" borderId="0" xfId="0" applyBorder="1"/>
    <xf numFmtId="0" fontId="16" fillId="2" borderId="0" xfId="0" applyFont="1" applyFill="1"/>
    <xf numFmtId="165" fontId="13" fillId="3" borderId="3" xfId="0" applyNumberFormat="1" applyFont="1" applyFill="1" applyBorder="1" applyAlignment="1">
      <alignment horizontal="right" vertical="center"/>
    </xf>
    <xf numFmtId="165" fontId="4" fillId="4" borderId="4" xfId="0" applyNumberFormat="1" applyFont="1" applyFill="1" applyBorder="1" applyAlignment="1">
      <alignment horizontal="center" vertical="center" wrapText="1"/>
    </xf>
    <xf numFmtId="4" fontId="0" fillId="0" borderId="0" xfId="0" applyNumberFormat="1"/>
    <xf numFmtId="0" fontId="0" fillId="2" borderId="0" xfId="0" applyFill="1" applyAlignment="1">
      <alignment horizontal="left"/>
    </xf>
    <xf numFmtId="0" fontId="17" fillId="0" borderId="0" xfId="0" applyFont="1"/>
    <xf numFmtId="22" fontId="17" fillId="0" borderId="0" xfId="0" applyNumberFormat="1" applyFont="1"/>
    <xf numFmtId="0" fontId="18" fillId="3" borderId="1" xfId="0" applyFont="1" applyFill="1" applyBorder="1" applyAlignment="1">
      <alignment vertical="center"/>
    </xf>
    <xf numFmtId="167" fontId="9" fillId="3" borderId="1" xfId="2" applyNumberFormat="1" applyFont="1" applyFill="1" applyBorder="1" applyAlignment="1">
      <alignment vertical="center"/>
    </xf>
    <xf numFmtId="165" fontId="9" fillId="3" borderId="1" xfId="0" applyNumberFormat="1" applyFont="1" applyFill="1" applyBorder="1" applyAlignment="1">
      <alignment vertical="center"/>
    </xf>
    <xf numFmtId="0" fontId="8" fillId="2" borderId="0" xfId="0" applyFont="1" applyFill="1" applyAlignment="1">
      <alignment horizontal="left"/>
    </xf>
    <xf numFmtId="0" fontId="9" fillId="3" borderId="1" xfId="0" applyFont="1" applyFill="1" applyBorder="1" applyAlignment="1">
      <alignment horizontal="left" vertical="center"/>
    </xf>
    <xf numFmtId="4" fontId="0" fillId="0" borderId="0" xfId="0" applyNumberFormat="1"/>
    <xf numFmtId="0" fontId="0" fillId="5" borderId="0" xfId="0" applyFill="1"/>
    <xf numFmtId="165" fontId="0" fillId="0" borderId="0" xfId="0" applyNumberFormat="1"/>
    <xf numFmtId="167" fontId="0" fillId="5" borderId="0" xfId="0" applyNumberFormat="1" applyFill="1"/>
    <xf numFmtId="166" fontId="0" fillId="0" borderId="0" xfId="0" applyNumberFormat="1"/>
    <xf numFmtId="166" fontId="8" fillId="0" borderId="0" xfId="0" applyNumberFormat="1" applyFont="1" applyFill="1" applyAlignment="1">
      <alignment horizontal="center"/>
    </xf>
    <xf numFmtId="0" fontId="8" fillId="5" borderId="0" xfId="0" applyFont="1" applyFill="1" applyAlignment="1"/>
    <xf numFmtId="166" fontId="8" fillId="5" borderId="0" xfId="0" applyNumberFormat="1" applyFont="1" applyFill="1" applyAlignment="1"/>
    <xf numFmtId="166" fontId="0" fillId="0" borderId="5" xfId="0" applyNumberFormat="1" applyBorder="1"/>
    <xf numFmtId="166" fontId="8" fillId="5" borderId="0" xfId="0" applyNumberFormat="1" applyFont="1" applyFill="1"/>
    <xf numFmtId="165" fontId="4" fillId="4" borderId="6" xfId="0" applyNumberFormat="1" applyFont="1" applyFill="1" applyBorder="1" applyAlignment="1">
      <alignment horizontal="center" vertical="center" wrapText="1"/>
    </xf>
    <xf numFmtId="0" fontId="8" fillId="4" borderId="7" xfId="0" applyFont="1" applyFill="1" applyBorder="1" applyAlignment="1"/>
    <xf numFmtId="0" fontId="8" fillId="4" borderId="8" xfId="0" applyFont="1" applyFill="1" applyBorder="1" applyAlignment="1"/>
    <xf numFmtId="1" fontId="8" fillId="4" borderId="9" xfId="0" applyNumberFormat="1" applyFont="1" applyFill="1" applyBorder="1" applyAlignment="1">
      <alignment horizontal="center"/>
    </xf>
    <xf numFmtId="165" fontId="9" fillId="3" borderId="3" xfId="0" applyNumberFormat="1" applyFont="1" applyFill="1" applyBorder="1" applyAlignment="1">
      <alignment horizontal="right" vertical="center"/>
    </xf>
    <xf numFmtId="0" fontId="13" fillId="3" borderId="1" xfId="0" applyFont="1" applyFill="1" applyBorder="1" applyAlignment="1">
      <alignment horizontal="center" vertical="center"/>
    </xf>
    <xf numFmtId="0" fontId="19" fillId="2" borderId="0" xfId="0" applyFont="1" applyFill="1" applyAlignment="1">
      <alignment horizontal="center"/>
    </xf>
    <xf numFmtId="0" fontId="0" fillId="3" borderId="0" xfId="0" applyFill="1"/>
    <xf numFmtId="0" fontId="8" fillId="0" borderId="0" xfId="0" applyFont="1" applyFill="1" applyBorder="1" applyAlignment="1">
      <alignment horizontal="center"/>
    </xf>
    <xf numFmtId="0" fontId="18" fillId="3" borderId="10" xfId="0" applyFont="1" applyFill="1" applyBorder="1" applyAlignment="1">
      <alignment vertical="center"/>
    </xf>
    <xf numFmtId="165" fontId="9" fillId="3" borderId="1" xfId="0" applyNumberFormat="1" applyFont="1" applyFill="1" applyBorder="1" applyAlignment="1">
      <alignment horizontal="center" vertical="center"/>
    </xf>
    <xf numFmtId="167" fontId="0" fillId="0" borderId="0" xfId="0" applyNumberFormat="1"/>
    <xf numFmtId="167" fontId="8" fillId="5" borderId="0" xfId="0" applyNumberFormat="1" applyFont="1" applyFill="1"/>
    <xf numFmtId="165" fontId="8" fillId="5" borderId="0" xfId="0" applyNumberFormat="1" applyFont="1" applyFill="1"/>
    <xf numFmtId="0" fontId="20" fillId="6" borderId="11" xfId="0" applyFont="1" applyFill="1" applyBorder="1" applyAlignment="1">
      <alignment horizontal="center"/>
    </xf>
    <xf numFmtId="4" fontId="8" fillId="5" borderId="0" xfId="0" applyNumberFormat="1" applyFont="1" applyFill="1"/>
    <xf numFmtId="0" fontId="8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9" fillId="0" borderId="7" xfId="0" applyFont="1" applyFill="1" applyBorder="1" applyAlignment="1">
      <alignment horizontal="center" vertical="center"/>
    </xf>
    <xf numFmtId="0" fontId="9" fillId="0" borderId="9" xfId="0" applyFont="1" applyFill="1" applyBorder="1" applyAlignment="1">
      <alignment horizontal="center" vertical="center"/>
    </xf>
    <xf numFmtId="1" fontId="9" fillId="0" borderId="9" xfId="0" applyNumberFormat="1" applyFont="1" applyFill="1" applyBorder="1" applyAlignment="1">
      <alignment horizontal="center" vertical="center"/>
    </xf>
    <xf numFmtId="166" fontId="9" fillId="0" borderId="8" xfId="0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165" fontId="4" fillId="4" borderId="1" xfId="0" applyNumberFormat="1" applyFont="1" applyFill="1" applyBorder="1" applyAlignment="1">
      <alignment horizontal="center" vertical="center" wrapText="1"/>
    </xf>
    <xf numFmtId="165" fontId="4" fillId="4" borderId="1" xfId="0" applyNumberFormat="1" applyFont="1" applyFill="1" applyBorder="1" applyAlignment="1">
      <alignment horizontal="center" vertical="center"/>
    </xf>
    <xf numFmtId="0" fontId="0" fillId="0" borderId="0" xfId="0" applyFill="1"/>
    <xf numFmtId="0" fontId="8" fillId="0" borderId="1" xfId="0" applyFont="1" applyBorder="1" applyAlignment="1">
      <alignment vertical="center"/>
    </xf>
    <xf numFmtId="0" fontId="21" fillId="2" borderId="0" xfId="0" applyFont="1" applyFill="1"/>
    <xf numFmtId="0" fontId="22" fillId="2" borderId="0" xfId="0" applyFont="1" applyFill="1"/>
    <xf numFmtId="0" fontId="23" fillId="2" borderId="0" xfId="0" applyFont="1" applyFill="1" applyAlignment="1">
      <alignment horizontal="center"/>
    </xf>
    <xf numFmtId="0" fontId="4" fillId="4" borderId="8" xfId="0" applyFont="1" applyFill="1" applyBorder="1" applyAlignment="1">
      <alignment horizontal="center" vertical="center"/>
    </xf>
    <xf numFmtId="165" fontId="24" fillId="3" borderId="8" xfId="0" applyNumberFormat="1" applyFont="1" applyFill="1" applyBorder="1" applyAlignment="1">
      <alignment horizontal="center" vertical="center"/>
    </xf>
    <xf numFmtId="165" fontId="24" fillId="3" borderId="1" xfId="0" applyNumberFormat="1" applyFont="1" applyFill="1" applyBorder="1" applyAlignment="1">
      <alignment horizontal="center" vertical="center"/>
    </xf>
    <xf numFmtId="0" fontId="22" fillId="0" borderId="0" xfId="0" applyFont="1"/>
    <xf numFmtId="0" fontId="18" fillId="3" borderId="0" xfId="0" applyFont="1" applyFill="1" applyBorder="1" applyAlignment="1">
      <alignment vertical="center"/>
    </xf>
    <xf numFmtId="164" fontId="8" fillId="3" borderId="5" xfId="1" applyFont="1" applyFill="1" applyBorder="1" applyAlignment="1">
      <alignment horizontal="center"/>
    </xf>
    <xf numFmtId="164" fontId="8" fillId="5" borderId="0" xfId="1" applyFont="1" applyFill="1" applyAlignment="1">
      <alignment horizontal="center"/>
    </xf>
    <xf numFmtId="164" fontId="8" fillId="0" borderId="0" xfId="1" applyFont="1" applyFill="1" applyAlignment="1">
      <alignment horizontal="center"/>
    </xf>
    <xf numFmtId="164" fontId="8" fillId="7" borderId="1" xfId="1" applyFont="1" applyFill="1" applyBorder="1"/>
    <xf numFmtId="164" fontId="8" fillId="8" borderId="1" xfId="0" applyNumberFormat="1" applyFont="1" applyFill="1" applyBorder="1"/>
    <xf numFmtId="165" fontId="10" fillId="9" borderId="1" xfId="0" applyNumberFormat="1" applyFont="1" applyFill="1" applyBorder="1"/>
    <xf numFmtId="165" fontId="10" fillId="10" borderId="1" xfId="0" applyNumberFormat="1" applyFont="1" applyFill="1" applyBorder="1"/>
    <xf numFmtId="0" fontId="14" fillId="9" borderId="2" xfId="0" applyFont="1" applyFill="1" applyBorder="1" applyAlignment="1">
      <alignment horizontal="center" vertical="center"/>
    </xf>
    <xf numFmtId="0" fontId="8" fillId="9" borderId="7" xfId="0" applyFont="1" applyFill="1" applyBorder="1" applyAlignment="1">
      <alignment horizontal="left"/>
    </xf>
    <xf numFmtId="0" fontId="8" fillId="9" borderId="9" xfId="0" applyFont="1" applyFill="1" applyBorder="1" applyAlignment="1">
      <alignment horizontal="left"/>
    </xf>
    <xf numFmtId="0" fontId="8" fillId="9" borderId="8" xfId="0" applyFont="1" applyFill="1" applyBorder="1" applyAlignment="1">
      <alignment horizontal="left"/>
    </xf>
    <xf numFmtId="166" fontId="16" fillId="10" borderId="1" xfId="0" applyNumberFormat="1" applyFont="1" applyFill="1" applyBorder="1" applyAlignment="1">
      <alignment horizontal="center" vertical="center"/>
    </xf>
    <xf numFmtId="0" fontId="8" fillId="4" borderId="8" xfId="0" applyFont="1" applyFill="1" applyBorder="1" applyAlignment="1">
      <alignment horizontal="center"/>
    </xf>
    <xf numFmtId="0" fontId="3" fillId="2" borderId="0" xfId="0" applyFont="1" applyFill="1"/>
    <xf numFmtId="0" fontId="8" fillId="4" borderId="7" xfId="0" applyFont="1" applyFill="1" applyBorder="1" applyAlignment="1">
      <alignment horizontal="center"/>
    </xf>
    <xf numFmtId="0" fontId="8" fillId="4" borderId="9" xfId="0" applyFont="1" applyFill="1" applyBorder="1" applyAlignment="1">
      <alignment horizontal="center"/>
    </xf>
    <xf numFmtId="0" fontId="8" fillId="4" borderId="8" xfId="0" applyFont="1" applyFill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8" fillId="0" borderId="0" xfId="0" applyFont="1" applyFill="1" applyBorder="1" applyAlignment="1"/>
    <xf numFmtId="165" fontId="16" fillId="0" borderId="0" xfId="0" applyNumberFormat="1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center"/>
    </xf>
    <xf numFmtId="0" fontId="0" fillId="0" borderId="0" xfId="0" applyFill="1" applyBorder="1"/>
    <xf numFmtId="165" fontId="25" fillId="7" borderId="1" xfId="0" applyNumberFormat="1" applyFont="1" applyFill="1" applyBorder="1" applyAlignment="1">
      <alignment horizontal="center" vertical="center"/>
    </xf>
    <xf numFmtId="0" fontId="26" fillId="0" borderId="0" xfId="0" applyFont="1"/>
    <xf numFmtId="165" fontId="27" fillId="11" borderId="12" xfId="0" applyNumberFormat="1" applyFont="1" applyFill="1" applyBorder="1" applyAlignment="1">
      <alignment horizontal="center" vertical="center"/>
    </xf>
    <xf numFmtId="165" fontId="26" fillId="0" borderId="0" xfId="0" applyNumberFormat="1" applyFont="1"/>
    <xf numFmtId="0" fontId="8" fillId="4" borderId="9" xfId="0" applyFont="1" applyFill="1" applyBorder="1" applyAlignment="1">
      <alignment horizontal="center"/>
    </xf>
    <xf numFmtId="0" fontId="8" fillId="4" borderId="8" xfId="0" applyFont="1" applyFill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19" fillId="2" borderId="0" xfId="0" applyFont="1" applyFill="1" applyAlignment="1">
      <alignment horizontal="center"/>
    </xf>
    <xf numFmtId="16" fontId="0" fillId="0" borderId="0" xfId="0" applyNumberFormat="1"/>
    <xf numFmtId="0" fontId="9" fillId="3" borderId="7" xfId="0" applyFont="1" applyFill="1" applyBorder="1" applyAlignment="1">
      <alignment horizontal="center" vertical="center"/>
    </xf>
    <xf numFmtId="165" fontId="9" fillId="0" borderId="1" xfId="0" applyNumberFormat="1" applyFont="1" applyFill="1" applyBorder="1" applyAlignment="1">
      <alignment horizontal="right" vertical="center"/>
    </xf>
    <xf numFmtId="165" fontId="9" fillId="7" borderId="1" xfId="0" applyNumberFormat="1" applyFont="1" applyFill="1" applyBorder="1" applyAlignment="1">
      <alignment horizontal="right" vertical="center"/>
    </xf>
    <xf numFmtId="0" fontId="19" fillId="2" borderId="0" xfId="0" applyFont="1" applyFill="1" applyAlignment="1">
      <alignment horizontal="center"/>
    </xf>
    <xf numFmtId="0" fontId="21" fillId="3" borderId="1" xfId="0" applyFont="1" applyFill="1" applyBorder="1"/>
    <xf numFmtId="0" fontId="22" fillId="3" borderId="1" xfId="0" applyFont="1" applyFill="1" applyBorder="1"/>
    <xf numFmtId="0" fontId="21" fillId="3" borderId="3" xfId="0" applyFont="1" applyFill="1" applyBorder="1"/>
    <xf numFmtId="0" fontId="22" fillId="3" borderId="3" xfId="0" applyFont="1" applyFill="1" applyBorder="1"/>
    <xf numFmtId="165" fontId="22" fillId="0" borderId="0" xfId="0" applyNumberFormat="1" applyFont="1"/>
    <xf numFmtId="0" fontId="19" fillId="2" borderId="0" xfId="0" applyFont="1" applyFill="1" applyAlignment="1">
      <alignment horizontal="center"/>
    </xf>
    <xf numFmtId="164" fontId="0" fillId="0" borderId="0" xfId="1" applyFont="1"/>
    <xf numFmtId="164" fontId="8" fillId="5" borderId="0" xfId="1" applyFont="1" applyFill="1"/>
    <xf numFmtId="164" fontId="8" fillId="9" borderId="1" xfId="1" applyFont="1" applyFill="1" applyBorder="1"/>
    <xf numFmtId="164" fontId="8" fillId="8" borderId="1" xfId="1" applyFont="1" applyFill="1" applyBorder="1"/>
    <xf numFmtId="0" fontId="8" fillId="0" borderId="0" xfId="0" applyFont="1"/>
    <xf numFmtId="0" fontId="19" fillId="2" borderId="0" xfId="0" applyFont="1" applyFill="1" applyAlignment="1">
      <alignment horizontal="center"/>
    </xf>
    <xf numFmtId="0" fontId="8" fillId="4" borderId="9" xfId="0" applyFont="1" applyFill="1" applyBorder="1" applyAlignment="1"/>
    <xf numFmtId="0" fontId="8" fillId="13" borderId="0" xfId="0" applyFont="1" applyFill="1" applyAlignment="1">
      <alignment horizontal="center"/>
    </xf>
    <xf numFmtId="0" fontId="32" fillId="12" borderId="0" xfId="0" applyFont="1" applyFill="1" applyAlignment="1">
      <alignment horizontal="center"/>
    </xf>
    <xf numFmtId="0" fontId="0" fillId="0" borderId="0" xfId="0" applyFont="1"/>
    <xf numFmtId="168" fontId="7" fillId="0" borderId="0" xfId="1" applyNumberFormat="1" applyFont="1" applyAlignment="1"/>
    <xf numFmtId="164" fontId="7" fillId="0" borderId="0" xfId="1" applyNumberFormat="1" applyFont="1" applyAlignment="1"/>
    <xf numFmtId="168" fontId="9" fillId="3" borderId="1" xfId="0" applyNumberFormat="1" applyFont="1" applyFill="1" applyBorder="1" applyAlignment="1">
      <alignment horizontal="right" vertical="center"/>
    </xf>
    <xf numFmtId="168" fontId="16" fillId="3" borderId="1" xfId="0" applyNumberFormat="1" applyFont="1" applyFill="1" applyBorder="1" applyAlignment="1">
      <alignment horizontal="right" vertical="center"/>
    </xf>
    <xf numFmtId="168" fontId="9" fillId="3" borderId="1" xfId="2" applyNumberFormat="1" applyFont="1" applyFill="1" applyBorder="1" applyAlignment="1">
      <alignment vertical="center"/>
    </xf>
    <xf numFmtId="168" fontId="9" fillId="3" borderId="1" xfId="0" applyNumberFormat="1" applyFont="1" applyFill="1" applyBorder="1" applyAlignment="1">
      <alignment horizontal="center" vertical="center"/>
    </xf>
    <xf numFmtId="168" fontId="9" fillId="3" borderId="1" xfId="0" applyNumberFormat="1" applyFont="1" applyFill="1" applyBorder="1" applyAlignment="1">
      <alignment vertical="center"/>
    </xf>
    <xf numFmtId="0" fontId="19" fillId="2" borderId="0" xfId="0" applyFont="1" applyFill="1" applyAlignment="1">
      <alignment horizontal="center"/>
    </xf>
    <xf numFmtId="0" fontId="33" fillId="0" borderId="0" xfId="0" applyFont="1"/>
    <xf numFmtId="14" fontId="30" fillId="3" borderId="3" xfId="0" applyNumberFormat="1" applyFont="1" applyFill="1" applyBorder="1"/>
    <xf numFmtId="14" fontId="30" fillId="3" borderId="1" xfId="0" applyNumberFormat="1" applyFont="1" applyFill="1" applyBorder="1"/>
    <xf numFmtId="0" fontId="19" fillId="2" borderId="0" xfId="0" applyFont="1" applyFill="1" applyAlignment="1">
      <alignment horizontal="center"/>
    </xf>
    <xf numFmtId="0" fontId="8" fillId="4" borderId="9" xfId="0" applyFont="1" applyFill="1" applyBorder="1" applyAlignment="1">
      <alignment horizontal="center"/>
    </xf>
    <xf numFmtId="0" fontId="20" fillId="6" borderId="11" xfId="0" applyFont="1" applyFill="1" applyBorder="1" applyAlignment="1">
      <alignment horizontal="center"/>
    </xf>
    <xf numFmtId="0" fontId="8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20" fillId="6" borderId="15" xfId="0" applyFont="1" applyFill="1" applyBorder="1" applyAlignment="1">
      <alignment horizontal="center"/>
    </xf>
    <xf numFmtId="0" fontId="28" fillId="6" borderId="0" xfId="0" applyFont="1" applyFill="1" applyAlignment="1">
      <alignment horizontal="center"/>
    </xf>
    <xf numFmtId="0" fontId="2" fillId="12" borderId="7" xfId="0" applyFont="1" applyFill="1" applyBorder="1" applyAlignment="1">
      <alignment horizontal="center" vertical="center"/>
    </xf>
    <xf numFmtId="0" fontId="2" fillId="12" borderId="9" xfId="0" applyFont="1" applyFill="1" applyBorder="1" applyAlignment="1">
      <alignment horizontal="center" vertical="center"/>
    </xf>
    <xf numFmtId="0" fontId="2" fillId="12" borderId="8" xfId="0" applyFont="1" applyFill="1" applyBorder="1" applyAlignment="1">
      <alignment horizontal="center" vertical="center"/>
    </xf>
    <xf numFmtId="0" fontId="10" fillId="12" borderId="7" xfId="0" applyFont="1" applyFill="1" applyBorder="1" applyAlignment="1">
      <alignment horizontal="center" vertical="center"/>
    </xf>
    <xf numFmtId="0" fontId="10" fillId="12" borderId="9" xfId="0" applyFont="1" applyFill="1" applyBorder="1" applyAlignment="1">
      <alignment horizontal="center" vertical="center"/>
    </xf>
    <xf numFmtId="0" fontId="10" fillId="12" borderId="8" xfId="0" applyFont="1" applyFill="1" applyBorder="1" applyAlignment="1">
      <alignment horizontal="center" vertical="center"/>
    </xf>
    <xf numFmtId="0" fontId="8" fillId="7" borderId="7" xfId="0" applyFont="1" applyFill="1" applyBorder="1" applyAlignment="1">
      <alignment horizontal="left"/>
    </xf>
    <xf numFmtId="0" fontId="8" fillId="7" borderId="9" xfId="0" applyFont="1" applyFill="1" applyBorder="1" applyAlignment="1">
      <alignment horizontal="left"/>
    </xf>
    <xf numFmtId="0" fontId="8" fillId="7" borderId="8" xfId="0" applyFont="1" applyFill="1" applyBorder="1" applyAlignment="1">
      <alignment horizontal="left"/>
    </xf>
    <xf numFmtId="0" fontId="8" fillId="8" borderId="7" xfId="0" applyFont="1" applyFill="1" applyBorder="1" applyAlignment="1">
      <alignment horizontal="left"/>
    </xf>
    <xf numFmtId="0" fontId="8" fillId="8" borderId="9" xfId="0" applyFont="1" applyFill="1" applyBorder="1" applyAlignment="1">
      <alignment horizontal="left"/>
    </xf>
    <xf numFmtId="0" fontId="8" fillId="8" borderId="8" xfId="0" applyFont="1" applyFill="1" applyBorder="1" applyAlignment="1">
      <alignment horizontal="left"/>
    </xf>
    <xf numFmtId="166" fontId="0" fillId="0" borderId="0" xfId="0" applyNumberFormat="1"/>
    <xf numFmtId="4" fontId="8" fillId="5" borderId="0" xfId="0" applyNumberFormat="1" applyFont="1" applyFill="1"/>
    <xf numFmtId="0" fontId="8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20" fillId="6" borderId="11" xfId="0" applyFont="1" applyFill="1" applyBorder="1" applyAlignment="1">
      <alignment horizontal="center"/>
    </xf>
    <xf numFmtId="0" fontId="2" fillId="12" borderId="13" xfId="0" applyFont="1" applyFill="1" applyBorder="1" applyAlignment="1">
      <alignment horizontal="center" vertical="center"/>
    </xf>
    <xf numFmtId="0" fontId="8" fillId="4" borderId="7" xfId="0" applyFont="1" applyFill="1" applyBorder="1" applyAlignment="1">
      <alignment horizontal="center"/>
    </xf>
    <xf numFmtId="0" fontId="8" fillId="4" borderId="9" xfId="0" applyFont="1" applyFill="1" applyBorder="1" applyAlignment="1">
      <alignment horizontal="center"/>
    </xf>
    <xf numFmtId="0" fontId="8" fillId="4" borderId="8" xfId="0" applyFont="1" applyFill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15" fillId="0" borderId="7" xfId="0" applyFont="1" applyBorder="1" applyAlignment="1">
      <alignment horizontal="center"/>
    </xf>
    <xf numFmtId="0" fontId="15" fillId="0" borderId="8" xfId="0" applyFont="1" applyBorder="1" applyAlignment="1">
      <alignment horizontal="center"/>
    </xf>
    <xf numFmtId="0" fontId="19" fillId="2" borderId="0" xfId="0" applyFont="1" applyFill="1" applyAlignment="1">
      <alignment horizontal="center"/>
    </xf>
    <xf numFmtId="0" fontId="10" fillId="12" borderId="23" xfId="0" applyFont="1" applyFill="1" applyBorder="1" applyAlignment="1">
      <alignment horizontal="center" vertical="center"/>
    </xf>
    <xf numFmtId="0" fontId="10" fillId="12" borderId="20" xfId="0" applyFont="1" applyFill="1" applyBorder="1" applyAlignment="1">
      <alignment horizontal="center" vertical="center"/>
    </xf>
    <xf numFmtId="0" fontId="28" fillId="14" borderId="0" xfId="0" applyFont="1" applyFill="1" applyAlignment="1">
      <alignment horizontal="center"/>
    </xf>
    <xf numFmtId="0" fontId="8" fillId="9" borderId="7" xfId="0" applyFont="1" applyFill="1" applyBorder="1" applyAlignment="1">
      <alignment horizontal="left"/>
    </xf>
    <xf numFmtId="0" fontId="8" fillId="9" borderId="9" xfId="0" applyFont="1" applyFill="1" applyBorder="1" applyAlignment="1">
      <alignment horizontal="left"/>
    </xf>
    <xf numFmtId="0" fontId="8" fillId="9" borderId="8" xfId="0" applyFont="1" applyFill="1" applyBorder="1" applyAlignment="1">
      <alignment horizontal="left"/>
    </xf>
    <xf numFmtId="0" fontId="18" fillId="3" borderId="5" xfId="0" applyFont="1" applyFill="1" applyBorder="1" applyAlignment="1">
      <alignment horizontal="left" vertical="center"/>
    </xf>
    <xf numFmtId="0" fontId="18" fillId="3" borderId="18" xfId="0" applyFont="1" applyFill="1" applyBorder="1" applyAlignment="1">
      <alignment horizontal="left" vertical="center"/>
    </xf>
    <xf numFmtId="164" fontId="7" fillId="0" borderId="0" xfId="1" applyNumberFormat="1" applyFont="1"/>
    <xf numFmtId="0" fontId="8" fillId="13" borderId="0" xfId="0" applyFont="1" applyFill="1" applyAlignment="1">
      <alignment horizontal="center"/>
    </xf>
    <xf numFmtId="0" fontId="32" fillId="12" borderId="0" xfId="0" applyFont="1" applyFill="1" applyAlignment="1">
      <alignment horizontal="center"/>
    </xf>
    <xf numFmtId="168" fontId="7" fillId="0" borderId="0" xfId="1" applyNumberFormat="1" applyFont="1"/>
    <xf numFmtId="0" fontId="31" fillId="13" borderId="0" xfId="0" applyFont="1" applyFill="1" applyAlignment="1">
      <alignment horizontal="center"/>
    </xf>
    <xf numFmtId="0" fontId="8" fillId="0" borderId="0" xfId="0" applyFont="1" applyFill="1" applyAlignment="1">
      <alignment horizontal="center"/>
    </xf>
    <xf numFmtId="0" fontId="29" fillId="7" borderId="14" xfId="0" applyFont="1" applyFill="1" applyBorder="1" applyAlignment="1">
      <alignment horizontal="center" vertical="center"/>
    </xf>
    <xf numFmtId="0" fontId="29" fillId="7" borderId="20" xfId="0" applyFont="1" applyFill="1" applyBorder="1" applyAlignment="1">
      <alignment horizontal="center" vertical="center"/>
    </xf>
    <xf numFmtId="0" fontId="29" fillId="7" borderId="21" xfId="0" applyFont="1" applyFill="1" applyBorder="1" applyAlignment="1">
      <alignment horizontal="center" vertical="center"/>
    </xf>
    <xf numFmtId="0" fontId="8" fillId="7" borderId="19" xfId="0" applyFont="1" applyFill="1" applyBorder="1" applyAlignment="1">
      <alignment horizontal="center" vertical="center"/>
    </xf>
    <xf numFmtId="0" fontId="8" fillId="7" borderId="10" xfId="0" applyFont="1" applyFill="1" applyBorder="1" applyAlignment="1">
      <alignment horizontal="center" vertical="center"/>
    </xf>
    <xf numFmtId="0" fontId="8" fillId="7" borderId="3" xfId="0" applyFont="1" applyFill="1" applyBorder="1" applyAlignment="1">
      <alignment horizontal="center" vertical="center"/>
    </xf>
    <xf numFmtId="0" fontId="25" fillId="0" borderId="19" xfId="0" applyFont="1" applyBorder="1" applyAlignment="1">
      <alignment horizontal="center" vertical="center"/>
    </xf>
    <xf numFmtId="0" fontId="25" fillId="0" borderId="10" xfId="0" applyFont="1" applyBorder="1" applyAlignment="1">
      <alignment horizontal="center" vertical="center"/>
    </xf>
    <xf numFmtId="0" fontId="25" fillId="0" borderId="3" xfId="0" applyFont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24" fillId="6" borderId="0" xfId="0" applyFont="1" applyFill="1" applyBorder="1" applyAlignment="1">
      <alignment horizontal="center"/>
    </xf>
    <xf numFmtId="0" fontId="24" fillId="6" borderId="16" xfId="0" applyFont="1" applyFill="1" applyBorder="1" applyAlignment="1">
      <alignment horizontal="center"/>
    </xf>
    <xf numFmtId="0" fontId="24" fillId="6" borderId="13" xfId="0" applyFont="1" applyFill="1" applyBorder="1" applyAlignment="1">
      <alignment horizontal="center"/>
    </xf>
    <xf numFmtId="0" fontId="24" fillId="6" borderId="17" xfId="0" applyFont="1" applyFill="1" applyBorder="1" applyAlignment="1">
      <alignment horizontal="center"/>
    </xf>
    <xf numFmtId="0" fontId="29" fillId="7" borderId="22" xfId="0" applyFont="1" applyFill="1" applyBorder="1" applyAlignment="1">
      <alignment horizontal="center" vertical="center"/>
    </xf>
    <xf numFmtId="0" fontId="29" fillId="7" borderId="4" xfId="0" applyFont="1" applyFill="1" applyBorder="1" applyAlignment="1">
      <alignment horizontal="center" vertical="center"/>
    </xf>
  </cellXfs>
  <cellStyles count="3">
    <cellStyle name="Moeda" xfId="1" builtinId="4"/>
    <cellStyle name="Normal" xfId="0" builtinId="0"/>
    <cellStyle name="Normal 3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447675</xdr:colOff>
      <xdr:row>1</xdr:row>
      <xdr:rowOff>28575</xdr:rowOff>
    </xdr:from>
    <xdr:to>
      <xdr:col>2</xdr:col>
      <xdr:colOff>1171575</xdr:colOff>
      <xdr:row>5</xdr:row>
      <xdr:rowOff>123825</xdr:rowOff>
    </xdr:to>
    <xdr:pic>
      <xdr:nvPicPr>
        <xdr:cNvPr id="2374" name="Picture 1" descr="Logo_CPB_RGB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7675" y="219075"/>
          <a:ext cx="723900" cy="857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1314450</xdr:colOff>
      <xdr:row>1</xdr:row>
      <xdr:rowOff>47625</xdr:rowOff>
    </xdr:from>
    <xdr:to>
      <xdr:col>12</xdr:col>
      <xdr:colOff>581025</xdr:colOff>
      <xdr:row>5</xdr:row>
      <xdr:rowOff>158750</xdr:rowOff>
    </xdr:to>
    <xdr:sp macro="" textlink="">
      <xdr:nvSpPr>
        <xdr:cNvPr id="3" name="CaixaDeTexto 2"/>
        <xdr:cNvSpPr txBox="1"/>
      </xdr:nvSpPr>
      <xdr:spPr>
        <a:xfrm>
          <a:off x="1314450" y="238125"/>
          <a:ext cx="6800850" cy="8731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pt-BR" sz="1400" b="1" baseline="0"/>
            <a:t>PROJETADO E REALIZADO - PASSAGEM AÉREA</a:t>
          </a:r>
        </a:p>
        <a:p>
          <a:pPr algn="ctr"/>
          <a:r>
            <a:rPr lang="pt-BR" sz="1400" b="1" baseline="0"/>
            <a:t>PREPARAÇÃO DAS SELEÇÕES PARALÍMPICA PERMANENTES - 2014/2015</a:t>
          </a:r>
        </a:p>
        <a:p>
          <a:pPr algn="ctr"/>
          <a:r>
            <a:rPr lang="pt-BR" sz="1400" b="1" baseline="0"/>
            <a:t> MODALIDADE:  PARACANOAGEM</a:t>
          </a:r>
          <a:endParaRPr lang="pt-BR" sz="1400" b="1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447675</xdr:colOff>
      <xdr:row>1</xdr:row>
      <xdr:rowOff>28575</xdr:rowOff>
    </xdr:from>
    <xdr:to>
      <xdr:col>2</xdr:col>
      <xdr:colOff>1171575</xdr:colOff>
      <xdr:row>5</xdr:row>
      <xdr:rowOff>123825</xdr:rowOff>
    </xdr:to>
    <xdr:pic>
      <xdr:nvPicPr>
        <xdr:cNvPr id="3557" name="Picture 1" descr="Logo_CPB_RGB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7675" y="219075"/>
          <a:ext cx="723900" cy="857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447675</xdr:colOff>
      <xdr:row>1</xdr:row>
      <xdr:rowOff>47625</xdr:rowOff>
    </xdr:from>
    <xdr:to>
      <xdr:col>14</xdr:col>
      <xdr:colOff>381000</xdr:colOff>
      <xdr:row>5</xdr:row>
      <xdr:rowOff>158750</xdr:rowOff>
    </xdr:to>
    <xdr:sp macro="" textlink="">
      <xdr:nvSpPr>
        <xdr:cNvPr id="3" name="CaixaDeTexto 2"/>
        <xdr:cNvSpPr txBox="1"/>
      </xdr:nvSpPr>
      <xdr:spPr>
        <a:xfrm>
          <a:off x="1562100" y="238125"/>
          <a:ext cx="6610350" cy="8731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pt-BR" sz="1400" b="1" baseline="0"/>
            <a:t>PROJETADO E REALIZADO - HOSPEDAGEM</a:t>
          </a:r>
        </a:p>
        <a:p>
          <a:pPr algn="ctr"/>
          <a:r>
            <a:rPr lang="pt-BR" sz="1400" b="1" baseline="0"/>
            <a:t>PREPARAÇÃO DAS SELEÇÕES PARALÍMPICA PERMANENTES - 2013</a:t>
          </a:r>
        </a:p>
        <a:p>
          <a:pPr algn="ctr"/>
          <a:r>
            <a:rPr lang="pt-BR" sz="1400" b="1" baseline="0"/>
            <a:t>- ATLETISMO - </a:t>
          </a:r>
          <a:endParaRPr lang="pt-BR" sz="1400" b="1"/>
        </a:p>
      </xdr:txBody>
    </xdr:sp>
    <xdr:clientData/>
  </xdr:twoCellAnchor>
  <xdr:twoCellAnchor>
    <xdr:from>
      <xdr:col>2</xdr:col>
      <xdr:colOff>1562100</xdr:colOff>
      <xdr:row>1</xdr:row>
      <xdr:rowOff>47625</xdr:rowOff>
    </xdr:from>
    <xdr:to>
      <xdr:col>14</xdr:col>
      <xdr:colOff>151341</xdr:colOff>
      <xdr:row>5</xdr:row>
      <xdr:rowOff>158750</xdr:rowOff>
    </xdr:to>
    <xdr:sp macro="" textlink="">
      <xdr:nvSpPr>
        <xdr:cNvPr id="4" name="CaixaDeTexto 3"/>
        <xdr:cNvSpPr txBox="1"/>
      </xdr:nvSpPr>
      <xdr:spPr>
        <a:xfrm>
          <a:off x="1562100" y="238125"/>
          <a:ext cx="8802158" cy="8731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pt-BR" sz="1400" b="1" baseline="0"/>
            <a:t>PROJETADO E REALIZADO - HOSPEDAGEM</a:t>
          </a:r>
        </a:p>
        <a:p>
          <a:pPr algn="ctr"/>
          <a:r>
            <a:rPr lang="pt-BR" sz="1400" b="1" baseline="0"/>
            <a:t>PREPARAÇÃO DAS SELEÇÕES PARALÍMPICA PERMANENTES - 2014/2015</a:t>
          </a:r>
        </a:p>
        <a:p>
          <a:pPr algn="ctr"/>
          <a:r>
            <a:rPr lang="pt-BR" sz="1400" b="1" baseline="0"/>
            <a:t> MODALIDADE:  PARACANOAGEM</a:t>
          </a:r>
        </a:p>
        <a:p>
          <a:pPr algn="ctr"/>
          <a:endParaRPr lang="pt-BR" sz="1400" b="1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447675</xdr:colOff>
      <xdr:row>1</xdr:row>
      <xdr:rowOff>28575</xdr:rowOff>
    </xdr:from>
    <xdr:to>
      <xdr:col>2</xdr:col>
      <xdr:colOff>1171575</xdr:colOff>
      <xdr:row>5</xdr:row>
      <xdr:rowOff>123825</xdr:rowOff>
    </xdr:to>
    <xdr:pic>
      <xdr:nvPicPr>
        <xdr:cNvPr id="4579" name="Picture 1" descr="Logo_CPB_RGB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7675" y="219075"/>
          <a:ext cx="723900" cy="857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1076325</xdr:colOff>
      <xdr:row>1</xdr:row>
      <xdr:rowOff>47625</xdr:rowOff>
    </xdr:from>
    <xdr:to>
      <xdr:col>15</xdr:col>
      <xdr:colOff>295276</xdr:colOff>
      <xdr:row>5</xdr:row>
      <xdr:rowOff>158750</xdr:rowOff>
    </xdr:to>
    <xdr:sp macro="" textlink="">
      <xdr:nvSpPr>
        <xdr:cNvPr id="3" name="CaixaDeTexto 2"/>
        <xdr:cNvSpPr txBox="1"/>
      </xdr:nvSpPr>
      <xdr:spPr>
        <a:xfrm>
          <a:off x="2190750" y="238125"/>
          <a:ext cx="6543676" cy="8731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pt-BR" sz="1400" b="1" baseline="0"/>
            <a:t>PROJETADO E REALIZADO - ALIMENTAÇÃO</a:t>
          </a:r>
        </a:p>
        <a:p>
          <a:pPr algn="ctr"/>
          <a:r>
            <a:rPr lang="pt-BR" sz="1400" b="1" baseline="0"/>
            <a:t>PREPARAÇÃO DAS SELEÇÕES PARALÍMPICA PERMANENTES -  2013</a:t>
          </a:r>
        </a:p>
        <a:p>
          <a:pPr algn="ctr"/>
          <a:r>
            <a:rPr lang="pt-BR" sz="1400" b="1" baseline="0"/>
            <a:t>- ATLETISMO - </a:t>
          </a:r>
          <a:endParaRPr lang="pt-BR" sz="1400" b="1"/>
        </a:p>
      </xdr:txBody>
    </xdr:sp>
    <xdr:clientData/>
  </xdr:twoCellAnchor>
  <xdr:twoCellAnchor>
    <xdr:from>
      <xdr:col>4</xdr:col>
      <xdr:colOff>137583</xdr:colOff>
      <xdr:row>1</xdr:row>
      <xdr:rowOff>47625</xdr:rowOff>
    </xdr:from>
    <xdr:to>
      <xdr:col>14</xdr:col>
      <xdr:colOff>600075</xdr:colOff>
      <xdr:row>5</xdr:row>
      <xdr:rowOff>158750</xdr:rowOff>
    </xdr:to>
    <xdr:sp macro="" textlink="">
      <xdr:nvSpPr>
        <xdr:cNvPr id="4" name="CaixaDeTexto 3"/>
        <xdr:cNvSpPr txBox="1"/>
      </xdr:nvSpPr>
      <xdr:spPr>
        <a:xfrm>
          <a:off x="2190750" y="238125"/>
          <a:ext cx="8802158" cy="8731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pt-BR" sz="1400" b="1" baseline="0"/>
            <a:t>PROJETADO E REALIZADO - ALIMENTAÇÃO</a:t>
          </a:r>
        </a:p>
        <a:p>
          <a:pPr algn="ctr"/>
          <a:r>
            <a:rPr lang="pt-BR" sz="1400" b="1" baseline="0"/>
            <a:t>PREPARAÇÃO DAS SELEÇÕES PARALÍMPICA PERMANENTES - 2014/2015</a:t>
          </a:r>
        </a:p>
        <a:p>
          <a:pPr algn="ctr"/>
          <a:r>
            <a:rPr lang="pt-BR" sz="1400" b="1" baseline="0"/>
            <a:t> MODALIDADE:  PARACANOAGEM</a:t>
          </a:r>
          <a:endParaRPr lang="pt-BR" sz="1400" b="1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28575</xdr:rowOff>
    </xdr:from>
    <xdr:to>
      <xdr:col>2</xdr:col>
      <xdr:colOff>0</xdr:colOff>
      <xdr:row>5</xdr:row>
      <xdr:rowOff>123825</xdr:rowOff>
    </xdr:to>
    <xdr:pic>
      <xdr:nvPicPr>
        <xdr:cNvPr id="5602" name="Picture 1" descr="Logo_CPB_RGB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7675" y="219075"/>
          <a:ext cx="723900" cy="857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</xdr:col>
      <xdr:colOff>981075</xdr:colOff>
      <xdr:row>1</xdr:row>
      <xdr:rowOff>47625</xdr:rowOff>
    </xdr:from>
    <xdr:to>
      <xdr:col>13</xdr:col>
      <xdr:colOff>619126</xdr:colOff>
      <xdr:row>5</xdr:row>
      <xdr:rowOff>158750</xdr:rowOff>
    </xdr:to>
    <xdr:sp macro="" textlink="">
      <xdr:nvSpPr>
        <xdr:cNvPr id="3" name="CaixaDeTexto 2"/>
        <xdr:cNvSpPr txBox="1"/>
      </xdr:nvSpPr>
      <xdr:spPr>
        <a:xfrm>
          <a:off x="2095500" y="238125"/>
          <a:ext cx="6315076" cy="8731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pt-BR" sz="1400" b="1" baseline="0"/>
            <a:t>PROJETADO E REALIZADO - TRANSPORTE TERRESTRE</a:t>
          </a:r>
        </a:p>
        <a:p>
          <a:pPr algn="ctr"/>
          <a:r>
            <a:rPr lang="pt-BR" sz="1400" b="1" baseline="0"/>
            <a:t>PREPARAÇÃO DAS SELEÇÕES PARALÍMPICA PERMANENTES - 2013</a:t>
          </a:r>
        </a:p>
        <a:p>
          <a:pPr algn="ctr"/>
          <a:r>
            <a:rPr lang="pt-BR" sz="1400" b="1" baseline="0"/>
            <a:t>- ATLETISMO - </a:t>
          </a:r>
          <a:endParaRPr lang="pt-BR" sz="1400" b="1"/>
        </a:p>
      </xdr:txBody>
    </xdr:sp>
    <xdr:clientData/>
  </xdr:twoCellAnchor>
  <xdr:twoCellAnchor>
    <xdr:from>
      <xdr:col>3</xdr:col>
      <xdr:colOff>105833</xdr:colOff>
      <xdr:row>1</xdr:row>
      <xdr:rowOff>47625</xdr:rowOff>
    </xdr:from>
    <xdr:to>
      <xdr:col>13</xdr:col>
      <xdr:colOff>346075</xdr:colOff>
      <xdr:row>5</xdr:row>
      <xdr:rowOff>158750</xdr:rowOff>
    </xdr:to>
    <xdr:sp macro="" textlink="">
      <xdr:nvSpPr>
        <xdr:cNvPr id="5" name="CaixaDeTexto 4"/>
        <xdr:cNvSpPr txBox="1"/>
      </xdr:nvSpPr>
      <xdr:spPr>
        <a:xfrm>
          <a:off x="2095500" y="238125"/>
          <a:ext cx="8802158" cy="8731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pt-BR" sz="1400" b="1" baseline="0"/>
            <a:t>PROJETADO E REALIZADO - TRANSPORTE</a:t>
          </a:r>
        </a:p>
        <a:p>
          <a:pPr algn="ctr"/>
          <a:r>
            <a:rPr lang="pt-BR" sz="1400" b="1" baseline="0"/>
            <a:t>PREPARAÇÃO DAS SELEÇÕES PARALÍMPICA PERMANENTES - 2014/2015</a:t>
          </a:r>
        </a:p>
        <a:p>
          <a:pPr algn="ctr"/>
          <a:r>
            <a:rPr lang="pt-BR" sz="1400" b="1" baseline="0"/>
            <a:t> MODALIDADE:  PARACANOAGEM</a:t>
          </a:r>
          <a:endParaRPr lang="pt-BR" sz="1400" b="1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447675</xdr:colOff>
      <xdr:row>1</xdr:row>
      <xdr:rowOff>28575</xdr:rowOff>
    </xdr:from>
    <xdr:to>
      <xdr:col>2</xdr:col>
      <xdr:colOff>1171575</xdr:colOff>
      <xdr:row>5</xdr:row>
      <xdr:rowOff>123825</xdr:rowOff>
    </xdr:to>
    <xdr:pic>
      <xdr:nvPicPr>
        <xdr:cNvPr id="6624" name="Picture 1" descr="Logo_CPB_RGB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7675" y="219075"/>
          <a:ext cx="666750" cy="857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</xdr:col>
      <xdr:colOff>981075</xdr:colOff>
      <xdr:row>1</xdr:row>
      <xdr:rowOff>47625</xdr:rowOff>
    </xdr:from>
    <xdr:to>
      <xdr:col>13</xdr:col>
      <xdr:colOff>619126</xdr:colOff>
      <xdr:row>5</xdr:row>
      <xdr:rowOff>158750</xdr:rowOff>
    </xdr:to>
    <xdr:sp macro="" textlink="">
      <xdr:nvSpPr>
        <xdr:cNvPr id="3" name="CaixaDeTexto 2"/>
        <xdr:cNvSpPr txBox="1"/>
      </xdr:nvSpPr>
      <xdr:spPr>
        <a:xfrm>
          <a:off x="2066925" y="238125"/>
          <a:ext cx="6591301" cy="8731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pt-BR" sz="1400" b="1" baseline="0"/>
            <a:t>PROJETADO E REALIZADO - SEGURO VIAGEM</a:t>
          </a:r>
        </a:p>
        <a:p>
          <a:pPr algn="ctr"/>
          <a:r>
            <a:rPr lang="pt-BR" sz="1400" b="1" baseline="0"/>
            <a:t>PREPARAÇÃO DAS SELEÇÕES PARALÍMPICA PERMANENTES - 2013</a:t>
          </a:r>
        </a:p>
        <a:p>
          <a:pPr algn="ctr"/>
          <a:r>
            <a:rPr lang="pt-BR" sz="1400" b="1" baseline="0"/>
            <a:t>- ATLETISMO</a:t>
          </a:r>
        </a:p>
        <a:p>
          <a:pPr algn="ctr"/>
          <a:r>
            <a:rPr lang="pt-BR" sz="1400" b="1" baseline="0"/>
            <a:t> - </a:t>
          </a:r>
          <a:endParaRPr lang="pt-BR" sz="1400" b="1"/>
        </a:p>
      </xdr:txBody>
    </xdr:sp>
    <xdr:clientData/>
  </xdr:twoCellAnchor>
  <xdr:twoCellAnchor>
    <xdr:from>
      <xdr:col>4</xdr:col>
      <xdr:colOff>0</xdr:colOff>
      <xdr:row>1</xdr:row>
      <xdr:rowOff>47625</xdr:rowOff>
    </xdr:from>
    <xdr:to>
      <xdr:col>15</xdr:col>
      <xdr:colOff>220133</xdr:colOff>
      <xdr:row>5</xdr:row>
      <xdr:rowOff>158750</xdr:rowOff>
    </xdr:to>
    <xdr:sp macro="" textlink="">
      <xdr:nvSpPr>
        <xdr:cNvPr id="4" name="CaixaDeTexto 3"/>
        <xdr:cNvSpPr txBox="1"/>
      </xdr:nvSpPr>
      <xdr:spPr>
        <a:xfrm>
          <a:off x="2066925" y="238125"/>
          <a:ext cx="8802158" cy="8731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pt-BR" sz="1400" b="1" baseline="0"/>
            <a:t>PROJETADO E REALIZADO - SEGURO VIAGEM</a:t>
          </a:r>
        </a:p>
        <a:p>
          <a:pPr algn="ctr"/>
          <a:r>
            <a:rPr lang="pt-BR" sz="1400" b="1" baseline="0"/>
            <a:t>PREPARAÇÃO DAS SELEÇÕES PARALÍMPICA PERMANENTES - 2014/2015</a:t>
          </a:r>
        </a:p>
        <a:p>
          <a:pPr algn="ctr"/>
          <a:r>
            <a:rPr lang="pt-BR" sz="1400" b="1" baseline="0"/>
            <a:t> MODALIDADE:  PARACANOAGEM</a:t>
          </a:r>
          <a:endParaRPr lang="pt-BR" sz="1400" b="1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447675</xdr:colOff>
      <xdr:row>1</xdr:row>
      <xdr:rowOff>28575</xdr:rowOff>
    </xdr:from>
    <xdr:to>
      <xdr:col>0</xdr:col>
      <xdr:colOff>1171575</xdr:colOff>
      <xdr:row>5</xdr:row>
      <xdr:rowOff>123825</xdr:rowOff>
    </xdr:to>
    <xdr:pic>
      <xdr:nvPicPr>
        <xdr:cNvPr id="7647" name="Picture 1" descr="Logo_CPB_RGB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7675" y="219075"/>
          <a:ext cx="723900" cy="857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2752724</xdr:colOff>
      <xdr:row>1</xdr:row>
      <xdr:rowOff>47625</xdr:rowOff>
    </xdr:from>
    <xdr:to>
      <xdr:col>11</xdr:col>
      <xdr:colOff>590550</xdr:colOff>
      <xdr:row>5</xdr:row>
      <xdr:rowOff>158750</xdr:rowOff>
    </xdr:to>
    <xdr:sp macro="" textlink="">
      <xdr:nvSpPr>
        <xdr:cNvPr id="3" name="CaixaDeTexto 2"/>
        <xdr:cNvSpPr txBox="1"/>
      </xdr:nvSpPr>
      <xdr:spPr>
        <a:xfrm>
          <a:off x="2752724" y="238125"/>
          <a:ext cx="7715251" cy="8731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pt-BR" sz="1400" b="1" baseline="0"/>
            <a:t>PROJETADO E REALIZADO - PRÓ-LABORE</a:t>
          </a:r>
        </a:p>
        <a:p>
          <a:pPr algn="ctr"/>
          <a:r>
            <a:rPr lang="pt-BR" sz="1400" b="1" baseline="0"/>
            <a:t>PREPARAÇÃO DAS SELEÇÕES PARALÍMPICA PERMANENTES - 2013</a:t>
          </a:r>
        </a:p>
        <a:p>
          <a:pPr algn="ctr"/>
          <a:r>
            <a:rPr lang="pt-BR" sz="1400" b="1" baseline="0"/>
            <a:t>- ATLETISMO - </a:t>
          </a:r>
          <a:endParaRPr lang="pt-BR" sz="1400" b="1"/>
        </a:p>
      </xdr:txBody>
    </xdr:sp>
    <xdr:clientData/>
  </xdr:twoCellAnchor>
  <xdr:twoCellAnchor>
    <xdr:from>
      <xdr:col>0</xdr:col>
      <xdr:colOff>2752724</xdr:colOff>
      <xdr:row>1</xdr:row>
      <xdr:rowOff>47625</xdr:rowOff>
    </xdr:from>
    <xdr:to>
      <xdr:col>8</xdr:col>
      <xdr:colOff>1659465</xdr:colOff>
      <xdr:row>5</xdr:row>
      <xdr:rowOff>158750</xdr:rowOff>
    </xdr:to>
    <xdr:sp macro="" textlink="">
      <xdr:nvSpPr>
        <xdr:cNvPr id="4" name="CaixaDeTexto 3"/>
        <xdr:cNvSpPr txBox="1"/>
      </xdr:nvSpPr>
      <xdr:spPr>
        <a:xfrm>
          <a:off x="2752724" y="238125"/>
          <a:ext cx="8802158" cy="8731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pt-BR" sz="1400" b="1" baseline="0"/>
            <a:t>PROJETADO E REALIZADO - PRÓ-LABORE</a:t>
          </a:r>
        </a:p>
        <a:p>
          <a:pPr algn="ctr"/>
          <a:r>
            <a:rPr lang="pt-BR" sz="1400" b="1" baseline="0"/>
            <a:t>PREPARAÇÃO DAS SELEÇÕES PARALÍMPICA PERMANENTES - 2014/2015</a:t>
          </a:r>
        </a:p>
        <a:p>
          <a:pPr algn="ctr"/>
          <a:r>
            <a:rPr lang="pt-BR" sz="1400" b="1" baseline="0"/>
            <a:t> MODALIDADE: PARACANOAGEM</a:t>
          </a:r>
          <a:endParaRPr lang="pt-BR" sz="1400" b="1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447675</xdr:colOff>
      <xdr:row>1</xdr:row>
      <xdr:rowOff>28575</xdr:rowOff>
    </xdr:from>
    <xdr:to>
      <xdr:col>0</xdr:col>
      <xdr:colOff>1171575</xdr:colOff>
      <xdr:row>5</xdr:row>
      <xdr:rowOff>123825</xdr:rowOff>
    </xdr:to>
    <xdr:pic>
      <xdr:nvPicPr>
        <xdr:cNvPr id="10565" name="Picture 1" descr="Logo_CPB_RGB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7675" y="219075"/>
          <a:ext cx="723900" cy="857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1466850</xdr:colOff>
      <xdr:row>1</xdr:row>
      <xdr:rowOff>47625</xdr:rowOff>
    </xdr:from>
    <xdr:to>
      <xdr:col>7</xdr:col>
      <xdr:colOff>381000</xdr:colOff>
      <xdr:row>5</xdr:row>
      <xdr:rowOff>158750</xdr:rowOff>
    </xdr:to>
    <xdr:sp macro="" textlink="">
      <xdr:nvSpPr>
        <xdr:cNvPr id="3" name="CaixaDeTexto 2"/>
        <xdr:cNvSpPr txBox="1"/>
      </xdr:nvSpPr>
      <xdr:spPr>
        <a:xfrm>
          <a:off x="1466850" y="238125"/>
          <a:ext cx="7477125" cy="8731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pt-BR" sz="1400" b="1" baseline="0"/>
            <a:t>PROJETADO E REALIZADO - CONSOLIDADO</a:t>
          </a:r>
        </a:p>
        <a:p>
          <a:pPr algn="ctr"/>
          <a:r>
            <a:rPr lang="pt-BR" sz="1400" b="1" baseline="0"/>
            <a:t>PREPARAÇÃO DAS SELEÇÕES PARALÍMPICA PERMANENTES - 2014/2015</a:t>
          </a:r>
        </a:p>
        <a:p>
          <a:pPr algn="ctr"/>
          <a:r>
            <a:rPr lang="pt-BR" sz="1400" b="1" baseline="0"/>
            <a:t>- PARACANOAGEM - </a:t>
          </a:r>
          <a:endParaRPr lang="pt-BR" sz="1400" b="1"/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11.bin"/><Relationship Id="rId1" Type="http://schemas.openxmlformats.org/officeDocument/2006/relationships/printerSettings" Target="../printerSettings/printerSettings10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13.bin"/><Relationship Id="rId1" Type="http://schemas.openxmlformats.org/officeDocument/2006/relationships/printerSettings" Target="../printerSettings/printerSettings1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8:R69"/>
  <sheetViews>
    <sheetView showGridLines="0" workbookViewId="0">
      <selection activeCell="B15" sqref="B15"/>
    </sheetView>
  </sheetViews>
  <sheetFormatPr defaultRowHeight="15" x14ac:dyDescent="0.25"/>
  <cols>
    <col min="3" max="3" width="46.140625" customWidth="1"/>
    <col min="4" max="4" width="13.42578125" customWidth="1"/>
    <col min="5" max="6" width="17" customWidth="1"/>
    <col min="7" max="7" width="10.7109375" bestFit="1" customWidth="1"/>
    <col min="8" max="8" width="13.7109375" bestFit="1" customWidth="1"/>
    <col min="9" max="9" width="24.140625" bestFit="1" customWidth="1"/>
    <col min="10" max="10" width="3.7109375" bestFit="1" customWidth="1"/>
    <col min="11" max="11" width="34.7109375" customWidth="1"/>
    <col min="12" max="12" width="10.7109375" bestFit="1" customWidth="1"/>
    <col min="13" max="13" width="10.7109375" customWidth="1"/>
    <col min="14" max="15" width="9.7109375" customWidth="1"/>
    <col min="16" max="16" width="14" bestFit="1" customWidth="1"/>
    <col min="17" max="17" width="9.140625" style="53"/>
  </cols>
  <sheetData>
    <row r="8" spans="3:16" x14ac:dyDescent="0.25">
      <c r="O8" s="29" t="s">
        <v>26</v>
      </c>
      <c r="P8" s="30">
        <f ca="1">NOW()</f>
        <v>41890.952471759258</v>
      </c>
    </row>
    <row r="9" spans="3:16" ht="18" customHeight="1" x14ac:dyDescent="0.25">
      <c r="C9" s="150" t="s">
        <v>84</v>
      </c>
      <c r="D9" s="150"/>
      <c r="E9" s="150"/>
      <c r="F9" s="150"/>
      <c r="G9" s="150"/>
      <c r="H9" s="150"/>
      <c r="I9" s="150"/>
      <c r="J9" s="150"/>
      <c r="K9" s="150"/>
      <c r="L9" s="150"/>
      <c r="M9" s="150"/>
      <c r="N9" s="150"/>
      <c r="O9" s="150"/>
      <c r="P9" s="150"/>
    </row>
    <row r="10" spans="3:16" x14ac:dyDescent="0.25">
      <c r="C10" s="94" t="s">
        <v>71</v>
      </c>
      <c r="D10" s="94"/>
      <c r="E10" s="94"/>
      <c r="F10" s="94"/>
      <c r="G10" s="2" t="s">
        <v>72</v>
      </c>
      <c r="H10" s="1"/>
      <c r="I10" s="1"/>
      <c r="K10" s="1" t="s">
        <v>8</v>
      </c>
      <c r="L10" s="2" t="s">
        <v>9</v>
      </c>
      <c r="M10" s="1"/>
      <c r="N10" s="1"/>
      <c r="O10" s="1"/>
      <c r="P10" s="1"/>
    </row>
    <row r="11" spans="3:16" x14ac:dyDescent="0.25">
      <c r="C11" s="111" t="s">
        <v>52</v>
      </c>
      <c r="D11" s="140"/>
      <c r="E11" s="128"/>
      <c r="F11" s="128"/>
      <c r="G11" s="2" t="s">
        <v>67</v>
      </c>
      <c r="H11" s="1"/>
      <c r="I11" s="1"/>
      <c r="K11" s="111" t="s">
        <v>13</v>
      </c>
      <c r="L11" s="2" t="s">
        <v>7</v>
      </c>
      <c r="M11" s="1"/>
      <c r="N11" s="1"/>
      <c r="O11" s="1"/>
      <c r="P11" s="1"/>
    </row>
    <row r="12" spans="3:16" ht="16.5" thickBot="1" x14ac:dyDescent="0.3">
      <c r="C12" s="167" t="s">
        <v>0</v>
      </c>
      <c r="D12" s="167"/>
      <c r="E12" s="167"/>
      <c r="F12" s="167"/>
      <c r="G12" s="167"/>
      <c r="H12" s="167"/>
      <c r="I12" s="167"/>
      <c r="K12" s="167" t="s">
        <v>10</v>
      </c>
      <c r="L12" s="167"/>
      <c r="M12" s="167"/>
      <c r="N12" s="167"/>
      <c r="O12" s="167"/>
      <c r="P12" s="167"/>
    </row>
    <row r="13" spans="3:16" ht="27" x14ac:dyDescent="0.25">
      <c r="C13" s="15" t="s">
        <v>1</v>
      </c>
      <c r="D13" s="15"/>
      <c r="E13" s="15" t="s">
        <v>102</v>
      </c>
      <c r="F13" s="15" t="s">
        <v>103</v>
      </c>
      <c r="G13" s="15" t="s">
        <v>2</v>
      </c>
      <c r="H13" s="16" t="s">
        <v>123</v>
      </c>
      <c r="I13" s="17" t="s">
        <v>4</v>
      </c>
      <c r="K13" s="18" t="s">
        <v>1</v>
      </c>
      <c r="L13" s="18" t="s">
        <v>2</v>
      </c>
      <c r="M13" s="19" t="s">
        <v>3</v>
      </c>
      <c r="N13" s="46" t="s">
        <v>15</v>
      </c>
      <c r="O13" s="46" t="s">
        <v>16</v>
      </c>
      <c r="P13" s="20" t="s">
        <v>4</v>
      </c>
    </row>
    <row r="14" spans="3:16" ht="15.75" x14ac:dyDescent="0.25">
      <c r="C14" s="154" t="s">
        <v>5</v>
      </c>
      <c r="D14" s="155"/>
      <c r="E14" s="155"/>
      <c r="F14" s="155"/>
      <c r="G14" s="155"/>
      <c r="H14" s="155"/>
      <c r="I14" s="156"/>
      <c r="K14" s="151" t="s">
        <v>5</v>
      </c>
      <c r="L14" s="152"/>
      <c r="M14" s="152"/>
      <c r="N14" s="152"/>
      <c r="O14" s="152"/>
      <c r="P14" s="153"/>
    </row>
    <row r="15" spans="3:16" ht="15.75" x14ac:dyDescent="0.25">
      <c r="C15" s="3" t="s">
        <v>98</v>
      </c>
      <c r="D15" s="3">
        <v>109</v>
      </c>
      <c r="E15" s="3" t="s">
        <v>105</v>
      </c>
      <c r="F15" s="3" t="s">
        <v>104</v>
      </c>
      <c r="G15" s="3">
        <v>20</v>
      </c>
      <c r="H15" s="13">
        <v>189</v>
      </c>
      <c r="I15" s="13" t="e">
        <f>H15*(G15+#REF!)</f>
        <v>#REF!</v>
      </c>
      <c r="K15" s="3"/>
      <c r="L15" s="4"/>
      <c r="M15" s="10"/>
      <c r="N15" s="25">
        <f>M15*N14</f>
        <v>0</v>
      </c>
      <c r="O15" s="25"/>
      <c r="P15" s="10"/>
    </row>
    <row r="16" spans="3:16" x14ac:dyDescent="0.25">
      <c r="C16" s="3" t="s">
        <v>99</v>
      </c>
      <c r="D16" s="3">
        <v>111</v>
      </c>
      <c r="E16" s="3" t="s">
        <v>104</v>
      </c>
      <c r="F16" s="3" t="s">
        <v>105</v>
      </c>
      <c r="G16" s="4">
        <v>3</v>
      </c>
      <c r="H16" s="13">
        <v>346.9</v>
      </c>
      <c r="I16" s="13" t="e">
        <f>H16*(G16+#REF!)</f>
        <v>#REF!</v>
      </c>
      <c r="K16" s="3"/>
      <c r="L16" s="4"/>
      <c r="M16" s="13"/>
      <c r="N16" s="13"/>
      <c r="O16" s="3"/>
      <c r="P16" s="4"/>
    </row>
    <row r="17" spans="3:18" x14ac:dyDescent="0.25">
      <c r="C17" s="3" t="s">
        <v>88</v>
      </c>
      <c r="D17" s="3">
        <v>111</v>
      </c>
      <c r="E17" s="3" t="s">
        <v>109</v>
      </c>
      <c r="F17" s="3" t="s">
        <v>105</v>
      </c>
      <c r="G17" s="4">
        <v>4</v>
      </c>
      <c r="H17" s="13">
        <v>230</v>
      </c>
      <c r="I17" s="13" t="e">
        <f>H17*(G17+#REF!)</f>
        <v>#REF!</v>
      </c>
      <c r="K17" s="3"/>
      <c r="L17" s="4"/>
      <c r="M17" s="13"/>
      <c r="N17" s="13"/>
      <c r="O17" s="3"/>
      <c r="P17" s="4"/>
    </row>
    <row r="18" spans="3:18" x14ac:dyDescent="0.25">
      <c r="C18" s="3" t="s">
        <v>89</v>
      </c>
      <c r="D18" s="3">
        <v>111</v>
      </c>
      <c r="E18" s="3" t="s">
        <v>110</v>
      </c>
      <c r="F18" s="3" t="s">
        <v>105</v>
      </c>
      <c r="G18" s="3">
        <v>3</v>
      </c>
      <c r="H18" s="13">
        <v>390</v>
      </c>
      <c r="I18" s="13" t="e">
        <f>H18*(G18+#REF!)</f>
        <v>#REF!</v>
      </c>
      <c r="K18" s="3"/>
      <c r="L18" s="3"/>
      <c r="M18" s="13"/>
      <c r="N18" s="13"/>
      <c r="O18" s="3"/>
      <c r="P18" s="3"/>
    </row>
    <row r="19" spans="3:18" ht="15.75" x14ac:dyDescent="0.25">
      <c r="C19" s="3" t="s">
        <v>90</v>
      </c>
      <c r="D19" s="3">
        <v>111</v>
      </c>
      <c r="E19" s="3" t="s">
        <v>111</v>
      </c>
      <c r="F19" s="3" t="s">
        <v>105</v>
      </c>
      <c r="G19" s="4">
        <v>3</v>
      </c>
      <c r="H19" s="13">
        <v>395</v>
      </c>
      <c r="I19" s="13" t="e">
        <f>H19*(G19+#REF!)</f>
        <v>#REF!</v>
      </c>
      <c r="K19" s="3"/>
      <c r="L19" s="4"/>
      <c r="M19" s="10"/>
      <c r="N19" s="25">
        <f>M19*N42</f>
        <v>0</v>
      </c>
      <c r="O19" s="25"/>
      <c r="P19" s="10"/>
    </row>
    <row r="20" spans="3:18" ht="15.75" x14ac:dyDescent="0.25">
      <c r="C20" s="3" t="s">
        <v>91</v>
      </c>
      <c r="D20" s="3">
        <v>111</v>
      </c>
      <c r="E20" s="3" t="s">
        <v>112</v>
      </c>
      <c r="F20" s="3" t="s">
        <v>105</v>
      </c>
      <c r="G20" s="4">
        <v>3</v>
      </c>
      <c r="H20" s="13">
        <v>352</v>
      </c>
      <c r="I20" s="13" t="e">
        <f>H20*(G20+#REF!)</f>
        <v>#REF!</v>
      </c>
      <c r="K20" s="3"/>
      <c r="L20" s="4"/>
      <c r="M20" s="10"/>
      <c r="N20" s="25"/>
      <c r="O20" s="25"/>
      <c r="P20" s="10"/>
    </row>
    <row r="21" spans="3:18" x14ac:dyDescent="0.25">
      <c r="C21" s="3"/>
      <c r="D21" s="3"/>
      <c r="E21" s="3"/>
      <c r="F21" s="3"/>
      <c r="G21" s="3"/>
      <c r="H21" s="13"/>
      <c r="I21" s="13"/>
      <c r="K21" s="3"/>
      <c r="L21" s="3"/>
      <c r="M21" s="10"/>
      <c r="N21" s="10"/>
      <c r="O21" s="10"/>
      <c r="P21" s="10"/>
    </row>
    <row r="22" spans="3:18" ht="15.75" x14ac:dyDescent="0.25">
      <c r="C22" s="51"/>
      <c r="D22" s="51"/>
      <c r="E22" s="51"/>
      <c r="F22" s="51"/>
      <c r="G22" s="51"/>
      <c r="H22" s="13"/>
      <c r="I22" s="13"/>
      <c r="K22" s="3"/>
      <c r="L22" s="3"/>
      <c r="M22" s="10"/>
      <c r="N22" s="10"/>
      <c r="O22" s="10"/>
      <c r="P22" s="10"/>
    </row>
    <row r="23" spans="3:18" ht="15.75" x14ac:dyDescent="0.25">
      <c r="C23" s="47" t="s">
        <v>11</v>
      </c>
      <c r="D23" s="129"/>
      <c r="E23" s="129"/>
      <c r="F23" s="129"/>
      <c r="G23" s="108">
        <f>SUM(G15:G22)</f>
        <v>36</v>
      </c>
      <c r="H23" s="48"/>
      <c r="I23" s="87" t="e">
        <f>SUM(I15:I22)</f>
        <v>#REF!</v>
      </c>
      <c r="K23" s="47" t="s">
        <v>11</v>
      </c>
      <c r="L23" s="49">
        <f>SUM(L15:L22)</f>
        <v>0</v>
      </c>
      <c r="M23" s="48"/>
      <c r="N23" s="109"/>
      <c r="O23" s="109"/>
      <c r="P23" s="7">
        <f>SUM(P15:P22)</f>
        <v>0</v>
      </c>
    </row>
    <row r="24" spans="3:18" x14ac:dyDescent="0.25">
      <c r="C24" s="100"/>
      <c r="D24" s="100"/>
      <c r="E24" s="100"/>
      <c r="F24" s="100"/>
      <c r="G24" s="54"/>
      <c r="H24" s="100"/>
      <c r="I24" s="101"/>
      <c r="J24" s="71"/>
      <c r="K24" s="71"/>
      <c r="L24" s="102"/>
      <c r="M24" s="102"/>
      <c r="N24" s="102"/>
      <c r="O24" s="102"/>
      <c r="P24" s="103"/>
    </row>
    <row r="25" spans="3:18" ht="15.75" x14ac:dyDescent="0.25">
      <c r="C25" s="150" t="s">
        <v>85</v>
      </c>
      <c r="D25" s="150"/>
      <c r="E25" s="150"/>
      <c r="F25" s="150"/>
      <c r="G25" s="150"/>
      <c r="H25" s="150"/>
      <c r="I25" s="150"/>
      <c r="J25" s="150"/>
      <c r="K25" s="150"/>
      <c r="L25" s="150"/>
      <c r="M25" s="150"/>
      <c r="N25" s="150"/>
      <c r="O25" s="150"/>
      <c r="P25" s="150"/>
    </row>
    <row r="26" spans="3:18" x14ac:dyDescent="0.25">
      <c r="C26" s="24" t="s">
        <v>68</v>
      </c>
      <c r="D26" s="24"/>
      <c r="E26" s="24"/>
      <c r="F26" s="24"/>
      <c r="G26" s="2" t="s">
        <v>65</v>
      </c>
      <c r="H26" s="1"/>
      <c r="I26" s="1"/>
      <c r="K26" s="1" t="s">
        <v>8</v>
      </c>
      <c r="L26" s="2" t="s">
        <v>9</v>
      </c>
      <c r="M26" s="1"/>
      <c r="N26" s="1"/>
      <c r="O26" s="1"/>
      <c r="P26" s="1"/>
    </row>
    <row r="27" spans="3:18" x14ac:dyDescent="0.25">
      <c r="C27" s="111" t="s">
        <v>14</v>
      </c>
      <c r="D27" s="140"/>
      <c r="E27" s="128"/>
      <c r="F27" s="128"/>
      <c r="G27" s="2" t="s">
        <v>63</v>
      </c>
      <c r="H27" s="1"/>
      <c r="I27" s="1"/>
      <c r="K27" s="111" t="s">
        <v>14</v>
      </c>
      <c r="L27" s="2" t="s">
        <v>7</v>
      </c>
      <c r="M27" s="1"/>
      <c r="N27" s="1"/>
      <c r="O27" s="1"/>
      <c r="P27" s="1"/>
    </row>
    <row r="28" spans="3:18" ht="16.5" thickBot="1" x14ac:dyDescent="0.3">
      <c r="C28" s="149" t="s">
        <v>0</v>
      </c>
      <c r="D28" s="149"/>
      <c r="E28" s="149"/>
      <c r="F28" s="149"/>
      <c r="G28" s="149"/>
      <c r="H28" s="149"/>
      <c r="I28" s="149"/>
      <c r="K28" s="149" t="s">
        <v>10</v>
      </c>
      <c r="L28" s="149"/>
      <c r="M28" s="149"/>
      <c r="N28" s="149"/>
      <c r="O28" s="149"/>
      <c r="P28" s="149"/>
    </row>
    <row r="29" spans="3:18" ht="27" x14ac:dyDescent="0.25">
      <c r="C29" s="15" t="s">
        <v>1</v>
      </c>
      <c r="D29" s="15"/>
      <c r="E29" s="15" t="s">
        <v>102</v>
      </c>
      <c r="F29" s="15" t="s">
        <v>103</v>
      </c>
      <c r="G29" s="15" t="s">
        <v>2</v>
      </c>
      <c r="H29" s="16" t="s">
        <v>123</v>
      </c>
      <c r="I29" s="17" t="s">
        <v>4</v>
      </c>
      <c r="K29" s="18" t="s">
        <v>1</v>
      </c>
      <c r="L29" s="18" t="s">
        <v>2</v>
      </c>
      <c r="M29" s="19" t="s">
        <v>3</v>
      </c>
      <c r="N29" s="46" t="s">
        <v>15</v>
      </c>
      <c r="O29" s="46" t="s">
        <v>16</v>
      </c>
      <c r="P29" s="20" t="s">
        <v>4</v>
      </c>
    </row>
    <row r="30" spans="3:18" ht="15.75" x14ac:dyDescent="0.25">
      <c r="C30" s="154" t="s">
        <v>6</v>
      </c>
      <c r="D30" s="155"/>
      <c r="E30" s="155"/>
      <c r="F30" s="155"/>
      <c r="G30" s="155"/>
      <c r="H30" s="155"/>
      <c r="I30" s="156"/>
      <c r="K30" s="151" t="s">
        <v>6</v>
      </c>
      <c r="L30" s="152"/>
      <c r="M30" s="152"/>
      <c r="N30" s="152"/>
      <c r="O30" s="152"/>
      <c r="P30" s="153"/>
    </row>
    <row r="31" spans="3:18" ht="15.75" x14ac:dyDescent="0.25">
      <c r="C31" s="3" t="s">
        <v>106</v>
      </c>
      <c r="D31" s="3">
        <v>110</v>
      </c>
      <c r="E31" s="3" t="s">
        <v>107</v>
      </c>
      <c r="F31" s="3" t="s">
        <v>108</v>
      </c>
      <c r="G31" s="4">
        <v>19</v>
      </c>
      <c r="H31" s="13">
        <v>2422.5700000000002</v>
      </c>
      <c r="I31" s="13" t="e">
        <f>G31*(H31+#REF!)</f>
        <v>#REF!</v>
      </c>
      <c r="K31" s="8"/>
      <c r="L31" s="9"/>
      <c r="M31" s="10"/>
      <c r="N31" s="25">
        <f>M31*N30</f>
        <v>0</v>
      </c>
      <c r="O31" s="25"/>
      <c r="P31" s="10"/>
      <c r="R31" s="112"/>
    </row>
    <row r="32" spans="3:18" ht="15.75" x14ac:dyDescent="0.25">
      <c r="C32" s="3" t="s">
        <v>100</v>
      </c>
      <c r="D32" s="3">
        <v>112</v>
      </c>
      <c r="E32" s="3" t="s">
        <v>107</v>
      </c>
      <c r="F32" s="3" t="s">
        <v>108</v>
      </c>
      <c r="G32" s="4">
        <v>19</v>
      </c>
      <c r="H32" s="13">
        <v>1441</v>
      </c>
      <c r="I32" s="13" t="e">
        <f>G32*(H32+#REF!)</f>
        <v>#REF!</v>
      </c>
      <c r="K32" s="8"/>
      <c r="L32" s="9"/>
      <c r="M32" s="10"/>
      <c r="N32" s="25">
        <f>M32*N51</f>
        <v>0</v>
      </c>
      <c r="O32" s="25"/>
      <c r="P32" s="10"/>
    </row>
    <row r="33" spans="3:18" x14ac:dyDescent="0.25">
      <c r="C33" s="3"/>
      <c r="D33" s="3"/>
      <c r="E33" s="3"/>
      <c r="F33" s="3"/>
      <c r="G33" s="3"/>
      <c r="H33" s="13"/>
      <c r="I33" s="13"/>
      <c r="K33" s="8"/>
      <c r="L33" s="9"/>
      <c r="M33" s="10"/>
      <c r="N33" s="10"/>
      <c r="O33" s="10"/>
      <c r="P33" s="10"/>
      <c r="R33" s="112"/>
    </row>
    <row r="34" spans="3:18" ht="15.75" x14ac:dyDescent="0.25">
      <c r="C34" s="47" t="s">
        <v>45</v>
      </c>
      <c r="D34" s="129"/>
      <c r="E34" s="129"/>
      <c r="F34" s="129"/>
      <c r="G34" s="108">
        <f>SUM(G31:G33)</f>
        <v>38</v>
      </c>
      <c r="H34" s="48"/>
      <c r="I34" s="7" t="e">
        <f>I31</f>
        <v>#REF!</v>
      </c>
      <c r="K34" s="169" t="s">
        <v>11</v>
      </c>
      <c r="L34" s="170"/>
      <c r="M34" s="171"/>
      <c r="N34" s="109"/>
      <c r="O34" s="109"/>
      <c r="P34" s="7">
        <f>SUM(P31:P33)</f>
        <v>0</v>
      </c>
    </row>
    <row r="35" spans="3:18" ht="15.75" x14ac:dyDescent="0.25">
      <c r="C35" s="47" t="s">
        <v>46</v>
      </c>
      <c r="D35" s="129"/>
      <c r="E35" s="129"/>
      <c r="F35" s="129"/>
      <c r="G35" s="108">
        <f>G34</f>
        <v>38</v>
      </c>
      <c r="H35" s="48"/>
      <c r="I35" s="87" t="e">
        <f>I34</f>
        <v>#REF!</v>
      </c>
      <c r="L35" s="173" t="s">
        <v>12</v>
      </c>
      <c r="M35" s="174"/>
      <c r="N35" s="110"/>
      <c r="O35" s="110"/>
      <c r="P35" s="21"/>
    </row>
    <row r="36" spans="3:18" x14ac:dyDescent="0.25">
      <c r="C36" s="112"/>
      <c r="D36" s="112"/>
      <c r="E36" s="112"/>
      <c r="F36" s="112"/>
      <c r="G36" s="112"/>
      <c r="L36" s="22"/>
      <c r="M36" s="22"/>
      <c r="N36" s="22"/>
      <c r="O36" s="22"/>
      <c r="P36" s="23"/>
    </row>
    <row r="37" spans="3:18" ht="15.75" x14ac:dyDescent="0.25">
      <c r="C37" s="150" t="s">
        <v>86</v>
      </c>
      <c r="D37" s="150"/>
      <c r="E37" s="150"/>
      <c r="F37" s="150"/>
      <c r="G37" s="150"/>
      <c r="H37" s="150"/>
      <c r="I37" s="150"/>
      <c r="J37" s="150"/>
      <c r="K37" s="150"/>
      <c r="L37" s="150"/>
      <c r="M37" s="150"/>
      <c r="N37" s="150"/>
      <c r="O37" s="150"/>
      <c r="P37" s="150"/>
    </row>
    <row r="38" spans="3:18" x14ac:dyDescent="0.25">
      <c r="C38" s="24" t="s">
        <v>87</v>
      </c>
      <c r="D38" s="24"/>
      <c r="E38" s="24"/>
      <c r="F38" s="24"/>
      <c r="G38" s="2" t="s">
        <v>72</v>
      </c>
      <c r="H38" s="1"/>
      <c r="I38" s="1"/>
      <c r="K38" s="1" t="s">
        <v>8</v>
      </c>
      <c r="L38" s="2" t="s">
        <v>9</v>
      </c>
      <c r="M38" s="1"/>
      <c r="N38" s="1"/>
      <c r="O38" s="1"/>
      <c r="P38" s="1"/>
    </row>
    <row r="39" spans="3:18" x14ac:dyDescent="0.25">
      <c r="C39" s="122" t="s">
        <v>13</v>
      </c>
      <c r="D39" s="140"/>
      <c r="E39" s="128"/>
      <c r="F39" s="128"/>
      <c r="G39" s="2" t="s">
        <v>78</v>
      </c>
      <c r="H39" s="1"/>
      <c r="I39" s="1"/>
      <c r="K39" s="122" t="s">
        <v>13</v>
      </c>
      <c r="L39" s="2" t="s">
        <v>7</v>
      </c>
      <c r="M39" s="1"/>
      <c r="N39" s="1"/>
      <c r="O39" s="1"/>
      <c r="P39" s="1"/>
    </row>
    <row r="40" spans="3:18" ht="16.5" thickBot="1" x14ac:dyDescent="0.3">
      <c r="C40" s="167" t="s">
        <v>0</v>
      </c>
      <c r="D40" s="167"/>
      <c r="E40" s="167"/>
      <c r="F40" s="167"/>
      <c r="G40" s="167"/>
      <c r="H40" s="167"/>
      <c r="I40" s="167"/>
      <c r="K40" s="167" t="s">
        <v>10</v>
      </c>
      <c r="L40" s="167"/>
      <c r="M40" s="167"/>
      <c r="N40" s="167"/>
      <c r="O40" s="167"/>
      <c r="P40" s="167"/>
    </row>
    <row r="41" spans="3:18" ht="27" x14ac:dyDescent="0.25">
      <c r="C41" s="15" t="s">
        <v>1</v>
      </c>
      <c r="D41" s="15"/>
      <c r="E41" s="15" t="s">
        <v>102</v>
      </c>
      <c r="F41" s="15" t="s">
        <v>103</v>
      </c>
      <c r="G41" s="15" t="s">
        <v>2</v>
      </c>
      <c r="H41" s="16" t="s">
        <v>123</v>
      </c>
      <c r="I41" s="17" t="s">
        <v>4</v>
      </c>
      <c r="K41" s="18" t="s">
        <v>1</v>
      </c>
      <c r="L41" s="18" t="s">
        <v>2</v>
      </c>
      <c r="M41" s="19" t="s">
        <v>3</v>
      </c>
      <c r="N41" s="46" t="s">
        <v>15</v>
      </c>
      <c r="O41" s="46" t="s">
        <v>16</v>
      </c>
      <c r="P41" s="20" t="s">
        <v>4</v>
      </c>
    </row>
    <row r="42" spans="3:18" ht="15.75" x14ac:dyDescent="0.25">
      <c r="C42" s="154" t="s">
        <v>5</v>
      </c>
      <c r="D42" s="155"/>
      <c r="E42" s="155"/>
      <c r="F42" s="155"/>
      <c r="G42" s="155"/>
      <c r="H42" s="155"/>
      <c r="I42" s="156"/>
      <c r="K42" s="151" t="s">
        <v>5</v>
      </c>
      <c r="L42" s="152"/>
      <c r="M42" s="152"/>
      <c r="N42" s="152"/>
      <c r="O42" s="152"/>
      <c r="P42" s="153"/>
    </row>
    <row r="43" spans="3:18" x14ac:dyDescent="0.25">
      <c r="C43" s="3"/>
      <c r="D43" s="3"/>
      <c r="E43" s="3"/>
      <c r="F43" s="3"/>
      <c r="G43" s="3"/>
      <c r="H43" s="13"/>
      <c r="I43" s="13"/>
      <c r="K43" s="3"/>
      <c r="L43" s="3"/>
      <c r="M43" s="10"/>
      <c r="N43" s="10"/>
      <c r="O43" s="10"/>
      <c r="P43" s="10"/>
    </row>
    <row r="44" spans="3:18" ht="15.75" x14ac:dyDescent="0.25">
      <c r="C44" s="47" t="s">
        <v>11</v>
      </c>
      <c r="D44" s="129"/>
      <c r="E44" s="129"/>
      <c r="F44" s="129"/>
      <c r="G44" s="49">
        <f>SUM(G16:G43)</f>
        <v>166</v>
      </c>
      <c r="H44" s="48"/>
      <c r="I44" s="7" t="e">
        <f>SUM(I16:I43)</f>
        <v>#REF!</v>
      </c>
      <c r="K44" s="47" t="s">
        <v>11</v>
      </c>
      <c r="L44" s="49">
        <f>SUM(L19:L43)</f>
        <v>0</v>
      </c>
      <c r="M44" s="48"/>
      <c r="N44" s="93"/>
      <c r="O44" s="93"/>
      <c r="P44" s="7">
        <f>SUM(P19:P43)</f>
        <v>0</v>
      </c>
    </row>
    <row r="45" spans="3:18" x14ac:dyDescent="0.25">
      <c r="H45" s="112"/>
      <c r="I45" s="112"/>
    </row>
    <row r="46" spans="3:18" ht="15.75" x14ac:dyDescent="0.25">
      <c r="C46" s="150" t="s">
        <v>92</v>
      </c>
      <c r="D46" s="150"/>
      <c r="E46" s="150"/>
      <c r="F46" s="150"/>
      <c r="G46" s="150"/>
      <c r="H46" s="150"/>
      <c r="I46" s="150"/>
      <c r="J46" s="150"/>
      <c r="K46" s="150"/>
      <c r="L46" s="150"/>
      <c r="M46" s="150"/>
      <c r="N46" s="150"/>
      <c r="O46" s="150"/>
      <c r="P46" s="150"/>
    </row>
    <row r="47" spans="3:18" x14ac:dyDescent="0.25">
      <c r="C47" s="24" t="s">
        <v>79</v>
      </c>
      <c r="D47" s="24"/>
      <c r="E47" s="24"/>
      <c r="F47" s="24"/>
      <c r="G47" s="2" t="s">
        <v>70</v>
      </c>
      <c r="H47" s="1"/>
      <c r="I47" s="1"/>
      <c r="K47" s="1" t="s">
        <v>8</v>
      </c>
      <c r="L47" s="2" t="s">
        <v>9</v>
      </c>
      <c r="M47" s="1"/>
      <c r="N47" s="1"/>
      <c r="O47" s="1"/>
      <c r="P47" s="1"/>
    </row>
    <row r="48" spans="3:18" x14ac:dyDescent="0.25">
      <c r="C48" s="111" t="s">
        <v>14</v>
      </c>
      <c r="D48" s="140"/>
      <c r="E48" s="128"/>
      <c r="F48" s="128"/>
      <c r="G48" s="2" t="s">
        <v>69</v>
      </c>
      <c r="H48" s="1"/>
      <c r="I48" s="1"/>
      <c r="K48" s="111" t="s">
        <v>14</v>
      </c>
      <c r="L48" s="2" t="s">
        <v>7</v>
      </c>
      <c r="M48" s="1"/>
      <c r="N48" s="1"/>
      <c r="O48" s="1"/>
      <c r="P48" s="1"/>
    </row>
    <row r="49" spans="3:16" ht="16.5" thickBot="1" x14ac:dyDescent="0.3">
      <c r="C49" s="167" t="s">
        <v>0</v>
      </c>
      <c r="D49" s="167"/>
      <c r="E49" s="167"/>
      <c r="F49" s="167"/>
      <c r="G49" s="167"/>
      <c r="H49" s="167"/>
      <c r="I49" s="167"/>
      <c r="K49" s="167" t="s">
        <v>10</v>
      </c>
      <c r="L49" s="167"/>
      <c r="M49" s="167"/>
      <c r="N49" s="167"/>
      <c r="O49" s="167"/>
      <c r="P49" s="167"/>
    </row>
    <row r="50" spans="3:16" ht="27" x14ac:dyDescent="0.25">
      <c r="C50" s="15" t="s">
        <v>1</v>
      </c>
      <c r="D50" s="15"/>
      <c r="E50" s="15" t="s">
        <v>102</v>
      </c>
      <c r="F50" s="15" t="s">
        <v>103</v>
      </c>
      <c r="G50" s="15" t="s">
        <v>2</v>
      </c>
      <c r="H50" s="16" t="s">
        <v>123</v>
      </c>
      <c r="I50" s="17" t="s">
        <v>4</v>
      </c>
      <c r="K50" s="18" t="s">
        <v>1</v>
      </c>
      <c r="L50" s="18" t="s">
        <v>2</v>
      </c>
      <c r="M50" s="19" t="s">
        <v>3</v>
      </c>
      <c r="N50" s="46" t="s">
        <v>15</v>
      </c>
      <c r="O50" s="46" t="s">
        <v>16</v>
      </c>
      <c r="P50" s="20" t="s">
        <v>4</v>
      </c>
    </row>
    <row r="51" spans="3:16" ht="15.75" x14ac:dyDescent="0.25">
      <c r="C51" s="154" t="s">
        <v>6</v>
      </c>
      <c r="D51" s="155"/>
      <c r="E51" s="155"/>
      <c r="F51" s="155"/>
      <c r="G51" s="155"/>
      <c r="H51" s="155"/>
      <c r="I51" s="156"/>
      <c r="K51" s="151" t="s">
        <v>6</v>
      </c>
      <c r="L51" s="152"/>
      <c r="M51" s="152"/>
      <c r="N51" s="168"/>
      <c r="O51" s="168"/>
      <c r="P51" s="153"/>
    </row>
    <row r="52" spans="3:16" x14ac:dyDescent="0.25">
      <c r="C52" s="3"/>
      <c r="D52" s="3"/>
      <c r="E52" s="3" t="s">
        <v>108</v>
      </c>
      <c r="F52" s="3" t="s">
        <v>113</v>
      </c>
      <c r="G52" s="3"/>
      <c r="H52" s="13">
        <v>146.24</v>
      </c>
      <c r="I52" s="13" t="e">
        <f>G52*(H52+#REF!)</f>
        <v>#REF!</v>
      </c>
      <c r="K52" s="8"/>
      <c r="L52" s="9"/>
      <c r="M52" s="10"/>
      <c r="N52" s="10"/>
      <c r="O52" s="10"/>
      <c r="P52" s="10"/>
    </row>
    <row r="53" spans="3:16" x14ac:dyDescent="0.25">
      <c r="C53" s="113"/>
      <c r="D53" s="113"/>
      <c r="E53" s="113" t="s">
        <v>113</v>
      </c>
      <c r="F53" s="113" t="s">
        <v>114</v>
      </c>
      <c r="G53" s="3"/>
      <c r="H53" s="13">
        <v>1188.25</v>
      </c>
      <c r="I53" s="13"/>
      <c r="K53" s="64"/>
      <c r="L53" s="66"/>
      <c r="M53" s="67"/>
      <c r="N53" s="67"/>
      <c r="O53" s="67"/>
      <c r="P53" s="10"/>
    </row>
    <row r="54" spans="3:16" ht="15.75" x14ac:dyDescent="0.25">
      <c r="C54" s="47" t="s">
        <v>45</v>
      </c>
      <c r="D54" s="129"/>
      <c r="E54" s="129"/>
      <c r="F54" s="129"/>
      <c r="G54" s="108">
        <f>SUM(G32:G52)</f>
        <v>261</v>
      </c>
      <c r="H54" s="48"/>
      <c r="I54" s="7" t="e">
        <f>SUM(I32:I52)</f>
        <v>#REF!</v>
      </c>
      <c r="K54" s="169" t="s">
        <v>11</v>
      </c>
      <c r="L54" s="170"/>
      <c r="M54" s="171"/>
      <c r="N54" s="109"/>
      <c r="O54" s="109"/>
      <c r="P54" s="7">
        <f>SUM(P32:P52)</f>
        <v>0</v>
      </c>
    </row>
    <row r="55" spans="3:16" ht="15.75" x14ac:dyDescent="0.25">
      <c r="C55" s="47" t="s">
        <v>46</v>
      </c>
      <c r="D55" s="129"/>
      <c r="E55" s="129"/>
      <c r="F55" s="129"/>
      <c r="G55" s="108">
        <f>G54</f>
        <v>261</v>
      </c>
      <c r="H55" s="48"/>
      <c r="I55" s="87" t="e">
        <f>I54</f>
        <v>#REF!</v>
      </c>
      <c r="L55" s="172" t="s">
        <v>12</v>
      </c>
      <c r="M55" s="172"/>
      <c r="N55" s="110"/>
      <c r="O55" s="110"/>
      <c r="P55" s="21"/>
    </row>
    <row r="56" spans="3:16" x14ac:dyDescent="0.25">
      <c r="C56" s="112"/>
      <c r="D56" s="112"/>
      <c r="E56" s="112"/>
      <c r="F56" s="112"/>
      <c r="G56" s="112"/>
      <c r="L56" s="22"/>
      <c r="M56" s="22"/>
      <c r="N56" s="22"/>
      <c r="O56" s="22"/>
      <c r="P56" s="23"/>
    </row>
    <row r="57" spans="3:16" x14ac:dyDescent="0.25">
      <c r="C57" s="165" t="s">
        <v>17</v>
      </c>
      <c r="D57" s="165"/>
      <c r="E57" s="165"/>
      <c r="F57" s="165"/>
      <c r="G57" s="165"/>
      <c r="H57" s="165"/>
      <c r="I57" s="165"/>
      <c r="K57" s="165" t="s">
        <v>18</v>
      </c>
      <c r="L57" s="165"/>
      <c r="M57" s="165"/>
      <c r="N57" s="165"/>
      <c r="O57" s="165"/>
      <c r="P57" s="37"/>
    </row>
    <row r="58" spans="3:16" x14ac:dyDescent="0.25">
      <c r="C58" s="166" t="s">
        <v>13</v>
      </c>
      <c r="D58" s="166"/>
      <c r="E58" s="166"/>
      <c r="F58" s="166"/>
      <c r="G58" s="166"/>
      <c r="H58" s="166"/>
      <c r="I58" s="123" t="e">
        <f>I44+I23</f>
        <v>#REF!</v>
      </c>
      <c r="K58" s="166" t="s">
        <v>13</v>
      </c>
      <c r="L58" s="166"/>
      <c r="M58" s="166"/>
      <c r="N58" s="163"/>
      <c r="O58" s="163"/>
      <c r="P58" s="40"/>
    </row>
    <row r="59" spans="3:16" x14ac:dyDescent="0.25">
      <c r="C59" s="166" t="s">
        <v>14</v>
      </c>
      <c r="D59" s="166"/>
      <c r="E59" s="166"/>
      <c r="F59" s="166"/>
      <c r="G59" s="166"/>
      <c r="H59" s="166"/>
      <c r="I59" s="123" t="e">
        <f>I55+I35</f>
        <v>#REF!</v>
      </c>
      <c r="K59" s="166" t="s">
        <v>14</v>
      </c>
      <c r="L59" s="166"/>
      <c r="M59" s="166"/>
      <c r="N59" s="163"/>
      <c r="O59" s="163"/>
      <c r="P59" s="40"/>
    </row>
    <row r="60" spans="3:16" x14ac:dyDescent="0.25">
      <c r="C60" s="165" t="s">
        <v>11</v>
      </c>
      <c r="D60" s="165"/>
      <c r="E60" s="165"/>
      <c r="F60" s="165"/>
      <c r="G60" s="165"/>
      <c r="H60" s="165"/>
      <c r="I60" s="124" t="e">
        <f>SUM(I58:I59)</f>
        <v>#REF!</v>
      </c>
      <c r="K60" s="165" t="s">
        <v>11</v>
      </c>
      <c r="L60" s="165"/>
      <c r="M60" s="165"/>
      <c r="N60" s="164"/>
      <c r="O60" s="164"/>
      <c r="P60" s="39"/>
    </row>
    <row r="63" spans="3:16" x14ac:dyDescent="0.25">
      <c r="C63" s="157" t="s">
        <v>52</v>
      </c>
      <c r="D63" s="158"/>
      <c r="E63" s="158"/>
      <c r="F63" s="158"/>
      <c r="G63" s="158"/>
      <c r="H63" s="159"/>
      <c r="I63" s="84" t="e">
        <f>I58</f>
        <v>#REF!</v>
      </c>
    </row>
    <row r="64" spans="3:16" x14ac:dyDescent="0.25">
      <c r="C64" s="157" t="s">
        <v>53</v>
      </c>
      <c r="D64" s="158"/>
      <c r="E64" s="158"/>
      <c r="F64" s="158"/>
      <c r="G64" s="158"/>
      <c r="H64" s="159"/>
      <c r="I64" s="84" t="e">
        <f>I59</f>
        <v>#REF!</v>
      </c>
    </row>
    <row r="65" spans="3:9" x14ac:dyDescent="0.25">
      <c r="C65" s="160" t="s">
        <v>54</v>
      </c>
      <c r="D65" s="161"/>
      <c r="E65" s="161"/>
      <c r="F65" s="161"/>
      <c r="G65" s="161"/>
      <c r="H65" s="162"/>
      <c r="I65" s="85" t="e">
        <f>I63+I64</f>
        <v>#REF!</v>
      </c>
    </row>
    <row r="67" spans="3:9" x14ac:dyDescent="0.25">
      <c r="I67" s="38"/>
    </row>
    <row r="68" spans="3:9" x14ac:dyDescent="0.25">
      <c r="I68" s="38"/>
    </row>
    <row r="69" spans="3:9" x14ac:dyDescent="0.25">
      <c r="I69" s="38"/>
    </row>
  </sheetData>
  <customSheetViews>
    <customSheetView guid="{6B2C8637-78CC-4CB6-97F7-DEE04A596283}" showGridLines="0" topLeftCell="A8">
      <selection activeCell="A8" sqref="A8:K8"/>
      <pageMargins left="0.51181102362204722" right="0.51181102362204722" top="0.78740157480314965" bottom="0.78740157480314965" header="0.31496062992125984" footer="0.31496062992125984"/>
      <pageSetup scale="60" orientation="portrait" r:id="rId1"/>
      <headerFooter>
        <oddHeader>&amp;CAutor: Rejane (DCE)</oddHeader>
        <oddFooter>&amp;CDCE - Z:\SICONV\Projetos_2012\PROJETO PREPARAÇÃO SELEÇÕES\Modalidades_Planilhas e Cronogramas de Ações\Atletismo</oddFooter>
      </headerFooter>
    </customSheetView>
  </customSheetViews>
  <mergeCells count="38">
    <mergeCell ref="C37:P37"/>
    <mergeCell ref="C46:P46"/>
    <mergeCell ref="L35:M35"/>
    <mergeCell ref="K34:M34"/>
    <mergeCell ref="K42:P42"/>
    <mergeCell ref="C42:I42"/>
    <mergeCell ref="K40:P40"/>
    <mergeCell ref="C40:I40"/>
    <mergeCell ref="K12:P12"/>
    <mergeCell ref="C12:I12"/>
    <mergeCell ref="C9:P9"/>
    <mergeCell ref="K14:P14"/>
    <mergeCell ref="C14:I14"/>
    <mergeCell ref="K57:O57"/>
    <mergeCell ref="C57:I57"/>
    <mergeCell ref="C49:I49"/>
    <mergeCell ref="K49:P49"/>
    <mergeCell ref="C51:I51"/>
    <mergeCell ref="K51:P51"/>
    <mergeCell ref="K54:M54"/>
    <mergeCell ref="L55:M55"/>
    <mergeCell ref="C64:H64"/>
    <mergeCell ref="C65:H65"/>
    <mergeCell ref="N58:O58"/>
    <mergeCell ref="N59:O59"/>
    <mergeCell ref="C63:H63"/>
    <mergeCell ref="N60:O60"/>
    <mergeCell ref="K60:M60"/>
    <mergeCell ref="C58:H58"/>
    <mergeCell ref="C59:H59"/>
    <mergeCell ref="C60:H60"/>
    <mergeCell ref="K58:M58"/>
    <mergeCell ref="K59:M59"/>
    <mergeCell ref="K28:P28"/>
    <mergeCell ref="C28:I28"/>
    <mergeCell ref="C25:P25"/>
    <mergeCell ref="K30:P30"/>
    <mergeCell ref="C30:I30"/>
  </mergeCells>
  <printOptions horizontalCentered="1" verticalCentered="1"/>
  <pageMargins left="0.31496062992125984" right="0.31496062992125984" top="0.19685039370078741" bottom="0.39370078740157483" header="0.31496062992125984" footer="0.31496062992125984"/>
  <pageSetup scale="65" orientation="landscape" r:id="rId2"/>
  <headerFooter>
    <oddHeader>&amp;CAutor: Rejane (DCE)</oddHeader>
    <oddFooter>&amp;CDCE - Z:\SICONV\Projetos_2012\PROJETO PREPARAÇÃO SELEÇÕES\Modalidades_Planilhas e Cronogramas de Ações\Atletismo</oddFooter>
  </headerFooter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Q20"/>
  <sheetViews>
    <sheetView showGridLines="0" workbookViewId="0">
      <selection activeCell="A14" sqref="A14:H20"/>
    </sheetView>
  </sheetViews>
  <sheetFormatPr defaultRowHeight="15" x14ac:dyDescent="0.25"/>
  <cols>
    <col min="3" max="3" width="24.28515625" customWidth="1"/>
    <col min="4" max="4" width="22.28515625" customWidth="1"/>
    <col min="5" max="5" width="22" customWidth="1"/>
    <col min="6" max="6" width="17.85546875" customWidth="1"/>
    <col min="7" max="7" width="16.42578125" customWidth="1"/>
    <col min="8" max="8" width="11.42578125" bestFit="1" customWidth="1"/>
    <col min="9" max="9" width="21.85546875" bestFit="1" customWidth="1"/>
    <col min="10" max="10" width="2.7109375" customWidth="1"/>
    <col min="11" max="11" width="22.85546875" customWidth="1"/>
    <col min="12" max="12" width="17" customWidth="1"/>
    <col min="13" max="13" width="4.7109375" customWidth="1"/>
    <col min="14" max="14" width="10" bestFit="1" customWidth="1"/>
    <col min="15" max="15" width="9.7109375" customWidth="1"/>
    <col min="16" max="16" width="14.85546875" customWidth="1"/>
    <col min="17" max="17" width="9.140625" style="53"/>
  </cols>
  <sheetData>
    <row r="7" spans="1:17" x14ac:dyDescent="0.25">
      <c r="O7" s="29" t="s">
        <v>26</v>
      </c>
      <c r="P7" s="30">
        <f ca="1">NOW()</f>
        <v>41890.952471759258</v>
      </c>
    </row>
    <row r="8" spans="1:17" ht="18" customHeight="1" x14ac:dyDescent="0.25">
      <c r="C8" s="150" t="s">
        <v>93</v>
      </c>
      <c r="D8" s="150"/>
      <c r="E8" s="150"/>
      <c r="F8" s="150"/>
      <c r="G8" s="150"/>
      <c r="H8" s="150"/>
      <c r="I8" s="150"/>
      <c r="J8" s="150"/>
      <c r="K8" s="150"/>
      <c r="L8" s="150"/>
      <c r="M8" s="150"/>
      <c r="N8" s="150"/>
      <c r="O8" s="150"/>
      <c r="P8" s="150"/>
      <c r="Q8"/>
    </row>
    <row r="9" spans="1:17" x14ac:dyDescent="0.25">
      <c r="C9" s="1" t="s">
        <v>73</v>
      </c>
      <c r="D9" s="1"/>
      <c r="E9" s="14"/>
      <c r="F9" s="14"/>
      <c r="G9" s="2" t="s">
        <v>9</v>
      </c>
      <c r="H9" s="28">
        <v>12</v>
      </c>
      <c r="I9" s="1"/>
      <c r="K9" s="1" t="s">
        <v>8</v>
      </c>
      <c r="L9" s="1"/>
      <c r="M9" s="2" t="s">
        <v>9</v>
      </c>
      <c r="N9" s="28"/>
      <c r="O9" s="1"/>
      <c r="P9" s="1"/>
    </row>
    <row r="10" spans="1:17" x14ac:dyDescent="0.25">
      <c r="C10" s="175" t="s">
        <v>20</v>
      </c>
      <c r="D10" s="175"/>
      <c r="E10" s="175"/>
      <c r="F10" s="144"/>
      <c r="G10" s="2" t="s">
        <v>67</v>
      </c>
      <c r="H10" s="1"/>
      <c r="I10" s="1"/>
      <c r="K10" s="175" t="s">
        <v>20</v>
      </c>
      <c r="L10" s="175"/>
      <c r="M10" s="2" t="s">
        <v>7</v>
      </c>
      <c r="N10" s="1"/>
      <c r="O10" s="1"/>
      <c r="P10" s="1"/>
    </row>
    <row r="11" spans="1:17" ht="16.5" thickBot="1" x14ac:dyDescent="0.3">
      <c r="C11" s="167" t="s">
        <v>0</v>
      </c>
      <c r="D11" s="167"/>
      <c r="E11" s="167"/>
      <c r="F11" s="167"/>
      <c r="G11" s="167"/>
      <c r="H11" s="167"/>
      <c r="I11" s="167"/>
      <c r="K11" s="167" t="s">
        <v>10</v>
      </c>
      <c r="L11" s="167"/>
      <c r="M11" s="167"/>
      <c r="N11" s="167"/>
      <c r="O11" s="167"/>
      <c r="P11" s="167"/>
    </row>
    <row r="12" spans="1:17" ht="15.75" thickBot="1" x14ac:dyDescent="0.3">
      <c r="C12" s="15" t="s">
        <v>22</v>
      </c>
      <c r="D12" s="15" t="s">
        <v>120</v>
      </c>
      <c r="E12" s="15" t="s">
        <v>23</v>
      </c>
      <c r="F12" s="15" t="s">
        <v>127</v>
      </c>
      <c r="G12" s="15" t="s">
        <v>2</v>
      </c>
      <c r="H12" s="16" t="s">
        <v>19</v>
      </c>
      <c r="I12" s="17" t="s">
        <v>4</v>
      </c>
      <c r="K12" s="18" t="s">
        <v>22</v>
      </c>
      <c r="L12" s="18" t="s">
        <v>23</v>
      </c>
      <c r="M12" s="18" t="s">
        <v>2</v>
      </c>
      <c r="N12" s="19" t="s">
        <v>19</v>
      </c>
      <c r="O12" s="26" t="s">
        <v>21</v>
      </c>
      <c r="P12" s="20" t="s">
        <v>4</v>
      </c>
    </row>
    <row r="13" spans="1:17" ht="15.75" x14ac:dyDescent="0.25">
      <c r="A13" t="s">
        <v>125</v>
      </c>
      <c r="B13" t="s">
        <v>126</v>
      </c>
      <c r="C13" s="154" t="s">
        <v>5</v>
      </c>
      <c r="D13" s="155"/>
      <c r="E13" s="155"/>
      <c r="F13" s="155"/>
      <c r="G13" s="155"/>
      <c r="H13" s="155"/>
      <c r="I13" s="156"/>
      <c r="K13" s="151" t="s">
        <v>5</v>
      </c>
      <c r="L13" s="152"/>
      <c r="M13" s="152"/>
      <c r="N13" s="152"/>
      <c r="O13" s="152"/>
      <c r="P13" s="153"/>
    </row>
    <row r="14" spans="1:17" ht="15.75" x14ac:dyDescent="0.25">
      <c r="A14" t="s">
        <v>124</v>
      </c>
      <c r="B14">
        <v>109</v>
      </c>
      <c r="C14" s="3">
        <v>2</v>
      </c>
      <c r="D14" s="3" t="s">
        <v>121</v>
      </c>
      <c r="E14" s="3">
        <v>10</v>
      </c>
      <c r="F14" s="3">
        <v>12</v>
      </c>
      <c r="G14" s="3">
        <v>20</v>
      </c>
      <c r="H14" s="13">
        <v>410</v>
      </c>
      <c r="I14" s="13">
        <f>H9*E14*H14</f>
        <v>49200</v>
      </c>
      <c r="K14" s="8"/>
      <c r="L14" s="8"/>
      <c r="M14" s="9"/>
      <c r="N14" s="10"/>
      <c r="O14" s="25">
        <f>N14*5%</f>
        <v>0</v>
      </c>
      <c r="P14" s="10"/>
    </row>
    <row r="15" spans="1:17" x14ac:dyDescent="0.25">
      <c r="A15" t="s">
        <v>124</v>
      </c>
      <c r="B15">
        <v>110</v>
      </c>
      <c r="C15" s="3">
        <v>2</v>
      </c>
      <c r="D15" s="3" t="s">
        <v>108</v>
      </c>
      <c r="E15" s="3">
        <v>9</v>
      </c>
      <c r="F15" s="3">
        <v>19</v>
      </c>
      <c r="G15" s="3">
        <v>18</v>
      </c>
      <c r="H15" s="13">
        <v>360</v>
      </c>
      <c r="I15" s="13" t="e">
        <f>#REF!*E15*H15</f>
        <v>#REF!</v>
      </c>
      <c r="K15" s="3"/>
      <c r="L15" s="3"/>
      <c r="M15" s="3"/>
      <c r="N15" s="13"/>
      <c r="O15" s="50"/>
      <c r="P15" s="10"/>
    </row>
    <row r="16" spans="1:17" ht="15" customHeight="1" x14ac:dyDescent="0.25">
      <c r="A16" t="s">
        <v>124</v>
      </c>
      <c r="B16">
        <v>110</v>
      </c>
      <c r="C16" s="3">
        <v>1</v>
      </c>
      <c r="D16" s="3" t="s">
        <v>108</v>
      </c>
      <c r="E16" s="3">
        <v>1</v>
      </c>
      <c r="F16" s="3">
        <v>19</v>
      </c>
      <c r="G16" s="3">
        <v>1</v>
      </c>
      <c r="H16" s="13">
        <v>320</v>
      </c>
      <c r="I16" s="13" t="e">
        <f>#REF!*E16*H16</f>
        <v>#REF!</v>
      </c>
      <c r="K16" s="8"/>
      <c r="L16" s="8"/>
      <c r="M16" s="9"/>
      <c r="N16" s="10"/>
      <c r="O16" s="10"/>
      <c r="P16" s="10"/>
    </row>
    <row r="17" spans="1:16" ht="15.75" x14ac:dyDescent="0.25">
      <c r="A17" t="s">
        <v>124</v>
      </c>
      <c r="B17">
        <v>111</v>
      </c>
      <c r="C17" s="3">
        <v>2</v>
      </c>
      <c r="D17" s="3" t="s">
        <v>114</v>
      </c>
      <c r="E17" s="3">
        <v>8</v>
      </c>
      <c r="F17" s="3">
        <v>12</v>
      </c>
      <c r="G17" s="3">
        <v>16</v>
      </c>
      <c r="H17" s="13">
        <v>310</v>
      </c>
      <c r="I17" s="13" t="e">
        <f>#REF!*E17*H17</f>
        <v>#REF!</v>
      </c>
      <c r="K17" s="8"/>
      <c r="L17" s="8"/>
      <c r="M17" s="9"/>
      <c r="N17" s="10"/>
      <c r="O17" s="25">
        <f>N17*5%</f>
        <v>0</v>
      </c>
      <c r="P17" s="10"/>
    </row>
    <row r="18" spans="1:16" x14ac:dyDescent="0.25">
      <c r="A18" t="s">
        <v>124</v>
      </c>
      <c r="B18">
        <v>112</v>
      </c>
      <c r="C18" s="3">
        <v>2</v>
      </c>
      <c r="D18" s="3" t="s">
        <v>108</v>
      </c>
      <c r="E18" s="3">
        <v>9</v>
      </c>
      <c r="F18" s="3">
        <v>13</v>
      </c>
      <c r="G18" s="3">
        <v>18</v>
      </c>
      <c r="H18" s="13">
        <v>360</v>
      </c>
      <c r="I18" s="13" t="e">
        <f>#REF!*E18*H18</f>
        <v>#REF!</v>
      </c>
      <c r="K18" s="3"/>
      <c r="L18" s="3"/>
      <c r="M18" s="3"/>
      <c r="N18" s="13"/>
      <c r="O18" s="50"/>
      <c r="P18" s="10"/>
    </row>
    <row r="19" spans="1:16" x14ac:dyDescent="0.25">
      <c r="A19" t="s">
        <v>124</v>
      </c>
      <c r="B19">
        <v>112</v>
      </c>
      <c r="C19" s="3">
        <v>1</v>
      </c>
      <c r="D19" s="3" t="s">
        <v>108</v>
      </c>
      <c r="E19" s="3">
        <v>1</v>
      </c>
      <c r="F19" s="3">
        <v>13</v>
      </c>
      <c r="G19" s="3">
        <v>1</v>
      </c>
      <c r="H19" s="13">
        <v>320</v>
      </c>
      <c r="I19" s="13" t="e">
        <f>#REF!*E19*H19</f>
        <v>#REF!</v>
      </c>
      <c r="K19" s="8"/>
      <c r="L19" s="8"/>
      <c r="M19" s="9"/>
      <c r="N19" s="10"/>
      <c r="O19" s="10"/>
      <c r="P19" s="10"/>
    </row>
    <row r="20" spans="1:16" x14ac:dyDescent="0.25">
      <c r="A20" t="s">
        <v>124</v>
      </c>
      <c r="B20">
        <v>112</v>
      </c>
      <c r="C20" s="3">
        <v>2</v>
      </c>
      <c r="D20" s="3" t="s">
        <v>122</v>
      </c>
      <c r="E20" s="3">
        <v>10</v>
      </c>
      <c r="F20" s="3">
        <v>13</v>
      </c>
      <c r="G20" s="3">
        <v>19</v>
      </c>
      <c r="H20" s="13">
        <v>350</v>
      </c>
      <c r="I20" s="13" t="e">
        <f>H20*E20*#REF!</f>
        <v>#REF!</v>
      </c>
      <c r="K20" s="64"/>
      <c r="L20" s="65"/>
      <c r="M20" s="66"/>
      <c r="N20" s="67"/>
      <c r="O20" s="67"/>
      <c r="P20" s="10"/>
    </row>
  </sheetData>
  <customSheetViews>
    <customSheetView guid="{6B2C8637-78CC-4CB6-97F7-DEE04A596283}" showGridLines="0" topLeftCell="A31">
      <selection activeCell="A8" sqref="A8:L8"/>
      <pageMargins left="0.51181102362204722" right="0.51181102362204722" top="0.78740157480314965" bottom="0.78740157480314965" header="0.31496062992125984" footer="0.31496062992125984"/>
      <pageSetup scale="60" orientation="portrait" r:id="rId1"/>
      <headerFooter>
        <oddHeader>&amp;CAutor: Rejane (DCE)</oddHeader>
        <oddFooter>&amp;CDCE - Z:\SICONV\Projetos_2012\PROJETO PREPARAÇÃO SELEÇÕES\Modalidades_Planilhas e Cronogramas de Ações\Atletismo</oddFooter>
      </headerFooter>
    </customSheetView>
  </customSheetViews>
  <mergeCells count="7">
    <mergeCell ref="C13:I13"/>
    <mergeCell ref="K13:P13"/>
    <mergeCell ref="C8:P8"/>
    <mergeCell ref="C10:E10"/>
    <mergeCell ref="K10:L10"/>
    <mergeCell ref="C11:I11"/>
    <mergeCell ref="K11:P11"/>
  </mergeCells>
  <pageMargins left="0.51181102362204722" right="0.51181102362204722" top="0.78740157480314965" bottom="0.78740157480314965" header="0.31496062992125984" footer="0.31496062992125984"/>
  <pageSetup scale="65" orientation="landscape" r:id="rId2"/>
  <headerFooter>
    <oddHeader>&amp;CAutor: Rejane (DCE)</oddHeader>
    <oddFooter>&amp;CDCE - Z:\SICONV\Projetos_2012\PROJETO PREPARAÇÃO SELEÇÕES\Modalidades_Planilhas e Cronogramas de Ações\Atletismo</oddFooter>
  </headerFooter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Q24"/>
  <sheetViews>
    <sheetView showGridLines="0" workbookViewId="0">
      <selection activeCell="A14" sqref="A14:H18"/>
    </sheetView>
  </sheetViews>
  <sheetFormatPr defaultRowHeight="15" x14ac:dyDescent="0.25"/>
  <cols>
    <col min="3" max="3" width="30.7109375" customWidth="1"/>
    <col min="4" max="4" width="25" customWidth="1"/>
    <col min="5" max="5" width="21.42578125" customWidth="1"/>
    <col min="6" max="7" width="5.42578125" customWidth="1"/>
    <col min="8" max="8" width="11.42578125" bestFit="1" customWidth="1"/>
    <col min="9" max="9" width="22.140625" bestFit="1" customWidth="1"/>
    <col min="10" max="10" width="2.7109375" customWidth="1"/>
    <col min="11" max="11" width="32.5703125" bestFit="1" customWidth="1"/>
    <col min="12" max="12" width="17" customWidth="1"/>
    <col min="13" max="13" width="4.7109375" customWidth="1"/>
    <col min="14" max="14" width="9.7109375" bestFit="1" customWidth="1"/>
    <col min="15" max="15" width="9.7109375" customWidth="1"/>
    <col min="16" max="16" width="14.85546875" bestFit="1" customWidth="1"/>
    <col min="17" max="17" width="9.140625" style="53"/>
  </cols>
  <sheetData>
    <row r="7" spans="1:17" x14ac:dyDescent="0.25">
      <c r="O7" s="29" t="s">
        <v>26</v>
      </c>
      <c r="P7" s="30">
        <f ca="1">NOW()</f>
        <v>41890.952471759258</v>
      </c>
    </row>
    <row r="8" spans="1:17" ht="18" customHeight="1" x14ac:dyDescent="0.25">
      <c r="C8" s="150" t="s">
        <v>93</v>
      </c>
      <c r="D8" s="150"/>
      <c r="E8" s="150"/>
      <c r="F8" s="150"/>
      <c r="G8" s="150"/>
      <c r="H8" s="150"/>
      <c r="I8" s="150"/>
      <c r="J8" s="150"/>
      <c r="K8" s="150"/>
      <c r="L8" s="150"/>
      <c r="M8" s="150"/>
      <c r="N8" s="150"/>
      <c r="O8" s="150"/>
      <c r="P8" s="150"/>
      <c r="Q8"/>
    </row>
    <row r="9" spans="1:17" x14ac:dyDescent="0.25">
      <c r="C9" s="1" t="s">
        <v>73</v>
      </c>
      <c r="D9" s="1"/>
      <c r="E9" s="14"/>
      <c r="F9" s="2" t="s">
        <v>9</v>
      </c>
      <c r="G9" s="2"/>
      <c r="H9" s="28">
        <v>13</v>
      </c>
      <c r="I9" s="1"/>
      <c r="K9" s="1" t="s">
        <v>8</v>
      </c>
      <c r="L9" s="1"/>
      <c r="M9" s="2" t="s">
        <v>9</v>
      </c>
      <c r="N9" s="28"/>
      <c r="O9" s="1"/>
      <c r="P9" s="1"/>
    </row>
    <row r="10" spans="1:17" x14ac:dyDescent="0.25">
      <c r="C10" s="175" t="s">
        <v>24</v>
      </c>
      <c r="D10" s="175"/>
      <c r="E10" s="175"/>
      <c r="F10" s="2" t="s">
        <v>67</v>
      </c>
      <c r="G10" s="2"/>
      <c r="H10" s="1"/>
      <c r="I10" s="1"/>
      <c r="K10" s="175" t="s">
        <v>24</v>
      </c>
      <c r="L10" s="175"/>
      <c r="M10" s="2" t="s">
        <v>7</v>
      </c>
      <c r="N10" s="1"/>
      <c r="O10" s="1"/>
      <c r="P10" s="1"/>
    </row>
    <row r="11" spans="1:17" ht="16.5" thickBot="1" x14ac:dyDescent="0.3">
      <c r="C11" s="167" t="s">
        <v>0</v>
      </c>
      <c r="D11" s="167"/>
      <c r="E11" s="167"/>
      <c r="F11" s="167"/>
      <c r="G11" s="167"/>
      <c r="H11" s="167"/>
      <c r="I11" s="167"/>
      <c r="K11" s="167" t="s">
        <v>10</v>
      </c>
      <c r="L11" s="167"/>
      <c r="M11" s="167"/>
      <c r="N11" s="167"/>
      <c r="O11" s="167"/>
      <c r="P11" s="167"/>
    </row>
    <row r="12" spans="1:17" ht="16.5" thickBot="1" x14ac:dyDescent="0.3">
      <c r="C12" s="154" t="s">
        <v>5</v>
      </c>
      <c r="D12" s="155"/>
      <c r="E12" s="155"/>
      <c r="F12" s="155"/>
      <c r="G12" s="155"/>
      <c r="H12" s="155"/>
      <c r="I12" s="156"/>
      <c r="K12" s="176" t="s">
        <v>5</v>
      </c>
      <c r="L12" s="177"/>
      <c r="M12" s="177"/>
      <c r="N12" s="177"/>
      <c r="O12" s="177"/>
      <c r="P12" s="177"/>
    </row>
    <row r="13" spans="1:17" ht="15.75" thickBot="1" x14ac:dyDescent="0.3">
      <c r="A13" t="s">
        <v>125</v>
      </c>
      <c r="B13" t="s">
        <v>128</v>
      </c>
      <c r="C13" s="15" t="s">
        <v>22</v>
      </c>
      <c r="D13" s="15" t="s">
        <v>120</v>
      </c>
      <c r="E13" s="15" t="s">
        <v>23</v>
      </c>
      <c r="F13" s="15" t="s">
        <v>2</v>
      </c>
      <c r="G13" s="15"/>
      <c r="H13" s="16" t="s">
        <v>19</v>
      </c>
      <c r="I13" s="17" t="s">
        <v>4</v>
      </c>
      <c r="K13" s="18" t="s">
        <v>22</v>
      </c>
      <c r="L13" s="18" t="s">
        <v>23</v>
      </c>
      <c r="M13" s="18" t="s">
        <v>2</v>
      </c>
      <c r="N13" s="19" t="s">
        <v>19</v>
      </c>
      <c r="O13" s="26" t="s">
        <v>21</v>
      </c>
      <c r="P13" s="20" t="s">
        <v>4</v>
      </c>
    </row>
    <row r="14" spans="1:17" ht="15.75" x14ac:dyDescent="0.25">
      <c r="A14" t="s">
        <v>124</v>
      </c>
      <c r="B14">
        <v>109</v>
      </c>
      <c r="C14" s="3">
        <v>1</v>
      </c>
      <c r="D14" s="3" t="s">
        <v>121</v>
      </c>
      <c r="E14" s="3">
        <v>40</v>
      </c>
      <c r="F14" s="3">
        <v>20</v>
      </c>
      <c r="G14" s="3">
        <v>13</v>
      </c>
      <c r="H14" s="13">
        <v>23400</v>
      </c>
      <c r="I14" s="13">
        <f>H14*F14*H9</f>
        <v>6084000</v>
      </c>
      <c r="K14" s="8"/>
      <c r="L14" s="8"/>
      <c r="M14" s="9"/>
      <c r="N14" s="10"/>
      <c r="O14" s="25">
        <f>N14*5%</f>
        <v>0</v>
      </c>
      <c r="P14" s="10"/>
    </row>
    <row r="15" spans="1:17" ht="15.75" x14ac:dyDescent="0.25">
      <c r="A15" t="s">
        <v>124</v>
      </c>
      <c r="B15">
        <v>110</v>
      </c>
      <c r="C15" s="3">
        <v>1</v>
      </c>
      <c r="D15" s="3" t="s">
        <v>108</v>
      </c>
      <c r="E15" s="3">
        <v>36</v>
      </c>
      <c r="F15" s="3">
        <v>18</v>
      </c>
      <c r="G15" s="3">
        <v>20</v>
      </c>
      <c r="H15" s="13">
        <v>32040</v>
      </c>
      <c r="I15" s="13" t="e">
        <f>H15*F15*#REF!</f>
        <v>#REF!</v>
      </c>
      <c r="K15" s="3"/>
      <c r="L15" s="3"/>
      <c r="M15" s="3"/>
      <c r="N15" s="13"/>
      <c r="O15" s="25"/>
      <c r="P15" s="10"/>
    </row>
    <row r="16" spans="1:17" ht="15.75" x14ac:dyDescent="0.25">
      <c r="A16" t="s">
        <v>124</v>
      </c>
      <c r="B16">
        <v>111</v>
      </c>
      <c r="C16" s="3">
        <v>1</v>
      </c>
      <c r="D16" s="3" t="s">
        <v>114</v>
      </c>
      <c r="E16" s="3">
        <v>32</v>
      </c>
      <c r="F16" s="3">
        <v>16</v>
      </c>
      <c r="G16" s="3">
        <v>13</v>
      </c>
      <c r="H16" s="13">
        <v>16640</v>
      </c>
      <c r="I16" s="13" t="e">
        <f>#REF!*F16*H16</f>
        <v>#REF!</v>
      </c>
      <c r="K16" s="8"/>
      <c r="L16" s="8"/>
      <c r="M16" s="9"/>
      <c r="N16" s="10"/>
      <c r="O16" s="25">
        <f>N16*5%</f>
        <v>0</v>
      </c>
      <c r="P16" s="10"/>
    </row>
    <row r="17" spans="1:16" ht="15.75" x14ac:dyDescent="0.25">
      <c r="A17" t="s">
        <v>124</v>
      </c>
      <c r="B17">
        <v>112</v>
      </c>
      <c r="C17" s="3">
        <v>1</v>
      </c>
      <c r="D17" s="3" t="s">
        <v>108</v>
      </c>
      <c r="E17" s="3">
        <v>36</v>
      </c>
      <c r="F17" s="3">
        <v>18</v>
      </c>
      <c r="G17" s="3">
        <v>14</v>
      </c>
      <c r="H17" s="13">
        <v>22428</v>
      </c>
      <c r="I17" s="13" t="e">
        <f>H17*F17*#REF!</f>
        <v>#REF!</v>
      </c>
      <c r="K17" s="8"/>
      <c r="L17" s="8"/>
      <c r="M17" s="9"/>
      <c r="N17" s="10"/>
      <c r="O17" s="25">
        <f>N17*5%</f>
        <v>0</v>
      </c>
      <c r="P17" s="10"/>
    </row>
    <row r="18" spans="1:16" x14ac:dyDescent="0.25">
      <c r="A18" t="s">
        <v>124</v>
      </c>
      <c r="B18">
        <v>112</v>
      </c>
      <c r="C18" s="3">
        <v>1</v>
      </c>
      <c r="D18" s="3" t="s">
        <v>122</v>
      </c>
      <c r="E18" s="3">
        <v>36</v>
      </c>
      <c r="F18" s="3">
        <v>18</v>
      </c>
      <c r="G18" s="3">
        <v>14</v>
      </c>
      <c r="H18" s="13">
        <v>17136</v>
      </c>
      <c r="I18" s="13" t="e">
        <f>H18*F18*#REF!</f>
        <v>#REF!</v>
      </c>
      <c r="K18" s="8"/>
      <c r="L18" s="8"/>
      <c r="M18" s="9"/>
      <c r="N18" s="10"/>
      <c r="O18" s="10"/>
      <c r="P18" s="10"/>
    </row>
    <row r="24" spans="1:16" x14ac:dyDescent="0.25">
      <c r="I24" s="38"/>
    </row>
  </sheetData>
  <customSheetViews>
    <customSheetView guid="{6B2C8637-78CC-4CB6-97F7-DEE04A596283}" showGridLines="0">
      <selection activeCell="A13" sqref="A13:E13"/>
      <pageMargins left="0.51181102362204722" right="0.51181102362204722" top="0.78740157480314965" bottom="0.78740157480314965" header="0.31496062992125984" footer="0.31496062992125984"/>
      <pageSetup scale="60" orientation="portrait" r:id="rId1"/>
      <headerFooter>
        <oddHeader>&amp;CAutor: Rejane (DCE)</oddHeader>
        <oddFooter>&amp;CDCE - Z:\SICONV\Projetos_2012\PROJETO PREPARAÇÃO SELEÇÕES\Modalidades_Planilhas e Cronogramas de Ações\Atletismo</oddFooter>
      </headerFooter>
    </customSheetView>
  </customSheetViews>
  <mergeCells count="7">
    <mergeCell ref="C12:I12"/>
    <mergeCell ref="K12:P12"/>
    <mergeCell ref="C8:P8"/>
    <mergeCell ref="C10:E10"/>
    <mergeCell ref="K10:L10"/>
    <mergeCell ref="C11:I11"/>
    <mergeCell ref="K11:P11"/>
  </mergeCells>
  <dataValidations count="3">
    <dataValidation allowBlank="1" showInputMessage="1" showErrorMessage="1" prompt="valor da diária por dia. neste caso, deve-se somar o almoço e o jantar." sqref="H14:H15 H17:H18"/>
    <dataValidation allowBlank="1" showInputMessage="1" showErrorMessage="1" prompt="quantidade de refeições no dia_x000a_" sqref="E17:E18 E14:E15"/>
    <dataValidation allowBlank="1" showInputMessage="1" showErrorMessage="1" prompt="quantidade de pessoas" sqref="F17:G18 F14:G15"/>
  </dataValidations>
  <pageMargins left="0.51181102362204722" right="0.51181102362204722" top="0.78740157480314965" bottom="0.78740157480314965" header="0.31496062992125984" footer="0.31496062992125984"/>
  <pageSetup scale="65" orientation="landscape" r:id="rId2"/>
  <headerFooter>
    <oddHeader>&amp;CAutor: Rejane (DCE)</oddHeader>
    <oddFooter>&amp;CDCE - Z:\SICONV\Projetos_2012\PROJETO PREPARAÇÃO SELEÇÕES\Modalidades_Planilhas e Cronogramas de Ações\Atletismo</oddFooter>
  </headerFooter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P18"/>
  <sheetViews>
    <sheetView showGridLines="0" workbookViewId="0">
      <selection activeCell="A14" sqref="A14:G18"/>
    </sheetView>
  </sheetViews>
  <sheetFormatPr defaultRowHeight="15" x14ac:dyDescent="0.25"/>
  <cols>
    <col min="3" max="3" width="24.42578125" customWidth="1"/>
    <col min="4" max="4" width="15.42578125" customWidth="1"/>
    <col min="5" max="6" width="5.42578125" customWidth="1"/>
    <col min="7" max="7" width="12.42578125" bestFit="1" customWidth="1"/>
    <col min="8" max="8" width="20.42578125" bestFit="1" customWidth="1"/>
    <col min="9" max="9" width="2.7109375" customWidth="1"/>
    <col min="10" max="10" width="28.7109375" customWidth="1"/>
    <col min="11" max="11" width="17" customWidth="1"/>
    <col min="12" max="12" width="4.7109375" customWidth="1"/>
    <col min="13" max="13" width="12.5703125" customWidth="1"/>
    <col min="14" max="14" width="9.7109375" customWidth="1"/>
    <col min="15" max="15" width="14.85546875" bestFit="1" customWidth="1"/>
  </cols>
  <sheetData>
    <row r="7" spans="1:16" x14ac:dyDescent="0.25">
      <c r="N7" s="29" t="s">
        <v>26</v>
      </c>
      <c r="O7" s="30">
        <f ca="1">NOW()</f>
        <v>41890.952471759258</v>
      </c>
    </row>
    <row r="8" spans="1:16" ht="18" customHeight="1" x14ac:dyDescent="0.25">
      <c r="C8" s="150"/>
      <c r="D8" s="150"/>
      <c r="E8" s="150"/>
      <c r="F8" s="150"/>
      <c r="G8" s="150"/>
      <c r="H8" s="150"/>
      <c r="I8" s="150"/>
      <c r="J8" s="150"/>
      <c r="K8" s="150"/>
      <c r="L8" s="150"/>
      <c r="M8" s="150"/>
      <c r="N8" s="150"/>
      <c r="O8" s="150"/>
    </row>
    <row r="9" spans="1:16" x14ac:dyDescent="0.25">
      <c r="C9" s="1"/>
      <c r="D9" s="14"/>
      <c r="E9" s="2" t="s">
        <v>9</v>
      </c>
      <c r="F9" s="2"/>
      <c r="G9" s="28">
        <v>13</v>
      </c>
      <c r="H9" s="1"/>
      <c r="J9" s="1" t="s">
        <v>8</v>
      </c>
      <c r="K9" s="1"/>
      <c r="L9" s="2" t="s">
        <v>9</v>
      </c>
      <c r="M9" s="28"/>
      <c r="N9" s="1"/>
      <c r="O9" s="1"/>
      <c r="P9" s="53"/>
    </row>
    <row r="10" spans="1:16" x14ac:dyDescent="0.25">
      <c r="C10" s="175"/>
      <c r="D10" s="175"/>
      <c r="E10" s="2" t="s">
        <v>67</v>
      </c>
      <c r="F10" s="2"/>
      <c r="G10" s="1"/>
      <c r="H10" s="1"/>
      <c r="J10" s="175" t="s">
        <v>25</v>
      </c>
      <c r="K10" s="175"/>
      <c r="L10" s="2" t="s">
        <v>7</v>
      </c>
      <c r="M10" s="1"/>
      <c r="N10" s="1"/>
      <c r="O10" s="1"/>
      <c r="P10" s="53"/>
    </row>
    <row r="11" spans="1:16" ht="16.5" thickBot="1" x14ac:dyDescent="0.3">
      <c r="C11" s="167"/>
      <c r="D11" s="167"/>
      <c r="E11" s="167"/>
      <c r="F11" s="167"/>
      <c r="G11" s="167"/>
      <c r="H11" s="167"/>
      <c r="J11" s="167" t="s">
        <v>10</v>
      </c>
      <c r="K11" s="167"/>
      <c r="L11" s="167"/>
      <c r="M11" s="167"/>
      <c r="N11" s="167"/>
      <c r="O11" s="167"/>
    </row>
    <row r="12" spans="1:16" ht="15.75" thickBot="1" x14ac:dyDescent="0.3">
      <c r="C12" s="15" t="s">
        <v>120</v>
      </c>
      <c r="D12" s="15" t="s">
        <v>23</v>
      </c>
      <c r="E12" s="15" t="s">
        <v>2</v>
      </c>
      <c r="F12" s="15"/>
      <c r="G12" s="16" t="s">
        <v>19</v>
      </c>
      <c r="H12" s="17" t="s">
        <v>4</v>
      </c>
      <c r="J12" s="18" t="s">
        <v>22</v>
      </c>
      <c r="K12" s="18" t="s">
        <v>23</v>
      </c>
      <c r="L12" s="18" t="s">
        <v>2</v>
      </c>
      <c r="M12" s="19" t="s">
        <v>19</v>
      </c>
      <c r="N12" s="26" t="s">
        <v>21</v>
      </c>
      <c r="O12" s="20" t="s">
        <v>4</v>
      </c>
    </row>
    <row r="13" spans="1:16" ht="15.75" x14ac:dyDescent="0.25">
      <c r="A13" t="s">
        <v>129</v>
      </c>
      <c r="B13" t="s">
        <v>130</v>
      </c>
      <c r="C13" s="155"/>
      <c r="D13" s="155"/>
      <c r="E13" s="155"/>
      <c r="F13" s="155"/>
      <c r="G13" s="155"/>
      <c r="H13" s="156"/>
      <c r="J13" s="151" t="s">
        <v>5</v>
      </c>
      <c r="K13" s="152"/>
      <c r="L13" s="152"/>
      <c r="M13" s="152"/>
      <c r="N13" s="152"/>
      <c r="O13" s="153"/>
    </row>
    <row r="14" spans="1:16" ht="15.75" x14ac:dyDescent="0.25">
      <c r="A14" t="s">
        <v>124</v>
      </c>
      <c r="B14">
        <v>109</v>
      </c>
      <c r="C14" s="3" t="s">
        <v>104</v>
      </c>
      <c r="D14" s="3">
        <v>2</v>
      </c>
      <c r="E14" s="3">
        <v>20</v>
      </c>
      <c r="F14" s="3">
        <v>13</v>
      </c>
      <c r="G14" s="13">
        <v>18720</v>
      </c>
      <c r="H14" s="13">
        <f>$G$9*D14*G14</f>
        <v>486720</v>
      </c>
      <c r="J14" s="8"/>
      <c r="K14" s="8"/>
      <c r="L14" s="9"/>
      <c r="M14" s="10"/>
      <c r="N14" s="25">
        <f>M14*5%</f>
        <v>0</v>
      </c>
      <c r="O14" s="10"/>
    </row>
    <row r="15" spans="1:16" ht="15.75" x14ac:dyDescent="0.25">
      <c r="A15" t="s">
        <v>124</v>
      </c>
      <c r="B15">
        <v>110</v>
      </c>
      <c r="C15" s="3" t="s">
        <v>108</v>
      </c>
      <c r="D15" s="3">
        <v>2</v>
      </c>
      <c r="E15" s="3">
        <v>20</v>
      </c>
      <c r="F15" s="3">
        <v>20</v>
      </c>
      <c r="G15" s="13">
        <v>39200</v>
      </c>
      <c r="H15" s="115" t="e">
        <f>#REF!*D15*G15</f>
        <v>#REF!</v>
      </c>
      <c r="J15" s="3"/>
      <c r="K15" s="3"/>
      <c r="L15" s="3"/>
      <c r="M15" s="13"/>
      <c r="N15" s="25"/>
      <c r="O15" s="10"/>
    </row>
    <row r="16" spans="1:16" ht="15.75" x14ac:dyDescent="0.25">
      <c r="A16" t="s">
        <v>124</v>
      </c>
      <c r="B16">
        <v>111</v>
      </c>
      <c r="C16" s="3" t="s">
        <v>105</v>
      </c>
      <c r="D16" s="3">
        <v>2</v>
      </c>
      <c r="E16" s="3">
        <v>16</v>
      </c>
      <c r="F16" s="3">
        <v>13</v>
      </c>
      <c r="G16" s="13">
        <v>16120</v>
      </c>
      <c r="H16" s="114" t="e">
        <f>#REF!*D16*G16</f>
        <v>#REF!</v>
      </c>
      <c r="J16" s="3"/>
      <c r="K16" s="3"/>
      <c r="L16" s="3"/>
      <c r="M16" s="13"/>
      <c r="N16" s="25"/>
      <c r="O16" s="10"/>
    </row>
    <row r="17" spans="1:15" ht="15.75" x14ac:dyDescent="0.25">
      <c r="A17" t="s">
        <v>124</v>
      </c>
      <c r="B17">
        <v>112</v>
      </c>
      <c r="C17" s="3" t="s">
        <v>108</v>
      </c>
      <c r="D17" s="3">
        <v>2</v>
      </c>
      <c r="E17" s="3">
        <v>20</v>
      </c>
      <c r="F17" s="3">
        <v>14</v>
      </c>
      <c r="G17" s="135">
        <v>27440</v>
      </c>
      <c r="H17" s="115" t="e">
        <f>#REF!*D17*G17</f>
        <v>#REF!</v>
      </c>
      <c r="J17" s="3"/>
      <c r="K17" s="3"/>
      <c r="L17" s="3"/>
      <c r="M17" s="13"/>
      <c r="N17" s="25"/>
      <c r="O17" s="10"/>
    </row>
    <row r="18" spans="1:15" x14ac:dyDescent="0.25">
      <c r="A18" t="s">
        <v>124</v>
      </c>
      <c r="B18">
        <v>112</v>
      </c>
      <c r="C18" s="3" t="s">
        <v>122</v>
      </c>
      <c r="D18" s="3">
        <v>3</v>
      </c>
      <c r="E18" s="3">
        <v>20</v>
      </c>
      <c r="F18" s="3">
        <v>14</v>
      </c>
      <c r="G18" s="136">
        <v>44100</v>
      </c>
      <c r="H18" s="115" t="e">
        <f>G18*D18*#REF!</f>
        <v>#REF!</v>
      </c>
      <c r="J18" s="8"/>
      <c r="K18" s="8"/>
      <c r="L18" s="9"/>
      <c r="M18" s="10"/>
      <c r="N18" s="10"/>
      <c r="O18" s="10"/>
    </row>
  </sheetData>
  <customSheetViews>
    <customSheetView guid="{6B2C8637-78CC-4CB6-97F7-DEE04A596283}" showGridLines="0">
      <selection activeCell="A8" sqref="A8:L8"/>
      <pageMargins left="0.51181102362204722" right="0.51181102362204722" top="0.78740157480314965" bottom="0.78740157480314965" header="0.31496062992125984" footer="0.31496062992125984"/>
      <pageSetup scale="60" orientation="portrait" r:id="rId1"/>
      <headerFooter>
        <oddHeader>&amp;CAutor: Rejane (DCE)</oddHeader>
        <oddFooter>&amp;CDCE - Z:\SICONV\Projetos_2012\PROJETO PREPARAÇÃO SELEÇÕES\Modalidades_Planilhas e Cronogramas de Ações\Atletismo</oddFooter>
      </headerFooter>
    </customSheetView>
  </customSheetViews>
  <mergeCells count="7">
    <mergeCell ref="C13:H13"/>
    <mergeCell ref="J13:O13"/>
    <mergeCell ref="C8:O8"/>
    <mergeCell ref="C10:D10"/>
    <mergeCell ref="J10:K10"/>
    <mergeCell ref="C11:H11"/>
    <mergeCell ref="J11:O11"/>
  </mergeCells>
  <dataValidations xWindow="267" yWindow="424" count="2">
    <dataValidation allowBlank="1" showInputMessage="1" showErrorMessage="1" prompt="quantidade de carros_x000a_" sqref="D14"/>
    <dataValidation allowBlank="1" showInputMessage="1" showErrorMessage="1" prompt="diária da Van_x000a_" sqref="G16 G14"/>
  </dataValidations>
  <pageMargins left="0.51181102362204722" right="0.51181102362204722" top="0.78740157480314965" bottom="0.78740157480314965" header="0.31496062992125984" footer="0.31496062992125984"/>
  <pageSetup scale="65" orientation="landscape" r:id="rId2"/>
  <headerFooter>
    <oddHeader>&amp;CAutor: Rejane (DCE)</oddHeader>
    <oddFooter>&amp;CDCE - Z:\SICONV\Projetos_2012\PROJETO PREPARAÇÃO SELEÇÕES\Modalidades_Planilhas e Cronogramas de Ações\Atletismo</oddFooter>
  </headerFooter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AC26"/>
  <sheetViews>
    <sheetView showGridLines="0" tabSelected="1" workbookViewId="0">
      <selection activeCell="A13" sqref="A13:G14"/>
    </sheetView>
  </sheetViews>
  <sheetFormatPr defaultRowHeight="15" x14ac:dyDescent="0.25"/>
  <cols>
    <col min="3" max="3" width="16.7109375" customWidth="1"/>
    <col min="4" max="4" width="17" customWidth="1"/>
    <col min="5" max="6" width="5.42578125" customWidth="1"/>
    <col min="7" max="7" width="12" bestFit="1" customWidth="1"/>
    <col min="8" max="8" width="19.140625" customWidth="1"/>
    <col min="9" max="9" width="2.7109375" customWidth="1"/>
    <col min="10" max="11" width="17" customWidth="1"/>
    <col min="12" max="12" width="9" customWidth="1"/>
    <col min="13" max="13" width="9.7109375" bestFit="1" customWidth="1"/>
    <col min="14" max="14" width="12" customWidth="1"/>
    <col min="15" max="15" width="24.7109375" customWidth="1"/>
    <col min="16" max="29" width="9.140625" style="63"/>
  </cols>
  <sheetData>
    <row r="7" spans="1:29" x14ac:dyDescent="0.25">
      <c r="N7" s="29" t="s">
        <v>26</v>
      </c>
      <c r="O7" s="30">
        <f ca="1">NOW()</f>
        <v>41890.952471759258</v>
      </c>
    </row>
    <row r="8" spans="1:29" ht="15.75" x14ac:dyDescent="0.25">
      <c r="C8" s="150" t="s">
        <v>94</v>
      </c>
      <c r="D8" s="150"/>
      <c r="E8" s="150"/>
      <c r="F8" s="150"/>
      <c r="G8" s="150"/>
      <c r="H8" s="150"/>
      <c r="I8" s="150"/>
      <c r="J8" s="150"/>
      <c r="K8" s="150"/>
      <c r="L8" s="150"/>
      <c r="M8" s="150"/>
      <c r="N8" s="150"/>
      <c r="O8" s="150"/>
      <c r="P8" s="53"/>
      <c r="Q8"/>
      <c r="R8"/>
      <c r="S8"/>
      <c r="T8"/>
      <c r="U8"/>
      <c r="V8"/>
      <c r="W8"/>
      <c r="X8"/>
      <c r="Y8"/>
      <c r="Z8"/>
      <c r="AA8"/>
      <c r="AB8"/>
      <c r="AC8"/>
    </row>
    <row r="9" spans="1:29" x14ac:dyDescent="0.25">
      <c r="C9" s="1" t="s">
        <v>74</v>
      </c>
      <c r="D9" s="14"/>
      <c r="E9" s="2" t="s">
        <v>9</v>
      </c>
      <c r="F9" s="2"/>
      <c r="G9" s="28">
        <v>20</v>
      </c>
      <c r="H9" s="1"/>
      <c r="J9" s="1" t="s">
        <v>8</v>
      </c>
      <c r="K9" s="1"/>
      <c r="L9" s="2" t="s">
        <v>9</v>
      </c>
      <c r="M9" s="28"/>
      <c r="N9" s="1"/>
      <c r="O9" s="1"/>
      <c r="P9" s="53"/>
      <c r="Q9"/>
      <c r="R9"/>
      <c r="S9"/>
      <c r="T9"/>
      <c r="U9"/>
      <c r="V9"/>
      <c r="W9"/>
      <c r="X9"/>
      <c r="Y9"/>
      <c r="Z9"/>
      <c r="AA9"/>
      <c r="AB9"/>
      <c r="AC9"/>
    </row>
    <row r="10" spans="1:29" x14ac:dyDescent="0.25">
      <c r="C10" s="175" t="s">
        <v>48</v>
      </c>
      <c r="D10" s="175"/>
      <c r="E10" s="2" t="s">
        <v>62</v>
      </c>
      <c r="F10" s="2"/>
      <c r="G10" s="1"/>
      <c r="H10" s="1"/>
      <c r="J10" s="175" t="s">
        <v>48</v>
      </c>
      <c r="K10" s="175"/>
      <c r="L10" s="2" t="s">
        <v>7</v>
      </c>
      <c r="M10" s="1"/>
      <c r="N10" s="1"/>
      <c r="O10" s="1"/>
      <c r="P10" s="53"/>
      <c r="Q10"/>
      <c r="R10"/>
      <c r="S10"/>
      <c r="T10"/>
      <c r="U10"/>
      <c r="V10"/>
      <c r="W10"/>
      <c r="X10"/>
      <c r="Y10"/>
      <c r="Z10"/>
      <c r="AA10"/>
      <c r="AB10"/>
      <c r="AC10"/>
    </row>
    <row r="11" spans="1:29" ht="16.5" thickBot="1" x14ac:dyDescent="0.3">
      <c r="C11" s="60" t="s">
        <v>0</v>
      </c>
      <c r="D11" s="60"/>
      <c r="E11" s="60"/>
      <c r="F11" s="146"/>
      <c r="G11" s="60"/>
      <c r="H11" s="60"/>
      <c r="J11" s="60" t="s">
        <v>10</v>
      </c>
      <c r="K11" s="60"/>
      <c r="L11" s="60"/>
      <c r="M11" s="60"/>
      <c r="N11" s="60"/>
      <c r="O11" s="60"/>
    </row>
    <row r="12" spans="1:29" ht="15.75" thickBot="1" x14ac:dyDescent="0.3">
      <c r="C12" s="15" t="s">
        <v>22</v>
      </c>
      <c r="D12" s="15" t="s">
        <v>23</v>
      </c>
      <c r="E12" s="15" t="s">
        <v>2</v>
      </c>
      <c r="F12" s="15"/>
      <c r="G12" s="16" t="s">
        <v>101</v>
      </c>
      <c r="H12" s="17" t="s">
        <v>4</v>
      </c>
      <c r="J12" s="18" t="s">
        <v>22</v>
      </c>
      <c r="K12" s="18" t="s">
        <v>23</v>
      </c>
      <c r="L12" s="18" t="s">
        <v>2</v>
      </c>
      <c r="M12" s="16" t="s">
        <v>101</v>
      </c>
      <c r="N12" s="26" t="s">
        <v>21</v>
      </c>
      <c r="O12" s="20" t="s">
        <v>4</v>
      </c>
    </row>
    <row r="13" spans="1:29" x14ac:dyDescent="0.25">
      <c r="A13" t="s">
        <v>124</v>
      </c>
      <c r="B13">
        <v>110</v>
      </c>
      <c r="C13" s="3">
        <v>9</v>
      </c>
      <c r="D13" s="3">
        <v>19</v>
      </c>
      <c r="E13" s="4">
        <v>18</v>
      </c>
      <c r="F13" s="4">
        <v>20</v>
      </c>
      <c r="G13" s="56">
        <v>7125</v>
      </c>
      <c r="H13" s="56">
        <f>D13*1*G13</f>
        <v>135375</v>
      </c>
      <c r="J13" s="8"/>
      <c r="K13" s="8"/>
      <c r="L13" s="9"/>
      <c r="M13" s="10"/>
      <c r="N13" s="50">
        <f>M13*5%</f>
        <v>0</v>
      </c>
      <c r="O13" s="10"/>
    </row>
    <row r="14" spans="1:29" x14ac:dyDescent="0.25">
      <c r="A14" t="s">
        <v>124</v>
      </c>
      <c r="B14">
        <v>112</v>
      </c>
      <c r="C14" s="3">
        <v>16</v>
      </c>
      <c r="D14" s="3">
        <v>19</v>
      </c>
      <c r="E14" s="4">
        <v>18</v>
      </c>
      <c r="F14" s="4">
        <v>14</v>
      </c>
      <c r="G14" s="56">
        <v>7125</v>
      </c>
      <c r="H14" s="56">
        <f>G14*D14</f>
        <v>135375</v>
      </c>
      <c r="J14" s="8"/>
      <c r="K14" s="8"/>
      <c r="L14" s="9"/>
      <c r="M14" s="10"/>
      <c r="N14" s="50">
        <f>M14*5%</f>
        <v>0</v>
      </c>
      <c r="O14" s="10"/>
      <c r="P14" s="99"/>
      <c r="Q14" s="99"/>
      <c r="R14" s="99"/>
      <c r="S14" s="99"/>
      <c r="T14" s="99"/>
      <c r="U14" s="99"/>
      <c r="V14" s="99"/>
      <c r="W14" s="99"/>
      <c r="X14" s="99"/>
      <c r="Y14" s="99"/>
      <c r="Z14" s="99"/>
      <c r="AA14" s="99"/>
      <c r="AB14" s="99"/>
      <c r="AC14" s="99"/>
    </row>
    <row r="15" spans="1:29" ht="15" customHeight="1" x14ac:dyDescent="0.25">
      <c r="C15" s="3"/>
      <c r="D15" s="3"/>
      <c r="E15" s="3"/>
      <c r="F15" s="3"/>
      <c r="G15" s="13"/>
      <c r="H15" s="13"/>
      <c r="J15" s="8"/>
      <c r="K15" s="8"/>
      <c r="L15" s="9"/>
      <c r="M15" s="10"/>
      <c r="N15" s="10"/>
      <c r="O15" s="10"/>
      <c r="P15" s="99"/>
      <c r="Q15" s="99"/>
      <c r="R15" s="99"/>
      <c r="S15" s="99"/>
      <c r="T15" s="99"/>
      <c r="U15" s="99"/>
      <c r="V15" s="99"/>
      <c r="W15" s="99"/>
      <c r="X15" s="99"/>
      <c r="Y15" s="99"/>
      <c r="Z15" s="99"/>
      <c r="AA15" s="99"/>
      <c r="AB15" s="99"/>
      <c r="AC15" s="99"/>
    </row>
    <row r="16" spans="1:29" ht="15.75" x14ac:dyDescent="0.25">
      <c r="C16" s="95" t="s">
        <v>11</v>
      </c>
      <c r="D16" s="96"/>
      <c r="E16" s="96"/>
      <c r="F16" s="145"/>
      <c r="G16" s="97"/>
      <c r="H16" s="87">
        <f>SUM(H14:H15)</f>
        <v>135375</v>
      </c>
      <c r="J16" s="95" t="s">
        <v>11</v>
      </c>
      <c r="K16" s="96"/>
      <c r="L16" s="96"/>
      <c r="M16" s="97"/>
      <c r="N16" s="97"/>
      <c r="O16" s="7">
        <f>SUM(O14:O15)</f>
        <v>0</v>
      </c>
      <c r="P16" s="99"/>
      <c r="Q16" s="99"/>
      <c r="R16" s="99"/>
      <c r="S16" s="99"/>
      <c r="T16" s="99"/>
      <c r="U16" s="99"/>
      <c r="V16" s="99"/>
      <c r="W16" s="99"/>
      <c r="X16" s="99"/>
      <c r="Y16" s="99"/>
      <c r="Z16" s="99"/>
      <c r="AA16" s="99"/>
      <c r="AB16" s="99"/>
      <c r="AC16" s="99"/>
    </row>
    <row r="17" spans="1:29" x14ac:dyDescent="0.25">
      <c r="L17" s="98" t="s">
        <v>12</v>
      </c>
      <c r="M17" s="98"/>
      <c r="N17" s="98"/>
      <c r="O17" s="21"/>
      <c r="P17" s="99"/>
      <c r="Q17" s="99"/>
      <c r="R17" s="99"/>
      <c r="S17" s="99"/>
      <c r="T17" s="99"/>
      <c r="U17" s="99"/>
      <c r="V17" s="99"/>
      <c r="W17" s="99"/>
      <c r="X17" s="99"/>
      <c r="Y17" s="99"/>
      <c r="Z17" s="99"/>
      <c r="AA17" s="99"/>
      <c r="AB17" s="99"/>
      <c r="AC17" s="99"/>
    </row>
    <row r="18" spans="1:29" s="63" customFormat="1" x14ac:dyDescent="0.25">
      <c r="A18" s="148"/>
      <c r="B18" s="148"/>
      <c r="F18" s="148"/>
    </row>
    <row r="20" spans="1:29" x14ac:dyDescent="0.25">
      <c r="C20" s="165" t="s">
        <v>17</v>
      </c>
      <c r="D20" s="165"/>
      <c r="E20" s="165"/>
      <c r="F20" s="165"/>
      <c r="G20" s="165"/>
      <c r="H20" s="165"/>
      <c r="J20" s="165" t="s">
        <v>18</v>
      </c>
      <c r="K20" s="165"/>
      <c r="L20" s="165"/>
      <c r="M20" s="165"/>
      <c r="N20" s="165"/>
      <c r="O20" s="165"/>
    </row>
    <row r="21" spans="1:29" x14ac:dyDescent="0.25">
      <c r="C21" s="63" t="s">
        <v>48</v>
      </c>
      <c r="D21" s="63"/>
      <c r="E21" s="63"/>
      <c r="F21" s="148"/>
      <c r="G21" s="63"/>
      <c r="H21" s="57" t="e">
        <f>H16+#REF!</f>
        <v>#REF!</v>
      </c>
      <c r="J21" s="63" t="s">
        <v>48</v>
      </c>
      <c r="K21" s="63"/>
      <c r="L21" s="63"/>
      <c r="M21" s="63"/>
      <c r="N21" s="36"/>
      <c r="O21" s="38">
        <v>0</v>
      </c>
    </row>
    <row r="22" spans="1:29" x14ac:dyDescent="0.25">
      <c r="C22" s="62"/>
      <c r="D22" s="62"/>
      <c r="E22" s="62"/>
      <c r="F22" s="147"/>
      <c r="G22" s="62"/>
      <c r="H22" s="58"/>
      <c r="J22" s="62" t="s">
        <v>11</v>
      </c>
      <c r="K22" s="62"/>
      <c r="L22" s="62"/>
      <c r="M22" s="62"/>
      <c r="N22" s="61"/>
      <c r="O22" s="59">
        <f>O21</f>
        <v>0</v>
      </c>
    </row>
    <row r="25" spans="1:29" x14ac:dyDescent="0.25">
      <c r="C25" s="157" t="s">
        <v>56</v>
      </c>
      <c r="D25" s="158"/>
      <c r="E25" s="158"/>
      <c r="F25" s="158"/>
      <c r="G25" s="159"/>
      <c r="H25" s="84" t="e">
        <f>H16+#REF!</f>
        <v>#REF!</v>
      </c>
    </row>
    <row r="26" spans="1:29" x14ac:dyDescent="0.25">
      <c r="C26" s="160" t="s">
        <v>55</v>
      </c>
      <c r="D26" s="161"/>
      <c r="E26" s="161"/>
      <c r="F26" s="161"/>
      <c r="G26" s="162"/>
      <c r="H26" s="85" t="e">
        <f>H25</f>
        <v>#REF!</v>
      </c>
    </row>
  </sheetData>
  <mergeCells count="7">
    <mergeCell ref="C25:G25"/>
    <mergeCell ref="C26:G26"/>
    <mergeCell ref="C8:O8"/>
    <mergeCell ref="C10:D10"/>
    <mergeCell ref="J10:K10"/>
    <mergeCell ref="C20:H20"/>
    <mergeCell ref="J20:O20"/>
  </mergeCells>
  <dataValidations count="1">
    <dataValidation allowBlank="1" showInputMessage="1" showErrorMessage="1" prompt="COLOCAR O NOME DO EVENTO" sqref="C8:O8"/>
  </dataValidations>
  <pageMargins left="0.51181102362204722" right="0.51181102362204722" top="0.78740157480314965" bottom="0.78740157480314965" header="0.31496062992125984" footer="0.31496062992125984"/>
  <pageSetup paperSize="9" scale="65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N44"/>
  <sheetViews>
    <sheetView showGridLines="0" topLeftCell="A13" workbookViewId="0">
      <selection activeCell="F18" sqref="F18"/>
    </sheetView>
  </sheetViews>
  <sheetFormatPr defaultRowHeight="15" x14ac:dyDescent="0.25"/>
  <cols>
    <col min="1" max="1" width="46.85546875" bestFit="1" customWidth="1"/>
    <col min="2" max="2" width="20.5703125" bestFit="1" customWidth="1"/>
    <col min="3" max="3" width="14.42578125" bestFit="1" customWidth="1"/>
    <col min="4" max="4" width="13" bestFit="1" customWidth="1"/>
    <col min="5" max="6" width="11.42578125" bestFit="1" customWidth="1"/>
    <col min="7" max="7" width="20.140625" bestFit="1" customWidth="1"/>
    <col min="8" max="8" width="2.7109375" customWidth="1"/>
    <col min="9" max="9" width="35.28515625" bestFit="1" customWidth="1"/>
    <col min="10" max="10" width="10.7109375" bestFit="1" customWidth="1"/>
    <col min="11" max="11" width="10.7109375" customWidth="1"/>
    <col min="12" max="12" width="9.7109375" bestFit="1" customWidth="1"/>
    <col min="13" max="13" width="13.85546875" bestFit="1" customWidth="1"/>
    <col min="14" max="14" width="0.5703125" customWidth="1"/>
  </cols>
  <sheetData>
    <row r="7" spans="1:14" x14ac:dyDescent="0.25">
      <c r="M7" s="30">
        <f ca="1">NOW()</f>
        <v>41890.952471759258</v>
      </c>
    </row>
    <row r="8" spans="1:14" ht="15.75" x14ac:dyDescent="0.25">
      <c r="A8" s="178" t="s">
        <v>84</v>
      </c>
      <c r="B8" s="178"/>
      <c r="C8" s="178"/>
      <c r="D8" s="178"/>
      <c r="E8" s="178"/>
      <c r="F8" s="178"/>
      <c r="G8" s="178"/>
      <c r="H8" s="178"/>
      <c r="I8" s="178"/>
      <c r="J8" s="178"/>
      <c r="K8" s="178"/>
      <c r="L8" s="178"/>
      <c r="M8" s="178"/>
    </row>
    <row r="9" spans="1:14" x14ac:dyDescent="0.25">
      <c r="A9" s="1" t="s">
        <v>75</v>
      </c>
      <c r="B9" s="2"/>
      <c r="C9" s="2"/>
      <c r="D9" s="2"/>
      <c r="E9" s="2" t="s">
        <v>36</v>
      </c>
      <c r="F9" s="28">
        <v>13</v>
      </c>
      <c r="G9" s="1"/>
      <c r="I9" s="1" t="s">
        <v>44</v>
      </c>
      <c r="J9" s="2" t="s">
        <v>9</v>
      </c>
      <c r="K9" s="34">
        <v>7</v>
      </c>
      <c r="L9" s="1"/>
      <c r="M9" s="1"/>
    </row>
    <row r="10" spans="1:14" x14ac:dyDescent="0.25">
      <c r="A10" s="52" t="s">
        <v>37</v>
      </c>
      <c r="B10" s="2" t="s">
        <v>67</v>
      </c>
      <c r="C10" s="2"/>
      <c r="D10" s="2"/>
      <c r="E10" s="2"/>
      <c r="F10" s="1"/>
      <c r="G10" s="1"/>
      <c r="I10" s="52" t="s">
        <v>37</v>
      </c>
      <c r="J10" s="2" t="s">
        <v>7</v>
      </c>
      <c r="K10" s="2"/>
      <c r="L10" s="1"/>
      <c r="M10" s="1"/>
    </row>
    <row r="11" spans="1:14" ht="16.5" thickBot="1" x14ac:dyDescent="0.3">
      <c r="A11" s="167" t="s">
        <v>0</v>
      </c>
      <c r="B11" s="167"/>
      <c r="C11" s="167"/>
      <c r="D11" s="167"/>
      <c r="E11" s="167"/>
      <c r="F11" s="167"/>
      <c r="G11" s="167"/>
      <c r="I11" s="167" t="s">
        <v>10</v>
      </c>
      <c r="J11" s="167"/>
      <c r="K11" s="167"/>
      <c r="L11" s="167"/>
      <c r="M11" s="167"/>
    </row>
    <row r="12" spans="1:14" x14ac:dyDescent="0.25">
      <c r="A12" s="15" t="s">
        <v>34</v>
      </c>
      <c r="B12" s="15" t="s">
        <v>57</v>
      </c>
      <c r="C12" s="88" t="s">
        <v>58</v>
      </c>
      <c r="D12" s="15" t="s">
        <v>38</v>
      </c>
      <c r="E12" s="88" t="s">
        <v>59</v>
      </c>
      <c r="F12" s="16" t="s">
        <v>35</v>
      </c>
      <c r="G12" s="17" t="s">
        <v>4</v>
      </c>
      <c r="I12" s="15" t="s">
        <v>34</v>
      </c>
      <c r="J12" s="15" t="s">
        <v>33</v>
      </c>
      <c r="K12" s="15" t="s">
        <v>38</v>
      </c>
      <c r="L12" s="16" t="s">
        <v>35</v>
      </c>
      <c r="M12" s="17" t="s">
        <v>4</v>
      </c>
    </row>
    <row r="13" spans="1:14" x14ac:dyDescent="0.25">
      <c r="A13" s="31" t="s">
        <v>27</v>
      </c>
      <c r="B13" s="137">
        <v>280</v>
      </c>
      <c r="C13" s="137">
        <f>B13*$F$9*F13</f>
        <v>3640</v>
      </c>
      <c r="D13" s="137">
        <f>B13*20%</f>
        <v>56</v>
      </c>
      <c r="E13" s="137">
        <f>G13-C13</f>
        <v>728</v>
      </c>
      <c r="F13" s="138">
        <v>1</v>
      </c>
      <c r="G13" s="139">
        <f>(B13+D13)*$F$9*F13</f>
        <v>4368</v>
      </c>
      <c r="I13" s="31"/>
      <c r="J13" s="32"/>
      <c r="K13" s="32"/>
      <c r="L13" s="4"/>
      <c r="M13" s="33"/>
      <c r="N13">
        <f>J13*K9</f>
        <v>0</v>
      </c>
    </row>
    <row r="14" spans="1:14" x14ac:dyDescent="0.25">
      <c r="A14" s="31" t="s">
        <v>28</v>
      </c>
      <c r="B14" s="137">
        <v>260</v>
      </c>
      <c r="C14" s="137">
        <f>B14*$F$9*F14</f>
        <v>6760</v>
      </c>
      <c r="D14" s="137">
        <f>B14*20%</f>
        <v>52</v>
      </c>
      <c r="E14" s="137">
        <f>G14-C14</f>
        <v>1352</v>
      </c>
      <c r="F14" s="138">
        <v>2</v>
      </c>
      <c r="G14" s="139">
        <f>(B14+D14)*$F$9*F14</f>
        <v>8112</v>
      </c>
      <c r="I14" s="31"/>
      <c r="J14" s="32"/>
      <c r="K14" s="32"/>
      <c r="L14" s="4"/>
      <c r="M14" s="33"/>
    </row>
    <row r="15" spans="1:14" x14ac:dyDescent="0.25">
      <c r="A15" s="31" t="s">
        <v>30</v>
      </c>
      <c r="B15" s="137">
        <v>230</v>
      </c>
      <c r="C15" s="137">
        <f>B15*$F$9*F15</f>
        <v>2990</v>
      </c>
      <c r="D15" s="137">
        <f>B15*20%</f>
        <v>46</v>
      </c>
      <c r="E15" s="137">
        <f>G15-C15</f>
        <v>598</v>
      </c>
      <c r="F15" s="138">
        <v>1</v>
      </c>
      <c r="G15" s="139">
        <f>(B15+D15)*$F$9*F15</f>
        <v>3588</v>
      </c>
      <c r="I15" s="31"/>
      <c r="J15" s="32"/>
      <c r="K15" s="32"/>
      <c r="L15" s="4"/>
      <c r="M15" s="33"/>
    </row>
    <row r="16" spans="1:14" x14ac:dyDescent="0.25">
      <c r="A16" s="31" t="s">
        <v>32</v>
      </c>
      <c r="B16" s="137">
        <v>140</v>
      </c>
      <c r="C16" s="137">
        <f>B16*$F$9*F16</f>
        <v>3640</v>
      </c>
      <c r="D16" s="137">
        <f>B16*20%</f>
        <v>28</v>
      </c>
      <c r="E16" s="137">
        <f>G16-C16</f>
        <v>728</v>
      </c>
      <c r="F16" s="138">
        <v>2</v>
      </c>
      <c r="G16" s="139">
        <f>(B16+D16)*$F$9*F16</f>
        <v>4368</v>
      </c>
      <c r="I16" s="31"/>
      <c r="J16" s="32"/>
      <c r="K16" s="32"/>
      <c r="L16" s="4"/>
      <c r="M16" s="33"/>
    </row>
    <row r="17" spans="1:13" x14ac:dyDescent="0.25">
      <c r="A17" s="55" t="s">
        <v>47</v>
      </c>
      <c r="B17" s="137">
        <v>200</v>
      </c>
      <c r="C17" s="137">
        <f>B17*$F$9*F17</f>
        <v>5200</v>
      </c>
      <c r="D17" s="137">
        <f>B17*20%</f>
        <v>40</v>
      </c>
      <c r="E17" s="137">
        <f>G17-C17</f>
        <v>1040</v>
      </c>
      <c r="F17" s="138">
        <v>2</v>
      </c>
      <c r="G17" s="139">
        <f>(B17+D17)*$F$9*F17</f>
        <v>6240</v>
      </c>
      <c r="I17" s="31"/>
      <c r="J17" s="32"/>
      <c r="K17" s="32"/>
      <c r="L17" s="4"/>
      <c r="M17" s="33"/>
    </row>
    <row r="18" spans="1:13" x14ac:dyDescent="0.25">
      <c r="A18" s="31"/>
      <c r="B18" s="32"/>
      <c r="C18" s="32"/>
      <c r="D18" s="32"/>
      <c r="E18" s="32"/>
      <c r="F18" s="4"/>
      <c r="G18" s="33"/>
      <c r="I18" s="31"/>
      <c r="J18" s="32"/>
      <c r="K18" s="32"/>
      <c r="L18" s="4"/>
      <c r="M18" s="33"/>
    </row>
    <row r="19" spans="1:13" ht="16.5" x14ac:dyDescent="0.25">
      <c r="A19" s="35"/>
      <c r="B19" s="4"/>
      <c r="C19" s="92">
        <f>SUM(C13:C18)</f>
        <v>22230</v>
      </c>
      <c r="D19" s="4"/>
      <c r="E19" s="92">
        <f>SUM(E13:E18)</f>
        <v>4446</v>
      </c>
      <c r="F19" s="56"/>
      <c r="G19" s="13"/>
      <c r="I19" s="12"/>
      <c r="J19" s="5"/>
      <c r="K19" s="5"/>
      <c r="L19" s="6"/>
      <c r="M19" s="11"/>
    </row>
    <row r="20" spans="1:13" ht="15.75" x14ac:dyDescent="0.25">
      <c r="A20" s="169" t="s">
        <v>11</v>
      </c>
      <c r="B20" s="170"/>
      <c r="C20" s="170"/>
      <c r="D20" s="170"/>
      <c r="E20" s="170"/>
      <c r="F20" s="171"/>
      <c r="G20" s="86">
        <f>SUM(G13:G19)</f>
        <v>26676</v>
      </c>
      <c r="I20" s="169" t="s">
        <v>11</v>
      </c>
      <c r="J20" s="170"/>
      <c r="K20" s="170"/>
      <c r="L20" s="171"/>
      <c r="M20" s="7">
        <f>SUM(M13:M19)</f>
        <v>0</v>
      </c>
    </row>
    <row r="21" spans="1:13" x14ac:dyDescent="0.25">
      <c r="J21" s="172" t="s">
        <v>12</v>
      </c>
      <c r="K21" s="172"/>
      <c r="L21" s="172"/>
      <c r="M21" s="21"/>
    </row>
    <row r="22" spans="1:13" x14ac:dyDescent="0.25">
      <c r="A22" s="80"/>
      <c r="J22" s="22"/>
      <c r="K22" s="22"/>
      <c r="L22" s="22"/>
      <c r="M22" s="23"/>
    </row>
    <row r="23" spans="1:13" x14ac:dyDescent="0.25">
      <c r="A23" s="165" t="s">
        <v>17</v>
      </c>
      <c r="B23" s="165"/>
      <c r="C23" s="165"/>
      <c r="D23" s="165"/>
      <c r="E23" s="165"/>
      <c r="F23" s="165"/>
      <c r="G23" s="165"/>
      <c r="I23" s="165" t="s">
        <v>18</v>
      </c>
      <c r="J23" s="165"/>
      <c r="K23" s="165"/>
      <c r="L23" s="165"/>
      <c r="M23" s="37"/>
    </row>
    <row r="24" spans="1:13" x14ac:dyDescent="0.25">
      <c r="A24" s="183" t="s">
        <v>27</v>
      </c>
      <c r="B24" s="182"/>
      <c r="C24" s="182"/>
      <c r="D24" s="182"/>
      <c r="E24" s="182"/>
      <c r="F24" s="182"/>
      <c r="G24" s="81">
        <f>G13</f>
        <v>4368</v>
      </c>
      <c r="I24" s="182" t="s">
        <v>27</v>
      </c>
      <c r="J24" s="182"/>
      <c r="K24" s="182"/>
      <c r="L24" s="182"/>
      <c r="M24" s="44"/>
    </row>
    <row r="25" spans="1:13" x14ac:dyDescent="0.25">
      <c r="A25" s="183" t="s">
        <v>28</v>
      </c>
      <c r="B25" s="182"/>
      <c r="C25" s="182"/>
      <c r="D25" s="182"/>
      <c r="E25" s="182"/>
      <c r="F25" s="182"/>
      <c r="G25" s="81">
        <f>G14</f>
        <v>8112</v>
      </c>
      <c r="I25" s="182" t="s">
        <v>28</v>
      </c>
      <c r="J25" s="182"/>
      <c r="K25" s="182"/>
      <c r="L25" s="182"/>
      <c r="M25" s="44"/>
    </row>
    <row r="26" spans="1:13" x14ac:dyDescent="0.25">
      <c r="A26" s="183" t="s">
        <v>30</v>
      </c>
      <c r="B26" s="182"/>
      <c r="C26" s="182"/>
      <c r="D26" s="182"/>
      <c r="E26" s="182"/>
      <c r="F26" s="182"/>
      <c r="G26" s="81">
        <f>G15</f>
        <v>3588</v>
      </c>
      <c r="I26" s="182" t="s">
        <v>29</v>
      </c>
      <c r="J26" s="182"/>
      <c r="K26" s="182"/>
      <c r="L26" s="182"/>
      <c r="M26" s="44"/>
    </row>
    <row r="27" spans="1:13" x14ac:dyDescent="0.25">
      <c r="A27" s="183" t="s">
        <v>32</v>
      </c>
      <c r="B27" s="182"/>
      <c r="C27" s="182"/>
      <c r="D27" s="182"/>
      <c r="E27" s="182"/>
      <c r="F27" s="182"/>
      <c r="G27" s="81">
        <f>G16</f>
        <v>4368</v>
      </c>
      <c r="I27" s="182" t="s">
        <v>30</v>
      </c>
      <c r="J27" s="182"/>
      <c r="K27" s="182"/>
      <c r="L27" s="182"/>
      <c r="M27" s="44"/>
    </row>
    <row r="28" spans="1:13" x14ac:dyDescent="0.25">
      <c r="A28" s="183" t="s">
        <v>47</v>
      </c>
      <c r="B28" s="182"/>
      <c r="C28" s="182"/>
      <c r="D28" s="182"/>
      <c r="E28" s="182"/>
      <c r="F28" s="182"/>
      <c r="G28" s="81">
        <f>G17</f>
        <v>6240</v>
      </c>
      <c r="I28" s="182" t="s">
        <v>31</v>
      </c>
      <c r="J28" s="182"/>
      <c r="K28" s="182"/>
      <c r="L28" s="182"/>
      <c r="M28" s="44"/>
    </row>
    <row r="29" spans="1:13" x14ac:dyDescent="0.25">
      <c r="A29" s="165" t="s">
        <v>11</v>
      </c>
      <c r="B29" s="165"/>
      <c r="C29" s="165"/>
      <c r="D29" s="165"/>
      <c r="E29" s="165"/>
      <c r="F29" s="165"/>
      <c r="G29" s="82">
        <f>SUM(G24:G28)</f>
        <v>26676</v>
      </c>
      <c r="I29" s="165" t="s">
        <v>11</v>
      </c>
      <c r="J29" s="165"/>
      <c r="K29" s="165"/>
      <c r="L29" s="165"/>
      <c r="M29" s="45"/>
    </row>
    <row r="30" spans="1:13" x14ac:dyDescent="0.25">
      <c r="G30" s="27"/>
    </row>
    <row r="33" spans="1:7" x14ac:dyDescent="0.25">
      <c r="A33" s="179" t="s">
        <v>61</v>
      </c>
      <c r="B33" s="180"/>
      <c r="C33" s="180"/>
      <c r="D33" s="180"/>
      <c r="E33" s="180"/>
      <c r="F33" s="181"/>
      <c r="G33" s="125">
        <f>C19</f>
        <v>22230</v>
      </c>
    </row>
    <row r="34" spans="1:7" x14ac:dyDescent="0.25">
      <c r="A34" s="89" t="s">
        <v>60</v>
      </c>
      <c r="B34" s="90"/>
      <c r="C34" s="90"/>
      <c r="D34" s="90"/>
      <c r="E34" s="90"/>
      <c r="F34" s="91"/>
      <c r="G34" s="125">
        <f>E19</f>
        <v>4446</v>
      </c>
    </row>
    <row r="35" spans="1:7" x14ac:dyDescent="0.25">
      <c r="A35" s="160" t="s">
        <v>55</v>
      </c>
      <c r="B35" s="161"/>
      <c r="C35" s="161"/>
      <c r="D35" s="161"/>
      <c r="E35" s="161"/>
      <c r="F35" s="162"/>
      <c r="G35" s="126">
        <f>G33+G34</f>
        <v>26676</v>
      </c>
    </row>
    <row r="38" spans="1:7" x14ac:dyDescent="0.25">
      <c r="A38" s="185" t="s">
        <v>119</v>
      </c>
      <c r="B38" s="185"/>
      <c r="C38" s="185"/>
      <c r="D38" s="185"/>
      <c r="E38" s="130"/>
    </row>
    <row r="39" spans="1:7" x14ac:dyDescent="0.25">
      <c r="A39" s="186" t="s">
        <v>115</v>
      </c>
      <c r="B39" s="186"/>
      <c r="C39" s="186"/>
      <c r="D39" s="186"/>
      <c r="E39" s="131"/>
    </row>
    <row r="40" spans="1:7" x14ac:dyDescent="0.25">
      <c r="A40" s="132" t="s">
        <v>116</v>
      </c>
      <c r="B40" s="132"/>
      <c r="C40" s="132"/>
      <c r="D40" s="133">
        <f>C19</f>
        <v>22230</v>
      </c>
      <c r="E40" s="133"/>
    </row>
    <row r="41" spans="1:7" x14ac:dyDescent="0.25">
      <c r="A41" s="132" t="s">
        <v>117</v>
      </c>
      <c r="B41" s="132"/>
      <c r="C41" s="132"/>
      <c r="D41" s="187"/>
      <c r="E41" s="187"/>
    </row>
    <row r="42" spans="1:7" x14ac:dyDescent="0.25">
      <c r="A42" s="186" t="s">
        <v>118</v>
      </c>
      <c r="B42" s="186"/>
      <c r="C42" s="186"/>
      <c r="D42" s="186"/>
      <c r="E42" s="131"/>
    </row>
    <row r="43" spans="1:7" x14ac:dyDescent="0.25">
      <c r="A43" s="132" t="s">
        <v>116</v>
      </c>
      <c r="B43" s="132"/>
      <c r="C43" s="132"/>
      <c r="D43" s="134">
        <f>E19</f>
        <v>4446</v>
      </c>
      <c r="E43" s="134"/>
    </row>
    <row r="44" spans="1:7" x14ac:dyDescent="0.25">
      <c r="A44" t="s">
        <v>117</v>
      </c>
      <c r="D44" s="184"/>
      <c r="E44" s="184"/>
    </row>
  </sheetData>
  <customSheetViews>
    <customSheetView guid="{6B2C8637-78CC-4CB6-97F7-DEE04A596283}" showGridLines="0" topLeftCell="A92">
      <selection activeCell="A8" sqref="A8:K8"/>
      <pageMargins left="0.51181102362204722" right="0.51181102362204722" top="0.78740157480314965" bottom="0.78740157480314965" header="0.31496062992125984" footer="0.31496062992125984"/>
      <pageSetup scale="55" orientation="portrait" r:id="rId1"/>
      <headerFooter>
        <oddHeader>&amp;CAutor: Rejane (DCE)</oddHeader>
        <oddFooter>&amp;CDCE - Z:\SICONV\Projetos_2012\PROJETO PREPARAÇÃO SELEÇÕES\Modalidades_Planilhas e Cronogramas de Ações\Atletismo</oddFooter>
      </headerFooter>
    </customSheetView>
  </customSheetViews>
  <mergeCells count="27">
    <mergeCell ref="D44:E44"/>
    <mergeCell ref="A38:D38"/>
    <mergeCell ref="A39:D39"/>
    <mergeCell ref="D41:E41"/>
    <mergeCell ref="A42:D42"/>
    <mergeCell ref="A25:F25"/>
    <mergeCell ref="A27:F27"/>
    <mergeCell ref="I24:L24"/>
    <mergeCell ref="I23:L23"/>
    <mergeCell ref="I25:L25"/>
    <mergeCell ref="A24:F24"/>
    <mergeCell ref="A26:F26"/>
    <mergeCell ref="A23:G23"/>
    <mergeCell ref="I26:L26"/>
    <mergeCell ref="I27:L27"/>
    <mergeCell ref="A29:F29"/>
    <mergeCell ref="I29:L29"/>
    <mergeCell ref="A33:F33"/>
    <mergeCell ref="A35:F35"/>
    <mergeCell ref="I28:L28"/>
    <mergeCell ref="A28:F28"/>
    <mergeCell ref="J21:L21"/>
    <mergeCell ref="A8:M8"/>
    <mergeCell ref="A11:G11"/>
    <mergeCell ref="I11:M11"/>
    <mergeCell ref="A20:F20"/>
    <mergeCell ref="I20:L20"/>
  </mergeCells>
  <dataValidations xWindow="815" yWindow="353" count="1">
    <dataValidation allowBlank="1" showInputMessage="1" showErrorMessage="1" prompt="QUANTIDADE DE DIAS" sqref="F9"/>
  </dataValidations>
  <pageMargins left="0.51181102362204722" right="0.51181102362204722" top="0.78740157480314965" bottom="0.78740157480314965" header="0.31496062992125984" footer="0.31496062992125984"/>
  <pageSetup scale="45" orientation="landscape" r:id="rId2"/>
  <headerFooter>
    <oddHeader>&amp;CAutor: Rejane (DCE)</oddHeader>
    <oddFooter>&amp;CDCE - Z:\SICONV\Projetos_2012\PROJETO PREPARAÇÃO SELEÇÕES\Modalidades_Planilhas e Cronogramas de Ações\Atletismo</oddFooter>
  </headerFooter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J24"/>
  <sheetViews>
    <sheetView showGridLines="0" topLeftCell="A10" zoomScale="90" zoomScaleNormal="90" workbookViewId="0">
      <selection activeCell="J4" sqref="J4"/>
    </sheetView>
  </sheetViews>
  <sheetFormatPr defaultRowHeight="15" x14ac:dyDescent="0.25"/>
  <cols>
    <col min="1" max="1" width="46.85546875" bestFit="1" customWidth="1"/>
    <col min="2" max="2" width="10.28515625" customWidth="1"/>
    <col min="3" max="3" width="11.42578125" bestFit="1" customWidth="1"/>
    <col min="4" max="4" width="17.42578125" customWidth="1"/>
    <col min="5" max="5" width="2.7109375" customWidth="1"/>
    <col min="6" max="6" width="31" bestFit="1" customWidth="1"/>
    <col min="7" max="7" width="10.7109375" bestFit="1" customWidth="1"/>
    <col min="8" max="8" width="10.7109375" customWidth="1"/>
    <col min="9" max="9" width="15" bestFit="1" customWidth="1"/>
    <col min="10" max="10" width="15.85546875" customWidth="1"/>
  </cols>
  <sheetData>
    <row r="7" spans="1:10" x14ac:dyDescent="0.25">
      <c r="I7" t="s">
        <v>26</v>
      </c>
      <c r="J7" s="30">
        <f ca="1">NOW()</f>
        <v>41890.952471759258</v>
      </c>
    </row>
    <row r="9" spans="1:10" x14ac:dyDescent="0.25">
      <c r="A9" s="127"/>
      <c r="B9" s="127"/>
      <c r="C9" s="127"/>
      <c r="D9" s="127"/>
      <c r="E9" s="127"/>
      <c r="F9" s="127"/>
      <c r="G9" s="127"/>
      <c r="H9" s="127"/>
      <c r="I9" s="127"/>
    </row>
    <row r="10" spans="1:10" x14ac:dyDescent="0.25">
      <c r="A10" s="188" t="s">
        <v>64</v>
      </c>
      <c r="B10" s="188"/>
      <c r="C10" s="188"/>
      <c r="D10" s="188"/>
      <c r="E10" s="188"/>
      <c r="F10" s="188"/>
      <c r="G10" s="188"/>
      <c r="H10" s="188"/>
      <c r="I10" s="188"/>
    </row>
    <row r="12" spans="1:10" x14ac:dyDescent="0.25">
      <c r="A12" s="165" t="s">
        <v>17</v>
      </c>
      <c r="B12" s="165"/>
      <c r="C12" s="165"/>
      <c r="D12" s="165"/>
      <c r="F12" s="165" t="s">
        <v>18</v>
      </c>
      <c r="G12" s="165"/>
      <c r="H12" s="165"/>
      <c r="I12" s="165"/>
    </row>
    <row r="13" spans="1:10" x14ac:dyDescent="0.25">
      <c r="A13" s="189" t="s">
        <v>39</v>
      </c>
      <c r="B13" s="189"/>
      <c r="C13" s="189"/>
      <c r="D13" s="83" t="e">
        <f>'Passagem Aérea'!I60</f>
        <v>#REF!</v>
      </c>
      <c r="F13" s="189" t="s">
        <v>39</v>
      </c>
      <c r="G13" s="189"/>
      <c r="H13" s="189"/>
      <c r="I13" s="41"/>
    </row>
    <row r="14" spans="1:10" x14ac:dyDescent="0.25">
      <c r="A14" s="189" t="s">
        <v>40</v>
      </c>
      <c r="B14" s="189"/>
      <c r="C14" s="189"/>
      <c r="D14" s="83" t="e">
        <f>Hospedagem!#REF!</f>
        <v>#REF!</v>
      </c>
      <c r="F14" s="189" t="s">
        <v>40</v>
      </c>
      <c r="G14" s="189"/>
      <c r="H14" s="189"/>
      <c r="I14" s="41"/>
    </row>
    <row r="15" spans="1:10" x14ac:dyDescent="0.25">
      <c r="A15" s="189" t="s">
        <v>41</v>
      </c>
      <c r="B15" s="189"/>
      <c r="C15" s="189"/>
      <c r="D15" s="83" t="e">
        <f>Alimentação!#REF!</f>
        <v>#REF!</v>
      </c>
      <c r="F15" s="189" t="s">
        <v>41</v>
      </c>
      <c r="G15" s="189"/>
      <c r="H15" s="189"/>
      <c r="I15" s="41"/>
    </row>
    <row r="16" spans="1:10" x14ac:dyDescent="0.25">
      <c r="A16" s="189" t="s">
        <v>42</v>
      </c>
      <c r="B16" s="189"/>
      <c r="C16" s="189"/>
      <c r="D16" s="83" t="e">
        <f>Transporte!#REF!</f>
        <v>#REF!</v>
      </c>
      <c r="F16" s="189" t="s">
        <v>42</v>
      </c>
      <c r="G16" s="189"/>
      <c r="H16" s="189"/>
      <c r="I16" s="41"/>
    </row>
    <row r="17" spans="1:9" x14ac:dyDescent="0.25">
      <c r="A17" s="189" t="s">
        <v>43</v>
      </c>
      <c r="B17" s="189"/>
      <c r="C17" s="189"/>
      <c r="D17" s="83">
        <f>'Pró-labore'!G29</f>
        <v>26676</v>
      </c>
      <c r="F17" s="189" t="s">
        <v>43</v>
      </c>
      <c r="G17" s="189"/>
      <c r="H17" s="189"/>
      <c r="I17" s="41"/>
    </row>
    <row r="18" spans="1:9" x14ac:dyDescent="0.25">
      <c r="A18" s="189" t="s">
        <v>49</v>
      </c>
      <c r="B18" s="189"/>
      <c r="C18" s="189"/>
      <c r="D18" s="83" t="e">
        <f>'Seguro Viagem'!H21</f>
        <v>#REF!</v>
      </c>
      <c r="F18" s="189" t="s">
        <v>49</v>
      </c>
      <c r="G18" s="189"/>
      <c r="H18" s="189"/>
      <c r="I18" s="41"/>
    </row>
    <row r="19" spans="1:9" x14ac:dyDescent="0.25">
      <c r="A19" s="165" t="s">
        <v>11</v>
      </c>
      <c r="B19" s="165"/>
      <c r="C19" s="165"/>
      <c r="D19" s="82" t="e">
        <f>SUM(D13:D18)</f>
        <v>#REF!</v>
      </c>
      <c r="F19" s="165" t="s">
        <v>11</v>
      </c>
      <c r="G19" s="165"/>
      <c r="H19" s="42"/>
      <c r="I19" s="43">
        <v>0</v>
      </c>
    </row>
    <row r="21" spans="1:9" x14ac:dyDescent="0.25">
      <c r="D21" s="27"/>
    </row>
    <row r="22" spans="1:9" x14ac:dyDescent="0.25">
      <c r="D22" s="36"/>
    </row>
    <row r="23" spans="1:9" x14ac:dyDescent="0.25">
      <c r="D23" s="27"/>
    </row>
    <row r="24" spans="1:9" x14ac:dyDescent="0.25">
      <c r="D24" s="36"/>
    </row>
  </sheetData>
  <customSheetViews>
    <customSheetView guid="{6B2C8637-78CC-4CB6-97F7-DEE04A596283}" showGridLines="0">
      <selection activeCell="D19" sqref="D19"/>
      <pageMargins left="0.51181102362204722" right="0.51181102362204722" top="0.78740157480314965" bottom="0.78740157480314965" header="0.31496062992125984" footer="0.31496062992125984"/>
      <pageSetup scale="55" orientation="portrait" r:id="rId1"/>
      <headerFooter>
        <oddHeader>&amp;CAutor: Rejane (DCE)</oddHeader>
        <oddFooter>&amp;CDCE - Z:\SICONV\Projetos_2012\PROJETO PREPARAÇÃO SELEÇÕES\Modalidades_Planilhas e Cronogramas de Ações\Atletismo</oddFooter>
      </headerFooter>
    </customSheetView>
  </customSheetViews>
  <mergeCells count="17">
    <mergeCell ref="A19:C19"/>
    <mergeCell ref="A15:C15"/>
    <mergeCell ref="F16:H16"/>
    <mergeCell ref="A18:C18"/>
    <mergeCell ref="F19:G19"/>
    <mergeCell ref="F18:H18"/>
    <mergeCell ref="F17:H17"/>
    <mergeCell ref="A17:C17"/>
    <mergeCell ref="A16:C16"/>
    <mergeCell ref="A10:I10"/>
    <mergeCell ref="A12:D12"/>
    <mergeCell ref="F12:I12"/>
    <mergeCell ref="F15:H15"/>
    <mergeCell ref="A13:C13"/>
    <mergeCell ref="F13:H13"/>
    <mergeCell ref="A14:C14"/>
    <mergeCell ref="F14:H14"/>
  </mergeCells>
  <pageMargins left="0.51181102362204722" right="0.51181102362204722" top="0.78740157480314965" bottom="0.78740157480314965" header="0.31496062992125984" footer="0.31496062992125984"/>
  <pageSetup scale="50" orientation="landscape" r:id="rId2"/>
  <headerFooter>
    <oddHeader>&amp;CAutor: Rejane (DCE)</oddHeader>
    <oddFooter>&amp;CDCE - Z:\SICONV\Projetos_2012\PROJETO PREPARAÇÃO SELEÇÕES\Modalidades_Planilhas e Cronogramas de Ações\Atletismo</oddFooter>
  </headerFooter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1"/>
  <sheetViews>
    <sheetView topLeftCell="A9" zoomScale="90" zoomScaleNormal="90" workbookViewId="0">
      <selection activeCell="G27" sqref="G27"/>
    </sheetView>
  </sheetViews>
  <sheetFormatPr defaultRowHeight="18.75" x14ac:dyDescent="0.3"/>
  <cols>
    <col min="1" max="1" width="4.5703125" customWidth="1"/>
    <col min="2" max="2" width="28.85546875" bestFit="1" customWidth="1"/>
    <col min="3" max="3" width="27.28515625" bestFit="1" customWidth="1"/>
    <col min="4" max="4" width="14.42578125" bestFit="1" customWidth="1"/>
    <col min="5" max="7" width="13.28515625" bestFit="1" customWidth="1"/>
    <col min="8" max="8" width="20.42578125" style="105" bestFit="1" customWidth="1"/>
    <col min="12" max="15" width="13.5703125" bestFit="1" customWidth="1"/>
    <col min="16" max="17" width="12.5703125" bestFit="1" customWidth="1"/>
  </cols>
  <sheetData>
    <row r="1" spans="1:17" ht="15.75" x14ac:dyDescent="0.25">
      <c r="A1" s="199">
        <v>1</v>
      </c>
      <c r="B1" s="150" t="s">
        <v>84</v>
      </c>
      <c r="C1" s="150"/>
      <c r="D1" s="150"/>
      <c r="E1" s="150"/>
      <c r="F1" s="150"/>
      <c r="G1" s="150"/>
      <c r="H1" s="196" t="s">
        <v>11</v>
      </c>
    </row>
    <row r="2" spans="1:17" ht="15" x14ac:dyDescent="0.25">
      <c r="A2" s="199"/>
      <c r="B2" s="1" t="s">
        <v>75</v>
      </c>
      <c r="C2" s="73" t="s">
        <v>76</v>
      </c>
      <c r="D2" s="74"/>
      <c r="E2" s="74"/>
      <c r="F2" s="74"/>
      <c r="G2" s="74"/>
      <c r="H2" s="197"/>
    </row>
    <row r="3" spans="1:17" ht="15" x14ac:dyDescent="0.25">
      <c r="A3" s="199"/>
      <c r="B3" s="75" t="s">
        <v>13</v>
      </c>
      <c r="C3" s="73" t="s">
        <v>77</v>
      </c>
      <c r="D3" s="74"/>
      <c r="E3" s="74"/>
      <c r="F3" s="74"/>
      <c r="G3" s="74"/>
      <c r="H3" s="197"/>
    </row>
    <row r="4" spans="1:17" ht="15.75" x14ac:dyDescent="0.25">
      <c r="A4" s="199"/>
      <c r="B4" s="200"/>
      <c r="C4" s="200"/>
      <c r="D4" s="200"/>
      <c r="E4" s="200"/>
      <c r="F4" s="200"/>
      <c r="G4" s="200"/>
      <c r="H4" s="197"/>
    </row>
    <row r="5" spans="1:17" ht="18.75" customHeight="1" x14ac:dyDescent="0.25">
      <c r="A5" s="199"/>
      <c r="B5" s="76" t="s">
        <v>50</v>
      </c>
      <c r="C5" s="68" t="s">
        <v>40</v>
      </c>
      <c r="D5" s="69" t="s">
        <v>41</v>
      </c>
      <c r="E5" s="70" t="s">
        <v>42</v>
      </c>
      <c r="F5" s="70" t="s">
        <v>51</v>
      </c>
      <c r="G5" s="70" t="s">
        <v>43</v>
      </c>
      <c r="H5" s="198"/>
    </row>
    <row r="6" spans="1:17" ht="24" customHeight="1" x14ac:dyDescent="0.25">
      <c r="A6" s="199"/>
      <c r="B6" s="77" t="e">
        <f>'Passagem Aérea'!I23</f>
        <v>#REF!</v>
      </c>
      <c r="C6" s="78" t="e">
        <f>Hospedagem!#REF!</f>
        <v>#REF!</v>
      </c>
      <c r="D6" s="78" t="e">
        <f>Alimentação!#REF!</f>
        <v>#REF!</v>
      </c>
      <c r="E6" s="78" t="e">
        <f>Transporte!#REF!</f>
        <v>#REF!</v>
      </c>
      <c r="F6" s="78">
        <v>0</v>
      </c>
      <c r="G6" s="78">
        <f>'Pró-labore'!G20</f>
        <v>26676</v>
      </c>
      <c r="H6" s="104" t="e">
        <f>SUM(B6:G6)</f>
        <v>#REF!</v>
      </c>
      <c r="L6" s="38"/>
      <c r="M6" s="38"/>
      <c r="N6" s="38"/>
      <c r="O6" s="38"/>
      <c r="P6" s="38"/>
      <c r="Q6" s="38"/>
    </row>
    <row r="7" spans="1:17" x14ac:dyDescent="0.3">
      <c r="A7" s="72"/>
      <c r="B7" s="79"/>
      <c r="C7" s="79"/>
      <c r="D7" s="79"/>
      <c r="E7" s="79"/>
      <c r="F7" s="79"/>
      <c r="G7" s="79"/>
    </row>
    <row r="8" spans="1:17" ht="15.75" x14ac:dyDescent="0.25">
      <c r="A8" s="193">
        <v>2</v>
      </c>
      <c r="B8" s="150" t="s">
        <v>95</v>
      </c>
      <c r="C8" s="150"/>
      <c r="D8" s="150"/>
      <c r="E8" s="150"/>
      <c r="F8" s="150"/>
      <c r="G8" s="150"/>
      <c r="H8" s="196" t="s">
        <v>11</v>
      </c>
      <c r="L8" s="38"/>
      <c r="M8" s="38"/>
      <c r="N8" s="38"/>
      <c r="O8" s="38"/>
      <c r="P8" s="38"/>
      <c r="Q8" s="38"/>
    </row>
    <row r="9" spans="1:17" ht="15" x14ac:dyDescent="0.25">
      <c r="A9" s="194"/>
      <c r="B9" s="24" t="s">
        <v>68</v>
      </c>
      <c r="C9" s="2" t="s">
        <v>65</v>
      </c>
      <c r="D9" s="1"/>
      <c r="E9" s="74"/>
      <c r="F9" s="74"/>
      <c r="G9" s="74"/>
      <c r="H9" s="197"/>
    </row>
    <row r="10" spans="1:17" ht="15" x14ac:dyDescent="0.25">
      <c r="A10" s="194"/>
      <c r="B10" s="111" t="s">
        <v>14</v>
      </c>
      <c r="C10" s="2" t="s">
        <v>63</v>
      </c>
      <c r="D10" s="1"/>
      <c r="E10" s="74"/>
      <c r="F10" s="74"/>
      <c r="G10" s="74"/>
      <c r="H10" s="197"/>
    </row>
    <row r="11" spans="1:17" ht="15.75" x14ac:dyDescent="0.25">
      <c r="A11" s="194"/>
      <c r="B11" s="201"/>
      <c r="C11" s="202"/>
      <c r="D11" s="202"/>
      <c r="E11" s="202"/>
      <c r="F11" s="202"/>
      <c r="G11" s="203"/>
      <c r="H11" s="197"/>
    </row>
    <row r="12" spans="1:17" ht="18.75" customHeight="1" x14ac:dyDescent="0.25">
      <c r="A12" s="194"/>
      <c r="B12" s="76" t="s">
        <v>50</v>
      </c>
      <c r="C12" s="68" t="s">
        <v>40</v>
      </c>
      <c r="D12" s="69" t="s">
        <v>41</v>
      </c>
      <c r="E12" s="70" t="s">
        <v>42</v>
      </c>
      <c r="F12" s="70" t="s">
        <v>51</v>
      </c>
      <c r="G12" s="70" t="s">
        <v>43</v>
      </c>
      <c r="H12" s="198"/>
    </row>
    <row r="13" spans="1:17" ht="24" customHeight="1" x14ac:dyDescent="0.25">
      <c r="A13" s="195"/>
      <c r="B13" s="77" t="e">
        <f>'Passagem Aérea'!I35</f>
        <v>#REF!</v>
      </c>
      <c r="C13" s="78" t="e">
        <f>Hospedagem!#REF!</f>
        <v>#REF!</v>
      </c>
      <c r="D13" s="78" t="e">
        <f>Alimentação!#REF!</f>
        <v>#REF!</v>
      </c>
      <c r="E13" s="78" t="e">
        <f>Transporte!#REF!</f>
        <v>#REF!</v>
      </c>
      <c r="F13" s="78" t="e">
        <f>'Seguro Viagem'!#REF!</f>
        <v>#REF!</v>
      </c>
      <c r="G13" s="78">
        <v>0</v>
      </c>
      <c r="H13" s="104" t="e">
        <f>SUM(B13:G13)</f>
        <v>#REF!</v>
      </c>
    </row>
    <row r="14" spans="1:17" x14ac:dyDescent="0.3">
      <c r="A14" s="72"/>
      <c r="B14" s="79"/>
      <c r="C14" s="79"/>
      <c r="D14" s="79"/>
      <c r="E14" s="79"/>
      <c r="F14" s="79"/>
      <c r="G14" s="79"/>
    </row>
    <row r="15" spans="1:17" ht="15.75" x14ac:dyDescent="0.25">
      <c r="A15" s="193">
        <v>3</v>
      </c>
      <c r="B15" s="150" t="s">
        <v>86</v>
      </c>
      <c r="C15" s="150"/>
      <c r="D15" s="150"/>
      <c r="E15" s="150"/>
      <c r="F15" s="150"/>
      <c r="G15" s="150"/>
      <c r="H15" s="196" t="s">
        <v>11</v>
      </c>
    </row>
    <row r="16" spans="1:17" ht="15" x14ac:dyDescent="0.25">
      <c r="A16" s="194"/>
      <c r="B16" s="24" t="s">
        <v>87</v>
      </c>
      <c r="C16" s="2" t="s">
        <v>72</v>
      </c>
      <c r="D16" s="1"/>
      <c r="E16" s="74"/>
      <c r="F16" s="74"/>
      <c r="G16" s="74"/>
      <c r="H16" s="197"/>
    </row>
    <row r="17" spans="1:8" ht="15" x14ac:dyDescent="0.25">
      <c r="A17" s="194"/>
      <c r="B17" s="116" t="s">
        <v>52</v>
      </c>
      <c r="C17" s="2" t="s">
        <v>78</v>
      </c>
      <c r="D17" s="1"/>
      <c r="E17" s="74"/>
      <c r="F17" s="74"/>
      <c r="G17" s="74"/>
      <c r="H17" s="197"/>
    </row>
    <row r="18" spans="1:8" ht="15.75" x14ac:dyDescent="0.25">
      <c r="A18" s="194"/>
      <c r="B18" s="201"/>
      <c r="C18" s="202"/>
      <c r="D18" s="202"/>
      <c r="E18" s="202"/>
      <c r="F18" s="202"/>
      <c r="G18" s="203"/>
      <c r="H18" s="197"/>
    </row>
    <row r="19" spans="1:8" ht="18.75" customHeight="1" x14ac:dyDescent="0.25">
      <c r="A19" s="194"/>
      <c r="B19" s="76" t="s">
        <v>50</v>
      </c>
      <c r="C19" s="68" t="s">
        <v>40</v>
      </c>
      <c r="D19" s="69" t="s">
        <v>41</v>
      </c>
      <c r="E19" s="70" t="s">
        <v>42</v>
      </c>
      <c r="F19" s="70" t="s">
        <v>51</v>
      </c>
      <c r="G19" s="70" t="s">
        <v>43</v>
      </c>
      <c r="H19" s="198"/>
    </row>
    <row r="20" spans="1:8" ht="24" customHeight="1" x14ac:dyDescent="0.25">
      <c r="A20" s="195"/>
      <c r="B20" s="77" t="e">
        <f>'Passagem Aérea'!I44</f>
        <v>#REF!</v>
      </c>
      <c r="C20" s="78" t="e">
        <f>Hospedagem!#REF!</f>
        <v>#REF!</v>
      </c>
      <c r="D20" s="78" t="e">
        <f>Alimentação!#REF!</f>
        <v>#REF!</v>
      </c>
      <c r="E20" s="78" t="e">
        <f>Transporte!#REF!</f>
        <v>#REF!</v>
      </c>
      <c r="F20" s="78">
        <v>0</v>
      </c>
      <c r="G20" s="78">
        <v>0</v>
      </c>
      <c r="H20" s="104" t="e">
        <f>SUM(B20:G20)</f>
        <v>#REF!</v>
      </c>
    </row>
    <row r="21" spans="1:8" x14ac:dyDescent="0.3">
      <c r="A21" s="72"/>
      <c r="B21" s="79"/>
      <c r="C21" s="79"/>
      <c r="D21" s="79"/>
      <c r="E21" s="79"/>
      <c r="F21" s="79"/>
      <c r="G21" s="79"/>
    </row>
    <row r="22" spans="1:8" ht="15.75" x14ac:dyDescent="0.25">
      <c r="A22" s="193">
        <v>4</v>
      </c>
      <c r="B22" s="150" t="s">
        <v>96</v>
      </c>
      <c r="C22" s="150"/>
      <c r="D22" s="150"/>
      <c r="E22" s="150"/>
      <c r="F22" s="150"/>
      <c r="G22" s="150"/>
      <c r="H22" s="196" t="s">
        <v>11</v>
      </c>
    </row>
    <row r="23" spans="1:8" ht="15" x14ac:dyDescent="0.25">
      <c r="A23" s="194"/>
      <c r="B23" s="24" t="s">
        <v>79</v>
      </c>
      <c r="C23" s="2" t="s">
        <v>70</v>
      </c>
      <c r="D23" s="74"/>
      <c r="E23" s="74"/>
      <c r="F23" s="74"/>
      <c r="G23" s="74"/>
      <c r="H23" s="197"/>
    </row>
    <row r="24" spans="1:8" ht="15" x14ac:dyDescent="0.25">
      <c r="A24" s="194"/>
      <c r="B24" s="111" t="s">
        <v>14</v>
      </c>
      <c r="C24" s="2" t="s">
        <v>69</v>
      </c>
      <c r="D24" s="74"/>
      <c r="E24" s="74"/>
      <c r="F24" s="74"/>
      <c r="G24" s="74"/>
      <c r="H24" s="197"/>
    </row>
    <row r="25" spans="1:8" ht="15" x14ac:dyDescent="0.25">
      <c r="A25" s="194"/>
      <c r="B25" s="76" t="s">
        <v>50</v>
      </c>
      <c r="C25" s="68" t="s">
        <v>40</v>
      </c>
      <c r="D25" s="69" t="s">
        <v>41</v>
      </c>
      <c r="E25" s="70" t="s">
        <v>42</v>
      </c>
      <c r="F25" s="70" t="s">
        <v>51</v>
      </c>
      <c r="G25" s="70" t="s">
        <v>43</v>
      </c>
      <c r="H25" s="198"/>
    </row>
    <row r="26" spans="1:8" x14ac:dyDescent="0.25">
      <c r="A26" s="195"/>
      <c r="B26" s="77" t="e">
        <f>'Passagem Aérea'!I55</f>
        <v>#REF!</v>
      </c>
      <c r="C26" s="78" t="e">
        <f>Hospedagem!#REF!</f>
        <v>#REF!</v>
      </c>
      <c r="D26" s="78" t="e">
        <f>Alimentação!#REF!</f>
        <v>#REF!</v>
      </c>
      <c r="E26" s="78" t="e">
        <f>Transporte!#REF!</f>
        <v>#REF!</v>
      </c>
      <c r="F26" s="78">
        <f>'Seguro Viagem'!H16</f>
        <v>135375</v>
      </c>
      <c r="G26" s="78">
        <v>0</v>
      </c>
      <c r="H26" s="104" t="e">
        <f>SUM(B26:G26)</f>
        <v>#REF!</v>
      </c>
    </row>
    <row r="27" spans="1:8" ht="19.5" thickBot="1" x14ac:dyDescent="0.35">
      <c r="A27" s="72"/>
      <c r="B27" s="121" t="e">
        <f t="shared" ref="B27:G27" si="0">B26+B20+B13+B6</f>
        <v>#REF!</v>
      </c>
      <c r="C27" s="121" t="e">
        <f t="shared" si="0"/>
        <v>#REF!</v>
      </c>
      <c r="D27" s="121" t="e">
        <f t="shared" si="0"/>
        <v>#REF!</v>
      </c>
      <c r="E27" s="121" t="e">
        <f t="shared" si="0"/>
        <v>#REF!</v>
      </c>
      <c r="F27" s="121" t="e">
        <f t="shared" si="0"/>
        <v>#REF!</v>
      </c>
      <c r="G27" s="121">
        <f t="shared" si="0"/>
        <v>26676</v>
      </c>
    </row>
    <row r="28" spans="1:8" ht="30" customHeight="1" thickBot="1" x14ac:dyDescent="0.3">
      <c r="A28" s="190" t="s">
        <v>66</v>
      </c>
      <c r="B28" s="191"/>
      <c r="C28" s="191"/>
      <c r="D28" s="191"/>
      <c r="E28" s="191"/>
      <c r="F28" s="191"/>
      <c r="G28" s="192"/>
      <c r="H28" s="106" t="e">
        <f>H6+H20+H26+H13</f>
        <v>#REF!</v>
      </c>
    </row>
    <row r="30" spans="1:8" x14ac:dyDescent="0.3">
      <c r="H30" s="107"/>
    </row>
    <row r="31" spans="1:8" x14ac:dyDescent="0.3">
      <c r="H31" s="107"/>
    </row>
  </sheetData>
  <mergeCells count="16">
    <mergeCell ref="A28:G28"/>
    <mergeCell ref="A22:A26"/>
    <mergeCell ref="B22:G22"/>
    <mergeCell ref="H22:H25"/>
    <mergeCell ref="A1:A6"/>
    <mergeCell ref="A15:A20"/>
    <mergeCell ref="B1:G1"/>
    <mergeCell ref="B4:G4"/>
    <mergeCell ref="H1:H5"/>
    <mergeCell ref="B8:G8"/>
    <mergeCell ref="H15:H19"/>
    <mergeCell ref="B18:G18"/>
    <mergeCell ref="A8:A13"/>
    <mergeCell ref="B15:G15"/>
    <mergeCell ref="H8:H12"/>
    <mergeCell ref="B11:G11"/>
  </mergeCells>
  <pageMargins left="0.51181102362204722" right="0.51181102362204722" top="0.78740157480314965" bottom="0.78740157480314965" header="0.31496062992125984" footer="0.31496062992125984"/>
  <pageSetup paperSize="9" scale="69" orientation="portrait" r:id="rId1"/>
  <colBreaks count="1" manualBreakCount="1">
    <brk id="8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zoomScaleNormal="100" workbookViewId="0">
      <selection activeCell="D5" sqref="D5"/>
    </sheetView>
  </sheetViews>
  <sheetFormatPr defaultRowHeight="15" x14ac:dyDescent="0.25"/>
  <cols>
    <col min="2" max="2" width="22.28515625" bestFit="1" customWidth="1"/>
    <col min="3" max="3" width="22.28515625" customWidth="1"/>
    <col min="4" max="4" width="21" bestFit="1" customWidth="1"/>
    <col min="5" max="5" width="49.140625" customWidth="1"/>
    <col min="9" max="12" width="13.5703125" bestFit="1" customWidth="1"/>
    <col min="13" max="14" width="12.5703125" bestFit="1" customWidth="1"/>
  </cols>
  <sheetData>
    <row r="1" spans="1:6" ht="24" thickBot="1" x14ac:dyDescent="0.3">
      <c r="B1" s="204" t="s">
        <v>97</v>
      </c>
      <c r="C1" s="192"/>
      <c r="D1" s="205"/>
      <c r="E1" s="205"/>
    </row>
    <row r="2" spans="1:6" ht="15" customHeight="1" x14ac:dyDescent="0.25">
      <c r="A2">
        <v>109</v>
      </c>
      <c r="B2" s="142">
        <v>41925</v>
      </c>
      <c r="C2" s="142">
        <v>41938</v>
      </c>
      <c r="D2" s="119" t="s">
        <v>121</v>
      </c>
      <c r="E2" s="120" t="s">
        <v>80</v>
      </c>
      <c r="F2" t="s">
        <v>124</v>
      </c>
    </row>
    <row r="3" spans="1:6" ht="15" customHeight="1" x14ac:dyDescent="0.25">
      <c r="A3">
        <v>110</v>
      </c>
      <c r="B3" s="143">
        <v>42072</v>
      </c>
      <c r="C3" s="143">
        <v>42092</v>
      </c>
      <c r="D3" s="141" t="s">
        <v>108</v>
      </c>
      <c r="E3" s="118" t="s">
        <v>81</v>
      </c>
      <c r="F3" t="s">
        <v>124</v>
      </c>
    </row>
    <row r="4" spans="1:6" ht="15" customHeight="1" x14ac:dyDescent="0.25">
      <c r="A4">
        <v>111</v>
      </c>
      <c r="B4" s="143">
        <v>42121</v>
      </c>
      <c r="C4" s="143">
        <v>42134</v>
      </c>
      <c r="D4" s="117" t="s">
        <v>114</v>
      </c>
      <c r="E4" s="118" t="s">
        <v>82</v>
      </c>
      <c r="F4" t="s">
        <v>124</v>
      </c>
    </row>
    <row r="5" spans="1:6" ht="15" customHeight="1" x14ac:dyDescent="0.25">
      <c r="A5">
        <v>112</v>
      </c>
      <c r="B5" s="143">
        <v>42212</v>
      </c>
      <c r="C5" s="143">
        <v>42240</v>
      </c>
      <c r="D5" s="141" t="s">
        <v>122</v>
      </c>
      <c r="E5" s="118" t="s">
        <v>83</v>
      </c>
      <c r="F5" t="s">
        <v>124</v>
      </c>
    </row>
  </sheetData>
  <mergeCells count="1">
    <mergeCell ref="B1:E1"/>
  </mergeCells>
  <pageMargins left="0.51181102362204722" right="0.51181102362204722" top="0.78740157480314965" bottom="0.78740157480314965" header="0.31496062992125984" footer="0.31496062992125984"/>
  <pageSetup paperSize="9" scale="95" orientation="landscape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9</vt:i4>
      </vt:variant>
      <vt:variant>
        <vt:lpstr>Intervalos nomeados</vt:lpstr>
      </vt:variant>
      <vt:variant>
        <vt:i4>1</vt:i4>
      </vt:variant>
    </vt:vector>
  </HeadingPairs>
  <TitlesOfParts>
    <vt:vector size="10" baseType="lpstr">
      <vt:lpstr>Passagem Aérea</vt:lpstr>
      <vt:lpstr>Hospedagem</vt:lpstr>
      <vt:lpstr>Alimentação</vt:lpstr>
      <vt:lpstr>Transporte</vt:lpstr>
      <vt:lpstr>Seguro Viagem</vt:lpstr>
      <vt:lpstr>Pró-labore</vt:lpstr>
      <vt:lpstr>Consolidado</vt:lpstr>
      <vt:lpstr>TOTAL EVENTO</vt:lpstr>
      <vt:lpstr>Plan1</vt:lpstr>
      <vt:lpstr>'TOTAL EVENTO'!Print_Area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rejane.lima</dc:creator>
  <cp:lastModifiedBy>Edy</cp:lastModifiedBy>
  <cp:lastPrinted>2014-07-28T18:01:37Z</cp:lastPrinted>
  <dcterms:created xsi:type="dcterms:W3CDTF">2012-01-12T12:23:27Z</dcterms:created>
  <dcterms:modified xsi:type="dcterms:W3CDTF">2014-09-09T01:51:53Z</dcterms:modified>
</cp:coreProperties>
</file>