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projetocpb\convenios\Base DECE_Valores reais\novastabelas\"/>
    </mc:Choice>
  </mc:AlternateContent>
  <bookViews>
    <workbookView xWindow="0" yWindow="0" windowWidth="25200" windowHeight="11985" tabRatio="881" activeTab="3"/>
  </bookViews>
  <sheets>
    <sheet name="Passagem Aérea" sheetId="1" r:id="rId1"/>
    <sheet name="Hospedagem" sheetId="2" r:id="rId2"/>
    <sheet name="Alimentação" sheetId="3" r:id="rId3"/>
    <sheet name="Transporte" sheetId="4" r:id="rId4"/>
    <sheet name="Pró-labore" sheetId="5" r:id="rId5"/>
    <sheet name="Uniformes" sheetId="13" r:id="rId6"/>
    <sheet name="Consolidado" sheetId="8" r:id="rId7"/>
    <sheet name="TOTAL EVENTO" sheetId="11" r:id="rId8"/>
    <sheet name="Plan1" sheetId="15" r:id="rId9"/>
  </sheets>
  <definedNames>
    <definedName name="_xlnm.Print_Area" localSheetId="7">'TOTAL EVENTO'!$A$1:$H$80</definedName>
  </definedNames>
  <calcPr calcId="152511"/>
  <customWorkbookViews>
    <customWorkbookView name="rejane.lima - Modo de exibição pessoal" guid="{6B2C8637-78CC-4CB6-97F7-DEE04A596283}" mergeInterval="0" personalView="1" maximized="1" xWindow="1" yWindow="1" windowWidth="1020" windowHeight="576" tabRatio="785" activeSheetId="7"/>
  </customWorkbookViews>
</workbook>
</file>

<file path=xl/calcChain.xml><?xml version="1.0" encoding="utf-8"?>
<calcChain xmlns="http://schemas.openxmlformats.org/spreadsheetml/2006/main">
  <c r="I15" i="3" l="1"/>
  <c r="I14" i="3"/>
  <c r="H74" i="11"/>
  <c r="C176" i="5"/>
  <c r="C175" i="5"/>
  <c r="C174" i="5"/>
  <c r="C173" i="5"/>
  <c r="C172" i="5"/>
  <c r="C171" i="5"/>
  <c r="C161" i="5"/>
  <c r="C160" i="5"/>
  <c r="C159" i="5"/>
  <c r="C158" i="5"/>
  <c r="C157" i="5"/>
  <c r="C156" i="5"/>
  <c r="C146" i="5"/>
  <c r="C145" i="5"/>
  <c r="C144" i="5"/>
  <c r="C143" i="5"/>
  <c r="C142" i="5"/>
  <c r="C141" i="5"/>
  <c r="C131" i="5"/>
  <c r="C130" i="5"/>
  <c r="C129" i="5"/>
  <c r="C128" i="5"/>
  <c r="C127" i="5"/>
  <c r="C126" i="5"/>
  <c r="C117" i="5"/>
  <c r="C116" i="5"/>
  <c r="C115" i="5"/>
  <c r="C114" i="5"/>
  <c r="C113" i="5"/>
  <c r="C112" i="5"/>
  <c r="C103" i="5"/>
  <c r="C102" i="5"/>
  <c r="C101" i="5"/>
  <c r="C100" i="5"/>
  <c r="C99" i="5"/>
  <c r="C98" i="5"/>
  <c r="C89" i="5"/>
  <c r="C88" i="5"/>
  <c r="C87" i="5"/>
  <c r="C86" i="5"/>
  <c r="C85" i="5"/>
  <c r="C84" i="5"/>
  <c r="C75" i="5"/>
  <c r="C74" i="5"/>
  <c r="C73" i="5"/>
  <c r="C72" i="5"/>
  <c r="C71" i="5"/>
  <c r="C70" i="5"/>
  <c r="C61" i="5"/>
  <c r="C60" i="5"/>
  <c r="C59" i="5"/>
  <c r="C58" i="5"/>
  <c r="C57" i="5"/>
  <c r="C56" i="5"/>
  <c r="C47" i="5"/>
  <c r="C46" i="5"/>
  <c r="C45" i="5"/>
  <c r="C44" i="5"/>
  <c r="C43" i="5"/>
  <c r="C42" i="5"/>
  <c r="C32" i="5"/>
  <c r="C31" i="5"/>
  <c r="C30" i="5"/>
  <c r="C29" i="5"/>
  <c r="C28" i="5"/>
  <c r="C27" i="5"/>
  <c r="C16" i="5"/>
  <c r="C15" i="5"/>
  <c r="C14" i="5"/>
  <c r="C13" i="5"/>
  <c r="H17" i="4"/>
  <c r="H16" i="4"/>
  <c r="H15" i="4"/>
  <c r="I16" i="3"/>
  <c r="M163" i="5" l="1"/>
  <c r="C163" i="5"/>
  <c r="D161" i="5"/>
  <c r="G161" i="5" s="1"/>
  <c r="E161" i="5" s="1"/>
  <c r="D160" i="5"/>
  <c r="G160" i="5" s="1"/>
  <c r="E160" i="5" s="1"/>
  <c r="D159" i="5"/>
  <c r="G159" i="5" s="1"/>
  <c r="E159" i="5" s="1"/>
  <c r="D158" i="5"/>
  <c r="G158" i="5" s="1"/>
  <c r="E158" i="5" s="1"/>
  <c r="D157" i="5"/>
  <c r="G157" i="5" s="1"/>
  <c r="E157" i="5" s="1"/>
  <c r="D156" i="5"/>
  <c r="G156" i="5" s="1"/>
  <c r="M148" i="5"/>
  <c r="C148" i="5"/>
  <c r="D146" i="5"/>
  <c r="G146" i="5" s="1"/>
  <c r="E146" i="5" s="1"/>
  <c r="D145" i="5"/>
  <c r="G145" i="5" s="1"/>
  <c r="E145" i="5" s="1"/>
  <c r="D144" i="5"/>
  <c r="G144" i="5" s="1"/>
  <c r="E144" i="5" s="1"/>
  <c r="D143" i="5"/>
  <c r="G143" i="5" s="1"/>
  <c r="E143" i="5" s="1"/>
  <c r="D142" i="5"/>
  <c r="G142" i="5" s="1"/>
  <c r="E142" i="5" s="1"/>
  <c r="D141" i="5"/>
  <c r="G141" i="5" s="1"/>
  <c r="E141" i="5" s="1"/>
  <c r="E148" i="5" s="1"/>
  <c r="M133" i="5"/>
  <c r="C133" i="5"/>
  <c r="D131" i="5"/>
  <c r="G131" i="5" s="1"/>
  <c r="E131" i="5" s="1"/>
  <c r="D130" i="5"/>
  <c r="G130" i="5" s="1"/>
  <c r="E130" i="5" s="1"/>
  <c r="D129" i="5"/>
  <c r="G129" i="5" s="1"/>
  <c r="E129" i="5" s="1"/>
  <c r="D128" i="5"/>
  <c r="G128" i="5" s="1"/>
  <c r="E128" i="5" s="1"/>
  <c r="D127" i="5"/>
  <c r="G127" i="5" s="1"/>
  <c r="E127" i="5" s="1"/>
  <c r="D126" i="5"/>
  <c r="G126" i="5" s="1"/>
  <c r="N25" i="4"/>
  <c r="H25" i="4"/>
  <c r="N24" i="4"/>
  <c r="H24" i="4"/>
  <c r="N23" i="4"/>
  <c r="H23" i="4"/>
  <c r="O24" i="3"/>
  <c r="I24" i="3"/>
  <c r="O23" i="3"/>
  <c r="I23" i="3"/>
  <c r="O22" i="3"/>
  <c r="I22" i="3"/>
  <c r="F15" i="2"/>
  <c r="O169" i="1"/>
  <c r="K169" i="1"/>
  <c r="E169" i="1"/>
  <c r="H168" i="1"/>
  <c r="H167" i="1"/>
  <c r="H166" i="1"/>
  <c r="H165" i="1"/>
  <c r="H164" i="1"/>
  <c r="O155" i="1"/>
  <c r="K155" i="1"/>
  <c r="E155" i="1"/>
  <c r="H154" i="1"/>
  <c r="H153" i="1"/>
  <c r="H152" i="1"/>
  <c r="H151" i="1"/>
  <c r="H150" i="1"/>
  <c r="O141" i="1"/>
  <c r="K141" i="1"/>
  <c r="E141" i="1"/>
  <c r="H140" i="1"/>
  <c r="H139" i="1"/>
  <c r="H138" i="1"/>
  <c r="H137" i="1"/>
  <c r="H136" i="1"/>
  <c r="G133" i="5" l="1"/>
  <c r="E126" i="5"/>
  <c r="E133" i="5" s="1"/>
  <c r="G163" i="5"/>
  <c r="E156" i="5"/>
  <c r="E163" i="5" s="1"/>
  <c r="H169" i="1"/>
  <c r="H155" i="1"/>
  <c r="H141" i="1"/>
  <c r="G148" i="5"/>
  <c r="H123" i="1" l="1"/>
  <c r="H124" i="1"/>
  <c r="H125" i="1"/>
  <c r="H126" i="1"/>
  <c r="H122" i="1"/>
  <c r="H109" i="1"/>
  <c r="H110" i="1"/>
  <c r="H111" i="1"/>
  <c r="H112" i="1"/>
  <c r="H108" i="1"/>
  <c r="H95" i="1"/>
  <c r="H96" i="1"/>
  <c r="H97" i="1"/>
  <c r="H98" i="1"/>
  <c r="H94" i="1"/>
  <c r="H82" i="1"/>
  <c r="H83" i="1"/>
  <c r="H84" i="1"/>
  <c r="H85" i="1"/>
  <c r="H81" i="1"/>
  <c r="H69" i="1"/>
  <c r="H70" i="1"/>
  <c r="H71" i="1"/>
  <c r="H72" i="1"/>
  <c r="H68" i="1"/>
  <c r="H56" i="1"/>
  <c r="H57" i="1"/>
  <c r="H58" i="1"/>
  <c r="H59" i="1"/>
  <c r="H55" i="1"/>
  <c r="H43" i="1"/>
  <c r="H44" i="1"/>
  <c r="H45" i="1"/>
  <c r="H46" i="1"/>
  <c r="H42" i="1"/>
  <c r="H32" i="1"/>
  <c r="H29" i="1"/>
  <c r="H30" i="1"/>
  <c r="H31" i="1"/>
  <c r="H28" i="1"/>
  <c r="H15" i="1"/>
  <c r="H16" i="1"/>
  <c r="H17" i="1"/>
  <c r="H18" i="1"/>
  <c r="H19" i="1"/>
  <c r="H14" i="1"/>
  <c r="D28" i="13" l="1"/>
  <c r="C178" i="5"/>
  <c r="C119" i="5"/>
  <c r="C105" i="5"/>
  <c r="C91" i="5"/>
  <c r="C77" i="5"/>
  <c r="C63" i="5"/>
  <c r="C49" i="5"/>
  <c r="C34" i="5"/>
  <c r="C19" i="5"/>
  <c r="H26" i="4"/>
  <c r="H22" i="4"/>
  <c r="H21" i="4"/>
  <c r="H20" i="4"/>
  <c r="H19" i="4"/>
  <c r="H18" i="4"/>
  <c r="D194" i="5" l="1"/>
  <c r="E99" i="1"/>
  <c r="E33" i="1"/>
  <c r="E20" i="1"/>
  <c r="M19" i="5" l="1"/>
  <c r="D16" i="5"/>
  <c r="G16" i="5" s="1"/>
  <c r="E16" i="5" s="1"/>
  <c r="D15" i="5"/>
  <c r="G15" i="5" s="1"/>
  <c r="E15" i="5" s="1"/>
  <c r="D14" i="5"/>
  <c r="G14" i="5" s="1"/>
  <c r="E14" i="5" s="1"/>
  <c r="D13" i="5"/>
  <c r="G13" i="5" s="1"/>
  <c r="O20" i="1"/>
  <c r="K20" i="1"/>
  <c r="E13" i="5" l="1"/>
  <c r="E19" i="5" s="1"/>
  <c r="G19" i="5"/>
  <c r="H20" i="1"/>
  <c r="G7" i="11"/>
  <c r="I12" i="8" l="1"/>
  <c r="I16" i="8" l="1"/>
  <c r="D14" i="13"/>
  <c r="M178" i="5" l="1"/>
  <c r="D176" i="5"/>
  <c r="G176" i="5" s="1"/>
  <c r="E176" i="5" s="1"/>
  <c r="D175" i="5"/>
  <c r="G175" i="5" s="1"/>
  <c r="E175" i="5" s="1"/>
  <c r="D174" i="5"/>
  <c r="G174" i="5" s="1"/>
  <c r="E174" i="5" s="1"/>
  <c r="D173" i="5"/>
  <c r="G173" i="5" s="1"/>
  <c r="E173" i="5" s="1"/>
  <c r="D172" i="5"/>
  <c r="G172" i="5" s="1"/>
  <c r="E172" i="5" s="1"/>
  <c r="D171" i="5"/>
  <c r="G171" i="5" s="1"/>
  <c r="E171" i="5" s="1"/>
  <c r="M119" i="5"/>
  <c r="D117" i="5"/>
  <c r="G117" i="5" s="1"/>
  <c r="E117" i="5" s="1"/>
  <c r="D116" i="5"/>
  <c r="G116" i="5" s="1"/>
  <c r="E116" i="5" s="1"/>
  <c r="D115" i="5"/>
  <c r="G115" i="5" s="1"/>
  <c r="E115" i="5" s="1"/>
  <c r="D114" i="5"/>
  <c r="G114" i="5" s="1"/>
  <c r="E114" i="5" s="1"/>
  <c r="D113" i="5"/>
  <c r="G113" i="5" s="1"/>
  <c r="E113" i="5" s="1"/>
  <c r="D112" i="5"/>
  <c r="G112" i="5" s="1"/>
  <c r="E112" i="5" s="1"/>
  <c r="N26" i="4"/>
  <c r="N22" i="4"/>
  <c r="E63" i="11"/>
  <c r="O25" i="3"/>
  <c r="I25" i="3"/>
  <c r="O21" i="3"/>
  <c r="I21" i="3"/>
  <c r="D63" i="11" s="1"/>
  <c r="C63" i="11"/>
  <c r="O127" i="1"/>
  <c r="K127" i="1"/>
  <c r="E127" i="1"/>
  <c r="O113" i="1"/>
  <c r="K113" i="1"/>
  <c r="E113" i="1"/>
  <c r="M105" i="5"/>
  <c r="D103" i="5"/>
  <c r="G103" i="5" s="1"/>
  <c r="E103" i="5" s="1"/>
  <c r="D102" i="5"/>
  <c r="G102" i="5" s="1"/>
  <c r="E102" i="5" s="1"/>
  <c r="D101" i="5"/>
  <c r="G101" i="5" s="1"/>
  <c r="E101" i="5" s="1"/>
  <c r="D100" i="5"/>
  <c r="G100" i="5" s="1"/>
  <c r="E100" i="5" s="1"/>
  <c r="D99" i="5"/>
  <c r="G99" i="5" s="1"/>
  <c r="E99" i="5" s="1"/>
  <c r="D98" i="5"/>
  <c r="G98" i="5" s="1"/>
  <c r="E98" i="5" s="1"/>
  <c r="N21" i="4"/>
  <c r="E49" i="11"/>
  <c r="O20" i="3"/>
  <c r="I20" i="3"/>
  <c r="D49" i="11" s="1"/>
  <c r="C49" i="11"/>
  <c r="O99" i="1"/>
  <c r="K99" i="1"/>
  <c r="D23" i="13"/>
  <c r="D18" i="13"/>
  <c r="M91" i="5"/>
  <c r="D89" i="5"/>
  <c r="G89" i="5" s="1"/>
  <c r="E89" i="5" s="1"/>
  <c r="D88" i="5"/>
  <c r="G88" i="5" s="1"/>
  <c r="E88" i="5" s="1"/>
  <c r="D87" i="5"/>
  <c r="G87" i="5" s="1"/>
  <c r="E87" i="5" s="1"/>
  <c r="D86" i="5"/>
  <c r="G86" i="5" s="1"/>
  <c r="E86" i="5" s="1"/>
  <c r="D85" i="5"/>
  <c r="G85" i="5" s="1"/>
  <c r="E85" i="5" s="1"/>
  <c r="D84" i="5"/>
  <c r="G84" i="5" s="1"/>
  <c r="E84" i="5" s="1"/>
  <c r="M77" i="5"/>
  <c r="D75" i="5"/>
  <c r="G75" i="5" s="1"/>
  <c r="E75" i="5" s="1"/>
  <c r="D74" i="5"/>
  <c r="G74" i="5" s="1"/>
  <c r="E74" i="5" s="1"/>
  <c r="D73" i="5"/>
  <c r="G73" i="5" s="1"/>
  <c r="E73" i="5" s="1"/>
  <c r="D72" i="5"/>
  <c r="G72" i="5" s="1"/>
  <c r="E72" i="5" s="1"/>
  <c r="D71" i="5"/>
  <c r="G71" i="5" s="1"/>
  <c r="E71" i="5" s="1"/>
  <c r="D70" i="5"/>
  <c r="G70" i="5" s="1"/>
  <c r="E70" i="5" s="1"/>
  <c r="E77" i="5" s="1"/>
  <c r="N20" i="4"/>
  <c r="E42" i="11"/>
  <c r="N19" i="4"/>
  <c r="E35" i="11"/>
  <c r="O19" i="3"/>
  <c r="I19" i="3"/>
  <c r="D42" i="11" s="1"/>
  <c r="O18" i="3"/>
  <c r="I18" i="3"/>
  <c r="D35" i="11" s="1"/>
  <c r="C42" i="11"/>
  <c r="C35" i="11"/>
  <c r="O86" i="1"/>
  <c r="K86" i="1"/>
  <c r="E86" i="1"/>
  <c r="O73" i="1"/>
  <c r="K73" i="1"/>
  <c r="E73" i="1"/>
  <c r="D26" i="13"/>
  <c r="D27" i="13"/>
  <c r="D25" i="13"/>
  <c r="D17" i="13"/>
  <c r="D24" i="13"/>
  <c r="D22" i="13"/>
  <c r="D21" i="13"/>
  <c r="G43" i="5"/>
  <c r="E43" i="5" s="1"/>
  <c r="M34" i="5"/>
  <c r="D32" i="5"/>
  <c r="G32" i="5" s="1"/>
  <c r="E32" i="5" s="1"/>
  <c r="D31" i="5"/>
  <c r="G31" i="5" s="1"/>
  <c r="E31" i="5" s="1"/>
  <c r="D30" i="5"/>
  <c r="G30" i="5" s="1"/>
  <c r="E30" i="5" s="1"/>
  <c r="D29" i="5"/>
  <c r="G29" i="5" s="1"/>
  <c r="E29" i="5" s="1"/>
  <c r="D28" i="5"/>
  <c r="G28" i="5" s="1"/>
  <c r="E28" i="5" s="1"/>
  <c r="D27" i="5"/>
  <c r="G27" i="5" s="1"/>
  <c r="E27" i="5" s="1"/>
  <c r="E178" i="5" l="1"/>
  <c r="E34" i="5"/>
  <c r="E119" i="5"/>
  <c r="E91" i="5"/>
  <c r="E105" i="5"/>
  <c r="D70" i="11"/>
  <c r="C70" i="11"/>
  <c r="E70" i="11"/>
  <c r="G178" i="5"/>
  <c r="G70" i="11" s="1"/>
  <c r="H127" i="1"/>
  <c r="B70" i="11" s="1"/>
  <c r="H86" i="1"/>
  <c r="B42" i="11" s="1"/>
  <c r="G34" i="5"/>
  <c r="G14" i="11" s="1"/>
  <c r="G119" i="5"/>
  <c r="G63" i="11" s="1"/>
  <c r="G91" i="5"/>
  <c r="G42" i="11" s="1"/>
  <c r="H99" i="1"/>
  <c r="B49" i="11" s="1"/>
  <c r="G105" i="5"/>
  <c r="G49" i="11" s="1"/>
  <c r="H73" i="1"/>
  <c r="B35" i="11" s="1"/>
  <c r="G77" i="5"/>
  <c r="G35" i="11" s="1"/>
  <c r="H113" i="1"/>
  <c r="B63" i="11" s="1"/>
  <c r="H56" i="11" l="1"/>
  <c r="H49" i="11"/>
  <c r="H70" i="11"/>
  <c r="H42" i="11"/>
  <c r="H35" i="11"/>
  <c r="H63" i="11"/>
  <c r="I17" i="3"/>
  <c r="C21" i="11" l="1"/>
  <c r="C14" i="11"/>
  <c r="C28" i="11" l="1"/>
  <c r="M63" i="5"/>
  <c r="D61" i="5"/>
  <c r="G61" i="5" s="1"/>
  <c r="E61" i="5" s="1"/>
  <c r="D60" i="5"/>
  <c r="G60" i="5" s="1"/>
  <c r="E60" i="5" s="1"/>
  <c r="D59" i="5"/>
  <c r="G59" i="5" s="1"/>
  <c r="E59" i="5" s="1"/>
  <c r="D58" i="5"/>
  <c r="G58" i="5" s="1"/>
  <c r="E58" i="5" s="1"/>
  <c r="D57" i="5"/>
  <c r="G57" i="5" s="1"/>
  <c r="D56" i="5"/>
  <c r="G56" i="5" s="1"/>
  <c r="E56" i="5" s="1"/>
  <c r="M49" i="5"/>
  <c r="D47" i="5"/>
  <c r="G47" i="5" s="1"/>
  <c r="E47" i="5" s="1"/>
  <c r="D46" i="5"/>
  <c r="G46" i="5" s="1"/>
  <c r="E46" i="5" s="1"/>
  <c r="D45" i="5"/>
  <c r="G45" i="5" s="1"/>
  <c r="E45" i="5" s="1"/>
  <c r="D44" i="5"/>
  <c r="G44" i="5" s="1"/>
  <c r="E44" i="5" s="1"/>
  <c r="D42" i="5"/>
  <c r="G42" i="5" s="1"/>
  <c r="E42" i="5" s="1"/>
  <c r="N18" i="4"/>
  <c r="N17" i="4"/>
  <c r="E21" i="11"/>
  <c r="N16" i="4"/>
  <c r="E14" i="11"/>
  <c r="O17" i="3"/>
  <c r="O16" i="3"/>
  <c r="D21" i="11"/>
  <c r="O15" i="3"/>
  <c r="D14" i="11"/>
  <c r="O60" i="1"/>
  <c r="K60" i="1"/>
  <c r="E60" i="1"/>
  <c r="O47" i="1"/>
  <c r="K47" i="1"/>
  <c r="E47" i="1"/>
  <c r="O33" i="1"/>
  <c r="K33" i="1"/>
  <c r="G183" i="5" l="1"/>
  <c r="E57" i="5"/>
  <c r="E49" i="5"/>
  <c r="E63" i="5"/>
  <c r="D197" i="5" s="1"/>
  <c r="G186" i="5"/>
  <c r="G185" i="5"/>
  <c r="G187" i="5"/>
  <c r="G184" i="5"/>
  <c r="G182" i="5"/>
  <c r="E28" i="11"/>
  <c r="D28" i="11"/>
  <c r="G49" i="5"/>
  <c r="G21" i="11" s="1"/>
  <c r="G63" i="5"/>
  <c r="G28" i="11" s="1"/>
  <c r="H47" i="1"/>
  <c r="B21" i="11" s="1"/>
  <c r="H60" i="1"/>
  <c r="B28" i="11" s="1"/>
  <c r="H33" i="1"/>
  <c r="H172" i="1" s="1"/>
  <c r="D20" i="13"/>
  <c r="D19" i="13"/>
  <c r="D16" i="13"/>
  <c r="D15" i="13"/>
  <c r="D13" i="13"/>
  <c r="I7" i="13"/>
  <c r="I29" i="13"/>
  <c r="I33" i="13" s="1"/>
  <c r="B14" i="11" l="1"/>
  <c r="G188" i="5"/>
  <c r="D15" i="8" s="1"/>
  <c r="H21" i="11"/>
  <c r="D29" i="13"/>
  <c r="D33" i="13" s="1"/>
  <c r="B7" i="11"/>
  <c r="N15" i="4"/>
  <c r="O14" i="3"/>
  <c r="I11" i="8"/>
  <c r="J7" i="8"/>
  <c r="I15" i="8"/>
  <c r="M7" i="5"/>
  <c r="I14" i="8"/>
  <c r="O7" i="4"/>
  <c r="I13" i="8"/>
  <c r="P7" i="3"/>
  <c r="O7" i="1"/>
  <c r="D16" i="8" l="1"/>
  <c r="H78" i="11"/>
  <c r="C7" i="11"/>
  <c r="D12" i="8"/>
  <c r="H174" i="1"/>
  <c r="D11" i="8" s="1"/>
  <c r="I17" i="8"/>
  <c r="E7" i="11" l="1"/>
  <c r="D14" i="8"/>
  <c r="D7" i="11"/>
  <c r="D13" i="8"/>
  <c r="H14" i="11"/>
  <c r="H28" i="11"/>
  <c r="H7" i="11" l="1"/>
  <c r="D17" i="8"/>
  <c r="H80" i="11" l="1"/>
</calcChain>
</file>

<file path=xl/sharedStrings.xml><?xml version="1.0" encoding="utf-8"?>
<sst xmlns="http://schemas.openxmlformats.org/spreadsheetml/2006/main" count="1347" uniqueCount="167">
  <si>
    <t>PROJETADO</t>
  </si>
  <si>
    <t>ITINERÁRIO</t>
  </si>
  <si>
    <t>PAX</t>
  </si>
  <si>
    <t>CUSTO POR TRECHO</t>
  </si>
  <si>
    <t xml:space="preserve">CONSOLIDADO </t>
  </si>
  <si>
    <t>NACIONAL</t>
  </si>
  <si>
    <t>RECIFE/SP/RECIFE</t>
  </si>
  <si>
    <t>RJ/SP/RJ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</si>
  <si>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</si>
  <si>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</si>
  <si>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</si>
  <si>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REALIZADO</t>
  </si>
  <si>
    <t>TOTAL</t>
  </si>
  <si>
    <t>Diferença</t>
  </si>
  <si>
    <t>Aéreo Nacional</t>
  </si>
  <si>
    <t>Aéreo Internacional</t>
  </si>
  <si>
    <t xml:space="preserve">DESCONTO </t>
  </si>
  <si>
    <t>TX DE EMBARQUE</t>
  </si>
  <si>
    <t>CONSOLIDADO GERAL - PROJETADO</t>
  </si>
  <si>
    <t>CONSOLIDADO GERAL - REALIZADO</t>
  </si>
  <si>
    <t>DIÁRIA</t>
  </si>
  <si>
    <t>Hospedagem</t>
  </si>
  <si>
    <t>ISS</t>
  </si>
  <si>
    <t>TIPO</t>
  </si>
  <si>
    <t>QUANTIDADE</t>
  </si>
  <si>
    <t>DUPLO</t>
  </si>
  <si>
    <t>Refeição</t>
  </si>
  <si>
    <t>Locação Van</t>
  </si>
  <si>
    <t>Atualizado:</t>
  </si>
  <si>
    <t>COORDENADOR MODALIDADE</t>
  </si>
  <si>
    <t>TÉCNICO</t>
  </si>
  <si>
    <t>FISIOTERAPEUTA</t>
  </si>
  <si>
    <t>MÉDICO</t>
  </si>
  <si>
    <t>VALOR</t>
  </si>
  <si>
    <t>FUNÇÃO</t>
  </si>
  <si>
    <t>QTS</t>
  </si>
  <si>
    <t>Dias:</t>
  </si>
  <si>
    <t>Pró-labore</t>
  </si>
  <si>
    <t>PATRONAL</t>
  </si>
  <si>
    <t>PASSAGEM AÉREA</t>
  </si>
  <si>
    <t>HOSPEDAGEM</t>
  </si>
  <si>
    <t>ALIMENTAÇÃO</t>
  </si>
  <si>
    <t>TRANSPORTE</t>
  </si>
  <si>
    <t>PRÓ-LABORE</t>
  </si>
  <si>
    <t>ITENS</t>
  </si>
  <si>
    <t>STAFF TECNICO</t>
  </si>
  <si>
    <t>AEREOS</t>
  </si>
  <si>
    <t>SEGURO VIAGEM</t>
  </si>
  <si>
    <t>CURITIBA/SP/CURITIBA</t>
  </si>
  <si>
    <t>UBERABA/SP/UBERABA</t>
  </si>
  <si>
    <r>
      <t>Local:</t>
    </r>
    <r>
      <rPr>
        <sz val="11"/>
        <color theme="1"/>
        <rFont val="Calibri"/>
        <family val="2"/>
        <scheme val="minor"/>
      </rPr>
      <t xml:space="preserve"> SÃO PAULO - SP</t>
    </r>
  </si>
  <si>
    <t>UBERLÂNDIA/SP/UBERLÂNDIA</t>
  </si>
  <si>
    <r>
      <t>Local:</t>
    </r>
    <r>
      <rPr>
        <sz val="11"/>
        <color theme="1"/>
        <rFont val="Calibri"/>
        <family val="2"/>
        <scheme val="minor"/>
      </rPr>
      <t xml:space="preserve"> SEUL/CORÉIA DO SUL</t>
    </r>
  </si>
  <si>
    <t>SEUL/CORÉIA DO SUL</t>
  </si>
  <si>
    <t>Período Realizado:</t>
  </si>
  <si>
    <t>CONSOLIDADO DAS AÇÕES - BOCHA</t>
  </si>
  <si>
    <t>DIRETOR TECNICO</t>
  </si>
  <si>
    <t xml:space="preserve">Aéreo Nacional </t>
  </si>
  <si>
    <t>UNIFORMES</t>
  </si>
  <si>
    <r>
      <t>Dias:</t>
    </r>
    <r>
      <rPr>
        <sz val="11"/>
        <rFont val="Calibri"/>
        <family val="2"/>
      </rPr>
      <t xml:space="preserve"> 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</si>
  <si>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</t>
    </r>
  </si>
  <si>
    <t xml:space="preserve">Período Previsto: </t>
  </si>
  <si>
    <r>
      <t>Dias:</t>
    </r>
    <r>
      <rPr>
        <sz val="11"/>
        <color theme="1"/>
        <rFont val="Calibri"/>
        <family val="2"/>
        <scheme val="minor"/>
      </rPr>
      <t xml:space="preserve"> 6</t>
    </r>
  </si>
  <si>
    <t>Local: ÁGUAS DE LINDÓIA - SP</t>
  </si>
  <si>
    <t>Período Previsto: 27 DE JANEIRO A 01 DE FEVEREIRO DE 2015</t>
  </si>
  <si>
    <t>Período Previsto: 24 DE FEVEREIRO A 01 DE MARÇO DE 2015</t>
  </si>
  <si>
    <t>Período Previsto: 24 A 29 DE MARÇO DE 2015</t>
  </si>
  <si>
    <t>ÁGUAS DE LINDÓIA - SP</t>
  </si>
  <si>
    <t>Tênis Branco</t>
  </si>
  <si>
    <t>Meia Branca</t>
  </si>
  <si>
    <t>Período Previsto: 28 DE ABRIL A 03 DE MAIO DE 2015</t>
  </si>
  <si>
    <t>Período Previsto: 26 A 31 DE MAIO DE 2015</t>
  </si>
  <si>
    <t>TOTAL GERAL BOCHA 2014-2015</t>
  </si>
  <si>
    <t>Local: LISBOA - PORTUGAL</t>
  </si>
  <si>
    <t>Período Previsto: 16 A 21 DE JUNHO DE 2015</t>
  </si>
  <si>
    <t>Período Previsto: 21 A 26 DE JULHO DE 2015</t>
  </si>
  <si>
    <t>MATERIAL ESPORTIVO</t>
  </si>
  <si>
    <t xml:space="preserve">3 - VI FASE DE TREINAMENTO - SELEÇÃO PERMANENTE  DE BOCHA PARALÍMPICA </t>
  </si>
  <si>
    <t xml:space="preserve">5 -  I FASE DE TREINAMENTO - SELEÇÃO PERMANENTE  DE BOCHA PARALÍMPICA </t>
  </si>
  <si>
    <t xml:space="preserve">6 -  II FASE DE TREINAMENTO - SELEÇÃO PERMANENTE  DE BOCHA PARALÍMPICA </t>
  </si>
  <si>
    <t xml:space="preserve">7 -  III FASE DE TREINAMENTO - SELEÇÃO PERMANENTE  DE BOCHA PARALÍMPICA </t>
  </si>
  <si>
    <t xml:space="preserve">8 -  IV FASE DE TREINAMENTO - SELEÇÃO PERMANENTE  DE BOCHA PARALÍMPICA </t>
  </si>
  <si>
    <t xml:space="preserve">9 -  V FASE DE TREINAMENTO - SELEÇÃO PERMANENTE  DE BOCHA PARALÍMPICA </t>
  </si>
  <si>
    <t xml:space="preserve">10 -  VI FASE DE TREINAMENTO - SELEÇÃO PERMANENTE  DE BOCHA PARALÍMPICA </t>
  </si>
  <si>
    <t xml:space="preserve">12 -  VII FASE DE TREINAMENTO - SELEÇÃO PERMANENTE  DE BOCHA PARALÍMPICA </t>
  </si>
  <si>
    <t>13 -  FASE ESPECIAL DE TREINAMENTO - SELEÇÃO PERMANENTE  DE BOCHA PARALÍMPICA  COM SELEÇÃO DA ARGENTINA</t>
  </si>
  <si>
    <t>11 - INTERCÂMBIO DE TREINAMENTO - LISBOA / PORTUGAL</t>
  </si>
  <si>
    <t xml:space="preserve">7 - III FASE DE TREINAMENTO - SELEÇÃO PERMANENTE  DE BOCHA PARALÍMPICA </t>
  </si>
  <si>
    <t xml:space="preserve">8 - IV FASE DE TREINAMENTO - SELEÇÃO PERMANENTE  DE BOCHA PARALÍMPICA </t>
  </si>
  <si>
    <t xml:space="preserve">9 - V FASE DE TREINAMENTO - SELEÇÃO PERMANENTE  DE BOCHA PARALÍMPICA </t>
  </si>
  <si>
    <t xml:space="preserve">10 - VI FASE DE TREINAMENTO - SELEÇÃO PERMANENTE  DE BOCHA PARALÍMPICA </t>
  </si>
  <si>
    <t xml:space="preserve">12 - VII FASE DE TREINAMENTO - SELEÇÃO PERMANENTE  DE BOCHA PARALÍMPICA 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</si>
  <si>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 Abril 2015</t>
    </r>
  </si>
  <si>
    <t>Uniformes</t>
  </si>
  <si>
    <r>
      <t>Dias:</t>
    </r>
    <r>
      <rPr>
        <sz val="11"/>
        <color theme="1"/>
        <rFont val="Calibri"/>
        <family val="2"/>
        <scheme val="minor"/>
      </rPr>
      <t xml:space="preserve"> 7</t>
    </r>
  </si>
  <si>
    <t>COORDENADOR DE EVENTO</t>
  </si>
  <si>
    <t>CUSTO POR TRECHO I</t>
  </si>
  <si>
    <t>CUSTO POR TRECHO II</t>
  </si>
  <si>
    <t>BOLSA (s/ patronal)</t>
  </si>
  <si>
    <t>Encargos</t>
  </si>
  <si>
    <t>PAGAMENTOS -  PRÓ LABORE</t>
  </si>
  <si>
    <t>Pontual</t>
  </si>
  <si>
    <t>PAGAMENTOS -  TRIBUTOS</t>
  </si>
  <si>
    <t>RESUMO DETALHADO - BOCHA</t>
  </si>
  <si>
    <t>ORIGEM</t>
  </si>
  <si>
    <t>DESTINO</t>
  </si>
  <si>
    <t>São Paulo</t>
  </si>
  <si>
    <t>Uberlândia</t>
  </si>
  <si>
    <t>Recife</t>
  </si>
  <si>
    <t>Rio de Janeiro</t>
  </si>
  <si>
    <t>Uberaba</t>
  </si>
  <si>
    <t>Curitiba</t>
  </si>
  <si>
    <t>ida e volta</t>
  </si>
  <si>
    <t>LOCAL</t>
  </si>
  <si>
    <t>ÁGUAS DE LINDÓIA (SP)</t>
  </si>
  <si>
    <t>Águas de Lindóia (SP)</t>
  </si>
  <si>
    <t>Camisa Polo Representação</t>
  </si>
  <si>
    <t>Camisa Polo para Classificadores</t>
  </si>
  <si>
    <t>Conjunto de Agasalho (Calça e Casaco)</t>
  </si>
  <si>
    <t>Camisa Dry Fit</t>
  </si>
  <si>
    <t>Camisa de Malha Representação</t>
  </si>
  <si>
    <t>Camisa de Malha TreinO</t>
  </si>
  <si>
    <t xml:space="preserve">Mala Viagem </t>
  </si>
  <si>
    <t>Mochila</t>
  </si>
  <si>
    <t>Calça Tactel</t>
  </si>
  <si>
    <t>Bermuda Representação</t>
  </si>
  <si>
    <t>Bermuda Treino</t>
  </si>
  <si>
    <t>Conjunto de Moleton Flanelado</t>
  </si>
  <si>
    <t>Boné em Tactel</t>
  </si>
  <si>
    <t>Camisa de Malha de Manga Longa</t>
  </si>
  <si>
    <t xml:space="preserve">1 - CAMPEONATO BRASILEIRO DE BOCHA PARALÍMPICA </t>
  </si>
  <si>
    <t>Período Previsto: 10 A 14 DE NOVEMBRO DE 2014</t>
  </si>
  <si>
    <r>
      <t>Dias:</t>
    </r>
    <r>
      <rPr>
        <sz val="11"/>
        <color theme="1"/>
        <rFont val="Calibri"/>
        <family val="2"/>
        <scheme val="minor"/>
      </rPr>
      <t xml:space="preserve"> 5</t>
    </r>
  </si>
  <si>
    <t>Período Previsto: 18 A 23 DE AGOSTO DE 2015</t>
  </si>
  <si>
    <t xml:space="preserve">14 - IX FASE DE TREINAMENTO - SELEÇÃO PERMANENTE  DE BOCHA PARALÍMPICA </t>
  </si>
  <si>
    <t xml:space="preserve">13 -  VIII FASE DE TREINAMENTO - SELEÇÃO PERMANENTE  DE BOCHA PARALÍMPICA </t>
  </si>
  <si>
    <t>Período Previsto: 22 A 27 DE SETEMBRO DE 2015</t>
  </si>
  <si>
    <t xml:space="preserve">15 - X FASE DE TREINAMENTO - SELEÇÃO PERMANENTE  DE BOCHA PARALÍMPICA </t>
  </si>
  <si>
    <t>Período Previsto: 20 A 25 DE OUTUBRO DE 2015</t>
  </si>
  <si>
    <t xml:space="preserve">15 - XI FASE DE TREINAMENTO - SELEÇÃO PERMANENTE  DE BOCHA PARALÍMPICA </t>
  </si>
  <si>
    <t>Período Previsto: 24 A 29 DE NOVEMBRO DE 2015</t>
  </si>
  <si>
    <t>1 - CAMPEONATO BRASILEIRO DE BOCHA PARALÍMPICA</t>
  </si>
  <si>
    <t>COORDENADOR</t>
  </si>
  <si>
    <t>CLASSIFICADOR</t>
  </si>
  <si>
    <t>ÁRBITRO</t>
  </si>
  <si>
    <t>APOIO</t>
  </si>
  <si>
    <t xml:space="preserve">16 - XI FASE DE TREINAMENTO - SELEÇÃO PERMANENTE  DE BOCHA PARALÍMPICA </t>
  </si>
  <si>
    <t>Período Previsto: 24 A 28 DE NOVEMBRO DE 2015</t>
  </si>
  <si>
    <t>CAMPARATIVO DE VALORES</t>
  </si>
  <si>
    <t>SAL DE TERRA</t>
  </si>
  <si>
    <t>ALPHA COMERCIAL</t>
  </si>
  <si>
    <t>COTEX BRASIL</t>
  </si>
  <si>
    <t>VI FASE DE TREINAMENTO - SELEÇÃO PERMANENTE  DE BOCHA</t>
  </si>
  <si>
    <t>I FASE DE TREINAMENTO - SELEÇÃO PERMANENTE  DE BOCHA</t>
  </si>
  <si>
    <t>II FASE DE TREINAMENTO - SELEÇÃO PERMANENTE  DE BOCHA</t>
  </si>
  <si>
    <t>III FASE DE TREINAMENTO - SELEÇÃO PERMANENTE  DE BOCHA</t>
  </si>
  <si>
    <t xml:space="preserve">IV FASE DE TREINAMENTO - SELEÇÃO PERMANENTE  DE BOCHA </t>
  </si>
  <si>
    <t xml:space="preserve">V FASE DE TREINAMENTO - SELEÇÃO PERMANENTE  DE BOCHA </t>
  </si>
  <si>
    <t xml:space="preserve">VI FASE DE TREINAMENTO - SELEÇÃO PERMANENTE  DE BOCHA </t>
  </si>
  <si>
    <t>INTERCÂMBIO DE TREINAMENTO - LISBOA / PORTUGAL</t>
  </si>
  <si>
    <t>VII FASE DE TREINAMENTO - SELEÇÃO PERMANENTE  DE BOCHA</t>
  </si>
  <si>
    <t>FASE ESPECIAL DE TREINAMENTO DE BOCHA COM SELEÇÃO DA ARGENTINA</t>
  </si>
  <si>
    <t>boc</t>
  </si>
  <si>
    <t>DIAS</t>
  </si>
  <si>
    <t>modal</t>
  </si>
  <si>
    <t>idevento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</si>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</sst>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&quot;\ #,##0.00"/>
    <numFmt numFmtId="166" formatCode="_([$R$ -416]* #,##0.00_);_([$R$ -416]* \(#,##0.00\);_([$R$ -416]* &quot;-&quot;??_);_(@_)"/>
    <numFmt numFmtId="167" formatCode="&quot;R$ &quot;#,##0.00"/>
    <numFmt numFmtId="168" formatCode="_-[$R$-416]\ * #,##0.00_-;\-[$R$-416]\ * #,##0.00_-;_-[$R$-416]\ * &quot;-&quot;??_-;_-@_-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name val="Arial Narrow"/>
      <family val="2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rgb="FF44444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0" fontId="9" fillId="0" borderId="0"/>
  </cellStyleXfs>
  <cellXfs count="179">
    <xf numFmtId="0" fontId="0" fillId="0" borderId="0" xfId="0"/>
    <xf numFmtId="0" fontId="0" fillId="2" borderId="0" xfId="0" applyFill="1"/>
    <xf numFmtId="0" fontId="10" fillId="2" borderId="0" xfId="0" applyFont="1" applyFill="1"/>
    <xf numFmtId="0" fontId="11" fillId="3" borderId="1" xfId="0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/>
    </xf>
    <xf numFmtId="44" fontId="13" fillId="0" borderId="1" xfId="1" applyNumberFormat="1" applyFont="1" applyFill="1" applyBorder="1" applyAlignment="1">
      <alignment horizontal="center"/>
    </xf>
    <xf numFmtId="165" fontId="12" fillId="4" borderId="1" xfId="0" applyNumberFormat="1" applyFont="1" applyFill="1" applyBorder="1"/>
    <xf numFmtId="0" fontId="11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right" vertical="center"/>
    </xf>
    <xf numFmtId="0" fontId="11" fillId="2" borderId="0" xfId="0" applyFont="1" applyFill="1"/>
    <xf numFmtId="0" fontId="17" fillId="4" borderId="2" xfId="0" applyFont="1" applyFill="1" applyBorder="1" applyAlignment="1">
      <alignment horizontal="center" vertical="center"/>
    </xf>
    <xf numFmtId="165" fontId="17" fillId="4" borderId="2" xfId="0" applyNumberFormat="1" applyFont="1" applyFill="1" applyBorder="1" applyAlignment="1">
      <alignment horizontal="center" vertical="center" wrapText="1"/>
    </xf>
    <xf numFmtId="165" fontId="17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 wrapText="1"/>
    </xf>
    <xf numFmtId="165" fontId="4" fillId="4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18" fillId="0" borderId="0" xfId="0" applyFont="1" applyBorder="1" applyAlignment="1">
      <alignment horizontal="center"/>
    </xf>
    <xf numFmtId="0" fontId="0" fillId="0" borderId="0" xfId="0" applyBorder="1"/>
    <xf numFmtId="0" fontId="19" fillId="2" borderId="0" xfId="0" applyFont="1" applyFill="1"/>
    <xf numFmtId="165" fontId="15" fillId="3" borderId="4" xfId="0" applyNumberFormat="1" applyFont="1" applyFill="1" applyBorder="1" applyAlignment="1">
      <alignment horizontal="right" vertical="center"/>
    </xf>
    <xf numFmtId="165" fontId="4" fillId="4" borderId="5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0" fontId="0" fillId="2" borderId="0" xfId="0" applyFill="1" applyAlignment="1">
      <alignment horizontal="left"/>
    </xf>
    <xf numFmtId="0" fontId="20" fillId="0" borderId="0" xfId="0" applyFont="1"/>
    <xf numFmtId="22" fontId="20" fillId="0" borderId="0" xfId="0" applyNumberFormat="1" applyFont="1"/>
    <xf numFmtId="0" fontId="21" fillId="3" borderId="1" xfId="0" applyFont="1" applyFill="1" applyBorder="1" applyAlignment="1">
      <alignment vertical="center"/>
    </xf>
    <xf numFmtId="167" fontId="11" fillId="3" borderId="1" xfId="2" applyNumberFormat="1" applyFont="1" applyFill="1" applyBorder="1" applyAlignment="1">
      <alignment vertical="center"/>
    </xf>
    <xf numFmtId="165" fontId="11" fillId="3" borderId="1" xfId="0" applyNumberFormat="1" applyFont="1" applyFill="1" applyBorder="1" applyAlignment="1">
      <alignment vertical="center"/>
    </xf>
    <xf numFmtId="4" fontId="10" fillId="5" borderId="0" xfId="0" applyNumberFormat="1" applyFont="1" applyFill="1" applyAlignment="1">
      <alignment horizontal="center"/>
    </xf>
    <xf numFmtId="0" fontId="11" fillId="3" borderId="1" xfId="0" applyFont="1" applyFill="1" applyBorder="1" applyAlignment="1">
      <alignment horizontal="left" vertical="center"/>
    </xf>
    <xf numFmtId="4" fontId="0" fillId="0" borderId="0" xfId="0" applyNumberFormat="1"/>
    <xf numFmtId="0" fontId="0" fillId="5" borderId="0" xfId="0" applyFill="1"/>
    <xf numFmtId="165" fontId="0" fillId="0" borderId="0" xfId="0" applyNumberFormat="1"/>
    <xf numFmtId="167" fontId="0" fillId="5" borderId="0" xfId="0" applyNumberFormat="1" applyFill="1"/>
    <xf numFmtId="166" fontId="10" fillId="0" borderId="0" xfId="0" applyNumberFormat="1" applyFont="1" applyFill="1" applyAlignment="1">
      <alignment horizontal="center"/>
    </xf>
    <xf numFmtId="0" fontId="10" fillId="5" borderId="0" xfId="0" applyFont="1" applyFill="1" applyAlignment="1"/>
    <xf numFmtId="166" fontId="10" fillId="5" borderId="0" xfId="0" applyNumberFormat="1" applyFont="1" applyFill="1" applyAlignment="1"/>
    <xf numFmtId="166" fontId="0" fillId="0" borderId="6" xfId="0" applyNumberFormat="1" applyBorder="1"/>
    <xf numFmtId="166" fontId="10" fillId="5" borderId="0" xfId="0" applyNumberFormat="1" applyFont="1" applyFill="1"/>
    <xf numFmtId="165" fontId="4" fillId="4" borderId="7" xfId="0" applyNumberFormat="1" applyFont="1" applyFill="1" applyBorder="1" applyAlignment="1">
      <alignment horizontal="center" vertical="center" wrapText="1"/>
    </xf>
    <xf numFmtId="165" fontId="22" fillId="0" borderId="1" xfId="0" applyNumberFormat="1" applyFont="1" applyFill="1" applyBorder="1" applyAlignment="1">
      <alignment horizontal="center" vertical="center" wrapText="1"/>
    </xf>
    <xf numFmtId="165" fontId="22" fillId="0" borderId="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/>
    <xf numFmtId="0" fontId="10" fillId="4" borderId="3" xfId="0" applyFont="1" applyFill="1" applyBorder="1" applyAlignment="1"/>
    <xf numFmtId="1" fontId="10" fillId="4" borderId="8" xfId="0" applyNumberFormat="1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0" fillId="3" borderId="0" xfId="0" applyFill="1"/>
    <xf numFmtId="0" fontId="10" fillId="0" borderId="0" xfId="0" applyFont="1" applyFill="1" applyBorder="1" applyAlignment="1">
      <alignment horizontal="center"/>
    </xf>
    <xf numFmtId="165" fontId="12" fillId="0" borderId="0" xfId="0" applyNumberFormat="1" applyFont="1" applyFill="1" applyBorder="1"/>
    <xf numFmtId="0" fontId="21" fillId="3" borderId="10" xfId="0" applyFont="1" applyFill="1" applyBorder="1" applyAlignment="1">
      <alignment vertical="center"/>
    </xf>
    <xf numFmtId="165" fontId="11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/>
    <xf numFmtId="165" fontId="24" fillId="6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5" fontId="26" fillId="8" borderId="1" xfId="0" applyNumberFormat="1" applyFont="1" applyFill="1" applyBorder="1" applyAlignment="1">
      <alignment horizontal="center" vertical="center"/>
    </xf>
    <xf numFmtId="0" fontId="27" fillId="2" borderId="0" xfId="0" applyFont="1" applyFill="1"/>
    <xf numFmtId="0" fontId="28" fillId="2" borderId="0" xfId="0" applyFont="1" applyFill="1"/>
    <xf numFmtId="0" fontId="29" fillId="2" borderId="0" xfId="0" applyFont="1" applyFill="1"/>
    <xf numFmtId="0" fontId="30" fillId="2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165" fontId="23" fillId="3" borderId="3" xfId="0" applyNumberFormat="1" applyFont="1" applyFill="1" applyBorder="1" applyAlignment="1">
      <alignment horizontal="center" vertical="center"/>
    </xf>
    <xf numFmtId="165" fontId="23" fillId="3" borderId="1" xfId="0" applyNumberFormat="1" applyFont="1" applyFill="1" applyBorder="1" applyAlignment="1">
      <alignment horizontal="center" vertical="center"/>
    </xf>
    <xf numFmtId="0" fontId="29" fillId="0" borderId="0" xfId="0" applyFont="1"/>
    <xf numFmtId="0" fontId="3" fillId="2" borderId="0" xfId="0" applyFont="1" applyFill="1"/>
    <xf numFmtId="0" fontId="1" fillId="2" borderId="0" xfId="0" applyFont="1" applyFill="1"/>
    <xf numFmtId="0" fontId="10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3" fillId="7" borderId="0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26" fillId="3" borderId="0" xfId="0" applyFont="1" applyFill="1" applyAlignment="1">
      <alignment horizontal="left"/>
    </xf>
    <xf numFmtId="165" fontId="4" fillId="4" borderId="9" xfId="0" applyNumberFormat="1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3" fillId="7" borderId="0" xfId="0" applyFont="1" applyFill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0" fillId="4" borderId="3" xfId="0" applyFont="1" applyFill="1" applyBorder="1" applyAlignment="1">
      <alignment horizontal="center"/>
    </xf>
    <xf numFmtId="166" fontId="0" fillId="0" borderId="0" xfId="0" applyNumberFormat="1"/>
    <xf numFmtId="0" fontId="16" fillId="2" borderId="0" xfId="0" applyFont="1" applyFill="1" applyAlignment="1">
      <alignment horizontal="center"/>
    </xf>
    <xf numFmtId="0" fontId="23" fillId="7" borderId="0" xfId="0" applyFont="1" applyFill="1" applyBorder="1" applyAlignment="1">
      <alignment horizontal="center"/>
    </xf>
    <xf numFmtId="165" fontId="23" fillId="3" borderId="3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10" fillId="3" borderId="0" xfId="0" applyFont="1" applyFill="1" applyBorder="1" applyAlignment="1">
      <alignment horizontal="center"/>
    </xf>
    <xf numFmtId="165" fontId="12" fillId="3" borderId="0" xfId="0" applyNumberFormat="1" applyFont="1" applyFill="1" applyBorder="1"/>
    <xf numFmtId="165" fontId="23" fillId="3" borderId="0" xfId="0" applyNumberFormat="1" applyFont="1" applyFill="1" applyBorder="1" applyAlignment="1">
      <alignment horizontal="center" vertical="center"/>
    </xf>
    <xf numFmtId="165" fontId="24" fillId="6" borderId="0" xfId="0" applyNumberFormat="1" applyFont="1" applyFill="1" applyBorder="1" applyAlignment="1">
      <alignment horizontal="center" vertical="center"/>
    </xf>
    <xf numFmtId="165" fontId="24" fillId="3" borderId="0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/>
    <xf numFmtId="1" fontId="10" fillId="3" borderId="0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9" fillId="3" borderId="1" xfId="0" applyFont="1" applyFill="1" applyBorder="1"/>
    <xf numFmtId="168" fontId="10" fillId="0" borderId="0" xfId="0" applyNumberFormat="1" applyFont="1" applyFill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65" fontId="12" fillId="12" borderId="1" xfId="0" applyNumberFormat="1" applyFont="1" applyFill="1" applyBorder="1"/>
    <xf numFmtId="164" fontId="10" fillId="5" borderId="0" xfId="1" applyFont="1" applyFill="1"/>
    <xf numFmtId="164" fontId="0" fillId="0" borderId="0" xfId="1" applyFont="1"/>
    <xf numFmtId="0" fontId="10" fillId="4" borderId="8" xfId="0" applyFont="1" applyFill="1" applyBorder="1" applyAlignment="1"/>
    <xf numFmtId="0" fontId="17" fillId="13" borderId="2" xfId="0" applyFont="1" applyFill="1" applyBorder="1" applyAlignment="1">
      <alignment horizontal="center" vertical="center"/>
    </xf>
    <xf numFmtId="167" fontId="10" fillId="13" borderId="1" xfId="0" applyNumberFormat="1" applyFont="1" applyFill="1" applyBorder="1" applyAlignment="1"/>
    <xf numFmtId="0" fontId="26" fillId="0" borderId="0" xfId="0" applyFont="1" applyFill="1" applyAlignment="1">
      <alignment horizontal="center"/>
    </xf>
    <xf numFmtId="164" fontId="10" fillId="3" borderId="6" xfId="1" applyFont="1" applyFill="1" applyBorder="1" applyAlignment="1">
      <alignment horizontal="center"/>
    </xf>
    <xf numFmtId="164" fontId="10" fillId="5" borderId="0" xfId="1" applyFont="1" applyFill="1" applyAlignment="1">
      <alignment horizontal="center"/>
    </xf>
    <xf numFmtId="164" fontId="0" fillId="0" borderId="0" xfId="1" applyNumberFormat="1" applyFont="1" applyAlignment="1"/>
    <xf numFmtId="168" fontId="10" fillId="0" borderId="6" xfId="0" applyNumberFormat="1" applyFont="1" applyBorder="1" applyAlignment="1">
      <alignment horizontal="center"/>
    </xf>
    <xf numFmtId="168" fontId="10" fillId="5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34" fillId="4" borderId="2" xfId="0" applyFont="1" applyFill="1" applyBorder="1" applyAlignment="1">
      <alignment horizontal="center" vertical="center"/>
    </xf>
    <xf numFmtId="165" fontId="11" fillId="0" borderId="1" xfId="0" applyNumberFormat="1" applyFont="1" applyBorder="1"/>
    <xf numFmtId="3" fontId="11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35" fillId="0" borderId="0" xfId="0" applyFont="1"/>
    <xf numFmtId="14" fontId="27" fillId="3" borderId="1" xfId="0" applyNumberFormat="1" applyFont="1" applyFill="1" applyBorder="1"/>
    <xf numFmtId="0" fontId="26" fillId="11" borderId="0" xfId="0" applyFont="1" applyFill="1" applyAlignment="1">
      <alignment horizontal="center"/>
    </xf>
    <xf numFmtId="0" fontId="25" fillId="7" borderId="11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4" fontId="10" fillId="5" borderId="0" xfId="0" applyNumberFormat="1" applyFont="1" applyFill="1"/>
    <xf numFmtId="0" fontId="18" fillId="0" borderId="1" xfId="0" applyFont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32" fillId="10" borderId="0" xfId="0" applyFont="1" applyFill="1" applyAlignment="1">
      <alignment horizontal="center"/>
    </xf>
    <xf numFmtId="0" fontId="33" fillId="9" borderId="0" xfId="0" applyFont="1" applyFill="1" applyAlignment="1">
      <alignment horizontal="center"/>
    </xf>
    <xf numFmtId="0" fontId="21" fillId="3" borderId="16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/>
    </xf>
    <xf numFmtId="0" fontId="24" fillId="7" borderId="0" xfId="0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3" fillId="7" borderId="0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31" fillId="6" borderId="9" xfId="0" applyFont="1" applyFill="1" applyBorder="1" applyAlignment="1">
      <alignment horizontal="center" vertical="center"/>
    </xf>
    <xf numFmtId="0" fontId="31" fillId="6" borderId="8" xfId="0" applyFont="1" applyFill="1" applyBorder="1" applyAlignment="1">
      <alignment horizontal="center" vertical="center"/>
    </xf>
    <xf numFmtId="0" fontId="31" fillId="6" borderId="3" xfId="0" applyFont="1" applyFill="1" applyBorder="1" applyAlignment="1">
      <alignment horizontal="center" vertical="center"/>
    </xf>
    <xf numFmtId="0" fontId="26" fillId="7" borderId="17" xfId="0" applyFont="1" applyFill="1" applyBorder="1" applyAlignment="1">
      <alignment horizontal="center"/>
    </xf>
    <xf numFmtId="0" fontId="26" fillId="7" borderId="18" xfId="0" applyFont="1" applyFill="1" applyBorder="1" applyAlignment="1">
      <alignment horizontal="center"/>
    </xf>
    <xf numFmtId="0" fontId="23" fillId="7" borderId="14" xfId="0" applyFont="1" applyFill="1" applyBorder="1" applyAlignment="1">
      <alignment horizontal="center"/>
    </xf>
    <xf numFmtId="0" fontId="23" fillId="7" borderId="13" xfId="0" applyFont="1" applyFill="1" applyBorder="1" applyAlignment="1">
      <alignment horizontal="center"/>
    </xf>
    <xf numFmtId="0" fontId="23" fillId="7" borderId="15" xfId="0" applyFont="1" applyFill="1" applyBorder="1" applyAlignment="1">
      <alignment horizontal="center"/>
    </xf>
    <xf numFmtId="165" fontId="23" fillId="3" borderId="9" xfId="0" applyNumberFormat="1" applyFont="1" applyFill="1" applyBorder="1" applyAlignment="1">
      <alignment horizontal="center" vertical="center"/>
    </xf>
    <xf numFmtId="165" fontId="23" fillId="3" borderId="8" xfId="0" applyNumberFormat="1" applyFont="1" applyFill="1" applyBorder="1" applyAlignment="1">
      <alignment horizontal="center" vertical="center"/>
    </xf>
    <xf numFmtId="165" fontId="23" fillId="3" borderId="3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18" xfId="0" applyFill="1" applyBorder="1" applyAlignment="1">
      <alignment horizontal="center"/>
    </xf>
    <xf numFmtId="0" fontId="31" fillId="6" borderId="19" xfId="0" applyFont="1" applyFill="1" applyBorder="1" applyAlignment="1">
      <alignment horizontal="center" vertical="center"/>
    </xf>
    <xf numFmtId="0" fontId="31" fillId="6" borderId="20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Normal 3" xfId="2"/>
  </cellStyles>
  <dxfs count="0"/>
  <tableStyles count="0" defaultTableStyle="TableStyleMedium9" defaultPivotStyle="PivotStyleLight16"/>
  <colors>
    <mruColors>
      <color rgb="FF002060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1189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1314450</xdr:colOff>
      <xdr:row>1</xdr:row>
      <xdr:rowOff>47625</xdr:rowOff>
    </xdr:from>
    <xdr:to>
      <xdr:col>11</xdr:col>
      <xdr:colOff>581025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314450" y="238125"/>
          <a:ext cx="68008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PASSAGEM AÉREA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/>
            <a:t>- BOCHA PARALÍMPICA 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221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447675</xdr:colOff>
      <xdr:row>1</xdr:row>
      <xdr:rowOff>47625</xdr:rowOff>
    </xdr:from>
    <xdr:to>
      <xdr:col>7</xdr:col>
      <xdr:colOff>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562100" y="238125"/>
          <a:ext cx="66103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HOSPEDAGEM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BOCHA PARALÍMPICA</a:t>
          </a:r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3237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1076325</xdr:colOff>
      <xdr:row>1</xdr:row>
      <xdr:rowOff>47625</xdr:rowOff>
    </xdr:from>
    <xdr:to>
      <xdr:col>15</xdr:col>
      <xdr:colOff>295276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190750" y="238125"/>
          <a:ext cx="65436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ALIMENTAÇÃO</a:t>
          </a:r>
        </a:p>
        <a:p>
          <a:pPr algn="ctr"/>
          <a:r>
            <a:rPr lang="pt-BR" sz="1400" b="1" baseline="0"/>
            <a:t>PREPARAÇÃO DAS SELEÇÕES PARALÍMPICA PERMANENTES -  2014/2015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/>
            <a:t>- BOCHA PARALÍMPICA </a:t>
          </a:r>
          <a:endParaRPr lang="pt-BR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28575</xdr:rowOff>
    </xdr:from>
    <xdr:to>
      <xdr:col>2</xdr:col>
      <xdr:colOff>0</xdr:colOff>
      <xdr:row>5</xdr:row>
      <xdr:rowOff>123825</xdr:rowOff>
    </xdr:to>
    <xdr:pic>
      <xdr:nvPicPr>
        <xdr:cNvPr id="4261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981075</xdr:colOff>
      <xdr:row>1</xdr:row>
      <xdr:rowOff>47625</xdr:rowOff>
    </xdr:from>
    <xdr:to>
      <xdr:col>13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95500" y="238125"/>
          <a:ext cx="63150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TRANSPORTE TERRESTRE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/>
            <a:t>- BOCHA PARALÍMPICA</a:t>
          </a:r>
          <a:endParaRPr lang="pt-BR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6309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2752724</xdr:colOff>
      <xdr:row>1</xdr:row>
      <xdr:rowOff>47625</xdr:rowOff>
    </xdr:from>
    <xdr:to>
      <xdr:col>11</xdr:col>
      <xdr:colOff>590550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752724" y="238125"/>
          <a:ext cx="771525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PRÓ-LABORE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/>
            <a:t>-BOCHA PARALÍMPICA- PLANEJAMENTO SICONV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161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1933575</xdr:colOff>
      <xdr:row>1</xdr:row>
      <xdr:rowOff>47625</xdr:rowOff>
    </xdr:from>
    <xdr:to>
      <xdr:col>8</xdr:col>
      <xdr:colOff>238125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609600" y="238125"/>
          <a:ext cx="4505325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UNIFORMES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/>
            <a:t>- BOCHA PARALÍMPICA</a:t>
          </a:r>
          <a:endParaRPr lang="pt-BR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9381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1466850</xdr:colOff>
      <xdr:row>1</xdr:row>
      <xdr:rowOff>47625</xdr:rowOff>
    </xdr:from>
    <xdr:to>
      <xdr:col>7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466850" y="238125"/>
          <a:ext cx="7477125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CONSOLIDADO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/>
            <a:t>- BOCHA PARALÍMPICA </a:t>
          </a:r>
          <a:endParaRPr lang="pt-BR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P174"/>
  <sheetViews>
    <sheetView showGridLines="0" topLeftCell="A130" zoomScale="90" zoomScaleNormal="90" workbookViewId="0">
      <selection activeCell="A158" sqref="A158:O158"/>
    </sheetView>
  </sheetViews>
  <sheetFormatPr defaultRowHeight="15" x14ac:dyDescent="0.25"/>
  <cols>
    <col min="1" max="1" width="51" bestFit="1" customWidth="1"/>
    <col min="2" max="2" width="16.140625" customWidth="1"/>
    <col min="3" max="3" width="18.7109375" customWidth="1"/>
    <col min="4" max="4" width="12.140625" customWidth="1"/>
    <col min="5" max="5" width="10.7109375" bestFit="1" customWidth="1"/>
    <col min="6" max="6" width="10.7109375" customWidth="1"/>
    <col min="7" max="7" width="13.7109375" hidden="1" customWidth="1"/>
    <col min="8" max="8" width="14.5703125" customWidth="1"/>
    <col min="9" max="9" width="2.7109375" customWidth="1"/>
    <col min="10" max="10" width="34.7109375" customWidth="1"/>
    <col min="11" max="11" width="10.7109375" bestFit="1" customWidth="1"/>
    <col min="12" max="12" width="10.7109375" customWidth="1"/>
    <col min="13" max="14" width="9.7109375" customWidth="1"/>
    <col min="15" max="15" width="14" bestFit="1" customWidth="1"/>
    <col min="16" max="16" width="9.140625" style="54"/>
  </cols>
  <sheetData>
    <row r="7" spans="1:16" x14ac:dyDescent="0.25">
      <c r="N7" s="29" t="s">
        <v>28</v>
      </c>
      <c r="O7" s="30">
        <f ca="1">NOW()</f>
        <v>41890.602804629627</v>
      </c>
    </row>
    <row r="8" spans="1:16" ht="15.75" x14ac:dyDescent="0.25">
      <c r="A8" s="134" t="s">
        <v>130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</row>
    <row r="9" spans="1:16" x14ac:dyDescent="0.25">
      <c r="A9" s="24" t="s">
        <v>131</v>
      </c>
      <c r="B9" s="24"/>
      <c r="C9" s="24"/>
      <c r="D9" s="24"/>
      <c r="E9" s="2" t="s">
        <v>132</v>
      </c>
      <c r="F9" s="2"/>
      <c r="G9" s="1"/>
      <c r="H9" s="1"/>
      <c r="J9" s="76" t="s">
        <v>54</v>
      </c>
      <c r="K9" s="2" t="s">
        <v>10</v>
      </c>
      <c r="L9" s="1"/>
      <c r="M9" s="1"/>
      <c r="N9" s="1"/>
      <c r="O9" s="1"/>
      <c r="P9" s="54">
        <v>21</v>
      </c>
    </row>
    <row r="10" spans="1:16" x14ac:dyDescent="0.25">
      <c r="A10" s="111" t="s">
        <v>57</v>
      </c>
      <c r="B10" s="125"/>
      <c r="C10" s="125"/>
      <c r="D10" s="125"/>
      <c r="E10" s="2" t="s">
        <v>63</v>
      </c>
      <c r="F10" s="2"/>
      <c r="G10" s="1"/>
      <c r="H10" s="1"/>
      <c r="J10" s="112" t="s">
        <v>57</v>
      </c>
      <c r="K10" s="2" t="s">
        <v>50</v>
      </c>
      <c r="L10" s="1"/>
      <c r="M10" s="1"/>
      <c r="N10" s="1"/>
      <c r="O10" s="1"/>
    </row>
    <row r="11" spans="1:16" ht="16.5" thickBot="1" x14ac:dyDescent="0.3">
      <c r="A11" s="135" t="s">
        <v>0</v>
      </c>
      <c r="B11" s="135"/>
      <c r="C11" s="135"/>
      <c r="D11" s="135"/>
      <c r="E11" s="135"/>
      <c r="F11" s="135"/>
      <c r="G11" s="135"/>
      <c r="H11" s="135"/>
      <c r="J11" s="135" t="s">
        <v>11</v>
      </c>
      <c r="K11" s="135"/>
      <c r="L11" s="135"/>
      <c r="M11" s="135"/>
      <c r="N11" s="135"/>
      <c r="O11" s="135"/>
    </row>
    <row r="12" spans="1:16" ht="27" x14ac:dyDescent="0.25">
      <c r="A12" s="15" t="s">
        <v>1</v>
      </c>
      <c r="B12" s="15" t="s">
        <v>104</v>
      </c>
      <c r="C12" s="15" t="s">
        <v>105</v>
      </c>
      <c r="D12" s="15" t="s">
        <v>23</v>
      </c>
      <c r="E12" s="15" t="s">
        <v>2</v>
      </c>
      <c r="F12" s="16" t="s">
        <v>96</v>
      </c>
      <c r="G12" s="16" t="s">
        <v>97</v>
      </c>
      <c r="H12" s="17" t="s">
        <v>4</v>
      </c>
      <c r="J12" s="18" t="s">
        <v>1</v>
      </c>
      <c r="K12" s="18" t="s">
        <v>2</v>
      </c>
      <c r="L12" s="19" t="s">
        <v>3</v>
      </c>
      <c r="M12" s="45" t="s">
        <v>16</v>
      </c>
      <c r="N12" s="45" t="s">
        <v>17</v>
      </c>
      <c r="O12" s="20" t="s">
        <v>4</v>
      </c>
    </row>
    <row r="13" spans="1:16" ht="15.75" x14ac:dyDescent="0.25">
      <c r="A13" s="136" t="s">
        <v>5</v>
      </c>
      <c r="B13" s="137"/>
      <c r="C13" s="137"/>
      <c r="D13" s="137"/>
      <c r="E13" s="137"/>
      <c r="F13" s="137"/>
      <c r="G13" s="137"/>
      <c r="H13" s="138"/>
      <c r="J13" s="139" t="s">
        <v>5</v>
      </c>
      <c r="K13" s="140"/>
      <c r="L13" s="140"/>
      <c r="M13" s="140"/>
      <c r="N13" s="140"/>
      <c r="O13" s="141"/>
    </row>
    <row r="14" spans="1:16" x14ac:dyDescent="0.25">
      <c r="A14" s="3" t="s">
        <v>7</v>
      </c>
      <c r="B14" s="3" t="s">
        <v>109</v>
      </c>
      <c r="C14" s="3" t="s">
        <v>106</v>
      </c>
      <c r="D14" s="3" t="s">
        <v>112</v>
      </c>
      <c r="E14" s="4">
        <v>7</v>
      </c>
      <c r="F14" s="58">
        <v>346.9</v>
      </c>
      <c r="G14" s="13"/>
      <c r="H14" s="13">
        <f>E14*(G14+F14)</f>
        <v>2428.2999999999997</v>
      </c>
      <c r="J14" s="3"/>
      <c r="K14" s="3"/>
      <c r="L14" s="10"/>
      <c r="M14" s="10"/>
      <c r="N14" s="10"/>
      <c r="O14" s="10"/>
    </row>
    <row r="15" spans="1:16" x14ac:dyDescent="0.25">
      <c r="A15" s="3"/>
      <c r="B15" s="3"/>
      <c r="C15" s="3"/>
      <c r="D15" s="3"/>
      <c r="E15" s="4"/>
      <c r="F15" s="4"/>
      <c r="G15" s="13"/>
      <c r="H15" s="13">
        <f t="shared" ref="H15:H19" si="0">E15*(G15+F15)</f>
        <v>0</v>
      </c>
      <c r="J15" s="3"/>
      <c r="K15" s="4"/>
      <c r="L15" s="10"/>
      <c r="M15" s="10"/>
      <c r="N15" s="10"/>
      <c r="O15" s="10"/>
    </row>
    <row r="16" spans="1:16" x14ac:dyDescent="0.25">
      <c r="A16" s="3"/>
      <c r="B16" s="3"/>
      <c r="C16" s="3"/>
      <c r="D16" s="3"/>
      <c r="E16" s="4"/>
      <c r="F16" s="4"/>
      <c r="G16" s="13"/>
      <c r="H16" s="13">
        <f t="shared" si="0"/>
        <v>0</v>
      </c>
      <c r="J16" s="3"/>
      <c r="K16" s="4"/>
      <c r="L16" s="10"/>
      <c r="M16" s="10"/>
      <c r="N16" s="10"/>
      <c r="O16" s="10"/>
    </row>
    <row r="17" spans="1:16" ht="16.5" x14ac:dyDescent="0.25">
      <c r="A17" s="3"/>
      <c r="B17" s="3"/>
      <c r="C17" s="3"/>
      <c r="D17" s="3"/>
      <c r="E17" s="4"/>
      <c r="F17" s="4"/>
      <c r="G17" s="13"/>
      <c r="H17" s="13">
        <f t="shared" si="0"/>
        <v>0</v>
      </c>
      <c r="J17" s="3"/>
      <c r="K17" s="4"/>
      <c r="L17" s="6"/>
      <c r="M17" s="6"/>
      <c r="N17" s="6"/>
      <c r="O17" s="11"/>
    </row>
    <row r="18" spans="1:16" x14ac:dyDescent="0.25">
      <c r="A18" s="3"/>
      <c r="B18" s="3"/>
      <c r="C18" s="3"/>
      <c r="D18" s="3"/>
      <c r="E18" s="3"/>
      <c r="F18" s="3"/>
      <c r="G18" s="13"/>
      <c r="H18" s="13">
        <f t="shared" si="0"/>
        <v>0</v>
      </c>
      <c r="J18" s="51"/>
      <c r="K18" s="51"/>
      <c r="L18" s="46"/>
      <c r="M18" s="46"/>
      <c r="N18" s="46"/>
      <c r="O18" s="47"/>
    </row>
    <row r="19" spans="1:16" x14ac:dyDescent="0.25">
      <c r="A19" s="3"/>
      <c r="B19" s="3"/>
      <c r="C19" s="3"/>
      <c r="D19" s="3"/>
      <c r="E19" s="3"/>
      <c r="F19" s="3"/>
      <c r="G19" s="13"/>
      <c r="H19" s="13">
        <f t="shared" si="0"/>
        <v>0</v>
      </c>
      <c r="J19" s="51"/>
      <c r="K19" s="51"/>
      <c r="L19" s="46"/>
      <c r="M19" s="46"/>
      <c r="N19" s="46"/>
      <c r="O19" s="47"/>
    </row>
    <row r="20" spans="1:16" ht="15.75" x14ac:dyDescent="0.25">
      <c r="A20" s="48" t="s">
        <v>12</v>
      </c>
      <c r="B20" s="116"/>
      <c r="C20" s="116"/>
      <c r="D20" s="116"/>
      <c r="E20" s="50">
        <f>SUM(E14:E19)</f>
        <v>7</v>
      </c>
      <c r="F20" s="50"/>
      <c r="G20" s="49"/>
      <c r="H20" s="113">
        <f>SUM(H14:H19)</f>
        <v>2428.2999999999997</v>
      </c>
      <c r="J20" s="48" t="s">
        <v>12</v>
      </c>
      <c r="K20" s="50">
        <f>SUM(K14:K19)</f>
        <v>0</v>
      </c>
      <c r="L20" s="49"/>
      <c r="M20" s="110"/>
      <c r="N20" s="110"/>
      <c r="O20" s="7">
        <f>SUM(O14:O19)</f>
        <v>0</v>
      </c>
    </row>
    <row r="21" spans="1:16" x14ac:dyDescent="0.25">
      <c r="N21" s="29"/>
      <c r="O21" s="30"/>
    </row>
    <row r="22" spans="1:16" ht="15.75" x14ac:dyDescent="0.25">
      <c r="A22" s="134" t="s">
        <v>78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</row>
    <row r="23" spans="1:16" x14ac:dyDescent="0.25">
      <c r="A23" s="98" t="s">
        <v>64</v>
      </c>
      <c r="B23" s="98"/>
      <c r="C23" s="98"/>
      <c r="D23" s="98"/>
      <c r="E23" s="2" t="s">
        <v>62</v>
      </c>
      <c r="F23" s="2"/>
      <c r="G23" s="1"/>
      <c r="H23" s="1"/>
      <c r="J23" s="1" t="s">
        <v>9</v>
      </c>
      <c r="K23" s="2" t="s">
        <v>10</v>
      </c>
      <c r="L23" s="1"/>
      <c r="M23" s="1"/>
      <c r="N23" s="1"/>
      <c r="O23" s="1"/>
    </row>
    <row r="24" spans="1:16" x14ac:dyDescent="0.25">
      <c r="A24" s="53" t="s">
        <v>14</v>
      </c>
      <c r="B24" s="125"/>
      <c r="C24" s="125"/>
      <c r="D24" s="125"/>
      <c r="E24" s="2" t="s">
        <v>63</v>
      </c>
      <c r="F24" s="2"/>
      <c r="G24" s="1"/>
      <c r="H24" s="1"/>
      <c r="J24" s="53" t="s">
        <v>14</v>
      </c>
      <c r="K24" s="2" t="s">
        <v>8</v>
      </c>
      <c r="L24" s="1"/>
      <c r="M24" s="1"/>
      <c r="N24" s="1"/>
      <c r="O24" s="1"/>
      <c r="P24" s="54">
        <v>22</v>
      </c>
    </row>
    <row r="25" spans="1:16" ht="16.5" thickBot="1" x14ac:dyDescent="0.3">
      <c r="A25" s="135" t="s">
        <v>0</v>
      </c>
      <c r="B25" s="135"/>
      <c r="C25" s="135"/>
      <c r="D25" s="135"/>
      <c r="E25" s="135"/>
      <c r="F25" s="135"/>
      <c r="G25" s="135"/>
      <c r="H25" s="135"/>
      <c r="J25" s="135" t="s">
        <v>11</v>
      </c>
      <c r="K25" s="135"/>
      <c r="L25" s="135"/>
      <c r="M25" s="135"/>
      <c r="N25" s="135"/>
      <c r="O25" s="135"/>
    </row>
    <row r="26" spans="1:16" ht="27" x14ac:dyDescent="0.25">
      <c r="A26" s="15" t="s">
        <v>1</v>
      </c>
      <c r="B26" s="15" t="s">
        <v>104</v>
      </c>
      <c r="C26" s="15" t="s">
        <v>105</v>
      </c>
      <c r="D26" s="15" t="s">
        <v>23</v>
      </c>
      <c r="E26" s="15" t="s">
        <v>2</v>
      </c>
      <c r="F26" s="16" t="s">
        <v>96</v>
      </c>
      <c r="G26" s="16" t="s">
        <v>97</v>
      </c>
      <c r="H26" s="17" t="s">
        <v>4</v>
      </c>
      <c r="J26" s="18" t="s">
        <v>1</v>
      </c>
      <c r="K26" s="18" t="s">
        <v>2</v>
      </c>
      <c r="L26" s="19" t="s">
        <v>3</v>
      </c>
      <c r="M26" s="45" t="s">
        <v>16</v>
      </c>
      <c r="N26" s="45" t="s">
        <v>17</v>
      </c>
      <c r="O26" s="20" t="s">
        <v>4</v>
      </c>
    </row>
    <row r="27" spans="1:16" ht="15.75" x14ac:dyDescent="0.25">
      <c r="A27" s="136" t="s">
        <v>5</v>
      </c>
      <c r="B27" s="137"/>
      <c r="C27" s="137"/>
      <c r="D27" s="137"/>
      <c r="E27" s="137"/>
      <c r="F27" s="137"/>
      <c r="G27" s="137"/>
      <c r="H27" s="138"/>
      <c r="J27" s="139" t="s">
        <v>5</v>
      </c>
      <c r="K27" s="140"/>
      <c r="L27" s="140"/>
      <c r="M27" s="140"/>
      <c r="N27" s="140"/>
      <c r="O27" s="141"/>
    </row>
    <row r="28" spans="1:16" x14ac:dyDescent="0.25">
      <c r="A28" s="3" t="s">
        <v>51</v>
      </c>
      <c r="B28" s="3" t="s">
        <v>107</v>
      </c>
      <c r="C28" s="3" t="s">
        <v>106</v>
      </c>
      <c r="D28" s="3" t="s">
        <v>112</v>
      </c>
      <c r="E28" s="3">
        <v>2</v>
      </c>
      <c r="F28" s="58">
        <v>370</v>
      </c>
      <c r="G28" s="13"/>
      <c r="H28" s="13">
        <f>E28*(G28+F28)</f>
        <v>740</v>
      </c>
      <c r="J28" s="3"/>
      <c r="K28" s="3"/>
      <c r="L28" s="10"/>
      <c r="M28" s="10"/>
      <c r="N28" s="10"/>
      <c r="O28" s="10"/>
    </row>
    <row r="29" spans="1:16" x14ac:dyDescent="0.25">
      <c r="A29" s="3" t="s">
        <v>6</v>
      </c>
      <c r="B29" s="3" t="s">
        <v>108</v>
      </c>
      <c r="C29" s="3" t="s">
        <v>106</v>
      </c>
      <c r="D29" s="3" t="s">
        <v>112</v>
      </c>
      <c r="E29" s="4">
        <v>2</v>
      </c>
      <c r="F29" s="58">
        <v>450</v>
      </c>
      <c r="G29" s="13"/>
      <c r="H29" s="13">
        <f t="shared" ref="H29:H31" si="1">E29*(G29+F29)</f>
        <v>900</v>
      </c>
      <c r="J29" s="3"/>
      <c r="K29" s="4"/>
      <c r="L29" s="10"/>
      <c r="M29" s="10"/>
      <c r="N29" s="10"/>
      <c r="O29" s="10"/>
    </row>
    <row r="30" spans="1:16" x14ac:dyDescent="0.25">
      <c r="A30" s="3" t="s">
        <v>7</v>
      </c>
      <c r="B30" s="3" t="s">
        <v>109</v>
      </c>
      <c r="C30" s="3" t="s">
        <v>106</v>
      </c>
      <c r="D30" s="3" t="s">
        <v>112</v>
      </c>
      <c r="E30" s="4">
        <v>9</v>
      </c>
      <c r="F30" s="58">
        <v>346.9</v>
      </c>
      <c r="G30" s="13"/>
      <c r="H30" s="13">
        <f t="shared" si="1"/>
        <v>3122.1</v>
      </c>
      <c r="J30" s="3"/>
      <c r="K30" s="4"/>
      <c r="L30" s="10"/>
      <c r="M30" s="10"/>
      <c r="N30" s="10"/>
      <c r="O30" s="10"/>
    </row>
    <row r="31" spans="1:16" ht="16.5" x14ac:dyDescent="0.25">
      <c r="A31" s="3" t="s">
        <v>49</v>
      </c>
      <c r="B31" s="3" t="s">
        <v>110</v>
      </c>
      <c r="C31" s="3" t="s">
        <v>106</v>
      </c>
      <c r="D31" s="3" t="s">
        <v>112</v>
      </c>
      <c r="E31" s="4">
        <v>3</v>
      </c>
      <c r="F31" s="58">
        <v>380</v>
      </c>
      <c r="G31" s="13"/>
      <c r="H31" s="13">
        <f t="shared" si="1"/>
        <v>1140</v>
      </c>
      <c r="J31" s="3"/>
      <c r="K31" s="4"/>
      <c r="L31" s="6"/>
      <c r="M31" s="6"/>
      <c r="N31" s="6"/>
      <c r="O31" s="11"/>
    </row>
    <row r="32" spans="1:16" x14ac:dyDescent="0.25">
      <c r="A32" s="3" t="s">
        <v>48</v>
      </c>
      <c r="B32" s="3" t="s">
        <v>111</v>
      </c>
      <c r="C32" s="3" t="s">
        <v>106</v>
      </c>
      <c r="D32" s="3" t="s">
        <v>112</v>
      </c>
      <c r="E32" s="3">
        <v>5</v>
      </c>
      <c r="F32" s="58">
        <v>230</v>
      </c>
      <c r="G32" s="13"/>
      <c r="H32" s="13">
        <f>E32*(G32+F32)</f>
        <v>1150</v>
      </c>
      <c r="J32" s="51"/>
      <c r="K32" s="51"/>
      <c r="L32" s="46"/>
      <c r="M32" s="46"/>
      <c r="N32" s="46"/>
      <c r="O32" s="47"/>
    </row>
    <row r="33" spans="1:16" ht="15.75" x14ac:dyDescent="0.25">
      <c r="A33" s="48" t="s">
        <v>12</v>
      </c>
      <c r="B33" s="116"/>
      <c r="C33" s="116"/>
      <c r="D33" s="116"/>
      <c r="E33" s="50">
        <f>SUM(E28:E32)</f>
        <v>21</v>
      </c>
      <c r="F33" s="50"/>
      <c r="G33" s="49"/>
      <c r="H33" s="113">
        <f>SUM(H28:H32)</f>
        <v>7052.1</v>
      </c>
      <c r="J33" s="48" t="s">
        <v>12</v>
      </c>
      <c r="K33" s="50">
        <f>SUM(K28:K32)</f>
        <v>0</v>
      </c>
      <c r="L33" s="49"/>
      <c r="M33" s="86"/>
      <c r="N33" s="86"/>
      <c r="O33" s="7">
        <f>SUM(O28:O32)</f>
        <v>0</v>
      </c>
    </row>
    <row r="34" spans="1:16" x14ac:dyDescent="0.25">
      <c r="K34" s="146" t="s">
        <v>13</v>
      </c>
      <c r="L34" s="146"/>
      <c r="M34" s="52"/>
      <c r="N34" s="52"/>
      <c r="O34" s="21"/>
    </row>
    <row r="35" spans="1:16" x14ac:dyDescent="0.25">
      <c r="K35" s="22"/>
      <c r="L35" s="22"/>
      <c r="M35" s="22"/>
      <c r="N35" s="22"/>
      <c r="O35" s="23"/>
    </row>
    <row r="36" spans="1:16" ht="15.75" x14ac:dyDescent="0.25">
      <c r="A36" s="134" t="s">
        <v>79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</row>
    <row r="37" spans="1:16" x14ac:dyDescent="0.25">
      <c r="A37" s="98" t="s">
        <v>65</v>
      </c>
      <c r="B37" s="98"/>
      <c r="C37" s="98"/>
      <c r="D37" s="98"/>
      <c r="E37" s="2" t="s">
        <v>62</v>
      </c>
      <c r="F37" s="2"/>
      <c r="G37" s="1"/>
      <c r="H37" s="1"/>
      <c r="J37" s="1" t="s">
        <v>9</v>
      </c>
      <c r="K37" s="2" t="s">
        <v>10</v>
      </c>
      <c r="L37" s="1"/>
      <c r="M37" s="1"/>
      <c r="N37" s="1"/>
      <c r="O37" s="1"/>
      <c r="P37" s="54">
        <v>23</v>
      </c>
    </row>
    <row r="38" spans="1:16" x14ac:dyDescent="0.25">
      <c r="A38" s="87" t="s">
        <v>14</v>
      </c>
      <c r="B38" s="125"/>
      <c r="C38" s="125"/>
      <c r="D38" s="125"/>
      <c r="E38" s="2" t="s">
        <v>63</v>
      </c>
      <c r="F38" s="2"/>
      <c r="G38" s="1"/>
      <c r="H38" s="1"/>
      <c r="J38" s="87" t="s">
        <v>14</v>
      </c>
      <c r="K38" s="2" t="s">
        <v>8</v>
      </c>
      <c r="L38" s="1"/>
      <c r="M38" s="1"/>
      <c r="N38" s="1"/>
      <c r="O38" s="1"/>
    </row>
    <row r="39" spans="1:16" ht="16.5" thickBot="1" x14ac:dyDescent="0.3">
      <c r="A39" s="135" t="s">
        <v>0</v>
      </c>
      <c r="B39" s="135"/>
      <c r="C39" s="135"/>
      <c r="D39" s="135"/>
      <c r="E39" s="135"/>
      <c r="F39" s="135"/>
      <c r="G39" s="135"/>
      <c r="H39" s="135"/>
      <c r="J39" s="135" t="s">
        <v>11</v>
      </c>
      <c r="K39" s="135"/>
      <c r="L39" s="135"/>
      <c r="M39" s="135"/>
      <c r="N39" s="135"/>
      <c r="O39" s="135"/>
    </row>
    <row r="40" spans="1:16" ht="27" x14ac:dyDescent="0.25">
      <c r="A40" s="15" t="s">
        <v>1</v>
      </c>
      <c r="B40" s="15" t="s">
        <v>104</v>
      </c>
      <c r="C40" s="15" t="s">
        <v>105</v>
      </c>
      <c r="D40" s="15" t="s">
        <v>23</v>
      </c>
      <c r="E40" s="15" t="s">
        <v>2</v>
      </c>
      <c r="F40" s="16" t="s">
        <v>96</v>
      </c>
      <c r="G40" s="16" t="s">
        <v>97</v>
      </c>
      <c r="H40" s="17" t="s">
        <v>4</v>
      </c>
      <c r="J40" s="18" t="s">
        <v>1</v>
      </c>
      <c r="K40" s="18" t="s">
        <v>2</v>
      </c>
      <c r="L40" s="19" t="s">
        <v>3</v>
      </c>
      <c r="M40" s="45" t="s">
        <v>16</v>
      </c>
      <c r="N40" s="45" t="s">
        <v>17</v>
      </c>
      <c r="O40" s="20" t="s">
        <v>4</v>
      </c>
    </row>
    <row r="41" spans="1:16" ht="15.75" x14ac:dyDescent="0.25">
      <c r="A41" s="136" t="s">
        <v>5</v>
      </c>
      <c r="B41" s="137"/>
      <c r="C41" s="137"/>
      <c r="D41" s="137"/>
      <c r="E41" s="137"/>
      <c r="F41" s="137"/>
      <c r="G41" s="137"/>
      <c r="H41" s="138"/>
      <c r="J41" s="139" t="s">
        <v>5</v>
      </c>
      <c r="K41" s="140"/>
      <c r="L41" s="140"/>
      <c r="M41" s="140"/>
      <c r="N41" s="140"/>
      <c r="O41" s="141"/>
    </row>
    <row r="42" spans="1:16" x14ac:dyDescent="0.25">
      <c r="A42" s="3" t="s">
        <v>51</v>
      </c>
      <c r="B42" s="3" t="s">
        <v>107</v>
      </c>
      <c r="C42" s="3" t="s">
        <v>106</v>
      </c>
      <c r="D42" s="3" t="s">
        <v>112</v>
      </c>
      <c r="E42" s="3">
        <v>2</v>
      </c>
      <c r="F42" s="58">
        <v>370</v>
      </c>
      <c r="G42" s="13"/>
      <c r="H42" s="13">
        <f>E42*(G42+F42)</f>
        <v>740</v>
      </c>
      <c r="J42" s="3"/>
      <c r="K42" s="3"/>
      <c r="L42" s="10"/>
      <c r="M42" s="10"/>
      <c r="N42" s="10"/>
      <c r="O42" s="10"/>
    </row>
    <row r="43" spans="1:16" x14ac:dyDescent="0.25">
      <c r="A43" s="3" t="s">
        <v>6</v>
      </c>
      <c r="B43" s="3" t="s">
        <v>108</v>
      </c>
      <c r="C43" s="3" t="s">
        <v>106</v>
      </c>
      <c r="D43" s="3" t="s">
        <v>112</v>
      </c>
      <c r="E43" s="4">
        <v>2</v>
      </c>
      <c r="F43" s="58">
        <v>450</v>
      </c>
      <c r="G43" s="13"/>
      <c r="H43" s="13">
        <f t="shared" ref="H43:H46" si="2">E43*(G43+F43)</f>
        <v>900</v>
      </c>
      <c r="J43" s="3"/>
      <c r="K43" s="4"/>
      <c r="L43" s="10"/>
      <c r="M43" s="10"/>
      <c r="N43" s="10"/>
      <c r="O43" s="10"/>
    </row>
    <row r="44" spans="1:16" x14ac:dyDescent="0.25">
      <c r="A44" s="3" t="s">
        <v>7</v>
      </c>
      <c r="B44" s="3" t="s">
        <v>109</v>
      </c>
      <c r="C44" s="3" t="s">
        <v>106</v>
      </c>
      <c r="D44" s="3" t="s">
        <v>112</v>
      </c>
      <c r="E44" s="4">
        <v>9</v>
      </c>
      <c r="F44" s="58">
        <v>346.9</v>
      </c>
      <c r="G44" s="13"/>
      <c r="H44" s="13">
        <f t="shared" si="2"/>
        <v>3122.1</v>
      </c>
      <c r="J44" s="3"/>
      <c r="K44" s="4"/>
      <c r="L44" s="10"/>
      <c r="M44" s="10"/>
      <c r="N44" s="10"/>
      <c r="O44" s="10"/>
    </row>
    <row r="45" spans="1:16" ht="16.5" x14ac:dyDescent="0.25">
      <c r="A45" s="3" t="s">
        <v>49</v>
      </c>
      <c r="B45" s="3" t="s">
        <v>110</v>
      </c>
      <c r="C45" s="3" t="s">
        <v>106</v>
      </c>
      <c r="D45" s="3" t="s">
        <v>112</v>
      </c>
      <c r="E45" s="4">
        <v>3</v>
      </c>
      <c r="F45" s="58">
        <v>380</v>
      </c>
      <c r="G45" s="13"/>
      <c r="H45" s="13">
        <f t="shared" si="2"/>
        <v>1140</v>
      </c>
      <c r="J45" s="3"/>
      <c r="K45" s="4"/>
      <c r="L45" s="6"/>
      <c r="M45" s="6"/>
      <c r="N45" s="6"/>
      <c r="O45" s="11"/>
    </row>
    <row r="46" spans="1:16" x14ac:dyDescent="0.25">
      <c r="A46" s="3" t="s">
        <v>48</v>
      </c>
      <c r="B46" s="3" t="s">
        <v>111</v>
      </c>
      <c r="C46" s="3" t="s">
        <v>106</v>
      </c>
      <c r="D46" s="3" t="s">
        <v>112</v>
      </c>
      <c r="E46" s="3">
        <v>5</v>
      </c>
      <c r="F46" s="58">
        <v>230</v>
      </c>
      <c r="G46" s="13"/>
      <c r="H46" s="13">
        <f t="shared" si="2"/>
        <v>1150</v>
      </c>
      <c r="J46" s="51"/>
      <c r="K46" s="51"/>
      <c r="L46" s="46"/>
      <c r="M46" s="46"/>
      <c r="N46" s="46"/>
      <c r="O46" s="47"/>
    </row>
    <row r="47" spans="1:16" ht="15.75" x14ac:dyDescent="0.25">
      <c r="A47" s="48" t="s">
        <v>12</v>
      </c>
      <c r="B47" s="116"/>
      <c r="C47" s="116"/>
      <c r="D47" s="116"/>
      <c r="E47" s="50">
        <f>E46+E45+E44+E43+E42</f>
        <v>21</v>
      </c>
      <c r="F47" s="50"/>
      <c r="G47" s="49"/>
      <c r="H47" s="113">
        <f>SUM(H42:H46)</f>
        <v>7052.1</v>
      </c>
      <c r="J47" s="48" t="s">
        <v>12</v>
      </c>
      <c r="K47" s="50">
        <f>SUM(K42:K46)</f>
        <v>0</v>
      </c>
      <c r="L47" s="49"/>
      <c r="M47" s="86"/>
      <c r="N47" s="86"/>
      <c r="O47" s="7">
        <f>SUM(O42:O46)</f>
        <v>0</v>
      </c>
    </row>
    <row r="48" spans="1:16" x14ac:dyDescent="0.25">
      <c r="K48" s="22"/>
      <c r="L48" s="22"/>
      <c r="M48" s="22"/>
      <c r="N48" s="22"/>
      <c r="O48" s="23"/>
    </row>
    <row r="49" spans="1:16" ht="15.75" x14ac:dyDescent="0.25">
      <c r="A49" s="134" t="s">
        <v>80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</row>
    <row r="50" spans="1:16" x14ac:dyDescent="0.25">
      <c r="A50" s="98" t="s">
        <v>66</v>
      </c>
      <c r="B50" s="98"/>
      <c r="C50" s="98"/>
      <c r="D50" s="98"/>
      <c r="E50" s="2" t="s">
        <v>62</v>
      </c>
      <c r="F50" s="2"/>
      <c r="G50" s="1"/>
      <c r="H50" s="1"/>
      <c r="J50" s="1" t="s">
        <v>9</v>
      </c>
      <c r="K50" s="2" t="s">
        <v>10</v>
      </c>
      <c r="L50" s="1"/>
      <c r="M50" s="1"/>
      <c r="N50" s="1"/>
      <c r="O50" s="1"/>
    </row>
    <row r="51" spans="1:16" x14ac:dyDescent="0.25">
      <c r="A51" s="87" t="s">
        <v>14</v>
      </c>
      <c r="B51" s="125"/>
      <c r="C51" s="125"/>
      <c r="D51" s="125"/>
      <c r="E51" s="2" t="s">
        <v>63</v>
      </c>
      <c r="F51" s="2"/>
      <c r="G51" s="1"/>
      <c r="H51" s="1"/>
      <c r="J51" s="87" t="s">
        <v>14</v>
      </c>
      <c r="K51" s="2" t="s">
        <v>8</v>
      </c>
      <c r="L51" s="1"/>
      <c r="M51" s="1"/>
      <c r="N51" s="1"/>
      <c r="O51" s="1"/>
      <c r="P51" s="54">
        <v>24</v>
      </c>
    </row>
    <row r="52" spans="1:16" ht="16.5" thickBot="1" x14ac:dyDescent="0.3">
      <c r="A52" s="135" t="s">
        <v>0</v>
      </c>
      <c r="B52" s="135"/>
      <c r="C52" s="135"/>
      <c r="D52" s="135"/>
      <c r="E52" s="135"/>
      <c r="F52" s="135"/>
      <c r="G52" s="135"/>
      <c r="H52" s="135"/>
      <c r="J52" s="135" t="s">
        <v>11</v>
      </c>
      <c r="K52" s="135"/>
      <c r="L52" s="135"/>
      <c r="M52" s="135"/>
      <c r="N52" s="135"/>
      <c r="O52" s="135"/>
    </row>
    <row r="53" spans="1:16" ht="27" x14ac:dyDescent="0.25">
      <c r="A53" s="15" t="s">
        <v>1</v>
      </c>
      <c r="B53" s="15" t="s">
        <v>104</v>
      </c>
      <c r="C53" s="15" t="s">
        <v>105</v>
      </c>
      <c r="D53" s="15" t="s">
        <v>23</v>
      </c>
      <c r="E53" s="15" t="s">
        <v>2</v>
      </c>
      <c r="F53" s="16" t="s">
        <v>96</v>
      </c>
      <c r="G53" s="16" t="s">
        <v>97</v>
      </c>
      <c r="H53" s="17" t="s">
        <v>4</v>
      </c>
      <c r="J53" s="18" t="s">
        <v>1</v>
      </c>
      <c r="K53" s="18" t="s">
        <v>2</v>
      </c>
      <c r="L53" s="19" t="s">
        <v>3</v>
      </c>
      <c r="M53" s="45" t="s">
        <v>16</v>
      </c>
      <c r="N53" s="45" t="s">
        <v>17</v>
      </c>
      <c r="O53" s="20" t="s">
        <v>4</v>
      </c>
    </row>
    <row r="54" spans="1:16" ht="15.75" x14ac:dyDescent="0.25">
      <c r="A54" s="136" t="s">
        <v>5</v>
      </c>
      <c r="B54" s="137"/>
      <c r="C54" s="137"/>
      <c r="D54" s="137"/>
      <c r="E54" s="137"/>
      <c r="F54" s="137"/>
      <c r="G54" s="137"/>
      <c r="H54" s="138"/>
      <c r="J54" s="139" t="s">
        <v>5</v>
      </c>
      <c r="K54" s="140"/>
      <c r="L54" s="140"/>
      <c r="M54" s="140"/>
      <c r="N54" s="140"/>
      <c r="O54" s="141"/>
    </row>
    <row r="55" spans="1:16" x14ac:dyDescent="0.25">
      <c r="A55" s="3" t="s">
        <v>51</v>
      </c>
      <c r="B55" s="3" t="s">
        <v>107</v>
      </c>
      <c r="C55" s="3" t="s">
        <v>106</v>
      </c>
      <c r="D55" s="3" t="s">
        <v>112</v>
      </c>
      <c r="E55" s="3">
        <v>2</v>
      </c>
      <c r="F55" s="58">
        <v>370</v>
      </c>
      <c r="G55" s="13"/>
      <c r="H55" s="13">
        <f>E55*(G55+F55)</f>
        <v>740</v>
      </c>
      <c r="J55" s="3"/>
      <c r="K55" s="3"/>
      <c r="L55" s="10"/>
      <c r="M55" s="10"/>
      <c r="N55" s="10"/>
      <c r="O55" s="10"/>
    </row>
    <row r="56" spans="1:16" x14ac:dyDescent="0.25">
      <c r="A56" s="3" t="s">
        <v>6</v>
      </c>
      <c r="B56" s="3" t="s">
        <v>108</v>
      </c>
      <c r="C56" s="3" t="s">
        <v>106</v>
      </c>
      <c r="D56" s="3" t="s">
        <v>112</v>
      </c>
      <c r="E56" s="4">
        <v>2</v>
      </c>
      <c r="F56" s="58">
        <v>450</v>
      </c>
      <c r="G56" s="13"/>
      <c r="H56" s="13">
        <f t="shared" ref="H56:H59" si="3">E56*(G56+F56)</f>
        <v>900</v>
      </c>
      <c r="J56" s="3"/>
      <c r="K56" s="4"/>
      <c r="L56" s="10"/>
      <c r="M56" s="10"/>
      <c r="N56" s="10"/>
      <c r="O56" s="10"/>
    </row>
    <row r="57" spans="1:16" x14ac:dyDescent="0.25">
      <c r="A57" s="3" t="s">
        <v>7</v>
      </c>
      <c r="B57" s="3" t="s">
        <v>109</v>
      </c>
      <c r="C57" s="3" t="s">
        <v>106</v>
      </c>
      <c r="D57" s="3" t="s">
        <v>112</v>
      </c>
      <c r="E57" s="4">
        <v>9</v>
      </c>
      <c r="F57" s="58">
        <v>346.9</v>
      </c>
      <c r="G57" s="13"/>
      <c r="H57" s="13">
        <f t="shared" si="3"/>
        <v>3122.1</v>
      </c>
      <c r="J57" s="3"/>
      <c r="K57" s="4"/>
      <c r="L57" s="10"/>
      <c r="M57" s="10"/>
      <c r="N57" s="10"/>
      <c r="O57" s="10"/>
    </row>
    <row r="58" spans="1:16" ht="16.5" x14ac:dyDescent="0.25">
      <c r="A58" s="3" t="s">
        <v>49</v>
      </c>
      <c r="B58" s="3" t="s">
        <v>110</v>
      </c>
      <c r="C58" s="3" t="s">
        <v>106</v>
      </c>
      <c r="D58" s="3" t="s">
        <v>112</v>
      </c>
      <c r="E58" s="4">
        <v>3</v>
      </c>
      <c r="F58" s="58">
        <v>380</v>
      </c>
      <c r="G58" s="13"/>
      <c r="H58" s="13">
        <f t="shared" si="3"/>
        <v>1140</v>
      </c>
      <c r="J58" s="3"/>
      <c r="K58" s="4"/>
      <c r="L58" s="6"/>
      <c r="M58" s="6"/>
      <c r="N58" s="6"/>
      <c r="O58" s="11"/>
    </row>
    <row r="59" spans="1:16" x14ac:dyDescent="0.25">
      <c r="A59" s="3" t="s">
        <v>48</v>
      </c>
      <c r="B59" s="3" t="s">
        <v>111</v>
      </c>
      <c r="C59" s="3" t="s">
        <v>106</v>
      </c>
      <c r="D59" s="3" t="s">
        <v>112</v>
      </c>
      <c r="E59" s="3">
        <v>5</v>
      </c>
      <c r="F59" s="58">
        <v>230</v>
      </c>
      <c r="G59" s="13"/>
      <c r="H59" s="13">
        <f t="shared" si="3"/>
        <v>1150</v>
      </c>
      <c r="J59" s="51"/>
      <c r="K59" s="51"/>
      <c r="L59" s="46"/>
      <c r="M59" s="46"/>
      <c r="N59" s="46"/>
      <c r="O59" s="47"/>
    </row>
    <row r="60" spans="1:16" ht="15.75" x14ac:dyDescent="0.25">
      <c r="A60" s="48" t="s">
        <v>12</v>
      </c>
      <c r="B60" s="116"/>
      <c r="C60" s="116"/>
      <c r="D60" s="116"/>
      <c r="E60" s="50">
        <f>E59+E58+E57+E56+E55</f>
        <v>21</v>
      </c>
      <c r="F60" s="50"/>
      <c r="G60" s="49"/>
      <c r="H60" s="113">
        <f>SUM(H55:H59)</f>
        <v>7052.1</v>
      </c>
      <c r="J60" s="48" t="s">
        <v>12</v>
      </c>
      <c r="K60" s="50">
        <f>SUM(K55:K59)</f>
        <v>0</v>
      </c>
      <c r="L60" s="49"/>
      <c r="M60" s="86"/>
      <c r="N60" s="86"/>
      <c r="O60" s="7">
        <f>SUM(O55:O59)</f>
        <v>0</v>
      </c>
    </row>
    <row r="61" spans="1:16" x14ac:dyDescent="0.25">
      <c r="N61" s="29"/>
      <c r="O61" s="30"/>
    </row>
    <row r="62" spans="1:16" ht="15.75" x14ac:dyDescent="0.25">
      <c r="A62" s="134" t="s">
        <v>81</v>
      </c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</row>
    <row r="63" spans="1:16" x14ac:dyDescent="0.25">
      <c r="A63" s="98" t="s">
        <v>70</v>
      </c>
      <c r="B63" s="98"/>
      <c r="C63" s="98"/>
      <c r="D63" s="98"/>
      <c r="E63" s="2" t="s">
        <v>94</v>
      </c>
      <c r="F63" s="2"/>
      <c r="G63" s="1"/>
      <c r="H63" s="1"/>
      <c r="J63" s="1" t="s">
        <v>9</v>
      </c>
      <c r="K63" s="2" t="s">
        <v>10</v>
      </c>
      <c r="L63" s="1"/>
      <c r="M63" s="1"/>
      <c r="N63" s="1"/>
      <c r="O63" s="1"/>
      <c r="P63" s="54">
        <v>25</v>
      </c>
    </row>
    <row r="64" spans="1:16" x14ac:dyDescent="0.25">
      <c r="A64" s="95" t="s">
        <v>14</v>
      </c>
      <c r="B64" s="125"/>
      <c r="C64" s="125"/>
      <c r="D64" s="125"/>
      <c r="E64" s="2" t="s">
        <v>63</v>
      </c>
      <c r="F64" s="2"/>
      <c r="G64" s="1"/>
      <c r="H64" s="1"/>
      <c r="J64" s="95" t="s">
        <v>14</v>
      </c>
      <c r="K64" s="2" t="s">
        <v>8</v>
      </c>
      <c r="L64" s="1"/>
      <c r="M64" s="1"/>
      <c r="N64" s="1"/>
      <c r="O64" s="1"/>
    </row>
    <row r="65" spans="1:16" ht="16.5" thickBot="1" x14ac:dyDescent="0.3">
      <c r="A65" s="135" t="s">
        <v>0</v>
      </c>
      <c r="B65" s="135"/>
      <c r="C65" s="135"/>
      <c r="D65" s="135"/>
      <c r="E65" s="135"/>
      <c r="F65" s="135"/>
      <c r="G65" s="135"/>
      <c r="H65" s="135"/>
      <c r="J65" s="135" t="s">
        <v>11</v>
      </c>
      <c r="K65" s="135"/>
      <c r="L65" s="135"/>
      <c r="M65" s="135"/>
      <c r="N65" s="135"/>
      <c r="O65" s="135"/>
    </row>
    <row r="66" spans="1:16" ht="27" x14ac:dyDescent="0.25">
      <c r="A66" s="15" t="s">
        <v>1</v>
      </c>
      <c r="B66" s="15" t="s">
        <v>104</v>
      </c>
      <c r="C66" s="15" t="s">
        <v>105</v>
      </c>
      <c r="D66" s="15" t="s">
        <v>23</v>
      </c>
      <c r="E66" s="15" t="s">
        <v>2</v>
      </c>
      <c r="F66" s="16" t="s">
        <v>96</v>
      </c>
      <c r="G66" s="16" t="s">
        <v>97</v>
      </c>
      <c r="H66" s="17" t="s">
        <v>4</v>
      </c>
      <c r="J66" s="18" t="s">
        <v>1</v>
      </c>
      <c r="K66" s="18" t="s">
        <v>2</v>
      </c>
      <c r="L66" s="19" t="s">
        <v>3</v>
      </c>
      <c r="M66" s="45" t="s">
        <v>16</v>
      </c>
      <c r="N66" s="45" t="s">
        <v>17</v>
      </c>
      <c r="O66" s="20" t="s">
        <v>4</v>
      </c>
    </row>
    <row r="67" spans="1:16" ht="15.75" x14ac:dyDescent="0.25">
      <c r="A67" s="136" t="s">
        <v>5</v>
      </c>
      <c r="B67" s="137"/>
      <c r="C67" s="137"/>
      <c r="D67" s="137"/>
      <c r="E67" s="137"/>
      <c r="F67" s="137"/>
      <c r="G67" s="137"/>
      <c r="H67" s="138"/>
      <c r="J67" s="139" t="s">
        <v>5</v>
      </c>
      <c r="K67" s="140"/>
      <c r="L67" s="140"/>
      <c r="M67" s="140"/>
      <c r="N67" s="140"/>
      <c r="O67" s="141"/>
    </row>
    <row r="68" spans="1:16" x14ac:dyDescent="0.25">
      <c r="A68" s="3" t="s">
        <v>51</v>
      </c>
      <c r="B68" s="3" t="s">
        <v>107</v>
      </c>
      <c r="C68" s="3" t="s">
        <v>106</v>
      </c>
      <c r="D68" s="3" t="s">
        <v>112</v>
      </c>
      <c r="E68" s="3">
        <v>2</v>
      </c>
      <c r="F68" s="58">
        <v>370</v>
      </c>
      <c r="G68" s="13"/>
      <c r="H68" s="13">
        <f>E68*(G68+F68)</f>
        <v>740</v>
      </c>
      <c r="J68" s="3"/>
      <c r="K68" s="3"/>
      <c r="L68" s="10"/>
      <c r="M68" s="10"/>
      <c r="N68" s="10"/>
      <c r="O68" s="10"/>
    </row>
    <row r="69" spans="1:16" x14ac:dyDescent="0.25">
      <c r="A69" s="3" t="s">
        <v>6</v>
      </c>
      <c r="B69" s="3" t="s">
        <v>108</v>
      </c>
      <c r="C69" s="3" t="s">
        <v>106</v>
      </c>
      <c r="D69" s="3" t="s">
        <v>112</v>
      </c>
      <c r="E69" s="4">
        <v>2</v>
      </c>
      <c r="F69" s="58">
        <v>450</v>
      </c>
      <c r="G69" s="13"/>
      <c r="H69" s="13">
        <f t="shared" ref="H69:H72" si="4">E69*(G69+F69)</f>
        <v>900</v>
      </c>
      <c r="J69" s="3"/>
      <c r="K69" s="4"/>
      <c r="L69" s="10"/>
      <c r="M69" s="10"/>
      <c r="N69" s="10"/>
      <c r="O69" s="10"/>
    </row>
    <row r="70" spans="1:16" x14ac:dyDescent="0.25">
      <c r="A70" s="3" t="s">
        <v>7</v>
      </c>
      <c r="B70" s="3" t="s">
        <v>109</v>
      </c>
      <c r="C70" s="3" t="s">
        <v>106</v>
      </c>
      <c r="D70" s="3" t="s">
        <v>112</v>
      </c>
      <c r="E70" s="4">
        <v>9</v>
      </c>
      <c r="F70" s="58">
        <v>346.9</v>
      </c>
      <c r="G70" s="13"/>
      <c r="H70" s="13">
        <f t="shared" si="4"/>
        <v>3122.1</v>
      </c>
      <c r="J70" s="3"/>
      <c r="K70" s="4"/>
      <c r="L70" s="10"/>
      <c r="M70" s="10"/>
      <c r="N70" s="10"/>
      <c r="O70" s="10"/>
    </row>
    <row r="71" spans="1:16" ht="16.5" x14ac:dyDescent="0.25">
      <c r="A71" s="3" t="s">
        <v>49</v>
      </c>
      <c r="B71" s="3" t="s">
        <v>110</v>
      </c>
      <c r="C71" s="3" t="s">
        <v>106</v>
      </c>
      <c r="D71" s="3" t="s">
        <v>112</v>
      </c>
      <c r="E71" s="4">
        <v>3</v>
      </c>
      <c r="F71" s="58">
        <v>380</v>
      </c>
      <c r="G71" s="13"/>
      <c r="H71" s="13">
        <f t="shared" si="4"/>
        <v>1140</v>
      </c>
      <c r="J71" s="3"/>
      <c r="K71" s="4"/>
      <c r="L71" s="6"/>
      <c r="M71" s="6"/>
      <c r="N71" s="6"/>
      <c r="O71" s="11"/>
    </row>
    <row r="72" spans="1:16" x14ac:dyDescent="0.25">
      <c r="A72" s="3" t="s">
        <v>48</v>
      </c>
      <c r="B72" s="3" t="s">
        <v>111</v>
      </c>
      <c r="C72" s="3" t="s">
        <v>106</v>
      </c>
      <c r="D72" s="3" t="s">
        <v>112</v>
      </c>
      <c r="E72" s="3">
        <v>5</v>
      </c>
      <c r="F72" s="58">
        <v>230</v>
      </c>
      <c r="G72" s="13"/>
      <c r="H72" s="13">
        <f t="shared" si="4"/>
        <v>1150</v>
      </c>
      <c r="J72" s="51"/>
      <c r="K72" s="51"/>
      <c r="L72" s="46"/>
      <c r="M72" s="46"/>
      <c r="N72" s="46"/>
      <c r="O72" s="47"/>
    </row>
    <row r="73" spans="1:16" ht="15.75" x14ac:dyDescent="0.25">
      <c r="A73" s="48" t="s">
        <v>12</v>
      </c>
      <c r="B73" s="116"/>
      <c r="C73" s="116"/>
      <c r="D73" s="116"/>
      <c r="E73" s="50">
        <f>E72+E71+E70+E69+E68</f>
        <v>21</v>
      </c>
      <c r="F73" s="50"/>
      <c r="G73" s="49"/>
      <c r="H73" s="113">
        <f>SUM(H68:H72)</f>
        <v>7052.1</v>
      </c>
      <c r="J73" s="48" t="s">
        <v>12</v>
      </c>
      <c r="K73" s="50">
        <f>SUM(K68:K72)</f>
        <v>0</v>
      </c>
      <c r="L73" s="49"/>
      <c r="M73" s="93"/>
      <c r="N73" s="93"/>
      <c r="O73" s="7">
        <f>SUM(O68:O72)</f>
        <v>0</v>
      </c>
    </row>
    <row r="74" spans="1:16" x14ac:dyDescent="0.25">
      <c r="N74" s="29"/>
      <c r="O74" s="30"/>
    </row>
    <row r="75" spans="1:16" ht="15.75" x14ac:dyDescent="0.25">
      <c r="A75" s="134" t="s">
        <v>82</v>
      </c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</row>
    <row r="76" spans="1:16" x14ac:dyDescent="0.25">
      <c r="A76" s="98" t="s">
        <v>71</v>
      </c>
      <c r="B76" s="98"/>
      <c r="C76" s="98"/>
      <c r="D76" s="98"/>
      <c r="E76" s="2" t="s">
        <v>62</v>
      </c>
      <c r="F76" s="2"/>
      <c r="G76" s="1"/>
      <c r="H76" s="1"/>
      <c r="J76" s="1" t="s">
        <v>9</v>
      </c>
      <c r="K76" s="2" t="s">
        <v>10</v>
      </c>
      <c r="L76" s="1"/>
      <c r="M76" s="1"/>
      <c r="N76" s="1"/>
      <c r="O76" s="1"/>
    </row>
    <row r="77" spans="1:16" x14ac:dyDescent="0.25">
      <c r="A77" s="95" t="s">
        <v>14</v>
      </c>
      <c r="B77" s="125"/>
      <c r="C77" s="125"/>
      <c r="D77" s="125"/>
      <c r="E77" s="2" t="s">
        <v>63</v>
      </c>
      <c r="F77" s="2"/>
      <c r="G77" s="1"/>
      <c r="H77" s="1"/>
      <c r="J77" s="95" t="s">
        <v>14</v>
      </c>
      <c r="K77" s="2" t="s">
        <v>8</v>
      </c>
      <c r="L77" s="1"/>
      <c r="M77" s="1"/>
      <c r="N77" s="1"/>
      <c r="O77" s="1"/>
      <c r="P77" s="54">
        <v>26</v>
      </c>
    </row>
    <row r="78" spans="1:16" ht="16.5" thickBot="1" x14ac:dyDescent="0.3">
      <c r="A78" s="135" t="s">
        <v>0</v>
      </c>
      <c r="B78" s="135"/>
      <c r="C78" s="135"/>
      <c r="D78" s="135"/>
      <c r="E78" s="135"/>
      <c r="F78" s="135"/>
      <c r="G78" s="135"/>
      <c r="H78" s="135"/>
      <c r="J78" s="135" t="s">
        <v>11</v>
      </c>
      <c r="K78" s="135"/>
      <c r="L78" s="135"/>
      <c r="M78" s="135"/>
      <c r="N78" s="135"/>
      <c r="O78" s="135"/>
    </row>
    <row r="79" spans="1:16" ht="27" x14ac:dyDescent="0.25">
      <c r="A79" s="15" t="s">
        <v>1</v>
      </c>
      <c r="B79" s="15" t="s">
        <v>104</v>
      </c>
      <c r="C79" s="15" t="s">
        <v>105</v>
      </c>
      <c r="D79" s="15" t="s">
        <v>23</v>
      </c>
      <c r="E79" s="15" t="s">
        <v>2</v>
      </c>
      <c r="F79" s="16" t="s">
        <v>96</v>
      </c>
      <c r="G79" s="16" t="s">
        <v>97</v>
      </c>
      <c r="H79" s="17" t="s">
        <v>4</v>
      </c>
      <c r="J79" s="18" t="s">
        <v>1</v>
      </c>
      <c r="K79" s="18" t="s">
        <v>2</v>
      </c>
      <c r="L79" s="19" t="s">
        <v>3</v>
      </c>
      <c r="M79" s="45" t="s">
        <v>16</v>
      </c>
      <c r="N79" s="45" t="s">
        <v>17</v>
      </c>
      <c r="O79" s="20" t="s">
        <v>4</v>
      </c>
    </row>
    <row r="80" spans="1:16" ht="15.75" x14ac:dyDescent="0.25">
      <c r="A80" s="136" t="s">
        <v>5</v>
      </c>
      <c r="B80" s="137"/>
      <c r="C80" s="137"/>
      <c r="D80" s="137"/>
      <c r="E80" s="137"/>
      <c r="F80" s="137"/>
      <c r="G80" s="137"/>
      <c r="H80" s="138"/>
      <c r="J80" s="139" t="s">
        <v>5</v>
      </c>
      <c r="K80" s="140"/>
      <c r="L80" s="140"/>
      <c r="M80" s="140"/>
      <c r="N80" s="140"/>
      <c r="O80" s="141"/>
    </row>
    <row r="81" spans="1:16" x14ac:dyDescent="0.25">
      <c r="A81" s="3" t="s">
        <v>51</v>
      </c>
      <c r="B81" s="3" t="s">
        <v>107</v>
      </c>
      <c r="C81" s="3" t="s">
        <v>106</v>
      </c>
      <c r="D81" s="3" t="s">
        <v>112</v>
      </c>
      <c r="E81" s="3">
        <v>2</v>
      </c>
      <c r="F81" s="58">
        <v>370</v>
      </c>
      <c r="G81" s="13"/>
      <c r="H81" s="13">
        <f>E81*(G81+F81)</f>
        <v>740</v>
      </c>
      <c r="J81" s="3"/>
      <c r="K81" s="3"/>
      <c r="L81" s="10"/>
      <c r="M81" s="10"/>
      <c r="N81" s="10"/>
      <c r="O81" s="10"/>
    </row>
    <row r="82" spans="1:16" x14ac:dyDescent="0.25">
      <c r="A82" s="3" t="s">
        <v>6</v>
      </c>
      <c r="B82" s="3" t="s">
        <v>108</v>
      </c>
      <c r="C82" s="3" t="s">
        <v>106</v>
      </c>
      <c r="D82" s="3" t="s">
        <v>112</v>
      </c>
      <c r="E82" s="4">
        <v>2</v>
      </c>
      <c r="F82" s="58">
        <v>450</v>
      </c>
      <c r="G82" s="13"/>
      <c r="H82" s="13">
        <f t="shared" ref="H82:H85" si="5">E82*(G82+F82)</f>
        <v>900</v>
      </c>
      <c r="J82" s="3"/>
      <c r="K82" s="4"/>
      <c r="L82" s="10"/>
      <c r="M82" s="10"/>
      <c r="N82" s="10"/>
      <c r="O82" s="10"/>
    </row>
    <row r="83" spans="1:16" x14ac:dyDescent="0.25">
      <c r="A83" s="3" t="s">
        <v>7</v>
      </c>
      <c r="B83" s="3" t="s">
        <v>109</v>
      </c>
      <c r="C83" s="3" t="s">
        <v>106</v>
      </c>
      <c r="D83" s="3" t="s">
        <v>112</v>
      </c>
      <c r="E83" s="4">
        <v>9</v>
      </c>
      <c r="F83" s="58">
        <v>346.9</v>
      </c>
      <c r="G83" s="13"/>
      <c r="H83" s="13">
        <f t="shared" si="5"/>
        <v>3122.1</v>
      </c>
      <c r="J83" s="3"/>
      <c r="K83" s="4"/>
      <c r="L83" s="10"/>
      <c r="M83" s="10"/>
      <c r="N83" s="10"/>
      <c r="O83" s="10"/>
    </row>
    <row r="84" spans="1:16" ht="16.5" x14ac:dyDescent="0.25">
      <c r="A84" s="3" t="s">
        <v>49</v>
      </c>
      <c r="B84" s="3" t="s">
        <v>110</v>
      </c>
      <c r="C84" s="3" t="s">
        <v>106</v>
      </c>
      <c r="D84" s="3" t="s">
        <v>112</v>
      </c>
      <c r="E84" s="4">
        <v>3</v>
      </c>
      <c r="F84" s="58">
        <v>380</v>
      </c>
      <c r="G84" s="13"/>
      <c r="H84" s="13">
        <f t="shared" si="5"/>
        <v>1140</v>
      </c>
      <c r="J84" s="3"/>
      <c r="K84" s="4"/>
      <c r="L84" s="6"/>
      <c r="M84" s="6"/>
      <c r="N84" s="6"/>
      <c r="O84" s="11"/>
    </row>
    <row r="85" spans="1:16" x14ac:dyDescent="0.25">
      <c r="A85" s="3" t="s">
        <v>48</v>
      </c>
      <c r="B85" s="3" t="s">
        <v>111</v>
      </c>
      <c r="C85" s="3" t="s">
        <v>106</v>
      </c>
      <c r="D85" s="3" t="s">
        <v>112</v>
      </c>
      <c r="E85" s="3">
        <v>5</v>
      </c>
      <c r="F85" s="58">
        <v>230</v>
      </c>
      <c r="G85" s="13"/>
      <c r="H85" s="13">
        <f t="shared" si="5"/>
        <v>1150</v>
      </c>
      <c r="J85" s="51"/>
      <c r="K85" s="51"/>
      <c r="L85" s="46"/>
      <c r="M85" s="46"/>
      <c r="N85" s="46"/>
      <c r="O85" s="47"/>
    </row>
    <row r="86" spans="1:16" ht="15.75" x14ac:dyDescent="0.25">
      <c r="A86" s="48" t="s">
        <v>12</v>
      </c>
      <c r="B86" s="116"/>
      <c r="C86" s="116"/>
      <c r="D86" s="116"/>
      <c r="E86" s="50">
        <f>E85+E84+E83+E82+E81</f>
        <v>21</v>
      </c>
      <c r="F86" s="50"/>
      <c r="G86" s="49"/>
      <c r="H86" s="113">
        <f>SUM(H81:H85)</f>
        <v>7052.1</v>
      </c>
      <c r="J86" s="48" t="s">
        <v>12</v>
      </c>
      <c r="K86" s="50">
        <f>SUM(K81:K85)</f>
        <v>0</v>
      </c>
      <c r="L86" s="49"/>
      <c r="M86" s="93"/>
      <c r="N86" s="93"/>
      <c r="O86" s="7">
        <f>SUM(O81:O85)</f>
        <v>0</v>
      </c>
    </row>
    <row r="87" spans="1:16" s="54" customFormat="1" ht="15.75" x14ac:dyDescent="0.25">
      <c r="A87" s="104"/>
      <c r="B87" s="104"/>
      <c r="C87" s="104"/>
      <c r="D87" s="104"/>
      <c r="E87" s="105"/>
      <c r="F87" s="105"/>
      <c r="G87" s="104"/>
      <c r="H87" s="100"/>
      <c r="J87" s="104"/>
      <c r="K87" s="105"/>
      <c r="L87" s="104"/>
      <c r="M87" s="99"/>
      <c r="N87" s="99"/>
      <c r="O87" s="100"/>
    </row>
    <row r="88" spans="1:16" ht="15.75" x14ac:dyDescent="0.25">
      <c r="A88" s="134" t="s">
        <v>83</v>
      </c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</row>
    <row r="89" spans="1:16" x14ac:dyDescent="0.25">
      <c r="A89" s="98" t="s">
        <v>74</v>
      </c>
      <c r="B89" s="98"/>
      <c r="C89" s="98"/>
      <c r="D89" s="98"/>
      <c r="E89" s="2" t="s">
        <v>62</v>
      </c>
      <c r="F89" s="2"/>
      <c r="G89" s="1"/>
      <c r="H89" s="1"/>
      <c r="J89" s="1" t="s">
        <v>9</v>
      </c>
      <c r="K89" s="2" t="s">
        <v>10</v>
      </c>
      <c r="L89" s="1"/>
      <c r="M89" s="1"/>
      <c r="N89" s="1"/>
      <c r="O89" s="1"/>
      <c r="P89" s="54">
        <v>27</v>
      </c>
    </row>
    <row r="90" spans="1:16" x14ac:dyDescent="0.25">
      <c r="A90" s="95" t="s">
        <v>14</v>
      </c>
      <c r="B90" s="125"/>
      <c r="C90" s="125"/>
      <c r="D90" s="125"/>
      <c r="E90" s="2" t="s">
        <v>63</v>
      </c>
      <c r="F90" s="2"/>
      <c r="G90" s="1"/>
      <c r="H90" s="1"/>
      <c r="J90" s="95" t="s">
        <v>14</v>
      </c>
      <c r="K90" s="2" t="s">
        <v>8</v>
      </c>
      <c r="L90" s="1"/>
      <c r="M90" s="1"/>
      <c r="N90" s="1"/>
      <c r="O90" s="1"/>
    </row>
    <row r="91" spans="1:16" ht="16.5" thickBot="1" x14ac:dyDescent="0.3">
      <c r="A91" s="135" t="s">
        <v>0</v>
      </c>
      <c r="B91" s="135"/>
      <c r="C91" s="135"/>
      <c r="D91" s="135"/>
      <c r="E91" s="135"/>
      <c r="F91" s="135"/>
      <c r="G91" s="135"/>
      <c r="H91" s="135"/>
      <c r="J91" s="135" t="s">
        <v>11</v>
      </c>
      <c r="K91" s="135"/>
      <c r="L91" s="135"/>
      <c r="M91" s="135"/>
      <c r="N91" s="135"/>
      <c r="O91" s="135"/>
    </row>
    <row r="92" spans="1:16" ht="27" x14ac:dyDescent="0.25">
      <c r="A92" s="15" t="s">
        <v>1</v>
      </c>
      <c r="B92" s="15" t="s">
        <v>104</v>
      </c>
      <c r="C92" s="15" t="s">
        <v>105</v>
      </c>
      <c r="D92" s="15" t="s">
        <v>23</v>
      </c>
      <c r="E92" s="15" t="s">
        <v>2</v>
      </c>
      <c r="F92" s="16" t="s">
        <v>96</v>
      </c>
      <c r="G92" s="16" t="s">
        <v>97</v>
      </c>
      <c r="H92" s="17" t="s">
        <v>4</v>
      </c>
      <c r="J92" s="18" t="s">
        <v>1</v>
      </c>
      <c r="K92" s="18" t="s">
        <v>2</v>
      </c>
      <c r="L92" s="19" t="s">
        <v>3</v>
      </c>
      <c r="M92" s="45" t="s">
        <v>16</v>
      </c>
      <c r="N92" s="45" t="s">
        <v>17</v>
      </c>
      <c r="O92" s="20" t="s">
        <v>4</v>
      </c>
    </row>
    <row r="93" spans="1:16" ht="15.75" x14ac:dyDescent="0.25">
      <c r="A93" s="136" t="s">
        <v>5</v>
      </c>
      <c r="B93" s="137"/>
      <c r="C93" s="137"/>
      <c r="D93" s="137"/>
      <c r="E93" s="137"/>
      <c r="F93" s="137"/>
      <c r="G93" s="137"/>
      <c r="H93" s="138"/>
      <c r="J93" s="139" t="s">
        <v>5</v>
      </c>
      <c r="K93" s="140"/>
      <c r="L93" s="140"/>
      <c r="M93" s="140"/>
      <c r="N93" s="140"/>
      <c r="O93" s="141"/>
    </row>
    <row r="94" spans="1:16" x14ac:dyDescent="0.25">
      <c r="A94" s="3" t="s">
        <v>51</v>
      </c>
      <c r="B94" s="3" t="s">
        <v>107</v>
      </c>
      <c r="C94" s="3" t="s">
        <v>106</v>
      </c>
      <c r="D94" s="3" t="s">
        <v>112</v>
      </c>
      <c r="E94" s="3">
        <v>2</v>
      </c>
      <c r="F94" s="58">
        <v>370</v>
      </c>
      <c r="G94" s="13"/>
      <c r="H94" s="13">
        <f>E94*(G94+F94)</f>
        <v>740</v>
      </c>
      <c r="J94" s="3"/>
      <c r="K94" s="3"/>
      <c r="L94" s="10"/>
      <c r="M94" s="10"/>
      <c r="N94" s="10"/>
      <c r="O94" s="10"/>
    </row>
    <row r="95" spans="1:16" x14ac:dyDescent="0.25">
      <c r="A95" s="3" t="s">
        <v>6</v>
      </c>
      <c r="B95" s="3" t="s">
        <v>108</v>
      </c>
      <c r="C95" s="3" t="s">
        <v>106</v>
      </c>
      <c r="D95" s="3" t="s">
        <v>112</v>
      </c>
      <c r="E95" s="4">
        <v>2</v>
      </c>
      <c r="F95" s="58">
        <v>450</v>
      </c>
      <c r="G95" s="13"/>
      <c r="H95" s="13">
        <f t="shared" ref="H95:H98" si="6">E95*(G95+F95)</f>
        <v>900</v>
      </c>
      <c r="J95" s="3"/>
      <c r="K95" s="4"/>
      <c r="L95" s="10"/>
      <c r="M95" s="10"/>
      <c r="N95" s="10"/>
      <c r="O95" s="10"/>
    </row>
    <row r="96" spans="1:16" x14ac:dyDescent="0.25">
      <c r="A96" s="3" t="s">
        <v>7</v>
      </c>
      <c r="B96" s="3" t="s">
        <v>109</v>
      </c>
      <c r="C96" s="3" t="s">
        <v>106</v>
      </c>
      <c r="D96" s="3" t="s">
        <v>112</v>
      </c>
      <c r="E96" s="4">
        <v>9</v>
      </c>
      <c r="F96" s="58">
        <v>346.9</v>
      </c>
      <c r="G96" s="13"/>
      <c r="H96" s="13">
        <f t="shared" si="6"/>
        <v>3122.1</v>
      </c>
      <c r="J96" s="3"/>
      <c r="K96" s="4"/>
      <c r="L96" s="10"/>
      <c r="M96" s="10"/>
      <c r="N96" s="10"/>
      <c r="O96" s="10"/>
    </row>
    <row r="97" spans="1:16" ht="16.5" x14ac:dyDescent="0.25">
      <c r="A97" s="3" t="s">
        <v>49</v>
      </c>
      <c r="B97" s="3" t="s">
        <v>110</v>
      </c>
      <c r="C97" s="3" t="s">
        <v>106</v>
      </c>
      <c r="D97" s="3" t="s">
        <v>112</v>
      </c>
      <c r="E97" s="4">
        <v>3</v>
      </c>
      <c r="F97" s="58">
        <v>380</v>
      </c>
      <c r="G97" s="13"/>
      <c r="H97" s="13">
        <f t="shared" si="6"/>
        <v>1140</v>
      </c>
      <c r="J97" s="3"/>
      <c r="K97" s="4"/>
      <c r="L97" s="6"/>
      <c r="M97" s="6"/>
      <c r="N97" s="6"/>
      <c r="O97" s="11"/>
    </row>
    <row r="98" spans="1:16" x14ac:dyDescent="0.25">
      <c r="A98" s="3" t="s">
        <v>48</v>
      </c>
      <c r="B98" s="3" t="s">
        <v>111</v>
      </c>
      <c r="C98" s="3" t="s">
        <v>106</v>
      </c>
      <c r="D98" s="3" t="s">
        <v>112</v>
      </c>
      <c r="E98" s="3">
        <v>5</v>
      </c>
      <c r="F98" s="58">
        <v>230</v>
      </c>
      <c r="G98" s="13"/>
      <c r="H98" s="13">
        <f t="shared" si="6"/>
        <v>1150</v>
      </c>
      <c r="J98" s="51"/>
      <c r="K98" s="51"/>
      <c r="L98" s="46"/>
      <c r="M98" s="46"/>
      <c r="N98" s="46"/>
      <c r="O98" s="47"/>
    </row>
    <row r="99" spans="1:16" ht="15.75" x14ac:dyDescent="0.25">
      <c r="A99" s="48" t="s">
        <v>12</v>
      </c>
      <c r="B99" s="116"/>
      <c r="C99" s="116"/>
      <c r="D99" s="116"/>
      <c r="E99" s="50">
        <f>SUM(E94:E98)</f>
        <v>21</v>
      </c>
      <c r="F99" s="50"/>
      <c r="G99" s="49"/>
      <c r="H99" s="113">
        <f>SUM(H94:H98)</f>
        <v>7052.1</v>
      </c>
      <c r="J99" s="48" t="s">
        <v>12</v>
      </c>
      <c r="K99" s="50">
        <f>SUM(K94:K98)</f>
        <v>0</v>
      </c>
      <c r="L99" s="49"/>
      <c r="M99" s="93"/>
      <c r="N99" s="93"/>
      <c r="O99" s="7">
        <f>SUM(O94:O98)</f>
        <v>0</v>
      </c>
    </row>
    <row r="100" spans="1:16" x14ac:dyDescent="0.25">
      <c r="N100" s="29"/>
      <c r="O100" s="30"/>
    </row>
    <row r="101" spans="1:16" x14ac:dyDescent="0.25">
      <c r="N101" s="29"/>
      <c r="O101" s="30"/>
    </row>
    <row r="102" spans="1:16" ht="15.75" x14ac:dyDescent="0.25">
      <c r="A102" s="134" t="s">
        <v>84</v>
      </c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</row>
    <row r="103" spans="1:16" x14ac:dyDescent="0.25">
      <c r="A103" s="98" t="s">
        <v>75</v>
      </c>
      <c r="B103" s="98"/>
      <c r="C103" s="98"/>
      <c r="D103" s="98"/>
      <c r="E103" s="2" t="s">
        <v>62</v>
      </c>
      <c r="F103" s="2"/>
      <c r="G103" s="1"/>
      <c r="H103" s="1"/>
      <c r="J103" s="1" t="s">
        <v>9</v>
      </c>
      <c r="K103" s="2" t="s">
        <v>10</v>
      </c>
      <c r="L103" s="1"/>
      <c r="M103" s="1"/>
      <c r="N103" s="1"/>
      <c r="O103" s="1"/>
    </row>
    <row r="104" spans="1:16" x14ac:dyDescent="0.25">
      <c r="A104" s="95" t="s">
        <v>14</v>
      </c>
      <c r="B104" s="125"/>
      <c r="C104" s="125"/>
      <c r="D104" s="125"/>
      <c r="E104" s="2" t="s">
        <v>63</v>
      </c>
      <c r="F104" s="2"/>
      <c r="G104" s="1"/>
      <c r="H104" s="1"/>
      <c r="J104" s="95" t="s">
        <v>14</v>
      </c>
      <c r="K104" s="2" t="s">
        <v>8</v>
      </c>
      <c r="L104" s="1"/>
      <c r="M104" s="1"/>
      <c r="N104" s="1"/>
      <c r="O104" s="1"/>
      <c r="P104" s="54">
        <v>28</v>
      </c>
    </row>
    <row r="105" spans="1:16" ht="16.5" thickBot="1" x14ac:dyDescent="0.3">
      <c r="A105" s="135" t="s">
        <v>0</v>
      </c>
      <c r="B105" s="135"/>
      <c r="C105" s="135"/>
      <c r="D105" s="135"/>
      <c r="E105" s="135"/>
      <c r="F105" s="135"/>
      <c r="G105" s="135"/>
      <c r="H105" s="135"/>
      <c r="J105" s="135" t="s">
        <v>11</v>
      </c>
      <c r="K105" s="135"/>
      <c r="L105" s="135"/>
      <c r="M105" s="135"/>
      <c r="N105" s="135"/>
      <c r="O105" s="135"/>
    </row>
    <row r="106" spans="1:16" ht="27" x14ac:dyDescent="0.25">
      <c r="A106" s="15" t="s">
        <v>1</v>
      </c>
      <c r="B106" s="15" t="s">
        <v>104</v>
      </c>
      <c r="C106" s="15" t="s">
        <v>105</v>
      </c>
      <c r="D106" s="15" t="s">
        <v>23</v>
      </c>
      <c r="E106" s="15" t="s">
        <v>2</v>
      </c>
      <c r="F106" s="16" t="s">
        <v>96</v>
      </c>
      <c r="G106" s="16" t="s">
        <v>97</v>
      </c>
      <c r="H106" s="17" t="s">
        <v>4</v>
      </c>
      <c r="J106" s="18" t="s">
        <v>1</v>
      </c>
      <c r="K106" s="18" t="s">
        <v>2</v>
      </c>
      <c r="L106" s="19" t="s">
        <v>3</v>
      </c>
      <c r="M106" s="45" t="s">
        <v>16</v>
      </c>
      <c r="N106" s="45" t="s">
        <v>17</v>
      </c>
      <c r="O106" s="20" t="s">
        <v>4</v>
      </c>
    </row>
    <row r="107" spans="1:16" ht="15.75" x14ac:dyDescent="0.25">
      <c r="A107" s="136" t="s">
        <v>5</v>
      </c>
      <c r="B107" s="137"/>
      <c r="C107" s="137"/>
      <c r="D107" s="137"/>
      <c r="E107" s="137"/>
      <c r="F107" s="137"/>
      <c r="G107" s="137"/>
      <c r="H107" s="138"/>
      <c r="J107" s="139" t="s">
        <v>5</v>
      </c>
      <c r="K107" s="140"/>
      <c r="L107" s="140"/>
      <c r="M107" s="140"/>
      <c r="N107" s="140"/>
      <c r="O107" s="141"/>
    </row>
    <row r="108" spans="1:16" x14ac:dyDescent="0.25">
      <c r="A108" s="3" t="s">
        <v>51</v>
      </c>
      <c r="B108" s="3" t="s">
        <v>107</v>
      </c>
      <c r="C108" s="3" t="s">
        <v>106</v>
      </c>
      <c r="D108" s="3" t="s">
        <v>112</v>
      </c>
      <c r="E108" s="3">
        <v>2</v>
      </c>
      <c r="F108" s="58">
        <v>370</v>
      </c>
      <c r="G108" s="13"/>
      <c r="H108" s="13">
        <f>E108*(G108+F108)</f>
        <v>740</v>
      </c>
      <c r="J108" s="3"/>
      <c r="K108" s="3"/>
      <c r="L108" s="10"/>
      <c r="M108" s="10"/>
      <c r="N108" s="10"/>
      <c r="O108" s="10"/>
    </row>
    <row r="109" spans="1:16" x14ac:dyDescent="0.25">
      <c r="A109" s="3" t="s">
        <v>6</v>
      </c>
      <c r="B109" s="3" t="s">
        <v>108</v>
      </c>
      <c r="C109" s="3" t="s">
        <v>106</v>
      </c>
      <c r="D109" s="3" t="s">
        <v>112</v>
      </c>
      <c r="E109" s="4">
        <v>2</v>
      </c>
      <c r="F109" s="58">
        <v>450</v>
      </c>
      <c r="G109" s="13"/>
      <c r="H109" s="13">
        <f t="shared" ref="H109:H112" si="7">E109*(G109+F109)</f>
        <v>900</v>
      </c>
      <c r="J109" s="3"/>
      <c r="K109" s="4"/>
      <c r="L109" s="10"/>
      <c r="M109" s="10"/>
      <c r="N109" s="10"/>
      <c r="O109" s="10"/>
    </row>
    <row r="110" spans="1:16" x14ac:dyDescent="0.25">
      <c r="A110" s="3" t="s">
        <v>7</v>
      </c>
      <c r="B110" s="3" t="s">
        <v>109</v>
      </c>
      <c r="C110" s="3" t="s">
        <v>106</v>
      </c>
      <c r="D110" s="3" t="s">
        <v>112</v>
      </c>
      <c r="E110" s="4">
        <v>9</v>
      </c>
      <c r="F110" s="58">
        <v>346.9</v>
      </c>
      <c r="G110" s="13"/>
      <c r="H110" s="13">
        <f t="shared" si="7"/>
        <v>3122.1</v>
      </c>
      <c r="J110" s="3"/>
      <c r="K110" s="4"/>
      <c r="L110" s="10"/>
      <c r="M110" s="10"/>
      <c r="N110" s="10"/>
      <c r="O110" s="10"/>
    </row>
    <row r="111" spans="1:16" ht="16.5" x14ac:dyDescent="0.25">
      <c r="A111" s="3" t="s">
        <v>49</v>
      </c>
      <c r="B111" s="3" t="s">
        <v>110</v>
      </c>
      <c r="C111" s="3" t="s">
        <v>106</v>
      </c>
      <c r="D111" s="3" t="s">
        <v>112</v>
      </c>
      <c r="E111" s="4">
        <v>3</v>
      </c>
      <c r="F111" s="58">
        <v>380</v>
      </c>
      <c r="G111" s="13"/>
      <c r="H111" s="13">
        <f t="shared" si="7"/>
        <v>1140</v>
      </c>
      <c r="J111" s="3"/>
      <c r="K111" s="4"/>
      <c r="L111" s="6"/>
      <c r="M111" s="6"/>
      <c r="N111" s="6"/>
      <c r="O111" s="11"/>
    </row>
    <row r="112" spans="1:16" x14ac:dyDescent="0.25">
      <c r="A112" s="3" t="s">
        <v>48</v>
      </c>
      <c r="B112" s="3" t="s">
        <v>111</v>
      </c>
      <c r="C112" s="3" t="s">
        <v>106</v>
      </c>
      <c r="D112" s="3" t="s">
        <v>112</v>
      </c>
      <c r="E112" s="3">
        <v>5</v>
      </c>
      <c r="F112" s="58">
        <v>230</v>
      </c>
      <c r="G112" s="13"/>
      <c r="H112" s="13">
        <f t="shared" si="7"/>
        <v>1150</v>
      </c>
      <c r="J112" s="51"/>
      <c r="K112" s="51"/>
      <c r="L112" s="46"/>
      <c r="M112" s="46"/>
      <c r="N112" s="46"/>
      <c r="O112" s="47"/>
    </row>
    <row r="113" spans="1:16" ht="15.75" x14ac:dyDescent="0.25">
      <c r="A113" s="48" t="s">
        <v>12</v>
      </c>
      <c r="B113" s="116"/>
      <c r="C113" s="116"/>
      <c r="D113" s="116"/>
      <c r="E113" s="50">
        <f>E112+E111+E110+E109+E108</f>
        <v>21</v>
      </c>
      <c r="F113" s="50"/>
      <c r="G113" s="49"/>
      <c r="H113" s="113">
        <f>SUM(H108:H112)</f>
        <v>7052.1</v>
      </c>
      <c r="J113" s="48" t="s">
        <v>12</v>
      </c>
      <c r="K113" s="50">
        <f>SUM(K108:K112)</f>
        <v>0</v>
      </c>
      <c r="L113" s="49"/>
      <c r="M113" s="93"/>
      <c r="N113" s="93"/>
      <c r="O113" s="7">
        <f>SUM(O108:O112)</f>
        <v>0</v>
      </c>
    </row>
    <row r="114" spans="1:16" ht="15.75" x14ac:dyDescent="0.25">
      <c r="A114" s="104"/>
      <c r="B114" s="104"/>
      <c r="C114" s="104"/>
      <c r="D114" s="104"/>
      <c r="E114" s="105"/>
      <c r="F114" s="105"/>
      <c r="G114" s="104"/>
      <c r="H114" s="100"/>
      <c r="I114" s="54"/>
      <c r="J114" s="104"/>
      <c r="K114" s="105"/>
      <c r="L114" s="104"/>
      <c r="M114" s="99"/>
      <c r="N114" s="99"/>
      <c r="O114" s="100"/>
    </row>
    <row r="115" spans="1:16" x14ac:dyDescent="0.25">
      <c r="N115" s="29"/>
      <c r="O115" s="30"/>
    </row>
    <row r="116" spans="1:16" ht="15.75" x14ac:dyDescent="0.25">
      <c r="A116" s="134" t="s">
        <v>135</v>
      </c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</row>
    <row r="117" spans="1:16" x14ac:dyDescent="0.25">
      <c r="A117" s="98" t="s">
        <v>133</v>
      </c>
      <c r="B117" s="98"/>
      <c r="C117" s="98"/>
      <c r="D117" s="98"/>
      <c r="E117" s="2" t="s">
        <v>62</v>
      </c>
      <c r="F117" s="2"/>
      <c r="G117" s="1"/>
      <c r="H117" s="1"/>
      <c r="J117" s="1" t="s">
        <v>9</v>
      </c>
      <c r="K117" s="2" t="s">
        <v>10</v>
      </c>
      <c r="L117" s="1"/>
      <c r="M117" s="1"/>
      <c r="N117" s="1"/>
      <c r="O117" s="1"/>
    </row>
    <row r="118" spans="1:16" x14ac:dyDescent="0.25">
      <c r="A118" s="95" t="s">
        <v>14</v>
      </c>
      <c r="B118" s="125"/>
      <c r="C118" s="125"/>
      <c r="D118" s="125"/>
      <c r="E118" s="2" t="s">
        <v>63</v>
      </c>
      <c r="F118" s="2"/>
      <c r="G118" s="1"/>
      <c r="H118" s="1"/>
      <c r="J118" s="95" t="s">
        <v>14</v>
      </c>
      <c r="K118" s="2" t="s">
        <v>8</v>
      </c>
      <c r="L118" s="1"/>
      <c r="M118" s="1"/>
      <c r="N118" s="1"/>
      <c r="O118" s="1"/>
      <c r="P118" s="54">
        <v>29</v>
      </c>
    </row>
    <row r="119" spans="1:16" ht="16.5" thickBot="1" x14ac:dyDescent="0.3">
      <c r="A119" s="135" t="s">
        <v>0</v>
      </c>
      <c r="B119" s="135"/>
      <c r="C119" s="135"/>
      <c r="D119" s="135"/>
      <c r="E119" s="135"/>
      <c r="F119" s="135"/>
      <c r="G119" s="135"/>
      <c r="H119" s="135"/>
      <c r="J119" s="135" t="s">
        <v>11</v>
      </c>
      <c r="K119" s="135"/>
      <c r="L119" s="135"/>
      <c r="M119" s="135"/>
      <c r="N119" s="135"/>
      <c r="O119" s="135"/>
    </row>
    <row r="120" spans="1:16" ht="27" x14ac:dyDescent="0.25">
      <c r="A120" s="15" t="s">
        <v>1</v>
      </c>
      <c r="B120" s="15" t="s">
        <v>104</v>
      </c>
      <c r="C120" s="15" t="s">
        <v>105</v>
      </c>
      <c r="D120" s="15" t="s">
        <v>23</v>
      </c>
      <c r="E120" s="15" t="s">
        <v>2</v>
      </c>
      <c r="F120" s="16" t="s">
        <v>96</v>
      </c>
      <c r="G120" s="16" t="s">
        <v>97</v>
      </c>
      <c r="H120" s="17" t="s">
        <v>4</v>
      </c>
      <c r="J120" s="18" t="s">
        <v>1</v>
      </c>
      <c r="K120" s="18" t="s">
        <v>2</v>
      </c>
      <c r="L120" s="19" t="s">
        <v>3</v>
      </c>
      <c r="M120" s="45" t="s">
        <v>16</v>
      </c>
      <c r="N120" s="45" t="s">
        <v>17</v>
      </c>
      <c r="O120" s="20" t="s">
        <v>4</v>
      </c>
    </row>
    <row r="121" spans="1:16" ht="15.75" x14ac:dyDescent="0.25">
      <c r="A121" s="136" t="s">
        <v>5</v>
      </c>
      <c r="B121" s="137"/>
      <c r="C121" s="137"/>
      <c r="D121" s="137"/>
      <c r="E121" s="137"/>
      <c r="F121" s="137"/>
      <c r="G121" s="137"/>
      <c r="H121" s="138"/>
      <c r="J121" s="139" t="s">
        <v>5</v>
      </c>
      <c r="K121" s="140"/>
      <c r="L121" s="140"/>
      <c r="M121" s="140"/>
      <c r="N121" s="140"/>
      <c r="O121" s="141"/>
    </row>
    <row r="122" spans="1:16" x14ac:dyDescent="0.25">
      <c r="A122" s="3" t="s">
        <v>51</v>
      </c>
      <c r="B122" s="3" t="s">
        <v>107</v>
      </c>
      <c r="C122" s="3" t="s">
        <v>106</v>
      </c>
      <c r="D122" s="3" t="s">
        <v>112</v>
      </c>
      <c r="E122" s="3">
        <v>2</v>
      </c>
      <c r="F122" s="58">
        <v>370</v>
      </c>
      <c r="G122" s="13"/>
      <c r="H122" s="13">
        <f>E122*(G122+F122)</f>
        <v>740</v>
      </c>
      <c r="J122" s="3"/>
      <c r="K122" s="3"/>
      <c r="L122" s="10"/>
      <c r="M122" s="10"/>
      <c r="N122" s="10"/>
      <c r="O122" s="10"/>
    </row>
    <row r="123" spans="1:16" x14ac:dyDescent="0.25">
      <c r="A123" s="3" t="s">
        <v>6</v>
      </c>
      <c r="B123" s="3" t="s">
        <v>108</v>
      </c>
      <c r="C123" s="3" t="s">
        <v>106</v>
      </c>
      <c r="D123" s="3" t="s">
        <v>112</v>
      </c>
      <c r="E123" s="4">
        <v>2</v>
      </c>
      <c r="F123" s="58">
        <v>450</v>
      </c>
      <c r="G123" s="13"/>
      <c r="H123" s="13">
        <f t="shared" ref="H123:H126" si="8">E123*(G123+F123)</f>
        <v>900</v>
      </c>
      <c r="J123" s="3"/>
      <c r="K123" s="4"/>
      <c r="L123" s="10"/>
      <c r="M123" s="10"/>
      <c r="N123" s="10"/>
      <c r="O123" s="10"/>
    </row>
    <row r="124" spans="1:16" x14ac:dyDescent="0.25">
      <c r="A124" s="3" t="s">
        <v>7</v>
      </c>
      <c r="B124" s="3" t="s">
        <v>109</v>
      </c>
      <c r="C124" s="3" t="s">
        <v>106</v>
      </c>
      <c r="D124" s="3" t="s">
        <v>112</v>
      </c>
      <c r="E124" s="4">
        <v>9</v>
      </c>
      <c r="F124" s="58">
        <v>346.9</v>
      </c>
      <c r="G124" s="13"/>
      <c r="H124" s="13">
        <f t="shared" si="8"/>
        <v>3122.1</v>
      </c>
      <c r="J124" s="3"/>
      <c r="K124" s="4"/>
      <c r="L124" s="10"/>
      <c r="M124" s="10"/>
      <c r="N124" s="10"/>
      <c r="O124" s="10"/>
    </row>
    <row r="125" spans="1:16" ht="16.5" x14ac:dyDescent="0.25">
      <c r="A125" s="3" t="s">
        <v>49</v>
      </c>
      <c r="B125" s="3" t="s">
        <v>110</v>
      </c>
      <c r="C125" s="3" t="s">
        <v>106</v>
      </c>
      <c r="D125" s="3" t="s">
        <v>112</v>
      </c>
      <c r="E125" s="4">
        <v>3</v>
      </c>
      <c r="F125" s="58">
        <v>380</v>
      </c>
      <c r="G125" s="13"/>
      <c r="H125" s="13">
        <f t="shared" si="8"/>
        <v>1140</v>
      </c>
      <c r="J125" s="3"/>
      <c r="K125" s="4"/>
      <c r="L125" s="6"/>
      <c r="M125" s="6"/>
      <c r="N125" s="6"/>
      <c r="O125" s="11"/>
    </row>
    <row r="126" spans="1:16" x14ac:dyDescent="0.25">
      <c r="A126" s="3" t="s">
        <v>48</v>
      </c>
      <c r="B126" s="3" t="s">
        <v>111</v>
      </c>
      <c r="C126" s="3" t="s">
        <v>106</v>
      </c>
      <c r="D126" s="3" t="s">
        <v>112</v>
      </c>
      <c r="E126" s="3">
        <v>5</v>
      </c>
      <c r="F126" s="58">
        <v>230</v>
      </c>
      <c r="G126" s="13"/>
      <c r="H126" s="13">
        <f t="shared" si="8"/>
        <v>1150</v>
      </c>
      <c r="J126" s="51"/>
      <c r="K126" s="51"/>
      <c r="L126" s="46"/>
      <c r="M126" s="46"/>
      <c r="N126" s="46"/>
      <c r="O126" s="47"/>
    </row>
    <row r="127" spans="1:16" ht="15.75" x14ac:dyDescent="0.25">
      <c r="A127" s="48" t="s">
        <v>12</v>
      </c>
      <c r="B127" s="116"/>
      <c r="C127" s="116"/>
      <c r="D127" s="116"/>
      <c r="E127" s="50">
        <f>E126+E125+E124+E123+E122</f>
        <v>21</v>
      </c>
      <c r="F127" s="50"/>
      <c r="G127" s="49"/>
      <c r="H127" s="113">
        <f>SUM(H122:H126)</f>
        <v>7052.1</v>
      </c>
      <c r="J127" s="48" t="s">
        <v>12</v>
      </c>
      <c r="K127" s="50">
        <f>SUM(K122:K126)</f>
        <v>0</v>
      </c>
      <c r="L127" s="49"/>
      <c r="M127" s="93"/>
      <c r="N127" s="93"/>
      <c r="O127" s="7">
        <f>SUM(O122:O126)</f>
        <v>0</v>
      </c>
    </row>
    <row r="128" spans="1:16" x14ac:dyDescent="0.25">
      <c r="N128" s="29"/>
      <c r="O128" s="30"/>
    </row>
    <row r="129" spans="1:16" x14ac:dyDescent="0.25">
      <c r="N129" s="29"/>
      <c r="O129" s="30"/>
    </row>
    <row r="130" spans="1:16" ht="15.75" x14ac:dyDescent="0.25">
      <c r="A130" s="134" t="s">
        <v>134</v>
      </c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</row>
    <row r="131" spans="1:16" x14ac:dyDescent="0.25">
      <c r="A131" s="98" t="s">
        <v>136</v>
      </c>
      <c r="B131" s="98"/>
      <c r="C131" s="98"/>
      <c r="D131" s="98"/>
      <c r="E131" s="2" t="s">
        <v>62</v>
      </c>
      <c r="F131" s="2"/>
      <c r="G131" s="1"/>
      <c r="H131" s="1"/>
      <c r="J131" s="1" t="s">
        <v>9</v>
      </c>
      <c r="K131" s="2" t="s">
        <v>10</v>
      </c>
      <c r="L131" s="1"/>
      <c r="M131" s="1"/>
      <c r="N131" s="1"/>
      <c r="O131" s="1"/>
      <c r="P131" s="54">
        <v>30</v>
      </c>
    </row>
    <row r="132" spans="1:16" x14ac:dyDescent="0.25">
      <c r="A132" s="126" t="s">
        <v>14</v>
      </c>
      <c r="B132" s="126"/>
      <c r="C132" s="126"/>
      <c r="D132" s="126"/>
      <c r="E132" s="2" t="s">
        <v>63</v>
      </c>
      <c r="F132" s="2"/>
      <c r="G132" s="1"/>
      <c r="H132" s="1"/>
      <c r="J132" s="126" t="s">
        <v>14</v>
      </c>
      <c r="K132" s="2" t="s">
        <v>8</v>
      </c>
      <c r="L132" s="1"/>
      <c r="M132" s="1"/>
      <c r="N132" s="1"/>
      <c r="O132" s="1"/>
    </row>
    <row r="133" spans="1:16" ht="16.5" thickBot="1" x14ac:dyDescent="0.3">
      <c r="A133" s="135" t="s">
        <v>0</v>
      </c>
      <c r="B133" s="135"/>
      <c r="C133" s="135"/>
      <c r="D133" s="135"/>
      <c r="E133" s="135"/>
      <c r="F133" s="135"/>
      <c r="G133" s="135"/>
      <c r="H133" s="135"/>
      <c r="J133" s="135" t="s">
        <v>11</v>
      </c>
      <c r="K133" s="135"/>
      <c r="L133" s="135"/>
      <c r="M133" s="135"/>
      <c r="N133" s="135"/>
      <c r="O133" s="135"/>
    </row>
    <row r="134" spans="1:16" ht="27" x14ac:dyDescent="0.25">
      <c r="A134" s="15" t="s">
        <v>1</v>
      </c>
      <c r="B134" s="15" t="s">
        <v>104</v>
      </c>
      <c r="C134" s="15" t="s">
        <v>105</v>
      </c>
      <c r="D134" s="15" t="s">
        <v>23</v>
      </c>
      <c r="E134" s="15" t="s">
        <v>2</v>
      </c>
      <c r="F134" s="16" t="s">
        <v>96</v>
      </c>
      <c r="G134" s="16" t="s">
        <v>97</v>
      </c>
      <c r="H134" s="17" t="s">
        <v>4</v>
      </c>
      <c r="J134" s="18" t="s">
        <v>1</v>
      </c>
      <c r="K134" s="18" t="s">
        <v>2</v>
      </c>
      <c r="L134" s="19" t="s">
        <v>3</v>
      </c>
      <c r="M134" s="45" t="s">
        <v>16</v>
      </c>
      <c r="N134" s="45" t="s">
        <v>17</v>
      </c>
      <c r="O134" s="20" t="s">
        <v>4</v>
      </c>
    </row>
    <row r="135" spans="1:16" ht="15.75" x14ac:dyDescent="0.25">
      <c r="A135" s="136" t="s">
        <v>5</v>
      </c>
      <c r="B135" s="137"/>
      <c r="C135" s="137"/>
      <c r="D135" s="137"/>
      <c r="E135" s="137"/>
      <c r="F135" s="137"/>
      <c r="G135" s="137"/>
      <c r="H135" s="138"/>
      <c r="J135" s="139" t="s">
        <v>5</v>
      </c>
      <c r="K135" s="140"/>
      <c r="L135" s="140"/>
      <c r="M135" s="140"/>
      <c r="N135" s="140"/>
      <c r="O135" s="141"/>
    </row>
    <row r="136" spans="1:16" x14ac:dyDescent="0.25">
      <c r="A136" s="3" t="s">
        <v>51</v>
      </c>
      <c r="B136" s="3" t="s">
        <v>107</v>
      </c>
      <c r="C136" s="3" t="s">
        <v>106</v>
      </c>
      <c r="D136" s="3" t="s">
        <v>112</v>
      </c>
      <c r="E136" s="3">
        <v>2</v>
      </c>
      <c r="F136" s="58">
        <v>370</v>
      </c>
      <c r="G136" s="13"/>
      <c r="H136" s="13">
        <f>E136*(G136+F136)</f>
        <v>740</v>
      </c>
      <c r="J136" s="3"/>
      <c r="K136" s="3"/>
      <c r="L136" s="10"/>
      <c r="M136" s="10"/>
      <c r="N136" s="10"/>
      <c r="O136" s="10"/>
    </row>
    <row r="137" spans="1:16" x14ac:dyDescent="0.25">
      <c r="A137" s="3" t="s">
        <v>6</v>
      </c>
      <c r="B137" s="3" t="s">
        <v>108</v>
      </c>
      <c r="C137" s="3" t="s">
        <v>106</v>
      </c>
      <c r="D137" s="3" t="s">
        <v>112</v>
      </c>
      <c r="E137" s="4">
        <v>2</v>
      </c>
      <c r="F137" s="58">
        <v>450</v>
      </c>
      <c r="G137" s="13"/>
      <c r="H137" s="13">
        <f t="shared" ref="H137:H140" si="9">E137*(G137+F137)</f>
        <v>900</v>
      </c>
      <c r="J137" s="3"/>
      <c r="K137" s="4"/>
      <c r="L137" s="10"/>
      <c r="M137" s="10"/>
      <c r="N137" s="10"/>
      <c r="O137" s="10"/>
    </row>
    <row r="138" spans="1:16" x14ac:dyDescent="0.25">
      <c r="A138" s="3" t="s">
        <v>7</v>
      </c>
      <c r="B138" s="3" t="s">
        <v>109</v>
      </c>
      <c r="C138" s="3" t="s">
        <v>106</v>
      </c>
      <c r="D138" s="3" t="s">
        <v>112</v>
      </c>
      <c r="E138" s="4">
        <v>9</v>
      </c>
      <c r="F138" s="58">
        <v>346.9</v>
      </c>
      <c r="G138" s="13"/>
      <c r="H138" s="13">
        <f t="shared" si="9"/>
        <v>3122.1</v>
      </c>
      <c r="J138" s="3"/>
      <c r="K138" s="4"/>
      <c r="L138" s="10"/>
      <c r="M138" s="10"/>
      <c r="N138" s="10"/>
      <c r="O138" s="10"/>
    </row>
    <row r="139" spans="1:16" ht="16.5" x14ac:dyDescent="0.25">
      <c r="A139" s="3" t="s">
        <v>49</v>
      </c>
      <c r="B139" s="3" t="s">
        <v>110</v>
      </c>
      <c r="C139" s="3" t="s">
        <v>106</v>
      </c>
      <c r="D139" s="3" t="s">
        <v>112</v>
      </c>
      <c r="E139" s="4">
        <v>3</v>
      </c>
      <c r="F139" s="58">
        <v>380</v>
      </c>
      <c r="G139" s="13"/>
      <c r="H139" s="13">
        <f t="shared" si="9"/>
        <v>1140</v>
      </c>
      <c r="J139" s="3"/>
      <c r="K139" s="4"/>
      <c r="L139" s="6"/>
      <c r="M139" s="6"/>
      <c r="N139" s="6"/>
      <c r="O139" s="11"/>
    </row>
    <row r="140" spans="1:16" x14ac:dyDescent="0.25">
      <c r="A140" s="3" t="s">
        <v>48</v>
      </c>
      <c r="B140" s="3" t="s">
        <v>111</v>
      </c>
      <c r="C140" s="3" t="s">
        <v>106</v>
      </c>
      <c r="D140" s="3" t="s">
        <v>112</v>
      </c>
      <c r="E140" s="3">
        <v>5</v>
      </c>
      <c r="F140" s="58">
        <v>230</v>
      </c>
      <c r="G140" s="13"/>
      <c r="H140" s="13">
        <f t="shared" si="9"/>
        <v>1150</v>
      </c>
      <c r="J140" s="51"/>
      <c r="K140" s="51"/>
      <c r="L140" s="46"/>
      <c r="M140" s="46"/>
      <c r="N140" s="46"/>
      <c r="O140" s="47"/>
    </row>
    <row r="141" spans="1:16" ht="15.75" x14ac:dyDescent="0.25">
      <c r="A141" s="48" t="s">
        <v>12</v>
      </c>
      <c r="B141" s="116"/>
      <c r="C141" s="116"/>
      <c r="D141" s="116"/>
      <c r="E141" s="50">
        <f>E140+E139+E138+E137+E136</f>
        <v>21</v>
      </c>
      <c r="F141" s="50"/>
      <c r="G141" s="49"/>
      <c r="H141" s="113">
        <f>SUM(H136:H140)</f>
        <v>7052.1</v>
      </c>
      <c r="J141" s="48" t="s">
        <v>12</v>
      </c>
      <c r="K141" s="50">
        <f>SUM(K136:K140)</f>
        <v>0</v>
      </c>
      <c r="L141" s="49"/>
      <c r="M141" s="127"/>
      <c r="N141" s="127"/>
      <c r="O141" s="7">
        <f>SUM(O136:O140)</f>
        <v>0</v>
      </c>
    </row>
    <row r="142" spans="1:16" x14ac:dyDescent="0.25">
      <c r="N142" s="29"/>
      <c r="O142" s="30"/>
    </row>
    <row r="143" spans="1:16" x14ac:dyDescent="0.25">
      <c r="N143" s="29"/>
      <c r="O143" s="30"/>
    </row>
    <row r="144" spans="1:16" ht="15.75" x14ac:dyDescent="0.25">
      <c r="A144" s="134" t="s">
        <v>137</v>
      </c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</row>
    <row r="145" spans="1:16" x14ac:dyDescent="0.25">
      <c r="A145" s="98" t="s">
        <v>138</v>
      </c>
      <c r="B145" s="98"/>
      <c r="C145" s="98"/>
      <c r="D145" s="98"/>
      <c r="E145" s="2" t="s">
        <v>62</v>
      </c>
      <c r="F145" s="2"/>
      <c r="G145" s="1"/>
      <c r="H145" s="1"/>
      <c r="J145" s="1" t="s">
        <v>9</v>
      </c>
      <c r="K145" s="2" t="s">
        <v>10</v>
      </c>
      <c r="L145" s="1"/>
      <c r="M145" s="1"/>
      <c r="N145" s="1"/>
      <c r="O145" s="1"/>
      <c r="P145" s="54">
        <v>30</v>
      </c>
    </row>
    <row r="146" spans="1:16" x14ac:dyDescent="0.25">
      <c r="A146" s="126" t="s">
        <v>14</v>
      </c>
      <c r="B146" s="126"/>
      <c r="C146" s="126"/>
      <c r="D146" s="126"/>
      <c r="E146" s="2" t="s">
        <v>63</v>
      </c>
      <c r="F146" s="2"/>
      <c r="G146" s="1"/>
      <c r="H146" s="1"/>
      <c r="J146" s="126" t="s">
        <v>14</v>
      </c>
      <c r="K146" s="2" t="s">
        <v>8</v>
      </c>
      <c r="L146" s="1"/>
      <c r="M146" s="1"/>
      <c r="N146" s="1"/>
      <c r="O146" s="1"/>
    </row>
    <row r="147" spans="1:16" ht="16.5" thickBot="1" x14ac:dyDescent="0.3">
      <c r="A147" s="135" t="s">
        <v>0</v>
      </c>
      <c r="B147" s="135"/>
      <c r="C147" s="135"/>
      <c r="D147" s="135"/>
      <c r="E147" s="135"/>
      <c r="F147" s="135"/>
      <c r="G147" s="135"/>
      <c r="H147" s="135"/>
      <c r="J147" s="135" t="s">
        <v>11</v>
      </c>
      <c r="K147" s="135"/>
      <c r="L147" s="135"/>
      <c r="M147" s="135"/>
      <c r="N147" s="135"/>
      <c r="O147" s="135"/>
    </row>
    <row r="148" spans="1:16" ht="27" x14ac:dyDescent="0.25">
      <c r="A148" s="15" t="s">
        <v>1</v>
      </c>
      <c r="B148" s="15" t="s">
        <v>104</v>
      </c>
      <c r="C148" s="15" t="s">
        <v>105</v>
      </c>
      <c r="D148" s="15" t="s">
        <v>23</v>
      </c>
      <c r="E148" s="15" t="s">
        <v>2</v>
      </c>
      <c r="F148" s="16" t="s">
        <v>96</v>
      </c>
      <c r="G148" s="16" t="s">
        <v>97</v>
      </c>
      <c r="H148" s="17" t="s">
        <v>4</v>
      </c>
      <c r="J148" s="18" t="s">
        <v>1</v>
      </c>
      <c r="K148" s="18" t="s">
        <v>2</v>
      </c>
      <c r="L148" s="19" t="s">
        <v>3</v>
      </c>
      <c r="M148" s="45" t="s">
        <v>16</v>
      </c>
      <c r="N148" s="45" t="s">
        <v>17</v>
      </c>
      <c r="O148" s="20" t="s">
        <v>4</v>
      </c>
    </row>
    <row r="149" spans="1:16" ht="15.75" x14ac:dyDescent="0.25">
      <c r="A149" s="136" t="s">
        <v>5</v>
      </c>
      <c r="B149" s="137"/>
      <c r="C149" s="137"/>
      <c r="D149" s="137"/>
      <c r="E149" s="137"/>
      <c r="F149" s="137"/>
      <c r="G149" s="137"/>
      <c r="H149" s="138"/>
      <c r="J149" s="139" t="s">
        <v>5</v>
      </c>
      <c r="K149" s="140"/>
      <c r="L149" s="140"/>
      <c r="M149" s="140"/>
      <c r="N149" s="140"/>
      <c r="O149" s="141"/>
    </row>
    <row r="150" spans="1:16" x14ac:dyDescent="0.25">
      <c r="A150" s="3" t="s">
        <v>51</v>
      </c>
      <c r="B150" s="3" t="s">
        <v>107</v>
      </c>
      <c r="C150" s="3" t="s">
        <v>106</v>
      </c>
      <c r="D150" s="3" t="s">
        <v>112</v>
      </c>
      <c r="E150" s="3">
        <v>2</v>
      </c>
      <c r="F150" s="58">
        <v>370</v>
      </c>
      <c r="G150" s="13"/>
      <c r="H150" s="13">
        <f>E150*(G150+F150)</f>
        <v>740</v>
      </c>
      <c r="J150" s="3"/>
      <c r="K150" s="3"/>
      <c r="L150" s="10"/>
      <c r="M150" s="10"/>
      <c r="N150" s="10"/>
      <c r="O150" s="10"/>
    </row>
    <row r="151" spans="1:16" x14ac:dyDescent="0.25">
      <c r="A151" s="3" t="s">
        <v>6</v>
      </c>
      <c r="B151" s="3" t="s">
        <v>108</v>
      </c>
      <c r="C151" s="3" t="s">
        <v>106</v>
      </c>
      <c r="D151" s="3" t="s">
        <v>112</v>
      </c>
      <c r="E151" s="4">
        <v>2</v>
      </c>
      <c r="F151" s="58">
        <v>450</v>
      </c>
      <c r="G151" s="13"/>
      <c r="H151" s="13">
        <f t="shared" ref="H151:H154" si="10">E151*(G151+F151)</f>
        <v>900</v>
      </c>
      <c r="J151" s="3"/>
      <c r="K151" s="4"/>
      <c r="L151" s="10"/>
      <c r="M151" s="10"/>
      <c r="N151" s="10"/>
      <c r="O151" s="10"/>
    </row>
    <row r="152" spans="1:16" x14ac:dyDescent="0.25">
      <c r="A152" s="3" t="s">
        <v>7</v>
      </c>
      <c r="B152" s="3" t="s">
        <v>109</v>
      </c>
      <c r="C152" s="3" t="s">
        <v>106</v>
      </c>
      <c r="D152" s="3" t="s">
        <v>112</v>
      </c>
      <c r="E152" s="4">
        <v>9</v>
      </c>
      <c r="F152" s="58">
        <v>346.9</v>
      </c>
      <c r="G152" s="13"/>
      <c r="H152" s="13">
        <f t="shared" si="10"/>
        <v>3122.1</v>
      </c>
      <c r="J152" s="3"/>
      <c r="K152" s="4"/>
      <c r="L152" s="10"/>
      <c r="M152" s="10"/>
      <c r="N152" s="10"/>
      <c r="O152" s="10"/>
    </row>
    <row r="153" spans="1:16" ht="16.5" x14ac:dyDescent="0.25">
      <c r="A153" s="3" t="s">
        <v>49</v>
      </c>
      <c r="B153" s="3" t="s">
        <v>110</v>
      </c>
      <c r="C153" s="3" t="s">
        <v>106</v>
      </c>
      <c r="D153" s="3" t="s">
        <v>112</v>
      </c>
      <c r="E153" s="4">
        <v>3</v>
      </c>
      <c r="F153" s="58">
        <v>380</v>
      </c>
      <c r="G153" s="13"/>
      <c r="H153" s="13">
        <f t="shared" si="10"/>
        <v>1140</v>
      </c>
      <c r="J153" s="3"/>
      <c r="K153" s="4"/>
      <c r="L153" s="6"/>
      <c r="M153" s="6"/>
      <c r="N153" s="6"/>
      <c r="O153" s="11"/>
    </row>
    <row r="154" spans="1:16" x14ac:dyDescent="0.25">
      <c r="A154" s="3" t="s">
        <v>48</v>
      </c>
      <c r="B154" s="3" t="s">
        <v>111</v>
      </c>
      <c r="C154" s="3" t="s">
        <v>106</v>
      </c>
      <c r="D154" s="3" t="s">
        <v>112</v>
      </c>
      <c r="E154" s="3">
        <v>5</v>
      </c>
      <c r="F154" s="58">
        <v>230</v>
      </c>
      <c r="G154" s="13"/>
      <c r="H154" s="13">
        <f t="shared" si="10"/>
        <v>1150</v>
      </c>
      <c r="J154" s="51"/>
      <c r="K154" s="51"/>
      <c r="L154" s="46"/>
      <c r="M154" s="46"/>
      <c r="N154" s="46"/>
      <c r="O154" s="47"/>
    </row>
    <row r="155" spans="1:16" ht="15.75" x14ac:dyDescent="0.25">
      <c r="A155" s="48" t="s">
        <v>12</v>
      </c>
      <c r="B155" s="116"/>
      <c r="C155" s="116"/>
      <c r="D155" s="116"/>
      <c r="E155" s="50">
        <f>E154+E153+E152+E151+E150</f>
        <v>21</v>
      </c>
      <c r="F155" s="50"/>
      <c r="G155" s="49"/>
      <c r="H155" s="113">
        <f>SUM(H150:H154)</f>
        <v>7052.1</v>
      </c>
      <c r="J155" s="48" t="s">
        <v>12</v>
      </c>
      <c r="K155" s="50">
        <f>SUM(K150:K154)</f>
        <v>0</v>
      </c>
      <c r="L155" s="49"/>
      <c r="M155" s="127"/>
      <c r="N155" s="127"/>
      <c r="O155" s="7">
        <f>SUM(O150:O154)</f>
        <v>0</v>
      </c>
    </row>
    <row r="156" spans="1:16" ht="15.75" x14ac:dyDescent="0.25">
      <c r="A156" s="104"/>
      <c r="B156" s="104"/>
      <c r="C156" s="104"/>
      <c r="D156" s="104"/>
      <c r="E156" s="105"/>
      <c r="F156" s="105"/>
      <c r="G156" s="104"/>
      <c r="H156" s="100"/>
      <c r="I156" s="54"/>
      <c r="J156" s="104"/>
      <c r="K156" s="105"/>
      <c r="L156" s="104"/>
      <c r="M156" s="99"/>
      <c r="N156" s="99"/>
      <c r="O156" s="100"/>
    </row>
    <row r="157" spans="1:16" x14ac:dyDescent="0.25">
      <c r="N157" s="29"/>
      <c r="O157" s="30"/>
    </row>
    <row r="158" spans="1:16" ht="15.75" x14ac:dyDescent="0.25">
      <c r="A158" s="134" t="s">
        <v>139</v>
      </c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</row>
    <row r="159" spans="1:16" x14ac:dyDescent="0.25">
      <c r="A159" s="98" t="s">
        <v>140</v>
      </c>
      <c r="B159" s="98"/>
      <c r="C159" s="98"/>
      <c r="D159" s="98"/>
      <c r="E159" s="2" t="s">
        <v>62</v>
      </c>
      <c r="F159" s="2"/>
      <c r="G159" s="1"/>
      <c r="H159" s="1"/>
      <c r="J159" s="1" t="s">
        <v>9</v>
      </c>
      <c r="K159" s="2" t="s">
        <v>10</v>
      </c>
      <c r="L159" s="1"/>
      <c r="M159" s="1"/>
      <c r="N159" s="1"/>
      <c r="O159" s="1"/>
    </row>
    <row r="160" spans="1:16" x14ac:dyDescent="0.25">
      <c r="A160" s="126" t="s">
        <v>14</v>
      </c>
      <c r="B160" s="126"/>
      <c r="C160" s="126"/>
      <c r="D160" s="126"/>
      <c r="E160" s="2" t="s">
        <v>63</v>
      </c>
      <c r="F160" s="2"/>
      <c r="G160" s="1"/>
      <c r="H160" s="1"/>
      <c r="J160" s="126" t="s">
        <v>14</v>
      </c>
      <c r="K160" s="2" t="s">
        <v>8</v>
      </c>
      <c r="L160" s="1"/>
      <c r="M160" s="1"/>
      <c r="N160" s="1"/>
      <c r="O160" s="1"/>
      <c r="P160" s="54">
        <v>30</v>
      </c>
    </row>
    <row r="161" spans="1:15" ht="16.5" thickBot="1" x14ac:dyDescent="0.3">
      <c r="A161" s="135" t="s">
        <v>0</v>
      </c>
      <c r="B161" s="135"/>
      <c r="C161" s="135"/>
      <c r="D161" s="135"/>
      <c r="E161" s="135"/>
      <c r="F161" s="135"/>
      <c r="G161" s="135"/>
      <c r="H161" s="135"/>
      <c r="J161" s="135" t="s">
        <v>11</v>
      </c>
      <c r="K161" s="135"/>
      <c r="L161" s="135"/>
      <c r="M161" s="135"/>
      <c r="N161" s="135"/>
      <c r="O161" s="135"/>
    </row>
    <row r="162" spans="1:15" ht="27" x14ac:dyDescent="0.25">
      <c r="A162" s="15" t="s">
        <v>1</v>
      </c>
      <c r="B162" s="15" t="s">
        <v>104</v>
      </c>
      <c r="C162" s="15" t="s">
        <v>105</v>
      </c>
      <c r="D162" s="15" t="s">
        <v>23</v>
      </c>
      <c r="E162" s="15" t="s">
        <v>2</v>
      </c>
      <c r="F162" s="16" t="s">
        <v>96</v>
      </c>
      <c r="G162" s="16" t="s">
        <v>97</v>
      </c>
      <c r="H162" s="17" t="s">
        <v>4</v>
      </c>
      <c r="J162" s="18" t="s">
        <v>1</v>
      </c>
      <c r="K162" s="18" t="s">
        <v>2</v>
      </c>
      <c r="L162" s="19" t="s">
        <v>3</v>
      </c>
      <c r="M162" s="45" t="s">
        <v>16</v>
      </c>
      <c r="N162" s="45" t="s">
        <v>17</v>
      </c>
      <c r="O162" s="20" t="s">
        <v>4</v>
      </c>
    </row>
    <row r="163" spans="1:15" ht="15.75" x14ac:dyDescent="0.25">
      <c r="A163" s="136" t="s">
        <v>5</v>
      </c>
      <c r="B163" s="137"/>
      <c r="C163" s="137"/>
      <c r="D163" s="137"/>
      <c r="E163" s="137"/>
      <c r="F163" s="137"/>
      <c r="G163" s="137"/>
      <c r="H163" s="138"/>
      <c r="J163" s="139" t="s">
        <v>5</v>
      </c>
      <c r="K163" s="140"/>
      <c r="L163" s="140"/>
      <c r="M163" s="140"/>
      <c r="N163" s="140"/>
      <c r="O163" s="141"/>
    </row>
    <row r="164" spans="1:15" x14ac:dyDescent="0.25">
      <c r="A164" s="3" t="s">
        <v>51</v>
      </c>
      <c r="B164" s="3" t="s">
        <v>107</v>
      </c>
      <c r="C164" s="3" t="s">
        <v>106</v>
      </c>
      <c r="D164" s="3" t="s">
        <v>112</v>
      </c>
      <c r="E164" s="3">
        <v>2</v>
      </c>
      <c r="F164" s="58">
        <v>370</v>
      </c>
      <c r="G164" s="13"/>
      <c r="H164" s="13">
        <f>E164*(G164+F164)</f>
        <v>740</v>
      </c>
      <c r="J164" s="3"/>
      <c r="K164" s="3"/>
      <c r="L164" s="10"/>
      <c r="M164" s="10"/>
      <c r="N164" s="10"/>
      <c r="O164" s="10"/>
    </row>
    <row r="165" spans="1:15" x14ac:dyDescent="0.25">
      <c r="A165" s="3" t="s">
        <v>6</v>
      </c>
      <c r="B165" s="3" t="s">
        <v>108</v>
      </c>
      <c r="C165" s="3" t="s">
        <v>106</v>
      </c>
      <c r="D165" s="3" t="s">
        <v>112</v>
      </c>
      <c r="E165" s="4">
        <v>2</v>
      </c>
      <c r="F165" s="58">
        <v>450</v>
      </c>
      <c r="G165" s="13"/>
      <c r="H165" s="13">
        <f t="shared" ref="H165:H168" si="11">E165*(G165+F165)</f>
        <v>900</v>
      </c>
      <c r="J165" s="3"/>
      <c r="K165" s="4"/>
      <c r="L165" s="10"/>
      <c r="M165" s="10"/>
      <c r="N165" s="10"/>
      <c r="O165" s="10"/>
    </row>
    <row r="166" spans="1:15" x14ac:dyDescent="0.25">
      <c r="A166" s="3" t="s">
        <v>7</v>
      </c>
      <c r="B166" s="3" t="s">
        <v>109</v>
      </c>
      <c r="C166" s="3" t="s">
        <v>106</v>
      </c>
      <c r="D166" s="3" t="s">
        <v>112</v>
      </c>
      <c r="E166" s="4">
        <v>9</v>
      </c>
      <c r="F166" s="58">
        <v>346.9</v>
      </c>
      <c r="G166" s="13"/>
      <c r="H166" s="13">
        <f t="shared" si="11"/>
        <v>3122.1</v>
      </c>
      <c r="J166" s="3"/>
      <c r="K166" s="4"/>
      <c r="L166" s="10"/>
      <c r="M166" s="10"/>
      <c r="N166" s="10"/>
      <c r="O166" s="10"/>
    </row>
    <row r="167" spans="1:15" ht="16.5" x14ac:dyDescent="0.25">
      <c r="A167" s="3" t="s">
        <v>49</v>
      </c>
      <c r="B167" s="3" t="s">
        <v>110</v>
      </c>
      <c r="C167" s="3" t="s">
        <v>106</v>
      </c>
      <c r="D167" s="3" t="s">
        <v>112</v>
      </c>
      <c r="E167" s="4">
        <v>3</v>
      </c>
      <c r="F167" s="58">
        <v>380</v>
      </c>
      <c r="G167" s="13"/>
      <c r="H167" s="13">
        <f t="shared" si="11"/>
        <v>1140</v>
      </c>
      <c r="J167" s="3"/>
      <c r="K167" s="4"/>
      <c r="L167" s="6"/>
      <c r="M167" s="6"/>
      <c r="N167" s="6"/>
      <c r="O167" s="11"/>
    </row>
    <row r="168" spans="1:15" x14ac:dyDescent="0.25">
      <c r="A168" s="3" t="s">
        <v>48</v>
      </c>
      <c r="B168" s="3" t="s">
        <v>111</v>
      </c>
      <c r="C168" s="3" t="s">
        <v>106</v>
      </c>
      <c r="D168" s="3" t="s">
        <v>112</v>
      </c>
      <c r="E168" s="3">
        <v>5</v>
      </c>
      <c r="F168" s="58">
        <v>230</v>
      </c>
      <c r="G168" s="13"/>
      <c r="H168" s="13">
        <f t="shared" si="11"/>
        <v>1150</v>
      </c>
      <c r="J168" s="51"/>
      <c r="K168" s="51"/>
      <c r="L168" s="46"/>
      <c r="M168" s="46"/>
      <c r="N168" s="46"/>
      <c r="O168" s="47"/>
    </row>
    <row r="169" spans="1:15" ht="15.75" x14ac:dyDescent="0.25">
      <c r="A169" s="48" t="s">
        <v>12</v>
      </c>
      <c r="B169" s="116"/>
      <c r="C169" s="116"/>
      <c r="D169" s="116"/>
      <c r="E169" s="50">
        <f>E168+E167+E166+E165+E164</f>
        <v>21</v>
      </c>
      <c r="F169" s="50"/>
      <c r="G169" s="49"/>
      <c r="H169" s="113">
        <f>SUM(H164:H168)</f>
        <v>7052.1</v>
      </c>
      <c r="J169" s="48" t="s">
        <v>12</v>
      </c>
      <c r="K169" s="50">
        <f>SUM(K164:K168)</f>
        <v>0</v>
      </c>
      <c r="L169" s="49"/>
      <c r="M169" s="127"/>
      <c r="N169" s="127"/>
      <c r="O169" s="7">
        <f>SUM(O164:O168)</f>
        <v>0</v>
      </c>
    </row>
    <row r="170" spans="1:15" x14ac:dyDescent="0.25">
      <c r="N170" s="29"/>
      <c r="O170" s="30"/>
    </row>
    <row r="171" spans="1:15" x14ac:dyDescent="0.25">
      <c r="A171" s="142" t="s">
        <v>18</v>
      </c>
      <c r="B171" s="142"/>
      <c r="C171" s="142"/>
      <c r="D171" s="142"/>
      <c r="E171" s="142"/>
      <c r="F171" s="142"/>
      <c r="G171" s="142"/>
      <c r="H171" s="142"/>
      <c r="J171" s="142" t="s">
        <v>19</v>
      </c>
      <c r="K171" s="142"/>
      <c r="L171" s="142"/>
      <c r="M171" s="142"/>
      <c r="N171" s="142"/>
      <c r="O171" s="37"/>
    </row>
    <row r="172" spans="1:15" x14ac:dyDescent="0.25">
      <c r="A172" s="143" t="s">
        <v>14</v>
      </c>
      <c r="B172" s="143"/>
      <c r="C172" s="143"/>
      <c r="D172" s="143"/>
      <c r="E172" s="143"/>
      <c r="F172" s="143"/>
      <c r="G172" s="143"/>
      <c r="H172" s="115">
        <f>H20+H33+H47+H60+H73+H86+H99+H127+H113+H141+H155+H169</f>
        <v>80001.400000000009</v>
      </c>
      <c r="J172" s="143" t="s">
        <v>14</v>
      </c>
      <c r="K172" s="143"/>
      <c r="L172" s="143"/>
      <c r="M172" s="144"/>
      <c r="N172" s="144"/>
      <c r="O172" s="94">
        <v>0</v>
      </c>
    </row>
    <row r="173" spans="1:15" x14ac:dyDescent="0.25">
      <c r="A173" s="143" t="s">
        <v>15</v>
      </c>
      <c r="B173" s="143"/>
      <c r="C173" s="143"/>
      <c r="D173" s="143"/>
      <c r="E173" s="143"/>
      <c r="F173" s="143"/>
      <c r="G173" s="143"/>
      <c r="H173" s="115"/>
      <c r="J173" s="143" t="s">
        <v>15</v>
      </c>
      <c r="K173" s="143"/>
      <c r="L173" s="143"/>
      <c r="M173" s="144"/>
      <c r="N173" s="144"/>
      <c r="O173" s="94">
        <v>0</v>
      </c>
    </row>
    <row r="174" spans="1:15" x14ac:dyDescent="0.25">
      <c r="A174" s="142" t="s">
        <v>12</v>
      </c>
      <c r="B174" s="142"/>
      <c r="C174" s="142"/>
      <c r="D174" s="142"/>
      <c r="E174" s="142"/>
      <c r="F174" s="142"/>
      <c r="G174" s="142"/>
      <c r="H174" s="114">
        <f>SUM(H172:H173)</f>
        <v>80001.400000000009</v>
      </c>
      <c r="J174" s="142" t="s">
        <v>12</v>
      </c>
      <c r="K174" s="142"/>
      <c r="L174" s="142"/>
      <c r="M174" s="145"/>
      <c r="N174" s="145"/>
      <c r="O174" s="39"/>
    </row>
  </sheetData>
  <customSheetViews>
    <customSheetView guid="{6B2C8637-78CC-4CB6-97F7-DEE04A596283}" showGridLines="0" topLeftCell="A8">
      <selection activeCell="A8" sqref="A8:K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72">
    <mergeCell ref="A102:O102"/>
    <mergeCell ref="A105:H105"/>
    <mergeCell ref="J105:O105"/>
    <mergeCell ref="A107:H107"/>
    <mergeCell ref="J107:O107"/>
    <mergeCell ref="A116:O116"/>
    <mergeCell ref="A119:H119"/>
    <mergeCell ref="J119:O119"/>
    <mergeCell ref="A121:H121"/>
    <mergeCell ref="J121:O121"/>
    <mergeCell ref="A13:H13"/>
    <mergeCell ref="J13:O13"/>
    <mergeCell ref="A8:O8"/>
    <mergeCell ref="A11:H11"/>
    <mergeCell ref="J11:O11"/>
    <mergeCell ref="J80:O80"/>
    <mergeCell ref="A88:O88"/>
    <mergeCell ref="A91:H91"/>
    <mergeCell ref="J91:O91"/>
    <mergeCell ref="A93:H93"/>
    <mergeCell ref="J93:O93"/>
    <mergeCell ref="A80:H80"/>
    <mergeCell ref="A171:H171"/>
    <mergeCell ref="A172:G172"/>
    <mergeCell ref="A52:H52"/>
    <mergeCell ref="J52:O52"/>
    <mergeCell ref="A22:O22"/>
    <mergeCell ref="A54:H54"/>
    <mergeCell ref="J54:O54"/>
    <mergeCell ref="J171:N171"/>
    <mergeCell ref="A36:O36"/>
    <mergeCell ref="A39:H39"/>
    <mergeCell ref="J39:O39"/>
    <mergeCell ref="A41:H41"/>
    <mergeCell ref="J41:O41"/>
    <mergeCell ref="K34:L34"/>
    <mergeCell ref="A25:H25"/>
    <mergeCell ref="J25:O25"/>
    <mergeCell ref="A174:G174"/>
    <mergeCell ref="J172:L172"/>
    <mergeCell ref="J173:L173"/>
    <mergeCell ref="J174:L174"/>
    <mergeCell ref="M172:N172"/>
    <mergeCell ref="M173:N173"/>
    <mergeCell ref="M174:N174"/>
    <mergeCell ref="A173:G173"/>
    <mergeCell ref="A78:H78"/>
    <mergeCell ref="J78:O78"/>
    <mergeCell ref="A27:H27"/>
    <mergeCell ref="J27:O27"/>
    <mergeCell ref="A49:O49"/>
    <mergeCell ref="A62:O62"/>
    <mergeCell ref="A65:H65"/>
    <mergeCell ref="J65:O65"/>
    <mergeCell ref="A67:H67"/>
    <mergeCell ref="J67:O67"/>
    <mergeCell ref="A75:O75"/>
    <mergeCell ref="A130:O130"/>
    <mergeCell ref="A133:H133"/>
    <mergeCell ref="J133:O133"/>
    <mergeCell ref="A135:H135"/>
    <mergeCell ref="J135:O135"/>
    <mergeCell ref="A144:O144"/>
    <mergeCell ref="A147:H147"/>
    <mergeCell ref="J147:O147"/>
    <mergeCell ref="A149:H149"/>
    <mergeCell ref="J149:O149"/>
    <mergeCell ref="A158:O158"/>
    <mergeCell ref="A161:H161"/>
    <mergeCell ref="J161:O161"/>
    <mergeCell ref="A163:H163"/>
    <mergeCell ref="J163:O163"/>
  </mergeCells>
  <printOptions horizontalCentered="1" verticalCentered="1"/>
  <pageMargins left="0.31496062992125984" right="0.31496062992125984" top="0.19685039370078741" bottom="0.39370078740157483" header="0.31496062992125984" footer="0.31496062992125984"/>
  <pageSetup scale="57" fitToWidth="2" fitToHeight="2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40"/>
  <sheetViews>
    <sheetView showGridLines="0" topLeftCell="A9" zoomScale="90" zoomScaleNormal="90" workbookViewId="0">
      <selection activeCell="A15" sqref="A15:G26"/>
    </sheetView>
  </sheetViews>
  <sheetFormatPr defaultRowHeight="15" x14ac:dyDescent="0.25"/>
  <cols>
    <col min="3" max="3" width="28.140625" customWidth="1"/>
    <col min="4" max="4" width="27.5703125" customWidth="1"/>
    <col min="5" max="5" width="11.140625" bestFit="1" customWidth="1"/>
    <col min="6" max="6" width="22.28515625" customWidth="1"/>
    <col min="7" max="7" width="11.42578125" bestFit="1" customWidth="1"/>
  </cols>
  <sheetData>
    <row r="9" spans="1:7" ht="15.75" x14ac:dyDescent="0.25">
      <c r="C9" s="134" t="s">
        <v>141</v>
      </c>
      <c r="D9" s="134"/>
      <c r="E9" s="134"/>
      <c r="F9" s="134"/>
      <c r="G9" s="134"/>
    </row>
    <row r="10" spans="1:7" x14ac:dyDescent="0.25">
      <c r="C10" s="24" t="s">
        <v>131</v>
      </c>
      <c r="D10" s="24"/>
      <c r="E10" s="14"/>
      <c r="F10" s="2" t="s">
        <v>10</v>
      </c>
      <c r="G10" s="28">
        <v>4</v>
      </c>
    </row>
    <row r="11" spans="1:7" x14ac:dyDescent="0.25">
      <c r="C11" s="147" t="s">
        <v>21</v>
      </c>
      <c r="D11" s="147"/>
      <c r="E11" s="147"/>
      <c r="F11" s="2" t="s">
        <v>63</v>
      </c>
      <c r="G11" s="1"/>
    </row>
    <row r="12" spans="1:7" ht="16.5" thickBot="1" x14ac:dyDescent="0.3">
      <c r="C12" s="135" t="s">
        <v>0</v>
      </c>
      <c r="D12" s="135"/>
      <c r="E12" s="135"/>
      <c r="F12" s="135"/>
      <c r="G12" s="135"/>
    </row>
    <row r="13" spans="1:7" x14ac:dyDescent="0.25">
      <c r="C13" s="15" t="s">
        <v>23</v>
      </c>
      <c r="D13" s="15" t="s">
        <v>113</v>
      </c>
      <c r="E13" s="15" t="s">
        <v>163</v>
      </c>
      <c r="F13" s="15" t="s">
        <v>2</v>
      </c>
      <c r="G13" s="16" t="s">
        <v>20</v>
      </c>
    </row>
    <row r="14" spans="1:7" ht="15.75" x14ac:dyDescent="0.25">
      <c r="A14" t="s">
        <v>164</v>
      </c>
      <c r="B14" t="s">
        <v>165</v>
      </c>
      <c r="C14" s="136" t="s">
        <v>5</v>
      </c>
      <c r="D14" s="137"/>
      <c r="E14" s="137"/>
      <c r="F14" s="137"/>
      <c r="G14" s="137"/>
    </row>
    <row r="15" spans="1:7" x14ac:dyDescent="0.25">
      <c r="A15" t="s">
        <v>162</v>
      </c>
      <c r="B15" s="54">
        <v>21</v>
      </c>
      <c r="C15" s="3" t="s">
        <v>25</v>
      </c>
      <c r="D15" s="3" t="s">
        <v>114</v>
      </c>
      <c r="E15" s="3">
        <v>4</v>
      </c>
      <c r="F15" s="3">
        <f>E15*2</f>
        <v>8</v>
      </c>
      <c r="G15" s="13">
        <v>290</v>
      </c>
    </row>
    <row r="16" spans="1:7" x14ac:dyDescent="0.25">
      <c r="A16" t="s">
        <v>162</v>
      </c>
      <c r="B16" s="54">
        <v>22</v>
      </c>
      <c r="C16" s="3" t="s">
        <v>25</v>
      </c>
      <c r="D16" s="3" t="s">
        <v>114</v>
      </c>
      <c r="E16" s="3">
        <v>5</v>
      </c>
      <c r="F16" s="3">
        <v>26</v>
      </c>
      <c r="G16" s="13">
        <v>290</v>
      </c>
    </row>
    <row r="17" spans="1:7" x14ac:dyDescent="0.25">
      <c r="A17" t="s">
        <v>162</v>
      </c>
      <c r="B17" s="54">
        <v>23</v>
      </c>
      <c r="C17" s="3" t="s">
        <v>25</v>
      </c>
      <c r="D17" s="3" t="s">
        <v>114</v>
      </c>
      <c r="E17" s="3">
        <v>5</v>
      </c>
      <c r="F17" s="3">
        <v>26</v>
      </c>
      <c r="G17" s="13">
        <v>290</v>
      </c>
    </row>
    <row r="18" spans="1:7" x14ac:dyDescent="0.25">
      <c r="A18" t="s">
        <v>162</v>
      </c>
      <c r="B18" s="54">
        <v>24</v>
      </c>
      <c r="C18" s="3" t="s">
        <v>25</v>
      </c>
      <c r="D18" s="3" t="s">
        <v>114</v>
      </c>
      <c r="E18" s="3">
        <v>5</v>
      </c>
      <c r="F18" s="3">
        <v>26</v>
      </c>
      <c r="G18" s="13">
        <v>290</v>
      </c>
    </row>
    <row r="19" spans="1:7" x14ac:dyDescent="0.25">
      <c r="A19" t="s">
        <v>162</v>
      </c>
      <c r="B19" s="54">
        <v>25</v>
      </c>
      <c r="C19" s="3" t="s">
        <v>25</v>
      </c>
      <c r="D19" s="3" t="s">
        <v>114</v>
      </c>
      <c r="E19" s="3">
        <v>6</v>
      </c>
      <c r="F19" s="3">
        <v>26</v>
      </c>
      <c r="G19" s="13">
        <v>290</v>
      </c>
    </row>
    <row r="20" spans="1:7" x14ac:dyDescent="0.25">
      <c r="A20" t="s">
        <v>162</v>
      </c>
      <c r="B20" s="54">
        <v>26</v>
      </c>
      <c r="C20" s="3" t="s">
        <v>25</v>
      </c>
      <c r="D20" s="3" t="s">
        <v>114</v>
      </c>
      <c r="E20" s="3">
        <v>5</v>
      </c>
      <c r="F20" s="3">
        <v>26</v>
      </c>
      <c r="G20" s="13">
        <v>290</v>
      </c>
    </row>
    <row r="21" spans="1:7" x14ac:dyDescent="0.25">
      <c r="A21" t="s">
        <v>162</v>
      </c>
      <c r="B21" s="54">
        <v>27</v>
      </c>
      <c r="C21" s="3" t="s">
        <v>25</v>
      </c>
      <c r="D21" s="3" t="s">
        <v>114</v>
      </c>
      <c r="E21" s="3">
        <v>5</v>
      </c>
      <c r="F21" s="3">
        <v>26</v>
      </c>
      <c r="G21" s="13">
        <v>290</v>
      </c>
    </row>
    <row r="22" spans="1:7" x14ac:dyDescent="0.25">
      <c r="A22" t="s">
        <v>162</v>
      </c>
      <c r="B22" s="54">
        <v>28</v>
      </c>
      <c r="C22" s="3" t="s">
        <v>25</v>
      </c>
      <c r="D22" s="3" t="s">
        <v>114</v>
      </c>
      <c r="E22" s="3">
        <v>5</v>
      </c>
      <c r="F22" s="3">
        <v>26</v>
      </c>
      <c r="G22" s="13">
        <v>290</v>
      </c>
    </row>
    <row r="23" spans="1:7" x14ac:dyDescent="0.25">
      <c r="A23" t="s">
        <v>162</v>
      </c>
      <c r="B23" s="54">
        <v>29</v>
      </c>
      <c r="C23" s="3" t="s">
        <v>25</v>
      </c>
      <c r="D23" s="3" t="s">
        <v>114</v>
      </c>
      <c r="E23" s="3">
        <v>5</v>
      </c>
      <c r="F23" s="3">
        <v>26</v>
      </c>
      <c r="G23" s="13">
        <v>290</v>
      </c>
    </row>
    <row r="24" spans="1:7" x14ac:dyDescent="0.25">
      <c r="A24" t="s">
        <v>162</v>
      </c>
      <c r="B24" s="54">
        <v>30</v>
      </c>
      <c r="C24" s="3" t="s">
        <v>25</v>
      </c>
      <c r="D24" s="3" t="s">
        <v>114</v>
      </c>
      <c r="E24" s="3">
        <v>5</v>
      </c>
      <c r="F24" s="3">
        <v>26</v>
      </c>
      <c r="G24" s="13">
        <v>290</v>
      </c>
    </row>
    <row r="25" spans="1:7" x14ac:dyDescent="0.25">
      <c r="A25" t="s">
        <v>162</v>
      </c>
      <c r="B25" s="54">
        <v>30</v>
      </c>
      <c r="C25" s="3" t="s">
        <v>25</v>
      </c>
      <c r="D25" s="3" t="s">
        <v>114</v>
      </c>
      <c r="E25" s="3">
        <v>5</v>
      </c>
      <c r="F25" s="3">
        <v>26</v>
      </c>
      <c r="G25" s="13">
        <v>290</v>
      </c>
    </row>
    <row r="26" spans="1:7" x14ac:dyDescent="0.25">
      <c r="A26" t="s">
        <v>162</v>
      </c>
      <c r="B26" s="54">
        <v>30</v>
      </c>
      <c r="C26" s="3" t="s">
        <v>25</v>
      </c>
      <c r="D26" s="3" t="s">
        <v>114</v>
      </c>
      <c r="E26" s="3">
        <v>5</v>
      </c>
      <c r="F26" s="3">
        <v>26</v>
      </c>
      <c r="G26" s="13">
        <v>290</v>
      </c>
    </row>
    <row r="27" spans="1:7" x14ac:dyDescent="0.25">
      <c r="B27" s="54"/>
    </row>
    <row r="28" spans="1:7" x14ac:dyDescent="0.25">
      <c r="B28" s="54"/>
    </row>
    <row r="29" spans="1:7" x14ac:dyDescent="0.25">
      <c r="B29" s="54"/>
    </row>
    <row r="30" spans="1:7" x14ac:dyDescent="0.25">
      <c r="B30" s="54"/>
    </row>
    <row r="31" spans="1:7" x14ac:dyDescent="0.25">
      <c r="B31" s="54"/>
    </row>
    <row r="32" spans="1:7" x14ac:dyDescent="0.25">
      <c r="B32" s="54"/>
    </row>
    <row r="33" spans="2:2" x14ac:dyDescent="0.25">
      <c r="B33" s="54"/>
    </row>
    <row r="34" spans="2:2" x14ac:dyDescent="0.25">
      <c r="B34" s="54"/>
    </row>
    <row r="35" spans="2:2" x14ac:dyDescent="0.25">
      <c r="B35" s="54"/>
    </row>
    <row r="36" spans="2:2" x14ac:dyDescent="0.25">
      <c r="B36" s="54"/>
    </row>
    <row r="37" spans="2:2" x14ac:dyDescent="0.25">
      <c r="B37" s="54"/>
    </row>
    <row r="38" spans="2:2" x14ac:dyDescent="0.25">
      <c r="B38" s="54"/>
    </row>
    <row r="39" spans="2:2" x14ac:dyDescent="0.25">
      <c r="B39" s="54">
        <v>30</v>
      </c>
    </row>
    <row r="40" spans="2:2" x14ac:dyDescent="0.25">
      <c r="B40" s="54"/>
    </row>
  </sheetData>
  <customSheetViews>
    <customSheetView guid="{6B2C8637-78CC-4CB6-97F7-DEE04A596283}" showGridLines="0" topLeftCell="A31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4">
    <mergeCell ref="C9:G9"/>
    <mergeCell ref="C12:G12"/>
    <mergeCell ref="C14:G14"/>
    <mergeCell ref="C11:E11"/>
  </mergeCells>
  <pageMargins left="0.51181102362204722" right="0.51181102362204722" top="0.78740157480314965" bottom="0.78740157480314965" header="0.31496062992125984" footer="0.31496062992125984"/>
  <pageSetup scale="5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5"/>
  <sheetViews>
    <sheetView showGridLines="0" topLeftCell="A12" zoomScale="90" zoomScaleNormal="90" workbookViewId="0">
      <selection activeCell="A14" sqref="A14:H25"/>
    </sheetView>
  </sheetViews>
  <sheetFormatPr defaultRowHeight="15" x14ac:dyDescent="0.25"/>
  <cols>
    <col min="3" max="4" width="30.7109375" customWidth="1"/>
    <col min="5" max="5" width="21.42578125" customWidth="1"/>
    <col min="6" max="7" width="5.42578125" customWidth="1"/>
    <col min="8" max="8" width="11.140625" customWidth="1"/>
    <col min="9" max="9" width="20.140625" bestFit="1" customWidth="1"/>
    <col min="10" max="10" width="2.7109375" customWidth="1"/>
    <col min="11" max="11" width="32.5703125" bestFit="1" customWidth="1"/>
    <col min="12" max="12" width="17" customWidth="1"/>
    <col min="13" max="13" width="4.7109375" customWidth="1"/>
    <col min="14" max="14" width="9.7109375" bestFit="1" customWidth="1"/>
    <col min="15" max="15" width="9.7109375" customWidth="1"/>
    <col min="16" max="16" width="14.85546875" bestFit="1" customWidth="1"/>
    <col min="17" max="17" width="9.140625" style="54"/>
  </cols>
  <sheetData>
    <row r="7" spans="1:16" x14ac:dyDescent="0.25">
      <c r="O7" s="29" t="s">
        <v>28</v>
      </c>
      <c r="P7" s="30">
        <f ca="1">NOW()</f>
        <v>41890.602804629627</v>
      </c>
    </row>
    <row r="9" spans="1:16" ht="15.75" x14ac:dyDescent="0.25">
      <c r="C9" s="134" t="s">
        <v>141</v>
      </c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</row>
    <row r="10" spans="1:16" x14ac:dyDescent="0.25">
      <c r="C10" s="24" t="s">
        <v>131</v>
      </c>
      <c r="D10" s="24"/>
      <c r="E10" s="14"/>
      <c r="F10" s="2" t="s">
        <v>10</v>
      </c>
      <c r="G10" s="2"/>
      <c r="H10" s="28">
        <v>5</v>
      </c>
      <c r="I10" s="1"/>
      <c r="K10" s="1"/>
      <c r="L10" s="1"/>
      <c r="M10" s="2" t="s">
        <v>10</v>
      </c>
      <c r="N10" s="28"/>
      <c r="O10" s="1"/>
      <c r="P10" s="1"/>
    </row>
    <row r="11" spans="1:16" x14ac:dyDescent="0.25">
      <c r="C11" s="147" t="s">
        <v>26</v>
      </c>
      <c r="D11" s="147"/>
      <c r="E11" s="147"/>
      <c r="F11" s="2" t="s">
        <v>52</v>
      </c>
      <c r="G11" s="2"/>
      <c r="H11" s="2" t="s">
        <v>67</v>
      </c>
      <c r="I11" s="1"/>
      <c r="K11" s="147" t="s">
        <v>26</v>
      </c>
      <c r="L11" s="147"/>
      <c r="M11" s="2" t="s">
        <v>8</v>
      </c>
      <c r="N11" s="1" t="s">
        <v>53</v>
      </c>
      <c r="O11" s="1"/>
      <c r="P11" s="1"/>
    </row>
    <row r="12" spans="1:16" ht="16.5" thickBot="1" x14ac:dyDescent="0.3">
      <c r="C12" s="135" t="s">
        <v>0</v>
      </c>
      <c r="D12" s="135"/>
      <c r="E12" s="135"/>
      <c r="F12" s="135"/>
      <c r="G12" s="135"/>
      <c r="H12" s="135"/>
      <c r="I12" s="135"/>
      <c r="K12" s="135" t="s">
        <v>11</v>
      </c>
      <c r="L12" s="135"/>
      <c r="M12" s="135"/>
      <c r="N12" s="135"/>
      <c r="O12" s="135"/>
      <c r="P12" s="135"/>
    </row>
    <row r="13" spans="1:16" ht="15.75" thickBot="1" x14ac:dyDescent="0.3">
      <c r="A13" t="s">
        <v>164</v>
      </c>
      <c r="B13" t="s">
        <v>165</v>
      </c>
      <c r="C13" s="15" t="s">
        <v>23</v>
      </c>
      <c r="D13" s="15" t="s">
        <v>113</v>
      </c>
      <c r="E13" s="15" t="s">
        <v>24</v>
      </c>
      <c r="F13" s="15" t="s">
        <v>2</v>
      </c>
      <c r="G13" s="15"/>
      <c r="H13" s="16" t="s">
        <v>20</v>
      </c>
      <c r="I13" s="17" t="s">
        <v>4</v>
      </c>
      <c r="K13" s="18" t="s">
        <v>23</v>
      </c>
      <c r="L13" s="18" t="s">
        <v>24</v>
      </c>
      <c r="M13" s="18" t="s">
        <v>2</v>
      </c>
      <c r="N13" s="19" t="s">
        <v>20</v>
      </c>
      <c r="O13" s="26" t="s">
        <v>22</v>
      </c>
      <c r="P13" s="20" t="s">
        <v>4</v>
      </c>
    </row>
    <row r="14" spans="1:16" ht="15.75" x14ac:dyDescent="0.25">
      <c r="A14" t="s">
        <v>162</v>
      </c>
      <c r="B14">
        <v>21</v>
      </c>
      <c r="C14" s="3">
        <v>1</v>
      </c>
      <c r="D14" s="3" t="s">
        <v>114</v>
      </c>
      <c r="E14" s="3">
        <v>240</v>
      </c>
      <c r="F14" s="3">
        <v>240</v>
      </c>
      <c r="G14" s="3">
        <v>5</v>
      </c>
      <c r="H14" s="13">
        <v>96000</v>
      </c>
      <c r="I14" s="13">
        <f>H14*F14*H10</f>
        <v>115200000</v>
      </c>
      <c r="K14" s="8"/>
      <c r="L14" s="8"/>
      <c r="M14" s="9"/>
      <c r="N14" s="10"/>
      <c r="O14" s="25">
        <f t="shared" ref="O14:O25" si="0">N14*5%</f>
        <v>0</v>
      </c>
      <c r="P14" s="10"/>
    </row>
    <row r="15" spans="1:16" ht="15.75" x14ac:dyDescent="0.25">
      <c r="A15" t="s">
        <v>162</v>
      </c>
      <c r="B15">
        <v>22</v>
      </c>
      <c r="C15" s="3">
        <v>1</v>
      </c>
      <c r="D15" s="3" t="s">
        <v>114</v>
      </c>
      <c r="E15" s="3">
        <v>26</v>
      </c>
      <c r="F15" s="3">
        <v>26</v>
      </c>
      <c r="G15" s="3">
        <v>6</v>
      </c>
      <c r="H15" s="13">
        <v>12480</v>
      </c>
      <c r="I15" s="13" t="e">
        <f>H15*F15*#REF!</f>
        <v>#REF!</v>
      </c>
      <c r="K15" s="8"/>
      <c r="L15" s="8"/>
      <c r="M15" s="9"/>
      <c r="N15" s="10"/>
      <c r="O15" s="25">
        <f t="shared" si="0"/>
        <v>0</v>
      </c>
      <c r="P15" s="10"/>
    </row>
    <row r="16" spans="1:16" ht="15.75" x14ac:dyDescent="0.25">
      <c r="A16" t="s">
        <v>162</v>
      </c>
      <c r="B16">
        <v>23</v>
      </c>
      <c r="C16" s="3">
        <v>1</v>
      </c>
      <c r="D16" s="3" t="s">
        <v>114</v>
      </c>
      <c r="E16" s="3">
        <v>26</v>
      </c>
      <c r="F16" s="3">
        <v>26</v>
      </c>
      <c r="G16" s="3">
        <v>6</v>
      </c>
      <c r="H16" s="13">
        <v>12480</v>
      </c>
      <c r="I16" s="13" t="e">
        <f>H16*F16*#REF!</f>
        <v>#REF!</v>
      </c>
      <c r="K16" s="8"/>
      <c r="L16" s="8"/>
      <c r="M16" s="9"/>
      <c r="N16" s="10"/>
      <c r="O16" s="25">
        <f t="shared" si="0"/>
        <v>0</v>
      </c>
      <c r="P16" s="10"/>
    </row>
    <row r="17" spans="1:16" ht="15.75" x14ac:dyDescent="0.25">
      <c r="A17" t="s">
        <v>162</v>
      </c>
      <c r="B17">
        <v>24</v>
      </c>
      <c r="C17" s="3">
        <v>1</v>
      </c>
      <c r="D17" s="3" t="s">
        <v>114</v>
      </c>
      <c r="E17" s="3">
        <v>26</v>
      </c>
      <c r="F17" s="3">
        <v>26</v>
      </c>
      <c r="G17" s="3">
        <v>6</v>
      </c>
      <c r="H17" s="13">
        <v>12480</v>
      </c>
      <c r="I17" s="13" t="e">
        <f>H17*F17*#REF!</f>
        <v>#REF!</v>
      </c>
      <c r="K17" s="8"/>
      <c r="L17" s="8"/>
      <c r="M17" s="9"/>
      <c r="N17" s="10"/>
      <c r="O17" s="25">
        <f t="shared" si="0"/>
        <v>0</v>
      </c>
      <c r="P17" s="10"/>
    </row>
    <row r="18" spans="1:16" ht="15.75" x14ac:dyDescent="0.25">
      <c r="A18" t="s">
        <v>162</v>
      </c>
      <c r="B18">
        <v>25</v>
      </c>
      <c r="C18" s="3">
        <v>1</v>
      </c>
      <c r="D18" s="3" t="s">
        <v>114</v>
      </c>
      <c r="E18" s="3">
        <v>26</v>
      </c>
      <c r="F18" s="3">
        <v>26</v>
      </c>
      <c r="G18" s="3">
        <v>6</v>
      </c>
      <c r="H18" s="13">
        <v>12480</v>
      </c>
      <c r="I18" s="13" t="e">
        <f>H18*F18*#REF!</f>
        <v>#REF!</v>
      </c>
      <c r="K18" s="8"/>
      <c r="L18" s="8"/>
      <c r="M18" s="9"/>
      <c r="N18" s="10"/>
      <c r="O18" s="25">
        <f t="shared" si="0"/>
        <v>0</v>
      </c>
      <c r="P18" s="10"/>
    </row>
    <row r="19" spans="1:16" ht="15.75" x14ac:dyDescent="0.25">
      <c r="A19" t="s">
        <v>162</v>
      </c>
      <c r="B19">
        <v>26</v>
      </c>
      <c r="C19" s="3">
        <v>1</v>
      </c>
      <c r="D19" s="3" t="s">
        <v>114</v>
      </c>
      <c r="E19" s="3">
        <v>26</v>
      </c>
      <c r="F19" s="3">
        <v>26</v>
      </c>
      <c r="G19" s="3">
        <v>6</v>
      </c>
      <c r="H19" s="13">
        <v>12480</v>
      </c>
      <c r="I19" s="13" t="e">
        <f>H19*F19*#REF!</f>
        <v>#REF!</v>
      </c>
      <c r="K19" s="8"/>
      <c r="L19" s="8"/>
      <c r="M19" s="9"/>
      <c r="N19" s="10"/>
      <c r="O19" s="25">
        <f t="shared" si="0"/>
        <v>0</v>
      </c>
      <c r="P19" s="10"/>
    </row>
    <row r="20" spans="1:16" ht="15.75" x14ac:dyDescent="0.25">
      <c r="A20" t="s">
        <v>162</v>
      </c>
      <c r="B20">
        <v>27</v>
      </c>
      <c r="C20" s="3">
        <v>1</v>
      </c>
      <c r="D20" s="3" t="s">
        <v>114</v>
      </c>
      <c r="E20" s="3">
        <v>26</v>
      </c>
      <c r="F20" s="3">
        <v>26</v>
      </c>
      <c r="G20" s="3">
        <v>6</v>
      </c>
      <c r="H20" s="13">
        <v>12480</v>
      </c>
      <c r="I20" s="13" t="e">
        <f>H20*F20*#REF!</f>
        <v>#REF!</v>
      </c>
      <c r="K20" s="8"/>
      <c r="L20" s="8"/>
      <c r="M20" s="9"/>
      <c r="N20" s="10"/>
      <c r="O20" s="25">
        <f t="shared" si="0"/>
        <v>0</v>
      </c>
      <c r="P20" s="10"/>
    </row>
    <row r="21" spans="1:16" ht="15.75" x14ac:dyDescent="0.25">
      <c r="A21" t="s">
        <v>162</v>
      </c>
      <c r="B21">
        <v>28</v>
      </c>
      <c r="C21" s="3">
        <v>1</v>
      </c>
      <c r="D21" s="3" t="s">
        <v>114</v>
      </c>
      <c r="E21" s="3">
        <v>26</v>
      </c>
      <c r="F21" s="3">
        <v>26</v>
      </c>
      <c r="G21" s="3">
        <v>6</v>
      </c>
      <c r="H21" s="13">
        <v>12480</v>
      </c>
      <c r="I21" s="13" t="e">
        <f>H21*F21*#REF!</f>
        <v>#REF!</v>
      </c>
      <c r="K21" s="8"/>
      <c r="L21" s="8"/>
      <c r="M21" s="9"/>
      <c r="N21" s="10"/>
      <c r="O21" s="25">
        <f t="shared" si="0"/>
        <v>0</v>
      </c>
      <c r="P21" s="10"/>
    </row>
    <row r="22" spans="1:16" ht="15.75" x14ac:dyDescent="0.25">
      <c r="A22" t="s">
        <v>162</v>
      </c>
      <c r="B22">
        <v>29</v>
      </c>
      <c r="C22" s="3">
        <v>1</v>
      </c>
      <c r="D22" s="3" t="s">
        <v>114</v>
      </c>
      <c r="E22" s="3">
        <v>26</v>
      </c>
      <c r="F22" s="3">
        <v>26</v>
      </c>
      <c r="G22" s="3">
        <v>6</v>
      </c>
      <c r="H22" s="13">
        <v>12480</v>
      </c>
      <c r="I22" s="13" t="e">
        <f>H22*F22*#REF!</f>
        <v>#REF!</v>
      </c>
      <c r="K22" s="8"/>
      <c r="L22" s="8"/>
      <c r="M22" s="9"/>
      <c r="N22" s="10"/>
      <c r="O22" s="25">
        <f t="shared" si="0"/>
        <v>0</v>
      </c>
      <c r="P22" s="10"/>
    </row>
    <row r="23" spans="1:16" ht="15.75" x14ac:dyDescent="0.25">
      <c r="A23" t="s">
        <v>162</v>
      </c>
      <c r="B23">
        <v>30</v>
      </c>
      <c r="C23" s="3">
        <v>1</v>
      </c>
      <c r="D23" s="3" t="s">
        <v>114</v>
      </c>
      <c r="E23" s="3">
        <v>26</v>
      </c>
      <c r="F23" s="3">
        <v>26</v>
      </c>
      <c r="G23" s="3">
        <v>6</v>
      </c>
      <c r="H23" s="13">
        <v>12480</v>
      </c>
      <c r="I23" s="13" t="e">
        <f>H23*F23*#REF!</f>
        <v>#REF!</v>
      </c>
      <c r="K23" s="8"/>
      <c r="L23" s="8"/>
      <c r="M23" s="9"/>
      <c r="N23" s="10"/>
      <c r="O23" s="25">
        <f t="shared" si="0"/>
        <v>0</v>
      </c>
      <c r="P23" s="10"/>
    </row>
    <row r="24" spans="1:16" ht="15.75" x14ac:dyDescent="0.25">
      <c r="A24" t="s">
        <v>162</v>
      </c>
      <c r="B24">
        <v>30</v>
      </c>
      <c r="C24" s="3">
        <v>1</v>
      </c>
      <c r="D24" s="3" t="s">
        <v>114</v>
      </c>
      <c r="E24" s="3">
        <v>26</v>
      </c>
      <c r="F24" s="3">
        <v>26</v>
      </c>
      <c r="G24" s="3">
        <v>6</v>
      </c>
      <c r="H24" s="13">
        <v>12480</v>
      </c>
      <c r="I24" s="13" t="e">
        <f>H24*F24*#REF!</f>
        <v>#REF!</v>
      </c>
      <c r="K24" s="8"/>
      <c r="L24" s="8"/>
      <c r="M24" s="9"/>
      <c r="N24" s="10"/>
      <c r="O24" s="25">
        <f t="shared" si="0"/>
        <v>0</v>
      </c>
      <c r="P24" s="10"/>
    </row>
    <row r="25" spans="1:16" ht="15.75" x14ac:dyDescent="0.25">
      <c r="A25" t="s">
        <v>162</v>
      </c>
      <c r="B25">
        <v>30</v>
      </c>
      <c r="C25" s="3">
        <v>1</v>
      </c>
      <c r="D25" s="3" t="s">
        <v>114</v>
      </c>
      <c r="E25" s="3">
        <v>26</v>
      </c>
      <c r="F25" s="3">
        <v>26</v>
      </c>
      <c r="G25" s="3">
        <v>6</v>
      </c>
      <c r="H25" s="13">
        <v>12480</v>
      </c>
      <c r="I25" s="13" t="e">
        <f>H25*F25*#REF!</f>
        <v>#REF!</v>
      </c>
      <c r="K25" s="8"/>
      <c r="L25" s="8"/>
      <c r="M25" s="9"/>
      <c r="N25" s="10"/>
      <c r="O25" s="25">
        <f t="shared" si="0"/>
        <v>0</v>
      </c>
      <c r="P25" s="10"/>
    </row>
  </sheetData>
  <customSheetViews>
    <customSheetView guid="{6B2C8637-78CC-4CB6-97F7-DEE04A596283}" showGridLines="0">
      <selection activeCell="A13" sqref="A13:E13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5">
    <mergeCell ref="C9:P9"/>
    <mergeCell ref="C11:E11"/>
    <mergeCell ref="K11:L11"/>
    <mergeCell ref="C12:I12"/>
    <mergeCell ref="K12:P12"/>
  </mergeCells>
  <pageMargins left="0.51181102362204722" right="0.51181102362204722" top="0.78740157480314965" bottom="0.78740157480314965" header="0.31496062992125984" footer="0.31496062992125984"/>
  <pageSetup scale="45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26"/>
  <sheetViews>
    <sheetView showGridLines="0" tabSelected="1" zoomScale="90" zoomScaleNormal="90" workbookViewId="0">
      <selection activeCell="A15" sqref="A15:G26"/>
    </sheetView>
  </sheetViews>
  <sheetFormatPr defaultRowHeight="15" x14ac:dyDescent="0.25"/>
  <cols>
    <col min="3" max="3" width="22.5703125" customWidth="1"/>
    <col min="4" max="4" width="22.7109375" customWidth="1"/>
    <col min="5" max="6" width="5.42578125" customWidth="1"/>
    <col min="7" max="7" width="11.42578125" bestFit="1" customWidth="1"/>
    <col min="8" max="8" width="20.140625" bestFit="1" customWidth="1"/>
    <col min="9" max="9" width="2.7109375" customWidth="1"/>
    <col min="10" max="10" width="28.7109375" customWidth="1"/>
    <col min="11" max="11" width="17" customWidth="1"/>
    <col min="12" max="12" width="4.7109375" customWidth="1"/>
    <col min="13" max="13" width="12.5703125" customWidth="1"/>
    <col min="14" max="14" width="9.7109375" customWidth="1"/>
    <col min="15" max="15" width="14.85546875" bestFit="1" customWidth="1"/>
  </cols>
  <sheetData>
    <row r="7" spans="1:16" x14ac:dyDescent="0.25">
      <c r="N7" s="29" t="s">
        <v>28</v>
      </c>
      <c r="O7" s="30">
        <f ca="1">NOW()</f>
        <v>41890.602804629627</v>
      </c>
    </row>
    <row r="9" spans="1:16" ht="15.75" x14ac:dyDescent="0.25"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54"/>
    </row>
    <row r="10" spans="1:16" x14ac:dyDescent="0.25">
      <c r="C10" s="24"/>
      <c r="D10" s="14"/>
      <c r="E10" s="2" t="s">
        <v>10</v>
      </c>
      <c r="F10" s="2"/>
      <c r="G10" s="28">
        <v>5</v>
      </c>
      <c r="H10" s="1"/>
      <c r="J10" s="1"/>
      <c r="K10" s="1"/>
      <c r="L10" s="2" t="s">
        <v>10</v>
      </c>
      <c r="M10" s="28"/>
      <c r="N10" s="1"/>
      <c r="O10" s="1"/>
      <c r="P10" s="54"/>
    </row>
    <row r="11" spans="1:16" x14ac:dyDescent="0.25">
      <c r="C11" s="147"/>
      <c r="D11" s="147"/>
      <c r="E11" s="2" t="s">
        <v>52</v>
      </c>
      <c r="F11" s="2"/>
      <c r="G11" s="2" t="s">
        <v>67</v>
      </c>
      <c r="H11" s="1"/>
      <c r="J11" s="147" t="s">
        <v>27</v>
      </c>
      <c r="K11" s="147"/>
      <c r="L11" s="2" t="s">
        <v>8</v>
      </c>
      <c r="M11" s="1"/>
      <c r="N11" s="1"/>
      <c r="O11" s="1"/>
    </row>
    <row r="12" spans="1:16" ht="16.5" thickBot="1" x14ac:dyDescent="0.3">
      <c r="C12" s="135"/>
      <c r="D12" s="135"/>
      <c r="E12" s="135"/>
      <c r="F12" s="135"/>
      <c r="G12" s="135"/>
      <c r="H12" s="135"/>
      <c r="J12" s="135" t="s">
        <v>11</v>
      </c>
      <c r="K12" s="135"/>
      <c r="L12" s="135"/>
      <c r="M12" s="135"/>
      <c r="N12" s="135"/>
      <c r="O12" s="135"/>
    </row>
    <row r="13" spans="1:16" ht="15.75" thickBot="1" x14ac:dyDescent="0.3">
      <c r="C13" s="15" t="s">
        <v>113</v>
      </c>
      <c r="D13" s="15" t="s">
        <v>24</v>
      </c>
      <c r="E13" s="15" t="s">
        <v>2</v>
      </c>
      <c r="F13" s="15"/>
      <c r="G13" s="16" t="s">
        <v>20</v>
      </c>
      <c r="H13" s="17" t="s">
        <v>4</v>
      </c>
      <c r="J13" s="18" t="s">
        <v>23</v>
      </c>
      <c r="K13" s="18" t="s">
        <v>24</v>
      </c>
      <c r="L13" s="18" t="s">
        <v>2</v>
      </c>
      <c r="M13" s="19" t="s">
        <v>20</v>
      </c>
      <c r="N13" s="26" t="s">
        <v>22</v>
      </c>
      <c r="O13" s="20" t="s">
        <v>4</v>
      </c>
    </row>
    <row r="14" spans="1:16" ht="15.75" x14ac:dyDescent="0.25">
      <c r="A14" t="s">
        <v>166</v>
      </c>
      <c r="B14" t="s">
        <v>165</v>
      </c>
      <c r="C14" s="137"/>
      <c r="D14" s="137"/>
      <c r="E14" s="137"/>
      <c r="F14" s="137"/>
      <c r="G14" s="137"/>
      <c r="H14" s="138"/>
      <c r="J14" s="139" t="s">
        <v>5</v>
      </c>
      <c r="K14" s="140"/>
      <c r="L14" s="140"/>
      <c r="M14" s="140"/>
      <c r="N14" s="140"/>
      <c r="O14" s="141"/>
    </row>
    <row r="15" spans="1:16" ht="15.75" x14ac:dyDescent="0.25">
      <c r="A15" t="s">
        <v>162</v>
      </c>
      <c r="B15">
        <v>21</v>
      </c>
      <c r="C15" s="3" t="s">
        <v>115</v>
      </c>
      <c r="D15" s="3">
        <v>10</v>
      </c>
      <c r="E15" s="3">
        <v>240</v>
      </c>
      <c r="F15" s="3">
        <v>5</v>
      </c>
      <c r="G15" s="13">
        <v>35500</v>
      </c>
      <c r="H15" s="13">
        <f>G10*D15*G15</f>
        <v>1775000</v>
      </c>
      <c r="J15" s="8"/>
      <c r="K15" s="8"/>
      <c r="L15" s="9"/>
      <c r="M15" s="10"/>
      <c r="N15" s="25">
        <f>M15*5%</f>
        <v>0</v>
      </c>
      <c r="O15" s="10"/>
    </row>
    <row r="16" spans="1:16" ht="15.75" x14ac:dyDescent="0.25">
      <c r="A16" t="s">
        <v>162</v>
      </c>
      <c r="B16">
        <v>22</v>
      </c>
      <c r="C16" s="3" t="s">
        <v>115</v>
      </c>
      <c r="D16" s="3">
        <v>3</v>
      </c>
      <c r="E16" s="3">
        <v>26</v>
      </c>
      <c r="F16" s="3">
        <v>6</v>
      </c>
      <c r="G16" s="13">
        <v>12780</v>
      </c>
      <c r="H16" s="13" t="e">
        <f>#REF!*D16*G16</f>
        <v>#REF!</v>
      </c>
      <c r="J16" s="8"/>
      <c r="K16" s="8"/>
      <c r="L16" s="9"/>
      <c r="M16" s="10"/>
      <c r="N16" s="25">
        <f>M16*5%</f>
        <v>0</v>
      </c>
      <c r="O16" s="10"/>
    </row>
    <row r="17" spans="1:15" ht="15.75" x14ac:dyDescent="0.25">
      <c r="A17" t="s">
        <v>162</v>
      </c>
      <c r="B17">
        <v>23</v>
      </c>
      <c r="C17" s="3" t="s">
        <v>115</v>
      </c>
      <c r="D17" s="3">
        <v>3</v>
      </c>
      <c r="E17" s="3">
        <v>26</v>
      </c>
      <c r="F17" s="3">
        <v>6</v>
      </c>
      <c r="G17" s="13">
        <v>12780</v>
      </c>
      <c r="H17" s="13" t="e">
        <f>#REF!*D17*G17</f>
        <v>#REF!</v>
      </c>
      <c r="J17" s="8"/>
      <c r="K17" s="8"/>
      <c r="L17" s="9"/>
      <c r="M17" s="10"/>
      <c r="N17" s="25">
        <f>M17*5%</f>
        <v>0</v>
      </c>
      <c r="O17" s="10"/>
    </row>
    <row r="18" spans="1:15" ht="15.75" x14ac:dyDescent="0.25">
      <c r="A18" t="s">
        <v>162</v>
      </c>
      <c r="B18">
        <v>24</v>
      </c>
      <c r="C18" s="3" t="s">
        <v>115</v>
      </c>
      <c r="D18" s="3">
        <v>3</v>
      </c>
      <c r="E18" s="3">
        <v>26</v>
      </c>
      <c r="F18" s="3">
        <v>6</v>
      </c>
      <c r="G18" s="13">
        <v>12780</v>
      </c>
      <c r="H18" s="13" t="e">
        <f>#REF!*D18*G18</f>
        <v>#REF!</v>
      </c>
      <c r="J18" s="8"/>
      <c r="K18" s="8"/>
      <c r="L18" s="9"/>
      <c r="M18" s="10"/>
      <c r="N18" s="25">
        <f>M18*5%</f>
        <v>0</v>
      </c>
      <c r="O18" s="10"/>
    </row>
    <row r="19" spans="1:15" ht="15.75" x14ac:dyDescent="0.25">
      <c r="A19" t="s">
        <v>162</v>
      </c>
      <c r="B19">
        <v>25</v>
      </c>
      <c r="C19" s="3" t="s">
        <v>115</v>
      </c>
      <c r="D19" s="3">
        <v>3</v>
      </c>
      <c r="E19" s="3">
        <v>26</v>
      </c>
      <c r="F19" s="3">
        <v>6</v>
      </c>
      <c r="G19" s="13">
        <v>12780</v>
      </c>
      <c r="H19" s="13" t="e">
        <f>#REF!*D19*G19</f>
        <v>#REF!</v>
      </c>
      <c r="J19" s="8"/>
      <c r="K19" s="8"/>
      <c r="L19" s="9"/>
      <c r="M19" s="10"/>
      <c r="N19" s="25">
        <f>M19*5%</f>
        <v>0</v>
      </c>
      <c r="O19" s="10"/>
    </row>
    <row r="20" spans="1:15" ht="15.75" x14ac:dyDescent="0.25">
      <c r="A20" t="s">
        <v>162</v>
      </c>
      <c r="B20">
        <v>26</v>
      </c>
      <c r="C20" s="3" t="s">
        <v>115</v>
      </c>
      <c r="D20" s="3">
        <v>3</v>
      </c>
      <c r="E20" s="3">
        <v>26</v>
      </c>
      <c r="F20" s="3">
        <v>6</v>
      </c>
      <c r="G20" s="13">
        <v>12780</v>
      </c>
      <c r="H20" s="13" t="e">
        <f>#REF!*D20*G20</f>
        <v>#REF!</v>
      </c>
      <c r="J20" s="8"/>
      <c r="K20" s="8"/>
      <c r="L20" s="9"/>
      <c r="M20" s="10"/>
      <c r="N20" s="25">
        <f>M20*5%</f>
        <v>0</v>
      </c>
      <c r="O20" s="10"/>
    </row>
    <row r="21" spans="1:15" ht="15.75" x14ac:dyDescent="0.25">
      <c r="A21" t="s">
        <v>162</v>
      </c>
      <c r="B21">
        <v>27</v>
      </c>
      <c r="C21" s="3" t="s">
        <v>115</v>
      </c>
      <c r="D21" s="3">
        <v>3</v>
      </c>
      <c r="E21" s="3">
        <v>26</v>
      </c>
      <c r="F21" s="3">
        <v>6</v>
      </c>
      <c r="G21" s="13">
        <v>12780</v>
      </c>
      <c r="H21" s="13" t="e">
        <f>#REF!*D21*G21</f>
        <v>#REF!</v>
      </c>
      <c r="J21" s="8"/>
      <c r="K21" s="8"/>
      <c r="L21" s="9"/>
      <c r="M21" s="10"/>
      <c r="N21" s="25">
        <f>M21*5%</f>
        <v>0</v>
      </c>
      <c r="O21" s="10"/>
    </row>
    <row r="22" spans="1:15" ht="15.75" x14ac:dyDescent="0.25">
      <c r="A22" t="s">
        <v>162</v>
      </c>
      <c r="B22">
        <v>28</v>
      </c>
      <c r="C22" s="3" t="s">
        <v>115</v>
      </c>
      <c r="D22" s="3">
        <v>3</v>
      </c>
      <c r="E22" s="3">
        <v>26</v>
      </c>
      <c r="F22" s="3">
        <v>6</v>
      </c>
      <c r="G22" s="13">
        <v>12780</v>
      </c>
      <c r="H22" s="13" t="e">
        <f>#REF!*D22*G22</f>
        <v>#REF!</v>
      </c>
      <c r="J22" s="8"/>
      <c r="K22" s="8"/>
      <c r="L22" s="9"/>
      <c r="M22" s="10"/>
      <c r="N22" s="25">
        <f>M22*5%</f>
        <v>0</v>
      </c>
      <c r="O22" s="10"/>
    </row>
    <row r="23" spans="1:15" ht="15.75" x14ac:dyDescent="0.25">
      <c r="A23" t="s">
        <v>162</v>
      </c>
      <c r="B23">
        <v>29</v>
      </c>
      <c r="C23" s="3" t="s">
        <v>115</v>
      </c>
      <c r="D23" s="3">
        <v>3</v>
      </c>
      <c r="E23" s="3">
        <v>26</v>
      </c>
      <c r="F23" s="3">
        <v>6</v>
      </c>
      <c r="G23" s="13">
        <v>12780</v>
      </c>
      <c r="H23" s="13" t="e">
        <f>#REF!*D23*G23</f>
        <v>#REF!</v>
      </c>
      <c r="J23" s="8"/>
      <c r="K23" s="8"/>
      <c r="L23" s="9"/>
      <c r="M23" s="10"/>
      <c r="N23" s="25">
        <f>M23*5%</f>
        <v>0</v>
      </c>
      <c r="O23" s="10"/>
    </row>
    <row r="24" spans="1:15" ht="15.75" x14ac:dyDescent="0.25">
      <c r="A24" t="s">
        <v>162</v>
      </c>
      <c r="B24">
        <v>30</v>
      </c>
      <c r="C24" s="3" t="s">
        <v>115</v>
      </c>
      <c r="D24" s="3">
        <v>3</v>
      </c>
      <c r="E24" s="3">
        <v>26</v>
      </c>
      <c r="F24" s="3">
        <v>6</v>
      </c>
      <c r="G24" s="13">
        <v>12780</v>
      </c>
      <c r="H24" s="13" t="e">
        <f>#REF!*D24*G24</f>
        <v>#REF!</v>
      </c>
      <c r="J24" s="8"/>
      <c r="K24" s="8"/>
      <c r="L24" s="9"/>
      <c r="M24" s="10"/>
      <c r="N24" s="25">
        <f>M24*5%</f>
        <v>0</v>
      </c>
      <c r="O24" s="10"/>
    </row>
    <row r="25" spans="1:15" ht="15.75" x14ac:dyDescent="0.25">
      <c r="A25" t="s">
        <v>162</v>
      </c>
      <c r="B25">
        <v>30</v>
      </c>
      <c r="C25" s="3" t="s">
        <v>115</v>
      </c>
      <c r="D25" s="3">
        <v>3</v>
      </c>
      <c r="E25" s="3">
        <v>26</v>
      </c>
      <c r="F25" s="3">
        <v>6</v>
      </c>
      <c r="G25" s="13">
        <v>12780</v>
      </c>
      <c r="H25" s="13" t="e">
        <f>#REF!*D25*G25</f>
        <v>#REF!</v>
      </c>
      <c r="J25" s="8"/>
      <c r="K25" s="8"/>
      <c r="L25" s="9"/>
      <c r="M25" s="10"/>
      <c r="N25" s="25">
        <f>M25*5%</f>
        <v>0</v>
      </c>
      <c r="O25" s="10"/>
    </row>
    <row r="26" spans="1:15" ht="15.75" x14ac:dyDescent="0.25">
      <c r="A26" t="s">
        <v>162</v>
      </c>
      <c r="B26">
        <v>30</v>
      </c>
      <c r="C26" s="3" t="s">
        <v>115</v>
      </c>
      <c r="D26" s="3">
        <v>3</v>
      </c>
      <c r="E26" s="3">
        <v>26</v>
      </c>
      <c r="F26" s="3">
        <v>6</v>
      </c>
      <c r="G26" s="13">
        <v>12780</v>
      </c>
      <c r="H26" s="13" t="e">
        <f>#REF!*D26*G26</f>
        <v>#REF!</v>
      </c>
      <c r="J26" s="8"/>
      <c r="K26" s="8"/>
      <c r="L26" s="9"/>
      <c r="M26" s="10"/>
      <c r="N26" s="25">
        <f>M26*5%</f>
        <v>0</v>
      </c>
      <c r="O26" s="10"/>
    </row>
  </sheetData>
  <customSheetViews>
    <customSheetView guid="{6B2C8637-78CC-4CB6-97F7-DEE04A596283}" showGridLines="0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7">
    <mergeCell ref="C9:O9"/>
    <mergeCell ref="C11:D11"/>
    <mergeCell ref="J11:K11"/>
    <mergeCell ref="C12:H12"/>
    <mergeCell ref="J12:O12"/>
    <mergeCell ref="C14:H14"/>
    <mergeCell ref="J14:O14"/>
  </mergeCells>
  <pageMargins left="0.51181102362204722" right="0.51181102362204722" top="0.78740157480314965" bottom="0.78740157480314965" header="0.31496062992125984" footer="0.31496062992125984"/>
  <pageSetup scale="5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198"/>
  <sheetViews>
    <sheetView showGridLines="0" topLeftCell="A169" zoomScale="90" zoomScaleNormal="90" workbookViewId="0">
      <selection activeCell="A190" sqref="A190"/>
    </sheetView>
  </sheetViews>
  <sheetFormatPr defaultRowHeight="15" x14ac:dyDescent="0.25"/>
  <cols>
    <col min="1" max="1" width="46.85546875" bestFit="1" customWidth="1"/>
    <col min="2" max="2" width="19" customWidth="1"/>
    <col min="3" max="3" width="15.7109375" bestFit="1" customWidth="1"/>
    <col min="4" max="4" width="16.28515625" customWidth="1"/>
    <col min="5" max="5" width="15.42578125" customWidth="1"/>
    <col min="6" max="6" width="6.140625" customWidth="1"/>
    <col min="7" max="7" width="20.140625" bestFit="1" customWidth="1"/>
    <col min="8" max="8" width="2.7109375" customWidth="1"/>
    <col min="9" max="9" width="35.28515625" bestFit="1" customWidth="1"/>
    <col min="10" max="10" width="10.7109375" bestFit="1" customWidth="1"/>
    <col min="11" max="11" width="10.7109375" customWidth="1"/>
    <col min="12" max="12" width="9.7109375" bestFit="1" customWidth="1"/>
    <col min="13" max="13" width="13.85546875" bestFit="1" customWidth="1"/>
    <col min="14" max="14" width="0.5703125" customWidth="1"/>
  </cols>
  <sheetData>
    <row r="7" spans="1:15" x14ac:dyDescent="0.25">
      <c r="M7" s="30">
        <f ca="1">NOW()</f>
        <v>41890.602804629627</v>
      </c>
    </row>
    <row r="8" spans="1:15" ht="15.75" x14ac:dyDescent="0.25">
      <c r="A8" s="134" t="s">
        <v>141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19"/>
      <c r="O8" s="63"/>
    </row>
    <row r="9" spans="1:15" x14ac:dyDescent="0.25">
      <c r="A9" s="24" t="s">
        <v>131</v>
      </c>
      <c r="B9" s="14"/>
      <c r="C9" s="14"/>
      <c r="D9" s="2" t="s">
        <v>10</v>
      </c>
      <c r="E9" s="2"/>
      <c r="F9" s="28">
        <v>5</v>
      </c>
      <c r="G9" s="62"/>
      <c r="I9" s="1"/>
      <c r="J9" s="1"/>
      <c r="K9" s="2" t="s">
        <v>10</v>
      </c>
      <c r="L9" s="28"/>
      <c r="M9" s="1"/>
      <c r="N9" s="63"/>
      <c r="O9" s="63"/>
    </row>
    <row r="10" spans="1:15" x14ac:dyDescent="0.25">
      <c r="A10" s="111" t="s">
        <v>37</v>
      </c>
      <c r="B10" s="2" t="s">
        <v>63</v>
      </c>
      <c r="C10" s="2"/>
      <c r="D10" s="2"/>
      <c r="E10" s="2"/>
      <c r="F10" s="1"/>
      <c r="G10" s="1"/>
      <c r="I10" s="111" t="s">
        <v>37</v>
      </c>
      <c r="J10" s="2" t="s">
        <v>8</v>
      </c>
      <c r="K10" s="2"/>
      <c r="L10" s="1"/>
      <c r="M10" s="1"/>
    </row>
    <row r="11" spans="1:15" ht="16.5" thickBot="1" x14ac:dyDescent="0.3">
      <c r="A11" s="135" t="s">
        <v>0</v>
      </c>
      <c r="B11" s="135"/>
      <c r="C11" s="135"/>
      <c r="D11" s="135"/>
      <c r="E11" s="135"/>
      <c r="F11" s="135"/>
      <c r="G11" s="135"/>
      <c r="I11" s="135" t="s">
        <v>11</v>
      </c>
      <c r="J11" s="135"/>
      <c r="K11" s="135"/>
      <c r="L11" s="135"/>
      <c r="M11" s="135"/>
    </row>
    <row r="12" spans="1:15" x14ac:dyDescent="0.25">
      <c r="A12" s="15" t="s">
        <v>34</v>
      </c>
      <c r="B12" s="15" t="s">
        <v>33</v>
      </c>
      <c r="C12" s="117" t="s">
        <v>98</v>
      </c>
      <c r="D12" s="15" t="s">
        <v>38</v>
      </c>
      <c r="E12" s="117" t="s">
        <v>99</v>
      </c>
      <c r="F12" s="16" t="s">
        <v>35</v>
      </c>
      <c r="G12" s="17" t="s">
        <v>4</v>
      </c>
      <c r="I12" s="15" t="s">
        <v>34</v>
      </c>
      <c r="J12" s="15" t="s">
        <v>33</v>
      </c>
      <c r="K12" s="15" t="s">
        <v>38</v>
      </c>
      <c r="L12" s="16" t="s">
        <v>35</v>
      </c>
      <c r="M12" s="17" t="s">
        <v>4</v>
      </c>
    </row>
    <row r="13" spans="1:15" x14ac:dyDescent="0.25">
      <c r="A13" s="31" t="s">
        <v>142</v>
      </c>
      <c r="B13" s="32">
        <v>280</v>
      </c>
      <c r="C13" s="32">
        <f>B13*$F$9*F13</f>
        <v>9800</v>
      </c>
      <c r="D13" s="32">
        <f>B13*20%</f>
        <v>56</v>
      </c>
      <c r="E13" s="32">
        <f>G13-C13</f>
        <v>1960</v>
      </c>
      <c r="F13" s="4">
        <v>7</v>
      </c>
      <c r="G13" s="33">
        <f>(B13+D13)*F13*F9</f>
        <v>11760</v>
      </c>
      <c r="I13" s="31"/>
      <c r="J13" s="32"/>
      <c r="K13" s="32"/>
      <c r="L13" s="4"/>
      <c r="M13" s="33"/>
    </row>
    <row r="14" spans="1:15" x14ac:dyDescent="0.25">
      <c r="A14" s="31" t="s">
        <v>143</v>
      </c>
      <c r="B14" s="32">
        <v>260</v>
      </c>
      <c r="C14" s="32">
        <f t="shared" ref="C14:C16" si="0">B14*$F$9*F14</f>
        <v>2600</v>
      </c>
      <c r="D14" s="32">
        <f t="shared" ref="D14:D16" si="1">B14*20%</f>
        <v>52</v>
      </c>
      <c r="E14" s="32">
        <f t="shared" ref="E14:E16" si="2">G14-C14</f>
        <v>520</v>
      </c>
      <c r="F14" s="4">
        <v>2</v>
      </c>
      <c r="G14" s="33">
        <f>(B14+D14)*F14*F9</f>
        <v>3120</v>
      </c>
      <c r="I14" s="31"/>
      <c r="J14" s="32"/>
      <c r="K14" s="32"/>
      <c r="L14" s="4"/>
      <c r="M14" s="33"/>
    </row>
    <row r="15" spans="1:15" x14ac:dyDescent="0.25">
      <c r="A15" s="31" t="s">
        <v>144</v>
      </c>
      <c r="B15" s="32">
        <v>200</v>
      </c>
      <c r="C15" s="32">
        <f t="shared" si="0"/>
        <v>20000</v>
      </c>
      <c r="D15" s="32">
        <f t="shared" si="1"/>
        <v>40</v>
      </c>
      <c r="E15" s="32">
        <f t="shared" si="2"/>
        <v>4000</v>
      </c>
      <c r="F15" s="4">
        <v>20</v>
      </c>
      <c r="G15" s="33">
        <f>(B15+D15)*F15*F9</f>
        <v>24000</v>
      </c>
      <c r="I15" s="31"/>
      <c r="J15" s="32"/>
      <c r="K15" s="32"/>
      <c r="L15" s="4"/>
      <c r="M15" s="33"/>
    </row>
    <row r="16" spans="1:15" x14ac:dyDescent="0.25">
      <c r="A16" s="31" t="s">
        <v>145</v>
      </c>
      <c r="B16" s="32">
        <v>140</v>
      </c>
      <c r="C16" s="32">
        <f t="shared" si="0"/>
        <v>2100</v>
      </c>
      <c r="D16" s="32">
        <f t="shared" si="1"/>
        <v>28</v>
      </c>
      <c r="E16" s="32">
        <f t="shared" si="2"/>
        <v>420</v>
      </c>
      <c r="F16" s="4">
        <v>3</v>
      </c>
      <c r="G16" s="33">
        <f>(B16+D16)*F16*F9</f>
        <v>2520</v>
      </c>
      <c r="I16" s="31"/>
      <c r="J16" s="32"/>
      <c r="K16" s="32"/>
      <c r="L16" s="4"/>
      <c r="M16" s="33"/>
    </row>
    <row r="17" spans="1:15" x14ac:dyDescent="0.25">
      <c r="A17" s="57"/>
      <c r="B17" s="32"/>
      <c r="C17" s="32"/>
      <c r="D17" s="32"/>
      <c r="E17" s="32"/>
      <c r="F17" s="4"/>
      <c r="G17" s="33"/>
      <c r="I17" s="31"/>
      <c r="J17" s="32"/>
      <c r="K17" s="32"/>
      <c r="L17" s="4"/>
      <c r="M17" s="33"/>
    </row>
    <row r="18" spans="1:15" ht="16.5" x14ac:dyDescent="0.25">
      <c r="A18" s="35"/>
      <c r="B18" s="4"/>
      <c r="C18" s="4"/>
      <c r="D18" s="4"/>
      <c r="E18" s="4"/>
      <c r="F18" s="13"/>
      <c r="G18" s="13"/>
      <c r="I18" s="12"/>
      <c r="J18" s="5"/>
      <c r="K18" s="5"/>
      <c r="L18" s="6"/>
      <c r="M18" s="11"/>
    </row>
    <row r="19" spans="1:15" ht="15.75" x14ac:dyDescent="0.25">
      <c r="A19" s="148" t="s">
        <v>12</v>
      </c>
      <c r="B19" s="149"/>
      <c r="C19" s="118">
        <f>SUM(C13:C18)</f>
        <v>34500</v>
      </c>
      <c r="D19" s="116"/>
      <c r="E19" s="118">
        <f>SUM(E13:E18)</f>
        <v>6900</v>
      </c>
      <c r="F19" s="49"/>
      <c r="G19" s="113">
        <f>SUM(G13:G18)</f>
        <v>41400</v>
      </c>
      <c r="I19" s="148" t="s">
        <v>12</v>
      </c>
      <c r="J19" s="149"/>
      <c r="K19" s="149"/>
      <c r="L19" s="150"/>
      <c r="M19" s="7">
        <f>SUM(M13:M18)</f>
        <v>0</v>
      </c>
    </row>
    <row r="22" spans="1:15" ht="15.75" x14ac:dyDescent="0.25">
      <c r="A22" s="134" t="s">
        <v>78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19"/>
      <c r="O22" s="63"/>
    </row>
    <row r="23" spans="1:15" x14ac:dyDescent="0.25">
      <c r="A23" s="98" t="s">
        <v>64</v>
      </c>
      <c r="B23" s="14"/>
      <c r="C23" s="14"/>
      <c r="D23" s="2" t="s">
        <v>10</v>
      </c>
      <c r="E23" s="2"/>
      <c r="F23" s="28">
        <v>6</v>
      </c>
      <c r="G23" s="62"/>
      <c r="I23" s="1"/>
      <c r="J23" s="1"/>
      <c r="K23" s="2" t="s">
        <v>10</v>
      </c>
      <c r="L23" s="28"/>
      <c r="M23" s="1"/>
      <c r="N23" s="63"/>
      <c r="O23" s="63"/>
    </row>
    <row r="24" spans="1:15" x14ac:dyDescent="0.25">
      <c r="A24" s="95" t="s">
        <v>37</v>
      </c>
      <c r="B24" s="2" t="s">
        <v>63</v>
      </c>
      <c r="C24" s="2"/>
      <c r="D24" s="2"/>
      <c r="E24" s="2"/>
      <c r="F24" s="1"/>
      <c r="G24" s="1"/>
      <c r="I24" s="95" t="s">
        <v>37</v>
      </c>
      <c r="J24" s="2" t="s">
        <v>8</v>
      </c>
      <c r="K24" s="2"/>
      <c r="L24" s="1"/>
      <c r="M24" s="1"/>
    </row>
    <row r="25" spans="1:15" ht="16.5" thickBot="1" x14ac:dyDescent="0.3">
      <c r="A25" s="135" t="s">
        <v>0</v>
      </c>
      <c r="B25" s="135"/>
      <c r="C25" s="135"/>
      <c r="D25" s="135"/>
      <c r="E25" s="135"/>
      <c r="F25" s="135"/>
      <c r="G25" s="135"/>
      <c r="I25" s="135" t="s">
        <v>11</v>
      </c>
      <c r="J25" s="135"/>
      <c r="K25" s="135"/>
      <c r="L25" s="135"/>
      <c r="M25" s="135"/>
    </row>
    <row r="26" spans="1:15" x14ac:dyDescent="0.25">
      <c r="A26" s="15" t="s">
        <v>34</v>
      </c>
      <c r="B26" s="15" t="s">
        <v>33</v>
      </c>
      <c r="C26" s="117" t="s">
        <v>98</v>
      </c>
      <c r="D26" s="15" t="s">
        <v>38</v>
      </c>
      <c r="E26" s="117" t="s">
        <v>99</v>
      </c>
      <c r="F26" s="16" t="s">
        <v>35</v>
      </c>
      <c r="G26" s="17" t="s">
        <v>4</v>
      </c>
      <c r="I26" s="15" t="s">
        <v>34</v>
      </c>
      <c r="J26" s="15" t="s">
        <v>33</v>
      </c>
      <c r="K26" s="15" t="s">
        <v>38</v>
      </c>
      <c r="L26" s="16" t="s">
        <v>35</v>
      </c>
      <c r="M26" s="17" t="s">
        <v>4</v>
      </c>
    </row>
    <row r="27" spans="1:15" x14ac:dyDescent="0.25">
      <c r="A27" s="31" t="s">
        <v>95</v>
      </c>
      <c r="B27" s="32">
        <v>280</v>
      </c>
      <c r="C27" s="32">
        <f>B27*$F$23*F27</f>
        <v>1680</v>
      </c>
      <c r="D27" s="32">
        <f>B27*20%</f>
        <v>56</v>
      </c>
      <c r="E27" s="32">
        <f>G27-C27</f>
        <v>336</v>
      </c>
      <c r="F27" s="4">
        <v>1</v>
      </c>
      <c r="G27" s="33">
        <f>(B27+D27)*F27*$F$23</f>
        <v>2016</v>
      </c>
      <c r="I27" s="31"/>
      <c r="J27" s="32"/>
      <c r="K27" s="32"/>
      <c r="L27" s="4"/>
      <c r="M27" s="33"/>
    </row>
    <row r="28" spans="1:15" x14ac:dyDescent="0.25">
      <c r="A28" s="31" t="s">
        <v>29</v>
      </c>
      <c r="B28" s="32">
        <v>280</v>
      </c>
      <c r="C28" s="32">
        <f t="shared" ref="C28:C32" si="3">B28*$F$23*F28</f>
        <v>1680</v>
      </c>
      <c r="D28" s="32">
        <f>B28*20%</f>
        <v>56</v>
      </c>
      <c r="E28" s="32">
        <f t="shared" ref="E28:E32" si="4">G28-C28</f>
        <v>336</v>
      </c>
      <c r="F28" s="4">
        <v>1</v>
      </c>
      <c r="G28" s="33">
        <f t="shared" ref="G28:G32" si="5">(B28+D28)*F28*$F$23</f>
        <v>2016</v>
      </c>
      <c r="I28" s="31"/>
      <c r="J28" s="32"/>
      <c r="K28" s="32"/>
      <c r="L28" s="4"/>
      <c r="M28" s="33"/>
    </row>
    <row r="29" spans="1:15" x14ac:dyDescent="0.25">
      <c r="A29" s="31" t="s">
        <v>30</v>
      </c>
      <c r="B29" s="32">
        <v>260</v>
      </c>
      <c r="C29" s="32">
        <f t="shared" si="3"/>
        <v>6240</v>
      </c>
      <c r="D29" s="32">
        <f t="shared" ref="D29:D32" si="6">B29*20%</f>
        <v>52</v>
      </c>
      <c r="E29" s="32">
        <f t="shared" si="4"/>
        <v>1248</v>
      </c>
      <c r="F29" s="4">
        <v>4</v>
      </c>
      <c r="G29" s="33">
        <f t="shared" si="5"/>
        <v>7488</v>
      </c>
      <c r="I29" s="31"/>
      <c r="J29" s="32"/>
      <c r="K29" s="32"/>
      <c r="L29" s="4"/>
      <c r="M29" s="33"/>
    </row>
    <row r="30" spans="1:15" x14ac:dyDescent="0.25">
      <c r="A30" s="31" t="s">
        <v>31</v>
      </c>
      <c r="B30" s="32">
        <v>230</v>
      </c>
      <c r="C30" s="32">
        <f t="shared" si="3"/>
        <v>2760</v>
      </c>
      <c r="D30" s="32">
        <f t="shared" si="6"/>
        <v>46</v>
      </c>
      <c r="E30" s="32">
        <f t="shared" si="4"/>
        <v>552</v>
      </c>
      <c r="F30" s="4">
        <v>2</v>
      </c>
      <c r="G30" s="33">
        <f t="shared" si="5"/>
        <v>3312</v>
      </c>
      <c r="I30" s="31"/>
      <c r="J30" s="32"/>
      <c r="K30" s="32"/>
      <c r="L30" s="4"/>
      <c r="M30" s="33"/>
    </row>
    <row r="31" spans="1:15" x14ac:dyDescent="0.25">
      <c r="A31" s="31" t="s">
        <v>32</v>
      </c>
      <c r="B31" s="32">
        <v>260</v>
      </c>
      <c r="C31" s="32">
        <f t="shared" si="3"/>
        <v>1560</v>
      </c>
      <c r="D31" s="32">
        <f t="shared" si="6"/>
        <v>52</v>
      </c>
      <c r="E31" s="32">
        <f t="shared" si="4"/>
        <v>312</v>
      </c>
      <c r="F31" s="4">
        <v>1</v>
      </c>
      <c r="G31" s="33">
        <f t="shared" si="5"/>
        <v>1872</v>
      </c>
      <c r="I31" s="31"/>
      <c r="J31" s="32"/>
      <c r="K31" s="32"/>
      <c r="L31" s="4"/>
      <c r="M31" s="33"/>
    </row>
    <row r="32" spans="1:15" x14ac:dyDescent="0.25">
      <c r="A32" s="57" t="s">
        <v>45</v>
      </c>
      <c r="B32" s="32">
        <v>200</v>
      </c>
      <c r="C32" s="32">
        <f t="shared" si="3"/>
        <v>6000</v>
      </c>
      <c r="D32" s="32">
        <f t="shared" si="6"/>
        <v>40</v>
      </c>
      <c r="E32" s="32">
        <f t="shared" si="4"/>
        <v>1200</v>
      </c>
      <c r="F32" s="4">
        <v>5</v>
      </c>
      <c r="G32" s="33">
        <f t="shared" si="5"/>
        <v>7200</v>
      </c>
      <c r="I32" s="31"/>
      <c r="J32" s="32"/>
      <c r="K32" s="32"/>
      <c r="L32" s="4"/>
      <c r="M32" s="33"/>
    </row>
    <row r="33" spans="1:15" ht="16.5" x14ac:dyDescent="0.25">
      <c r="A33" s="35"/>
      <c r="B33" s="4"/>
      <c r="C33" s="4"/>
      <c r="D33" s="4"/>
      <c r="E33" s="4"/>
      <c r="F33" s="13"/>
      <c r="G33" s="13"/>
      <c r="I33" s="12"/>
      <c r="J33" s="5"/>
      <c r="K33" s="5"/>
      <c r="L33" s="6"/>
      <c r="M33" s="11"/>
    </row>
    <row r="34" spans="1:15" ht="15.75" x14ac:dyDescent="0.25">
      <c r="A34" s="48" t="s">
        <v>12</v>
      </c>
      <c r="B34" s="116"/>
      <c r="C34" s="118">
        <f>SUM(C27:C32)</f>
        <v>19920</v>
      </c>
      <c r="D34" s="116"/>
      <c r="E34" s="118">
        <f>SUM(E27:E33)</f>
        <v>3984</v>
      </c>
      <c r="F34" s="49"/>
      <c r="G34" s="113">
        <f>SUM(G27:G33)</f>
        <v>23904</v>
      </c>
      <c r="I34" s="148" t="s">
        <v>12</v>
      </c>
      <c r="J34" s="149"/>
      <c r="K34" s="149"/>
      <c r="L34" s="150"/>
      <c r="M34" s="7">
        <f>SUM(M27:M33)</f>
        <v>0</v>
      </c>
    </row>
    <row r="35" spans="1:15" ht="15.75" x14ac:dyDescent="0.25">
      <c r="A35" s="55"/>
      <c r="B35" s="55"/>
      <c r="C35" s="55"/>
      <c r="D35" s="55"/>
      <c r="E35" s="55"/>
      <c r="F35" s="55"/>
      <c r="G35" s="56"/>
      <c r="H35" s="63"/>
      <c r="I35" s="55"/>
      <c r="J35" s="55"/>
      <c r="K35" s="55"/>
      <c r="L35" s="55"/>
      <c r="M35" s="56"/>
    </row>
    <row r="36" spans="1:15" s="54" customFormat="1" ht="15.75" x14ac:dyDescent="0.25">
      <c r="A36" s="99"/>
      <c r="B36" s="99"/>
      <c r="C36" s="99"/>
      <c r="D36" s="99"/>
      <c r="E36" s="99"/>
      <c r="F36" s="99"/>
      <c r="G36" s="100"/>
      <c r="I36" s="99"/>
      <c r="J36" s="99"/>
      <c r="K36" s="99"/>
      <c r="L36" s="99"/>
      <c r="M36" s="100"/>
      <c r="N36" s="63"/>
    </row>
    <row r="37" spans="1:15" ht="15.75" x14ac:dyDescent="0.25">
      <c r="A37" s="134" t="s">
        <v>79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19"/>
      <c r="O37" s="54"/>
    </row>
    <row r="38" spans="1:15" x14ac:dyDescent="0.25">
      <c r="A38" s="98" t="s">
        <v>65</v>
      </c>
      <c r="B38" s="14"/>
      <c r="C38" s="14"/>
      <c r="D38" s="2" t="s">
        <v>10</v>
      </c>
      <c r="E38" s="2"/>
      <c r="F38" s="28">
        <v>6</v>
      </c>
      <c r="G38" s="62"/>
      <c r="I38" s="1"/>
      <c r="J38" s="1"/>
      <c r="K38" s="2" t="s">
        <v>10</v>
      </c>
      <c r="L38" s="28"/>
      <c r="M38" s="1"/>
      <c r="N38" s="63"/>
      <c r="O38" s="54"/>
    </row>
    <row r="39" spans="1:15" x14ac:dyDescent="0.25">
      <c r="A39" s="95" t="s">
        <v>37</v>
      </c>
      <c r="B39" s="2" t="s">
        <v>63</v>
      </c>
      <c r="C39" s="2"/>
      <c r="D39" s="2"/>
      <c r="E39" s="2"/>
      <c r="F39" s="1"/>
      <c r="G39" s="1"/>
      <c r="I39" s="95" t="s">
        <v>37</v>
      </c>
      <c r="J39" s="2" t="s">
        <v>8</v>
      </c>
      <c r="K39" s="2"/>
      <c r="L39" s="1"/>
      <c r="M39" s="1"/>
    </row>
    <row r="40" spans="1:15" ht="16.5" thickBot="1" x14ac:dyDescent="0.3">
      <c r="A40" s="135" t="s">
        <v>0</v>
      </c>
      <c r="B40" s="135"/>
      <c r="C40" s="135"/>
      <c r="D40" s="135"/>
      <c r="E40" s="135"/>
      <c r="F40" s="135"/>
      <c r="G40" s="135"/>
      <c r="I40" s="135" t="s">
        <v>11</v>
      </c>
      <c r="J40" s="135"/>
      <c r="K40" s="135"/>
      <c r="L40" s="135"/>
      <c r="M40" s="135"/>
    </row>
    <row r="41" spans="1:15" x14ac:dyDescent="0.25">
      <c r="A41" s="15" t="s">
        <v>34</v>
      </c>
      <c r="B41" s="15" t="s">
        <v>33</v>
      </c>
      <c r="C41" s="117" t="s">
        <v>98</v>
      </c>
      <c r="D41" s="15" t="s">
        <v>38</v>
      </c>
      <c r="E41" s="117" t="s">
        <v>99</v>
      </c>
      <c r="F41" s="16" t="s">
        <v>35</v>
      </c>
      <c r="G41" s="17" t="s">
        <v>4</v>
      </c>
      <c r="I41" s="15" t="s">
        <v>34</v>
      </c>
      <c r="J41" s="15" t="s">
        <v>33</v>
      </c>
      <c r="K41" s="15" t="s">
        <v>38</v>
      </c>
      <c r="L41" s="16" t="s">
        <v>35</v>
      </c>
      <c r="M41" s="17" t="s">
        <v>4</v>
      </c>
    </row>
    <row r="42" spans="1:15" x14ac:dyDescent="0.25">
      <c r="A42" s="31" t="s">
        <v>95</v>
      </c>
      <c r="B42" s="32">
        <v>280</v>
      </c>
      <c r="C42" s="32">
        <f>B42*$F$38*F42</f>
        <v>1680</v>
      </c>
      <c r="D42" s="32">
        <f>B42*20%</f>
        <v>56</v>
      </c>
      <c r="E42" s="32">
        <f>G42-C42</f>
        <v>336</v>
      </c>
      <c r="F42" s="4">
        <v>1</v>
      </c>
      <c r="G42" s="33">
        <f>(B42+D42)*F42*F38</f>
        <v>2016</v>
      </c>
      <c r="I42" s="31"/>
      <c r="J42" s="32"/>
      <c r="K42" s="32"/>
      <c r="L42" s="4"/>
      <c r="M42" s="33"/>
    </row>
    <row r="43" spans="1:15" x14ac:dyDescent="0.25">
      <c r="A43" s="31" t="s">
        <v>29</v>
      </c>
      <c r="B43" s="32">
        <v>280</v>
      </c>
      <c r="C43" s="32">
        <f t="shared" ref="C43:C47" si="7">B43*$F$38*F43</f>
        <v>1680</v>
      </c>
      <c r="D43" s="32">
        <v>56</v>
      </c>
      <c r="E43" s="32">
        <f t="shared" ref="E43:E47" si="8">G43-C43</f>
        <v>336</v>
      </c>
      <c r="F43" s="4">
        <v>1</v>
      </c>
      <c r="G43" s="33">
        <f>(B43+D43)*F43*F38</f>
        <v>2016</v>
      </c>
      <c r="I43" s="31"/>
      <c r="J43" s="32"/>
      <c r="K43" s="32"/>
      <c r="L43" s="4"/>
      <c r="M43" s="33"/>
    </row>
    <row r="44" spans="1:15" x14ac:dyDescent="0.25">
      <c r="A44" s="31" t="s">
        <v>30</v>
      </c>
      <c r="B44" s="32">
        <v>260</v>
      </c>
      <c r="C44" s="32">
        <f t="shared" si="7"/>
        <v>6240</v>
      </c>
      <c r="D44" s="32">
        <f t="shared" ref="D44:D47" si="9">B44*20%</f>
        <v>52</v>
      </c>
      <c r="E44" s="32">
        <f t="shared" si="8"/>
        <v>1248</v>
      </c>
      <c r="F44" s="4">
        <v>4</v>
      </c>
      <c r="G44" s="33">
        <f>(B44+D44)*F44*F38</f>
        <v>7488</v>
      </c>
      <c r="I44" s="31"/>
      <c r="J44" s="32"/>
      <c r="K44" s="32"/>
      <c r="L44" s="4"/>
      <c r="M44" s="33"/>
    </row>
    <row r="45" spans="1:15" x14ac:dyDescent="0.25">
      <c r="A45" s="31" t="s">
        <v>31</v>
      </c>
      <c r="B45" s="32">
        <v>230</v>
      </c>
      <c r="C45" s="32">
        <f t="shared" si="7"/>
        <v>2760</v>
      </c>
      <c r="D45" s="32">
        <f t="shared" si="9"/>
        <v>46</v>
      </c>
      <c r="E45" s="32">
        <f t="shared" si="8"/>
        <v>552</v>
      </c>
      <c r="F45" s="4">
        <v>2</v>
      </c>
      <c r="G45" s="33">
        <f>(B45+D45)*F45*F38</f>
        <v>3312</v>
      </c>
      <c r="I45" s="31"/>
      <c r="J45" s="32"/>
      <c r="K45" s="32"/>
      <c r="L45" s="4"/>
      <c r="M45" s="33"/>
    </row>
    <row r="46" spans="1:15" x14ac:dyDescent="0.25">
      <c r="A46" s="31" t="s">
        <v>32</v>
      </c>
      <c r="B46" s="32">
        <v>260</v>
      </c>
      <c r="C46" s="32">
        <f t="shared" si="7"/>
        <v>1560</v>
      </c>
      <c r="D46" s="32">
        <f t="shared" si="9"/>
        <v>52</v>
      </c>
      <c r="E46" s="32">
        <f t="shared" si="8"/>
        <v>312</v>
      </c>
      <c r="F46" s="4">
        <v>1</v>
      </c>
      <c r="G46" s="33">
        <f>(B46+D46)*F46*F38</f>
        <v>1872</v>
      </c>
      <c r="I46" s="31"/>
      <c r="J46" s="32"/>
      <c r="K46" s="32"/>
      <c r="L46" s="4"/>
      <c r="M46" s="33"/>
    </row>
    <row r="47" spans="1:15" x14ac:dyDescent="0.25">
      <c r="A47" s="57" t="s">
        <v>45</v>
      </c>
      <c r="B47" s="32">
        <v>200</v>
      </c>
      <c r="C47" s="32">
        <f t="shared" si="7"/>
        <v>6000</v>
      </c>
      <c r="D47" s="32">
        <f t="shared" si="9"/>
        <v>40</v>
      </c>
      <c r="E47" s="32">
        <f t="shared" si="8"/>
        <v>1200</v>
      </c>
      <c r="F47" s="4">
        <v>5</v>
      </c>
      <c r="G47" s="33">
        <f>(B47+D47)*F47*F38</f>
        <v>7200</v>
      </c>
      <c r="I47" s="31"/>
      <c r="J47" s="32"/>
      <c r="K47" s="32"/>
      <c r="L47" s="4"/>
      <c r="M47" s="33"/>
    </row>
    <row r="48" spans="1:15" ht="16.5" x14ac:dyDescent="0.25">
      <c r="A48" s="35"/>
      <c r="B48" s="4"/>
      <c r="C48" s="4"/>
      <c r="D48" s="4"/>
      <c r="E48" s="4"/>
      <c r="F48" s="13"/>
      <c r="G48" s="13"/>
      <c r="I48" s="12"/>
      <c r="J48" s="5"/>
      <c r="K48" s="5"/>
      <c r="L48" s="6"/>
      <c r="M48" s="11"/>
    </row>
    <row r="49" spans="1:15" ht="15.75" x14ac:dyDescent="0.25">
      <c r="A49" s="48" t="s">
        <v>12</v>
      </c>
      <c r="B49" s="116"/>
      <c r="C49" s="118">
        <f>SUM(C42:C48)</f>
        <v>19920</v>
      </c>
      <c r="D49" s="116"/>
      <c r="E49" s="118">
        <f>SUM(E42:E48)</f>
        <v>3984</v>
      </c>
      <c r="F49" s="49"/>
      <c r="G49" s="113">
        <f>SUM(G42:G48)</f>
        <v>23904</v>
      </c>
      <c r="I49" s="148" t="s">
        <v>12</v>
      </c>
      <c r="J49" s="149"/>
      <c r="K49" s="149"/>
      <c r="L49" s="150"/>
      <c r="M49" s="7">
        <f>SUM(M41:M48)</f>
        <v>0</v>
      </c>
    </row>
    <row r="50" spans="1:15" s="63" customFormat="1" ht="15.75" x14ac:dyDescent="0.25">
      <c r="A50" s="55"/>
      <c r="B50" s="55"/>
      <c r="C50" s="55"/>
      <c r="D50" s="55"/>
      <c r="E50" s="55"/>
      <c r="F50" s="55"/>
      <c r="G50" s="56"/>
      <c r="I50" s="55"/>
      <c r="J50" s="55"/>
      <c r="K50" s="55"/>
      <c r="L50" s="55"/>
      <c r="M50" s="56"/>
    </row>
    <row r="51" spans="1:15" ht="15.75" x14ac:dyDescent="0.25">
      <c r="A51" s="134" t="s">
        <v>80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19"/>
      <c r="O51" s="63"/>
    </row>
    <row r="52" spans="1:15" x14ac:dyDescent="0.25">
      <c r="A52" s="98" t="s">
        <v>66</v>
      </c>
      <c r="B52" s="14"/>
      <c r="C52" s="14"/>
      <c r="D52" s="2" t="s">
        <v>10</v>
      </c>
      <c r="E52" s="2"/>
      <c r="F52" s="28">
        <v>6</v>
      </c>
      <c r="G52" s="62"/>
      <c r="I52" s="1"/>
      <c r="J52" s="1"/>
      <c r="K52" s="2" t="s">
        <v>10</v>
      </c>
      <c r="L52" s="28"/>
      <c r="M52" s="1"/>
      <c r="N52" s="63"/>
      <c r="O52" s="63"/>
    </row>
    <row r="53" spans="1:15" x14ac:dyDescent="0.25">
      <c r="A53" s="87" t="s">
        <v>37</v>
      </c>
      <c r="B53" s="2" t="s">
        <v>63</v>
      </c>
      <c r="C53" s="2"/>
      <c r="D53" s="2"/>
      <c r="E53" s="2"/>
      <c r="F53" s="1"/>
      <c r="G53" s="1"/>
      <c r="I53" s="87" t="s">
        <v>37</v>
      </c>
      <c r="J53" s="2" t="s">
        <v>8</v>
      </c>
      <c r="K53" s="2"/>
      <c r="L53" s="1"/>
      <c r="M53" s="1"/>
      <c r="N53" s="63"/>
      <c r="O53" s="63"/>
    </row>
    <row r="54" spans="1:15" ht="16.5" thickBot="1" x14ac:dyDescent="0.3">
      <c r="A54" s="135" t="s">
        <v>0</v>
      </c>
      <c r="B54" s="135"/>
      <c r="C54" s="135"/>
      <c r="D54" s="135"/>
      <c r="E54" s="135"/>
      <c r="F54" s="135"/>
      <c r="G54" s="135"/>
      <c r="I54" s="135" t="s">
        <v>11</v>
      </c>
      <c r="J54" s="135"/>
      <c r="K54" s="135"/>
      <c r="L54" s="135"/>
      <c r="M54" s="135"/>
    </row>
    <row r="55" spans="1:15" x14ac:dyDescent="0.25">
      <c r="A55" s="15" t="s">
        <v>34</v>
      </c>
      <c r="B55" s="15" t="s">
        <v>33</v>
      </c>
      <c r="C55" s="117" t="s">
        <v>98</v>
      </c>
      <c r="D55" s="15" t="s">
        <v>38</v>
      </c>
      <c r="E55" s="117" t="s">
        <v>99</v>
      </c>
      <c r="F55" s="16" t="s">
        <v>35</v>
      </c>
      <c r="G55" s="17" t="s">
        <v>4</v>
      </c>
      <c r="I55" s="15" t="s">
        <v>34</v>
      </c>
      <c r="J55" s="15" t="s">
        <v>33</v>
      </c>
      <c r="K55" s="15" t="s">
        <v>38</v>
      </c>
      <c r="L55" s="16" t="s">
        <v>35</v>
      </c>
      <c r="M55" s="17" t="s">
        <v>4</v>
      </c>
    </row>
    <row r="56" spans="1:15" x14ac:dyDescent="0.25">
      <c r="A56" s="31" t="s">
        <v>95</v>
      </c>
      <c r="B56" s="32">
        <v>280</v>
      </c>
      <c r="C56" s="32">
        <f>B56*$F$52*F56</f>
        <v>1680</v>
      </c>
      <c r="D56" s="32">
        <f>B56*20%</f>
        <v>56</v>
      </c>
      <c r="E56" s="32">
        <f>G56-C56</f>
        <v>336</v>
      </c>
      <c r="F56" s="4">
        <v>1</v>
      </c>
      <c r="G56" s="33">
        <f>(B56+D56)*F56*$F$52</f>
        <v>2016</v>
      </c>
      <c r="I56" s="31"/>
      <c r="J56" s="32"/>
      <c r="K56" s="32"/>
      <c r="L56" s="4"/>
      <c r="M56" s="33"/>
    </row>
    <row r="57" spans="1:15" x14ac:dyDescent="0.25">
      <c r="A57" s="31" t="s">
        <v>29</v>
      </c>
      <c r="B57" s="32">
        <v>280</v>
      </c>
      <c r="C57" s="32">
        <f t="shared" ref="C57:C61" si="10">B57*$F$52*F57</f>
        <v>1680</v>
      </c>
      <c r="D57" s="32">
        <f>B57*20%</f>
        <v>56</v>
      </c>
      <c r="E57" s="32">
        <f t="shared" ref="E57:E61" si="11">G57-C57</f>
        <v>336</v>
      </c>
      <c r="F57" s="4">
        <v>1</v>
      </c>
      <c r="G57" s="33">
        <f t="shared" ref="G57:G61" si="12">(B57+D57)*F57*$F$52</f>
        <v>2016</v>
      </c>
      <c r="I57" s="31"/>
      <c r="J57" s="32"/>
      <c r="K57" s="32"/>
      <c r="L57" s="4"/>
      <c r="M57" s="33"/>
    </row>
    <row r="58" spans="1:15" x14ac:dyDescent="0.25">
      <c r="A58" s="31" t="s">
        <v>30</v>
      </c>
      <c r="B58" s="32">
        <v>260</v>
      </c>
      <c r="C58" s="32">
        <f t="shared" si="10"/>
        <v>6240</v>
      </c>
      <c r="D58" s="32">
        <f t="shared" ref="D58:D61" si="13">B58*20%</f>
        <v>52</v>
      </c>
      <c r="E58" s="32">
        <f t="shared" si="11"/>
        <v>1248</v>
      </c>
      <c r="F58" s="4">
        <v>4</v>
      </c>
      <c r="G58" s="33">
        <f t="shared" si="12"/>
        <v>7488</v>
      </c>
      <c r="I58" s="31"/>
      <c r="J58" s="32"/>
      <c r="K58" s="32"/>
      <c r="L58" s="4"/>
      <c r="M58" s="33"/>
    </row>
    <row r="59" spans="1:15" x14ac:dyDescent="0.25">
      <c r="A59" s="31" t="s">
        <v>31</v>
      </c>
      <c r="B59" s="32">
        <v>230</v>
      </c>
      <c r="C59" s="32">
        <f t="shared" si="10"/>
        <v>2760</v>
      </c>
      <c r="D59" s="32">
        <f t="shared" si="13"/>
        <v>46</v>
      </c>
      <c r="E59" s="32">
        <f t="shared" si="11"/>
        <v>552</v>
      </c>
      <c r="F59" s="4">
        <v>2</v>
      </c>
      <c r="G59" s="33">
        <f t="shared" si="12"/>
        <v>3312</v>
      </c>
      <c r="I59" s="31"/>
      <c r="J59" s="32"/>
      <c r="K59" s="32"/>
      <c r="L59" s="4"/>
      <c r="M59" s="33"/>
    </row>
    <row r="60" spans="1:15" x14ac:dyDescent="0.25">
      <c r="A60" s="31" t="s">
        <v>32</v>
      </c>
      <c r="B60" s="32">
        <v>260</v>
      </c>
      <c r="C60" s="32">
        <f t="shared" si="10"/>
        <v>1560</v>
      </c>
      <c r="D60" s="32">
        <f t="shared" si="13"/>
        <v>52</v>
      </c>
      <c r="E60" s="32">
        <f t="shared" si="11"/>
        <v>312</v>
      </c>
      <c r="F60" s="4">
        <v>1</v>
      </c>
      <c r="G60" s="33">
        <f t="shared" si="12"/>
        <v>1872</v>
      </c>
      <c r="I60" s="31"/>
      <c r="J60" s="32"/>
      <c r="K60" s="32"/>
      <c r="L60" s="4"/>
      <c r="M60" s="33"/>
    </row>
    <row r="61" spans="1:15" x14ac:dyDescent="0.25">
      <c r="A61" s="57" t="s">
        <v>45</v>
      </c>
      <c r="B61" s="32">
        <v>200</v>
      </c>
      <c r="C61" s="32">
        <f t="shared" si="10"/>
        <v>6000</v>
      </c>
      <c r="D61" s="32">
        <f t="shared" si="13"/>
        <v>40</v>
      </c>
      <c r="E61" s="32">
        <f t="shared" si="11"/>
        <v>1200</v>
      </c>
      <c r="F61" s="4">
        <v>5</v>
      </c>
      <c r="G61" s="33">
        <f t="shared" si="12"/>
        <v>7200</v>
      </c>
      <c r="I61" s="31"/>
      <c r="J61" s="32"/>
      <c r="K61" s="32"/>
      <c r="L61" s="4"/>
      <c r="M61" s="33"/>
    </row>
    <row r="62" spans="1:15" ht="16.5" x14ac:dyDescent="0.25">
      <c r="A62" s="35"/>
      <c r="B62" s="4"/>
      <c r="C62" s="4"/>
      <c r="D62" s="4"/>
      <c r="E62" s="4"/>
      <c r="F62" s="13"/>
      <c r="G62" s="13"/>
      <c r="I62" s="12"/>
      <c r="J62" s="5"/>
      <c r="K62" s="5"/>
      <c r="L62" s="6"/>
      <c r="M62" s="11"/>
    </row>
    <row r="63" spans="1:15" ht="15.75" x14ac:dyDescent="0.25">
      <c r="A63" s="48" t="s">
        <v>12</v>
      </c>
      <c r="B63" s="116"/>
      <c r="C63" s="118">
        <f>SUM(C56:C62)</f>
        <v>19920</v>
      </c>
      <c r="D63" s="116"/>
      <c r="E63" s="118">
        <f>SUM(E56:E62)</f>
        <v>3984</v>
      </c>
      <c r="F63" s="49"/>
      <c r="G63" s="113">
        <f>SUM(G56:G62)</f>
        <v>23904</v>
      </c>
      <c r="I63" s="148" t="s">
        <v>12</v>
      </c>
      <c r="J63" s="149"/>
      <c r="K63" s="149"/>
      <c r="L63" s="150"/>
      <c r="M63" s="7">
        <f>SUM(M56:M62)</f>
        <v>0</v>
      </c>
    </row>
    <row r="64" spans="1:15" s="54" customFormat="1" ht="15.75" x14ac:dyDescent="0.25">
      <c r="A64" s="99"/>
      <c r="B64" s="99"/>
      <c r="C64" s="99"/>
      <c r="D64" s="99"/>
      <c r="E64" s="99"/>
      <c r="F64" s="99"/>
      <c r="G64" s="100"/>
      <c r="I64" s="99"/>
      <c r="J64" s="99"/>
      <c r="K64" s="99"/>
      <c r="L64" s="99"/>
      <c r="M64" s="100"/>
    </row>
    <row r="65" spans="1:15" ht="15.75" x14ac:dyDescent="0.25">
      <c r="A65" s="134" t="s">
        <v>81</v>
      </c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19"/>
      <c r="O65" s="63"/>
    </row>
    <row r="66" spans="1:15" x14ac:dyDescent="0.25">
      <c r="A66" s="98" t="s">
        <v>70</v>
      </c>
      <c r="B66" s="14"/>
      <c r="C66" s="14"/>
      <c r="D66" s="2" t="s">
        <v>10</v>
      </c>
      <c r="E66" s="2"/>
      <c r="F66" s="28">
        <v>6</v>
      </c>
      <c r="G66" s="62"/>
      <c r="I66" s="1"/>
      <c r="J66" s="1"/>
      <c r="K66" s="2" t="s">
        <v>10</v>
      </c>
      <c r="L66" s="28"/>
      <c r="M66" s="1"/>
      <c r="N66" s="63"/>
      <c r="O66" s="63"/>
    </row>
    <row r="67" spans="1:15" x14ac:dyDescent="0.25">
      <c r="A67" s="95" t="s">
        <v>37</v>
      </c>
      <c r="B67" s="2" t="s">
        <v>63</v>
      </c>
      <c r="C67" s="2"/>
      <c r="D67" s="2"/>
      <c r="E67" s="2"/>
      <c r="F67" s="1"/>
      <c r="G67" s="1"/>
      <c r="I67" s="95" t="s">
        <v>37</v>
      </c>
      <c r="J67" s="2" t="s">
        <v>8</v>
      </c>
      <c r="K67" s="2"/>
      <c r="L67" s="1"/>
      <c r="M67" s="1"/>
    </row>
    <row r="68" spans="1:15" ht="16.5" thickBot="1" x14ac:dyDescent="0.3">
      <c r="A68" s="135" t="s">
        <v>0</v>
      </c>
      <c r="B68" s="135"/>
      <c r="C68" s="135"/>
      <c r="D68" s="135"/>
      <c r="E68" s="135"/>
      <c r="F68" s="135"/>
      <c r="G68" s="135"/>
      <c r="I68" s="135" t="s">
        <v>11</v>
      </c>
      <c r="J68" s="135"/>
      <c r="K68" s="135"/>
      <c r="L68" s="135"/>
      <c r="M68" s="135"/>
    </row>
    <row r="69" spans="1:15" x14ac:dyDescent="0.25">
      <c r="A69" s="15" t="s">
        <v>34</v>
      </c>
      <c r="B69" s="15" t="s">
        <v>33</v>
      </c>
      <c r="C69" s="117" t="s">
        <v>98</v>
      </c>
      <c r="D69" s="15" t="s">
        <v>38</v>
      </c>
      <c r="E69" s="117" t="s">
        <v>99</v>
      </c>
      <c r="F69" s="16" t="s">
        <v>35</v>
      </c>
      <c r="G69" s="17" t="s">
        <v>4</v>
      </c>
      <c r="I69" s="15" t="s">
        <v>34</v>
      </c>
      <c r="J69" s="15" t="s">
        <v>33</v>
      </c>
      <c r="K69" s="15" t="s">
        <v>38</v>
      </c>
      <c r="L69" s="16" t="s">
        <v>35</v>
      </c>
      <c r="M69" s="17" t="s">
        <v>4</v>
      </c>
    </row>
    <row r="70" spans="1:15" x14ac:dyDescent="0.25">
      <c r="A70" s="31" t="s">
        <v>95</v>
      </c>
      <c r="B70" s="32">
        <v>280</v>
      </c>
      <c r="C70" s="32">
        <f>B70*$F$66*F70</f>
        <v>1680</v>
      </c>
      <c r="D70" s="32">
        <f>B70*20%</f>
        <v>56</v>
      </c>
      <c r="E70" s="32">
        <f>G70-C70</f>
        <v>336</v>
      </c>
      <c r="F70" s="4">
        <v>1</v>
      </c>
      <c r="G70" s="33">
        <f>(B70+D70)*F70*$F$52</f>
        <v>2016</v>
      </c>
      <c r="I70" s="31"/>
      <c r="J70" s="32"/>
      <c r="K70" s="32"/>
      <c r="L70" s="4"/>
      <c r="M70" s="33"/>
    </row>
    <row r="71" spans="1:15" x14ac:dyDescent="0.25">
      <c r="A71" s="31" t="s">
        <v>29</v>
      </c>
      <c r="B71" s="32">
        <v>280</v>
      </c>
      <c r="C71" s="32">
        <f t="shared" ref="C71:C75" si="14">B71*$F$66*F71</f>
        <v>1680</v>
      </c>
      <c r="D71" s="32">
        <f>B71*20%</f>
        <v>56</v>
      </c>
      <c r="E71" s="32">
        <f t="shared" ref="E71:E75" si="15">G71-C71</f>
        <v>336</v>
      </c>
      <c r="F71" s="4">
        <v>1</v>
      </c>
      <c r="G71" s="33">
        <f t="shared" ref="G71:G75" si="16">(B71+D71)*F71*$F$52</f>
        <v>2016</v>
      </c>
      <c r="I71" s="31"/>
      <c r="J71" s="32"/>
      <c r="K71" s="32"/>
      <c r="L71" s="4"/>
      <c r="M71" s="33"/>
    </row>
    <row r="72" spans="1:15" x14ac:dyDescent="0.25">
      <c r="A72" s="31" t="s">
        <v>30</v>
      </c>
      <c r="B72" s="32">
        <v>260</v>
      </c>
      <c r="C72" s="32">
        <f t="shared" si="14"/>
        <v>6240</v>
      </c>
      <c r="D72" s="32">
        <f t="shared" ref="D72:D75" si="17">B72*20%</f>
        <v>52</v>
      </c>
      <c r="E72" s="32">
        <f t="shared" si="15"/>
        <v>1248</v>
      </c>
      <c r="F72" s="4">
        <v>4</v>
      </c>
      <c r="G72" s="33">
        <f t="shared" si="16"/>
        <v>7488</v>
      </c>
      <c r="I72" s="31"/>
      <c r="J72" s="32"/>
      <c r="K72" s="32"/>
      <c r="L72" s="4"/>
      <c r="M72" s="33"/>
    </row>
    <row r="73" spans="1:15" x14ac:dyDescent="0.25">
      <c r="A73" s="31" t="s">
        <v>31</v>
      </c>
      <c r="B73" s="32">
        <v>230</v>
      </c>
      <c r="C73" s="32">
        <f t="shared" si="14"/>
        <v>2760</v>
      </c>
      <c r="D73" s="32">
        <f t="shared" si="17"/>
        <v>46</v>
      </c>
      <c r="E73" s="32">
        <f t="shared" si="15"/>
        <v>552</v>
      </c>
      <c r="F73" s="4">
        <v>2</v>
      </c>
      <c r="G73" s="33">
        <f t="shared" si="16"/>
        <v>3312</v>
      </c>
      <c r="I73" s="31"/>
      <c r="J73" s="32"/>
      <c r="K73" s="32"/>
      <c r="L73" s="4"/>
      <c r="M73" s="33"/>
    </row>
    <row r="74" spans="1:15" x14ac:dyDescent="0.25">
      <c r="A74" s="31" t="s">
        <v>32</v>
      </c>
      <c r="B74" s="32">
        <v>260</v>
      </c>
      <c r="C74" s="32">
        <f t="shared" si="14"/>
        <v>1560</v>
      </c>
      <c r="D74" s="32">
        <f t="shared" si="17"/>
        <v>52</v>
      </c>
      <c r="E74" s="32">
        <f t="shared" si="15"/>
        <v>312</v>
      </c>
      <c r="F74" s="4">
        <v>1</v>
      </c>
      <c r="G74" s="33">
        <f t="shared" si="16"/>
        <v>1872</v>
      </c>
      <c r="I74" s="31"/>
      <c r="J74" s="32"/>
      <c r="K74" s="32"/>
      <c r="L74" s="4"/>
      <c r="M74" s="33"/>
    </row>
    <row r="75" spans="1:15" x14ac:dyDescent="0.25">
      <c r="A75" s="57" t="s">
        <v>45</v>
      </c>
      <c r="B75" s="32">
        <v>200</v>
      </c>
      <c r="C75" s="32">
        <f t="shared" si="14"/>
        <v>6000</v>
      </c>
      <c r="D75" s="32">
        <f t="shared" si="17"/>
        <v>40</v>
      </c>
      <c r="E75" s="32">
        <f t="shared" si="15"/>
        <v>1200</v>
      </c>
      <c r="F75" s="4">
        <v>5</v>
      </c>
      <c r="G75" s="33">
        <f t="shared" si="16"/>
        <v>7200</v>
      </c>
      <c r="I75" s="31"/>
      <c r="J75" s="32"/>
      <c r="K75" s="32"/>
      <c r="L75" s="4"/>
      <c r="M75" s="33"/>
    </row>
    <row r="76" spans="1:15" ht="16.5" x14ac:dyDescent="0.25">
      <c r="A76" s="35"/>
      <c r="B76" s="4"/>
      <c r="C76" s="4"/>
      <c r="D76" s="4"/>
      <c r="E76" s="4"/>
      <c r="F76" s="13"/>
      <c r="G76" s="13"/>
      <c r="I76" s="12"/>
      <c r="J76" s="5"/>
      <c r="K76" s="5"/>
      <c r="L76" s="6"/>
      <c r="M76" s="11"/>
    </row>
    <row r="77" spans="1:15" ht="15.75" x14ac:dyDescent="0.25">
      <c r="A77" s="48" t="s">
        <v>12</v>
      </c>
      <c r="B77" s="116"/>
      <c r="C77" s="118">
        <f>SUM(C70:C76)</f>
        <v>19920</v>
      </c>
      <c r="D77" s="116"/>
      <c r="E77" s="118">
        <f>SUM(E70:E76)</f>
        <v>3984</v>
      </c>
      <c r="F77" s="49"/>
      <c r="G77" s="113">
        <f>SUM(G70:G76)</f>
        <v>23904</v>
      </c>
      <c r="I77" s="148" t="s">
        <v>12</v>
      </c>
      <c r="J77" s="149"/>
      <c r="K77" s="149"/>
      <c r="L77" s="150"/>
      <c r="M77" s="7">
        <f>SUM(M70:M76)</f>
        <v>0</v>
      </c>
    </row>
    <row r="78" spans="1:15" s="54" customFormat="1" ht="15.75" x14ac:dyDescent="0.25">
      <c r="A78" s="99"/>
      <c r="B78" s="99"/>
      <c r="C78" s="99"/>
      <c r="D78" s="99"/>
      <c r="E78" s="99"/>
      <c r="F78" s="99"/>
      <c r="G78" s="100"/>
      <c r="I78" s="99"/>
      <c r="J78" s="99"/>
      <c r="K78" s="99"/>
      <c r="L78" s="99"/>
      <c r="M78" s="100"/>
    </row>
    <row r="79" spans="1:15" ht="15.75" x14ac:dyDescent="0.25">
      <c r="A79" s="134" t="s">
        <v>82</v>
      </c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19"/>
      <c r="O79" s="63"/>
    </row>
    <row r="80" spans="1:15" x14ac:dyDescent="0.25">
      <c r="A80" s="98" t="s">
        <v>71</v>
      </c>
      <c r="B80" s="14"/>
      <c r="C80" s="14"/>
      <c r="D80" s="2" t="s">
        <v>10</v>
      </c>
      <c r="E80" s="2"/>
      <c r="F80" s="28">
        <v>6</v>
      </c>
      <c r="G80" s="62"/>
      <c r="I80" s="1"/>
      <c r="J80" s="1"/>
      <c r="K80" s="2" t="s">
        <v>10</v>
      </c>
      <c r="L80" s="28"/>
      <c r="M80" s="1"/>
      <c r="N80" s="63"/>
      <c r="O80" s="63"/>
    </row>
    <row r="81" spans="1:15" x14ac:dyDescent="0.25">
      <c r="A81" s="95" t="s">
        <v>37</v>
      </c>
      <c r="B81" s="2" t="s">
        <v>63</v>
      </c>
      <c r="C81" s="2"/>
      <c r="D81" s="2"/>
      <c r="E81" s="2"/>
      <c r="F81" s="1"/>
      <c r="G81" s="1"/>
      <c r="I81" s="95" t="s">
        <v>37</v>
      </c>
      <c r="J81" s="2" t="s">
        <v>8</v>
      </c>
      <c r="K81" s="2"/>
      <c r="L81" s="1"/>
      <c r="M81" s="1"/>
    </row>
    <row r="82" spans="1:15" ht="16.5" thickBot="1" x14ac:dyDescent="0.3">
      <c r="A82" s="135" t="s">
        <v>0</v>
      </c>
      <c r="B82" s="135"/>
      <c r="C82" s="135"/>
      <c r="D82" s="135"/>
      <c r="E82" s="135"/>
      <c r="F82" s="135"/>
      <c r="G82" s="135"/>
      <c r="I82" s="135" t="s">
        <v>11</v>
      </c>
      <c r="J82" s="135"/>
      <c r="K82" s="135"/>
      <c r="L82" s="135"/>
      <c r="M82" s="135"/>
    </row>
    <row r="83" spans="1:15" x14ac:dyDescent="0.25">
      <c r="A83" s="15" t="s">
        <v>34</v>
      </c>
      <c r="B83" s="15" t="s">
        <v>33</v>
      </c>
      <c r="C83" s="117" t="s">
        <v>98</v>
      </c>
      <c r="D83" s="15" t="s">
        <v>38</v>
      </c>
      <c r="E83" s="117" t="s">
        <v>99</v>
      </c>
      <c r="F83" s="16" t="s">
        <v>35</v>
      </c>
      <c r="G83" s="17" t="s">
        <v>4</v>
      </c>
      <c r="I83" s="15" t="s">
        <v>34</v>
      </c>
      <c r="J83" s="15" t="s">
        <v>33</v>
      </c>
      <c r="K83" s="15" t="s">
        <v>38</v>
      </c>
      <c r="L83" s="16" t="s">
        <v>35</v>
      </c>
      <c r="M83" s="17" t="s">
        <v>4</v>
      </c>
    </row>
    <row r="84" spans="1:15" x14ac:dyDescent="0.25">
      <c r="A84" s="31" t="s">
        <v>95</v>
      </c>
      <c r="B84" s="32">
        <v>280</v>
      </c>
      <c r="C84" s="32">
        <f>B84*$F$80*F84</f>
        <v>1680</v>
      </c>
      <c r="D84" s="32">
        <f>B84*20%</f>
        <v>56</v>
      </c>
      <c r="E84" s="32">
        <f>G84-C84</f>
        <v>336</v>
      </c>
      <c r="F84" s="4">
        <v>1</v>
      </c>
      <c r="G84" s="33">
        <f>(B84+D84)*F84*$F$52</f>
        <v>2016</v>
      </c>
      <c r="I84" s="31"/>
      <c r="J84" s="32"/>
      <c r="K84" s="32"/>
      <c r="L84" s="4"/>
      <c r="M84" s="33"/>
    </row>
    <row r="85" spans="1:15" x14ac:dyDescent="0.25">
      <c r="A85" s="31" t="s">
        <v>29</v>
      </c>
      <c r="B85" s="32">
        <v>280</v>
      </c>
      <c r="C85" s="32">
        <f t="shared" ref="C85:C89" si="18">B85*$F$80*F85</f>
        <v>1680</v>
      </c>
      <c r="D85" s="32">
        <f>B85*20%</f>
        <v>56</v>
      </c>
      <c r="E85" s="32">
        <f t="shared" ref="E85:E89" si="19">G85-C85</f>
        <v>336</v>
      </c>
      <c r="F85" s="4">
        <v>1</v>
      </c>
      <c r="G85" s="33">
        <f t="shared" ref="G85:G89" si="20">(B85+D85)*F85*$F$52</f>
        <v>2016</v>
      </c>
      <c r="I85" s="31"/>
      <c r="J85" s="32"/>
      <c r="K85" s="32"/>
      <c r="L85" s="4"/>
      <c r="M85" s="33"/>
    </row>
    <row r="86" spans="1:15" x14ac:dyDescent="0.25">
      <c r="A86" s="31" t="s">
        <v>30</v>
      </c>
      <c r="B86" s="32">
        <v>260</v>
      </c>
      <c r="C86" s="32">
        <f t="shared" si="18"/>
        <v>6240</v>
      </c>
      <c r="D86" s="32">
        <f t="shared" ref="D86:D89" si="21">B86*20%</f>
        <v>52</v>
      </c>
      <c r="E86" s="32">
        <f t="shared" si="19"/>
        <v>1248</v>
      </c>
      <c r="F86" s="4">
        <v>4</v>
      </c>
      <c r="G86" s="33">
        <f t="shared" si="20"/>
        <v>7488</v>
      </c>
      <c r="I86" s="31"/>
      <c r="J86" s="32"/>
      <c r="K86" s="32"/>
      <c r="L86" s="4"/>
      <c r="M86" s="33"/>
    </row>
    <row r="87" spans="1:15" x14ac:dyDescent="0.25">
      <c r="A87" s="31" t="s">
        <v>31</v>
      </c>
      <c r="B87" s="32">
        <v>230</v>
      </c>
      <c r="C87" s="32">
        <f t="shared" si="18"/>
        <v>2760</v>
      </c>
      <c r="D87" s="32">
        <f t="shared" si="21"/>
        <v>46</v>
      </c>
      <c r="E87" s="32">
        <f t="shared" si="19"/>
        <v>552</v>
      </c>
      <c r="F87" s="4">
        <v>2</v>
      </c>
      <c r="G87" s="33">
        <f t="shared" si="20"/>
        <v>3312</v>
      </c>
      <c r="I87" s="31"/>
      <c r="J87" s="32"/>
      <c r="K87" s="32"/>
      <c r="L87" s="4"/>
      <c r="M87" s="33"/>
    </row>
    <row r="88" spans="1:15" x14ac:dyDescent="0.25">
      <c r="A88" s="31" t="s">
        <v>32</v>
      </c>
      <c r="B88" s="32">
        <v>260</v>
      </c>
      <c r="C88" s="32">
        <f t="shared" si="18"/>
        <v>1560</v>
      </c>
      <c r="D88" s="32">
        <f t="shared" si="21"/>
        <v>52</v>
      </c>
      <c r="E88" s="32">
        <f t="shared" si="19"/>
        <v>312</v>
      </c>
      <c r="F88" s="4">
        <v>1</v>
      </c>
      <c r="G88" s="33">
        <f t="shared" si="20"/>
        <v>1872</v>
      </c>
      <c r="I88" s="31"/>
      <c r="J88" s="32"/>
      <c r="K88" s="32"/>
      <c r="L88" s="4"/>
      <c r="M88" s="33"/>
    </row>
    <row r="89" spans="1:15" x14ac:dyDescent="0.25">
      <c r="A89" s="57" t="s">
        <v>45</v>
      </c>
      <c r="B89" s="32">
        <v>200</v>
      </c>
      <c r="C89" s="32">
        <f t="shared" si="18"/>
        <v>6000</v>
      </c>
      <c r="D89" s="32">
        <f t="shared" si="21"/>
        <v>40</v>
      </c>
      <c r="E89" s="32">
        <f t="shared" si="19"/>
        <v>1200</v>
      </c>
      <c r="F89" s="4">
        <v>5</v>
      </c>
      <c r="G89" s="33">
        <f t="shared" si="20"/>
        <v>7200</v>
      </c>
      <c r="I89" s="31"/>
      <c r="J89" s="32"/>
      <c r="K89" s="32"/>
      <c r="L89" s="4"/>
      <c r="M89" s="33"/>
    </row>
    <row r="90" spans="1:15" ht="16.5" x14ac:dyDescent="0.25">
      <c r="A90" s="35"/>
      <c r="B90" s="4"/>
      <c r="C90" s="4"/>
      <c r="D90" s="4"/>
      <c r="E90" s="4"/>
      <c r="F90" s="13"/>
      <c r="G90" s="13"/>
      <c r="I90" s="12"/>
      <c r="J90" s="5"/>
      <c r="K90" s="5"/>
      <c r="L90" s="6"/>
      <c r="M90" s="11"/>
    </row>
    <row r="91" spans="1:15" ht="15.75" x14ac:dyDescent="0.25">
      <c r="A91" s="48" t="s">
        <v>12</v>
      </c>
      <c r="B91" s="116"/>
      <c r="C91" s="118">
        <f>SUM(C84:C90)</f>
        <v>19920</v>
      </c>
      <c r="D91" s="116"/>
      <c r="E91" s="118">
        <f>SUM(E84:E90)</f>
        <v>3984</v>
      </c>
      <c r="F91" s="49"/>
      <c r="G91" s="113">
        <f>SUM(G84:G90)</f>
        <v>23904</v>
      </c>
      <c r="I91" s="148" t="s">
        <v>12</v>
      </c>
      <c r="J91" s="149"/>
      <c r="K91" s="149"/>
      <c r="L91" s="150"/>
      <c r="M91" s="7">
        <f>SUM(M84:M90)</f>
        <v>0</v>
      </c>
    </row>
    <row r="92" spans="1:15" s="54" customFormat="1" ht="15.75" x14ac:dyDescent="0.25">
      <c r="A92" s="99"/>
      <c r="B92" s="99"/>
      <c r="C92" s="99"/>
      <c r="D92" s="99"/>
      <c r="E92" s="99"/>
      <c r="F92" s="99"/>
      <c r="G92" s="100"/>
      <c r="I92" s="99"/>
      <c r="J92" s="99"/>
      <c r="K92" s="99"/>
      <c r="L92" s="99"/>
      <c r="M92" s="100"/>
    </row>
    <row r="93" spans="1:15" ht="15.75" x14ac:dyDescent="0.25">
      <c r="A93" s="134" t="s">
        <v>83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19"/>
      <c r="O93" s="54"/>
    </row>
    <row r="94" spans="1:15" x14ac:dyDescent="0.25">
      <c r="A94" s="98" t="s">
        <v>74</v>
      </c>
      <c r="B94" s="14"/>
      <c r="C94" s="14"/>
      <c r="D94" s="2" t="s">
        <v>10</v>
      </c>
      <c r="E94" s="2"/>
      <c r="F94" s="28">
        <v>6</v>
      </c>
      <c r="G94" s="62"/>
      <c r="I94" s="1"/>
      <c r="J94" s="1"/>
      <c r="K94" s="2" t="s">
        <v>10</v>
      </c>
      <c r="L94" s="28"/>
      <c r="M94" s="1"/>
      <c r="N94" s="63"/>
      <c r="O94" s="54"/>
    </row>
    <row r="95" spans="1:15" x14ac:dyDescent="0.25">
      <c r="A95" s="95" t="s">
        <v>37</v>
      </c>
      <c r="B95" s="2" t="s">
        <v>63</v>
      </c>
      <c r="C95" s="2"/>
      <c r="D95" s="2"/>
      <c r="E95" s="2"/>
      <c r="F95" s="1"/>
      <c r="G95" s="1"/>
      <c r="I95" s="95" t="s">
        <v>37</v>
      </c>
      <c r="J95" s="2" t="s">
        <v>8</v>
      </c>
      <c r="K95" s="2"/>
      <c r="L95" s="1"/>
      <c r="M95" s="1"/>
    </row>
    <row r="96" spans="1:15" ht="16.5" thickBot="1" x14ac:dyDescent="0.3">
      <c r="A96" s="135" t="s">
        <v>0</v>
      </c>
      <c r="B96" s="135"/>
      <c r="C96" s="135"/>
      <c r="D96" s="135"/>
      <c r="E96" s="135"/>
      <c r="F96" s="135"/>
      <c r="G96" s="135"/>
      <c r="I96" s="135" t="s">
        <v>11</v>
      </c>
      <c r="J96" s="135"/>
      <c r="K96" s="135"/>
      <c r="L96" s="135"/>
      <c r="M96" s="135"/>
    </row>
    <row r="97" spans="1:15" x14ac:dyDescent="0.25">
      <c r="A97" s="15" t="s">
        <v>34</v>
      </c>
      <c r="B97" s="15" t="s">
        <v>33</v>
      </c>
      <c r="C97" s="117" t="s">
        <v>98</v>
      </c>
      <c r="D97" s="15" t="s">
        <v>38</v>
      </c>
      <c r="E97" s="117" t="s">
        <v>99</v>
      </c>
      <c r="F97" s="16" t="s">
        <v>35</v>
      </c>
      <c r="G97" s="17" t="s">
        <v>4</v>
      </c>
      <c r="I97" s="15" t="s">
        <v>34</v>
      </c>
      <c r="J97" s="15" t="s">
        <v>33</v>
      </c>
      <c r="K97" s="15" t="s">
        <v>38</v>
      </c>
      <c r="L97" s="16" t="s">
        <v>35</v>
      </c>
      <c r="M97" s="17" t="s">
        <v>4</v>
      </c>
    </row>
    <row r="98" spans="1:15" x14ac:dyDescent="0.25">
      <c r="A98" s="31" t="s">
        <v>95</v>
      </c>
      <c r="B98" s="32">
        <v>280</v>
      </c>
      <c r="C98" s="32">
        <f>B98*$F$94*F98</f>
        <v>1680</v>
      </c>
      <c r="D98" s="32">
        <f>B98*20%</f>
        <v>56</v>
      </c>
      <c r="E98" s="32">
        <f>G98-C98</f>
        <v>336</v>
      </c>
      <c r="F98" s="4">
        <v>1</v>
      </c>
      <c r="G98" s="33">
        <f>(B98+D98)*F98*$F$52</f>
        <v>2016</v>
      </c>
      <c r="I98" s="31"/>
      <c r="J98" s="32"/>
      <c r="K98" s="32"/>
      <c r="L98" s="4"/>
      <c r="M98" s="33"/>
    </row>
    <row r="99" spans="1:15" x14ac:dyDescent="0.25">
      <c r="A99" s="31" t="s">
        <v>29</v>
      </c>
      <c r="B99" s="32">
        <v>280</v>
      </c>
      <c r="C99" s="32">
        <f t="shared" ref="C99:C103" si="22">B99*$F$94*F99</f>
        <v>1680</v>
      </c>
      <c r="D99" s="32">
        <f>B99*20%</f>
        <v>56</v>
      </c>
      <c r="E99" s="32">
        <f t="shared" ref="E99:E103" si="23">G99-C99</f>
        <v>336</v>
      </c>
      <c r="F99" s="4">
        <v>1</v>
      </c>
      <c r="G99" s="33">
        <f t="shared" ref="G99:G103" si="24">(B99+D99)*F99*$F$52</f>
        <v>2016</v>
      </c>
      <c r="I99" s="31"/>
      <c r="J99" s="32"/>
      <c r="K99" s="32"/>
      <c r="L99" s="4"/>
      <c r="M99" s="33"/>
    </row>
    <row r="100" spans="1:15" x14ac:dyDescent="0.25">
      <c r="A100" s="31" t="s">
        <v>30</v>
      </c>
      <c r="B100" s="32">
        <v>260</v>
      </c>
      <c r="C100" s="32">
        <f t="shared" si="22"/>
        <v>6240</v>
      </c>
      <c r="D100" s="32">
        <f t="shared" ref="D100:D103" si="25">B100*20%</f>
        <v>52</v>
      </c>
      <c r="E100" s="32">
        <f t="shared" si="23"/>
        <v>1248</v>
      </c>
      <c r="F100" s="4">
        <v>4</v>
      </c>
      <c r="G100" s="33">
        <f t="shared" si="24"/>
        <v>7488</v>
      </c>
      <c r="I100" s="31"/>
      <c r="J100" s="32"/>
      <c r="K100" s="32"/>
      <c r="L100" s="4"/>
      <c r="M100" s="33"/>
    </row>
    <row r="101" spans="1:15" x14ac:dyDescent="0.25">
      <c r="A101" s="31" t="s">
        <v>31</v>
      </c>
      <c r="B101" s="32">
        <v>230</v>
      </c>
      <c r="C101" s="32">
        <f t="shared" si="22"/>
        <v>2760</v>
      </c>
      <c r="D101" s="32">
        <f t="shared" si="25"/>
        <v>46</v>
      </c>
      <c r="E101" s="32">
        <f t="shared" si="23"/>
        <v>552</v>
      </c>
      <c r="F101" s="4">
        <v>2</v>
      </c>
      <c r="G101" s="33">
        <f t="shared" si="24"/>
        <v>3312</v>
      </c>
      <c r="I101" s="31"/>
      <c r="J101" s="32"/>
      <c r="K101" s="32"/>
      <c r="L101" s="4"/>
      <c r="M101" s="33"/>
    </row>
    <row r="102" spans="1:15" x14ac:dyDescent="0.25">
      <c r="A102" s="31" t="s">
        <v>32</v>
      </c>
      <c r="B102" s="32">
        <v>260</v>
      </c>
      <c r="C102" s="32">
        <f t="shared" si="22"/>
        <v>1560</v>
      </c>
      <c r="D102" s="32">
        <f t="shared" si="25"/>
        <v>52</v>
      </c>
      <c r="E102" s="32">
        <f t="shared" si="23"/>
        <v>312</v>
      </c>
      <c r="F102" s="4">
        <v>1</v>
      </c>
      <c r="G102" s="33">
        <f t="shared" si="24"/>
        <v>1872</v>
      </c>
      <c r="I102" s="31"/>
      <c r="J102" s="32"/>
      <c r="K102" s="32"/>
      <c r="L102" s="4"/>
      <c r="M102" s="33"/>
    </row>
    <row r="103" spans="1:15" x14ac:dyDescent="0.25">
      <c r="A103" s="57" t="s">
        <v>45</v>
      </c>
      <c r="B103" s="32">
        <v>200</v>
      </c>
      <c r="C103" s="32">
        <f t="shared" si="22"/>
        <v>6000</v>
      </c>
      <c r="D103" s="32">
        <f t="shared" si="25"/>
        <v>40</v>
      </c>
      <c r="E103" s="32">
        <f t="shared" si="23"/>
        <v>1200</v>
      </c>
      <c r="F103" s="4">
        <v>5</v>
      </c>
      <c r="G103" s="33">
        <f t="shared" si="24"/>
        <v>7200</v>
      </c>
      <c r="I103" s="31"/>
      <c r="J103" s="32"/>
      <c r="K103" s="32"/>
      <c r="L103" s="4"/>
      <c r="M103" s="33"/>
    </row>
    <row r="104" spans="1:15" ht="16.5" x14ac:dyDescent="0.25">
      <c r="A104" s="35"/>
      <c r="B104" s="4"/>
      <c r="C104" s="4"/>
      <c r="D104" s="4"/>
      <c r="E104" s="4"/>
      <c r="F104" s="13"/>
      <c r="G104" s="13"/>
      <c r="I104" s="12"/>
      <c r="J104" s="5"/>
      <c r="K104" s="5"/>
      <c r="L104" s="6"/>
      <c r="M104" s="11"/>
    </row>
    <row r="105" spans="1:15" ht="15.75" x14ac:dyDescent="0.25">
      <c r="A105" s="48" t="s">
        <v>12</v>
      </c>
      <c r="B105" s="116"/>
      <c r="C105" s="118">
        <f>SUM(C98:C104)</f>
        <v>19920</v>
      </c>
      <c r="D105" s="116"/>
      <c r="E105" s="118">
        <f>SUM(E98:E104)</f>
        <v>3984</v>
      </c>
      <c r="F105" s="49"/>
      <c r="G105" s="113">
        <f>SUM(G98:G104)</f>
        <v>23904</v>
      </c>
      <c r="I105" s="148" t="s">
        <v>12</v>
      </c>
      <c r="J105" s="149"/>
      <c r="K105" s="149"/>
      <c r="L105" s="150"/>
      <c r="M105" s="7">
        <f>SUM(M98:M104)</f>
        <v>0</v>
      </c>
    </row>
    <row r="106" spans="1:15" s="54" customFormat="1" ht="15.75" x14ac:dyDescent="0.25">
      <c r="A106" s="99"/>
      <c r="B106" s="99"/>
      <c r="C106" s="99"/>
      <c r="D106" s="99"/>
      <c r="E106" s="99"/>
      <c r="F106" s="99"/>
      <c r="G106" s="100"/>
      <c r="I106" s="99"/>
      <c r="J106" s="99"/>
      <c r="K106" s="99"/>
      <c r="L106" s="99"/>
      <c r="M106" s="100"/>
    </row>
    <row r="107" spans="1:15" ht="15.75" x14ac:dyDescent="0.25">
      <c r="A107" s="134" t="s">
        <v>84</v>
      </c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19"/>
      <c r="O107" s="54"/>
    </row>
    <row r="108" spans="1:15" x14ac:dyDescent="0.25">
      <c r="A108" s="98" t="s">
        <v>75</v>
      </c>
      <c r="B108" s="14"/>
      <c r="C108" s="14"/>
      <c r="D108" s="2" t="s">
        <v>10</v>
      </c>
      <c r="E108" s="2"/>
      <c r="F108" s="28">
        <v>6</v>
      </c>
      <c r="G108" s="62"/>
      <c r="I108" s="1"/>
      <c r="J108" s="1"/>
      <c r="K108" s="2" t="s">
        <v>10</v>
      </c>
      <c r="L108" s="28"/>
      <c r="M108" s="1"/>
      <c r="N108" s="63"/>
      <c r="O108" s="54"/>
    </row>
    <row r="109" spans="1:15" x14ac:dyDescent="0.25">
      <c r="A109" s="95" t="s">
        <v>37</v>
      </c>
      <c r="B109" s="2" t="s">
        <v>63</v>
      </c>
      <c r="C109" s="2"/>
      <c r="D109" s="2"/>
      <c r="E109" s="2"/>
      <c r="F109" s="1"/>
      <c r="G109" s="1"/>
      <c r="I109" s="95" t="s">
        <v>37</v>
      </c>
      <c r="J109" s="2" t="s">
        <v>8</v>
      </c>
      <c r="K109" s="2"/>
      <c r="L109" s="1"/>
      <c r="M109" s="1"/>
    </row>
    <row r="110" spans="1:15" ht="16.5" thickBot="1" x14ac:dyDescent="0.3">
      <c r="A110" s="135" t="s">
        <v>0</v>
      </c>
      <c r="B110" s="135"/>
      <c r="C110" s="135"/>
      <c r="D110" s="135"/>
      <c r="E110" s="135"/>
      <c r="F110" s="135"/>
      <c r="G110" s="135"/>
      <c r="I110" s="135" t="s">
        <v>11</v>
      </c>
      <c r="J110" s="135"/>
      <c r="K110" s="135"/>
      <c r="L110" s="135"/>
      <c r="M110" s="135"/>
    </row>
    <row r="111" spans="1:15" x14ac:dyDescent="0.25">
      <c r="A111" s="15" t="s">
        <v>34</v>
      </c>
      <c r="B111" s="15" t="s">
        <v>33</v>
      </c>
      <c r="C111" s="117" t="s">
        <v>98</v>
      </c>
      <c r="D111" s="15" t="s">
        <v>38</v>
      </c>
      <c r="E111" s="117" t="s">
        <v>99</v>
      </c>
      <c r="F111" s="16" t="s">
        <v>35</v>
      </c>
      <c r="G111" s="17" t="s">
        <v>4</v>
      </c>
      <c r="I111" s="15" t="s">
        <v>34</v>
      </c>
      <c r="J111" s="15" t="s">
        <v>33</v>
      </c>
      <c r="K111" s="15" t="s">
        <v>38</v>
      </c>
      <c r="L111" s="16" t="s">
        <v>35</v>
      </c>
      <c r="M111" s="17" t="s">
        <v>4</v>
      </c>
    </row>
    <row r="112" spans="1:15" x14ac:dyDescent="0.25">
      <c r="A112" s="31" t="s">
        <v>95</v>
      </c>
      <c r="B112" s="32">
        <v>280</v>
      </c>
      <c r="C112" s="32">
        <f>B112*$F$108*F112</f>
        <v>1680</v>
      </c>
      <c r="D112" s="32">
        <f>B112*20%</f>
        <v>56</v>
      </c>
      <c r="E112" s="32">
        <f>G112-C112</f>
        <v>336</v>
      </c>
      <c r="F112" s="4">
        <v>1</v>
      </c>
      <c r="G112" s="33">
        <f>(B112+D112)*F112*$F$52</f>
        <v>2016</v>
      </c>
      <c r="I112" s="31"/>
      <c r="J112" s="32"/>
      <c r="K112" s="32"/>
      <c r="L112" s="4"/>
      <c r="M112" s="33"/>
    </row>
    <row r="113" spans="1:15" x14ac:dyDescent="0.25">
      <c r="A113" s="31" t="s">
        <v>29</v>
      </c>
      <c r="B113" s="32">
        <v>280</v>
      </c>
      <c r="C113" s="32">
        <f t="shared" ref="C113:C117" si="26">B113*$F$108*F113</f>
        <v>1680</v>
      </c>
      <c r="D113" s="32">
        <f>B113*20%</f>
        <v>56</v>
      </c>
      <c r="E113" s="32">
        <f t="shared" ref="E113:E117" si="27">G113-C113</f>
        <v>336</v>
      </c>
      <c r="F113" s="4">
        <v>1</v>
      </c>
      <c r="G113" s="33">
        <f t="shared" ref="G113:G117" si="28">(B113+D113)*F113*$F$52</f>
        <v>2016</v>
      </c>
      <c r="I113" s="31"/>
      <c r="J113" s="32"/>
      <c r="K113" s="32"/>
      <c r="L113" s="4"/>
      <c r="M113" s="33"/>
    </row>
    <row r="114" spans="1:15" x14ac:dyDescent="0.25">
      <c r="A114" s="31" t="s">
        <v>30</v>
      </c>
      <c r="B114" s="32">
        <v>260</v>
      </c>
      <c r="C114" s="32">
        <f t="shared" si="26"/>
        <v>6240</v>
      </c>
      <c r="D114" s="32">
        <f t="shared" ref="D114:D117" si="29">B114*20%</f>
        <v>52</v>
      </c>
      <c r="E114" s="32">
        <f t="shared" si="27"/>
        <v>1248</v>
      </c>
      <c r="F114" s="4">
        <v>4</v>
      </c>
      <c r="G114" s="33">
        <f t="shared" si="28"/>
        <v>7488</v>
      </c>
      <c r="I114" s="31"/>
      <c r="J114" s="32"/>
      <c r="K114" s="32"/>
      <c r="L114" s="4"/>
      <c r="M114" s="33"/>
    </row>
    <row r="115" spans="1:15" x14ac:dyDescent="0.25">
      <c r="A115" s="31" t="s">
        <v>31</v>
      </c>
      <c r="B115" s="32">
        <v>230</v>
      </c>
      <c r="C115" s="32">
        <f t="shared" si="26"/>
        <v>2760</v>
      </c>
      <c r="D115" s="32">
        <f t="shared" si="29"/>
        <v>46</v>
      </c>
      <c r="E115" s="32">
        <f t="shared" si="27"/>
        <v>552</v>
      </c>
      <c r="F115" s="4">
        <v>2</v>
      </c>
      <c r="G115" s="33">
        <f t="shared" si="28"/>
        <v>3312</v>
      </c>
      <c r="I115" s="31"/>
      <c r="J115" s="32"/>
      <c r="K115" s="32"/>
      <c r="L115" s="4"/>
      <c r="M115" s="33"/>
    </row>
    <row r="116" spans="1:15" x14ac:dyDescent="0.25">
      <c r="A116" s="31" t="s">
        <v>32</v>
      </c>
      <c r="B116" s="32">
        <v>260</v>
      </c>
      <c r="C116" s="32">
        <f t="shared" si="26"/>
        <v>1560</v>
      </c>
      <c r="D116" s="32">
        <f t="shared" si="29"/>
        <v>52</v>
      </c>
      <c r="E116" s="32">
        <f t="shared" si="27"/>
        <v>312</v>
      </c>
      <c r="F116" s="4">
        <v>1</v>
      </c>
      <c r="G116" s="33">
        <f t="shared" si="28"/>
        <v>1872</v>
      </c>
      <c r="I116" s="31"/>
      <c r="J116" s="32"/>
      <c r="K116" s="32"/>
      <c r="L116" s="4"/>
      <c r="M116" s="33"/>
    </row>
    <row r="117" spans="1:15" x14ac:dyDescent="0.25">
      <c r="A117" s="57" t="s">
        <v>45</v>
      </c>
      <c r="B117" s="32">
        <v>200</v>
      </c>
      <c r="C117" s="32">
        <f t="shared" si="26"/>
        <v>6000</v>
      </c>
      <c r="D117" s="32">
        <f t="shared" si="29"/>
        <v>40</v>
      </c>
      <c r="E117" s="32">
        <f t="shared" si="27"/>
        <v>1200</v>
      </c>
      <c r="F117" s="4">
        <v>5</v>
      </c>
      <c r="G117" s="33">
        <f t="shared" si="28"/>
        <v>7200</v>
      </c>
      <c r="I117" s="31"/>
      <c r="J117" s="32"/>
      <c r="K117" s="32"/>
      <c r="L117" s="4"/>
      <c r="M117" s="33"/>
    </row>
    <row r="118" spans="1:15" ht="16.5" x14ac:dyDescent="0.25">
      <c r="A118" s="35"/>
      <c r="B118" s="4"/>
      <c r="C118" s="4"/>
      <c r="D118" s="4"/>
      <c r="E118" s="4"/>
      <c r="F118" s="13"/>
      <c r="G118" s="13"/>
      <c r="I118" s="12"/>
      <c r="J118" s="5"/>
      <c r="K118" s="5"/>
      <c r="L118" s="6"/>
      <c r="M118" s="11"/>
    </row>
    <row r="119" spans="1:15" ht="15.75" x14ac:dyDescent="0.25">
      <c r="A119" s="48" t="s">
        <v>12</v>
      </c>
      <c r="B119" s="116"/>
      <c r="C119" s="118">
        <f>SUM(C112:C118)</f>
        <v>19920</v>
      </c>
      <c r="D119" s="116"/>
      <c r="E119" s="118">
        <f>SUM(E112:E118)</f>
        <v>3984</v>
      </c>
      <c r="F119" s="49"/>
      <c r="G119" s="113">
        <f>SUM(G112:G118)</f>
        <v>23904</v>
      </c>
      <c r="I119" s="148" t="s">
        <v>12</v>
      </c>
      <c r="J119" s="149"/>
      <c r="K119" s="149"/>
      <c r="L119" s="150"/>
      <c r="M119" s="7">
        <f>SUM(M112:M118)</f>
        <v>0</v>
      </c>
    </row>
    <row r="120" spans="1:15" s="54" customFormat="1" ht="15.75" x14ac:dyDescent="0.25">
      <c r="A120" s="99"/>
      <c r="B120" s="99"/>
      <c r="C120" s="99"/>
      <c r="D120" s="99"/>
      <c r="E120" s="99"/>
      <c r="F120" s="99"/>
      <c r="G120" s="100"/>
      <c r="I120" s="99"/>
      <c r="J120" s="99"/>
      <c r="K120" s="99"/>
      <c r="L120" s="99"/>
      <c r="M120" s="100"/>
    </row>
    <row r="121" spans="1:15" ht="15.75" x14ac:dyDescent="0.25">
      <c r="A121" s="134" t="s">
        <v>135</v>
      </c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19"/>
      <c r="O121" s="54"/>
    </row>
    <row r="122" spans="1:15" x14ac:dyDescent="0.25">
      <c r="A122" s="98" t="s">
        <v>133</v>
      </c>
      <c r="B122" s="14"/>
      <c r="C122" s="14"/>
      <c r="D122" s="2" t="s">
        <v>10</v>
      </c>
      <c r="E122" s="2"/>
      <c r="F122" s="28">
        <v>6</v>
      </c>
      <c r="G122" s="62"/>
      <c r="I122" s="1"/>
      <c r="J122" s="1"/>
      <c r="K122" s="2" t="s">
        <v>10</v>
      </c>
      <c r="L122" s="28"/>
      <c r="M122" s="1"/>
      <c r="N122" s="63"/>
      <c r="O122" s="54"/>
    </row>
    <row r="123" spans="1:15" x14ac:dyDescent="0.25">
      <c r="A123" s="126" t="s">
        <v>37</v>
      </c>
      <c r="B123" s="2" t="s">
        <v>63</v>
      </c>
      <c r="C123" s="2"/>
      <c r="D123" s="2"/>
      <c r="E123" s="2"/>
      <c r="F123" s="1"/>
      <c r="G123" s="1"/>
      <c r="I123" s="126" t="s">
        <v>37</v>
      </c>
      <c r="J123" s="2" t="s">
        <v>8</v>
      </c>
      <c r="K123" s="2"/>
      <c r="L123" s="1"/>
      <c r="M123" s="1"/>
    </row>
    <row r="124" spans="1:15" ht="16.5" thickBot="1" x14ac:dyDescent="0.3">
      <c r="A124" s="135" t="s">
        <v>0</v>
      </c>
      <c r="B124" s="135"/>
      <c r="C124" s="135"/>
      <c r="D124" s="135"/>
      <c r="E124" s="135"/>
      <c r="F124" s="135"/>
      <c r="G124" s="135"/>
      <c r="I124" s="135" t="s">
        <v>11</v>
      </c>
      <c r="J124" s="135"/>
      <c r="K124" s="135"/>
      <c r="L124" s="135"/>
      <c r="M124" s="135"/>
    </row>
    <row r="125" spans="1:15" x14ac:dyDescent="0.25">
      <c r="A125" s="15" t="s">
        <v>34</v>
      </c>
      <c r="B125" s="15" t="s">
        <v>33</v>
      </c>
      <c r="C125" s="117" t="s">
        <v>98</v>
      </c>
      <c r="D125" s="15" t="s">
        <v>38</v>
      </c>
      <c r="E125" s="117" t="s">
        <v>99</v>
      </c>
      <c r="F125" s="16" t="s">
        <v>35</v>
      </c>
      <c r="G125" s="17" t="s">
        <v>4</v>
      </c>
      <c r="I125" s="15" t="s">
        <v>34</v>
      </c>
      <c r="J125" s="15" t="s">
        <v>33</v>
      </c>
      <c r="K125" s="15" t="s">
        <v>38</v>
      </c>
      <c r="L125" s="16" t="s">
        <v>35</v>
      </c>
      <c r="M125" s="17" t="s">
        <v>4</v>
      </c>
    </row>
    <row r="126" spans="1:15" x14ac:dyDescent="0.25">
      <c r="A126" s="31" t="s">
        <v>95</v>
      </c>
      <c r="B126" s="32">
        <v>280</v>
      </c>
      <c r="C126" s="32">
        <f>B126*$F$122*F126</f>
        <v>1680</v>
      </c>
      <c r="D126" s="32">
        <f>B126*20%</f>
        <v>56</v>
      </c>
      <c r="E126" s="32">
        <f>G126-C126</f>
        <v>336</v>
      </c>
      <c r="F126" s="4">
        <v>1</v>
      </c>
      <c r="G126" s="33">
        <f>(B126+D126)*F126*$F$52</f>
        <v>2016</v>
      </c>
      <c r="I126" s="31"/>
      <c r="J126" s="32"/>
      <c r="K126" s="32"/>
      <c r="L126" s="4"/>
      <c r="M126" s="33"/>
    </row>
    <row r="127" spans="1:15" x14ac:dyDescent="0.25">
      <c r="A127" s="31" t="s">
        <v>29</v>
      </c>
      <c r="B127" s="32">
        <v>280</v>
      </c>
      <c r="C127" s="32">
        <f t="shared" ref="C127:C131" si="30">B127*$F$122*F127</f>
        <v>1680</v>
      </c>
      <c r="D127" s="32">
        <f>B127*20%</f>
        <v>56</v>
      </c>
      <c r="E127" s="32">
        <f t="shared" ref="E127:E131" si="31">G127-C127</f>
        <v>336</v>
      </c>
      <c r="F127" s="4">
        <v>1</v>
      </c>
      <c r="G127" s="33">
        <f t="shared" ref="G127:G131" si="32">(B127+D127)*F127*$F$52</f>
        <v>2016</v>
      </c>
      <c r="I127" s="31"/>
      <c r="J127" s="32"/>
      <c r="K127" s="32"/>
      <c r="L127" s="4"/>
      <c r="M127" s="33"/>
    </row>
    <row r="128" spans="1:15" x14ac:dyDescent="0.25">
      <c r="A128" s="31" t="s">
        <v>30</v>
      </c>
      <c r="B128" s="32">
        <v>260</v>
      </c>
      <c r="C128" s="32">
        <f t="shared" si="30"/>
        <v>6240</v>
      </c>
      <c r="D128" s="32">
        <f t="shared" ref="D128:D131" si="33">B128*20%</f>
        <v>52</v>
      </c>
      <c r="E128" s="32">
        <f t="shared" si="31"/>
        <v>1248</v>
      </c>
      <c r="F128" s="4">
        <v>4</v>
      </c>
      <c r="G128" s="33">
        <f t="shared" si="32"/>
        <v>7488</v>
      </c>
      <c r="I128" s="31"/>
      <c r="J128" s="32"/>
      <c r="K128" s="32"/>
      <c r="L128" s="4"/>
      <c r="M128" s="33"/>
    </row>
    <row r="129" spans="1:15" x14ac:dyDescent="0.25">
      <c r="A129" s="31" t="s">
        <v>31</v>
      </c>
      <c r="B129" s="32">
        <v>230</v>
      </c>
      <c r="C129" s="32">
        <f t="shared" si="30"/>
        <v>2760</v>
      </c>
      <c r="D129" s="32">
        <f t="shared" si="33"/>
        <v>46</v>
      </c>
      <c r="E129" s="32">
        <f t="shared" si="31"/>
        <v>552</v>
      </c>
      <c r="F129" s="4">
        <v>2</v>
      </c>
      <c r="G129" s="33">
        <f t="shared" si="32"/>
        <v>3312</v>
      </c>
      <c r="I129" s="31"/>
      <c r="J129" s="32"/>
      <c r="K129" s="32"/>
      <c r="L129" s="4"/>
      <c r="M129" s="33"/>
    </row>
    <row r="130" spans="1:15" x14ac:dyDescent="0.25">
      <c r="A130" s="31" t="s">
        <v>32</v>
      </c>
      <c r="B130" s="32">
        <v>260</v>
      </c>
      <c r="C130" s="32">
        <f t="shared" si="30"/>
        <v>1560</v>
      </c>
      <c r="D130" s="32">
        <f t="shared" si="33"/>
        <v>52</v>
      </c>
      <c r="E130" s="32">
        <f t="shared" si="31"/>
        <v>312</v>
      </c>
      <c r="F130" s="4">
        <v>1</v>
      </c>
      <c r="G130" s="33">
        <f t="shared" si="32"/>
        <v>1872</v>
      </c>
      <c r="I130" s="31"/>
      <c r="J130" s="32"/>
      <c r="K130" s="32"/>
      <c r="L130" s="4"/>
      <c r="M130" s="33"/>
    </row>
    <row r="131" spans="1:15" x14ac:dyDescent="0.25">
      <c r="A131" s="57" t="s">
        <v>45</v>
      </c>
      <c r="B131" s="32">
        <v>200</v>
      </c>
      <c r="C131" s="32">
        <f t="shared" si="30"/>
        <v>6000</v>
      </c>
      <c r="D131" s="32">
        <f t="shared" si="33"/>
        <v>40</v>
      </c>
      <c r="E131" s="32">
        <f t="shared" si="31"/>
        <v>1200</v>
      </c>
      <c r="F131" s="4">
        <v>5</v>
      </c>
      <c r="G131" s="33">
        <f t="shared" si="32"/>
        <v>7200</v>
      </c>
      <c r="I131" s="31"/>
      <c r="J131" s="32"/>
      <c r="K131" s="32"/>
      <c r="L131" s="4"/>
      <c r="M131" s="33"/>
    </row>
    <row r="132" spans="1:15" ht="16.5" x14ac:dyDescent="0.25">
      <c r="A132" s="35"/>
      <c r="B132" s="4"/>
      <c r="C132" s="4"/>
      <c r="D132" s="4"/>
      <c r="E132" s="4"/>
      <c r="F132" s="13"/>
      <c r="G132" s="13"/>
      <c r="I132" s="12"/>
      <c r="J132" s="5"/>
      <c r="K132" s="5"/>
      <c r="L132" s="6"/>
      <c r="M132" s="11"/>
    </row>
    <row r="133" spans="1:15" ht="15.75" x14ac:dyDescent="0.25">
      <c r="A133" s="48" t="s">
        <v>12</v>
      </c>
      <c r="B133" s="116"/>
      <c r="C133" s="118">
        <f>SUM(C126:C132)</f>
        <v>19920</v>
      </c>
      <c r="D133" s="116"/>
      <c r="E133" s="118">
        <f>SUM(E126:E132)</f>
        <v>3984</v>
      </c>
      <c r="F133" s="49"/>
      <c r="G133" s="113">
        <f>SUM(G126:G132)</f>
        <v>23904</v>
      </c>
      <c r="I133" s="148" t="s">
        <v>12</v>
      </c>
      <c r="J133" s="149"/>
      <c r="K133" s="149"/>
      <c r="L133" s="150"/>
      <c r="M133" s="7">
        <f>SUM(M126:M132)</f>
        <v>0</v>
      </c>
    </row>
    <row r="134" spans="1:15" s="54" customFormat="1" ht="15.75" x14ac:dyDescent="0.25">
      <c r="A134" s="99"/>
      <c r="B134" s="99"/>
      <c r="C134" s="99"/>
      <c r="D134" s="99"/>
      <c r="E134" s="99"/>
      <c r="F134" s="99"/>
      <c r="G134" s="100"/>
      <c r="I134" s="99"/>
      <c r="J134" s="99"/>
      <c r="K134" s="99"/>
      <c r="L134" s="99"/>
      <c r="M134" s="100"/>
    </row>
    <row r="135" spans="1:15" s="54" customFormat="1" ht="15.75" x14ac:dyDescent="0.25">
      <c r="A135" s="99"/>
      <c r="B135" s="99"/>
      <c r="C135" s="99"/>
      <c r="D135" s="99"/>
      <c r="E135" s="99"/>
      <c r="F135" s="99"/>
      <c r="G135" s="100"/>
      <c r="I135" s="99"/>
      <c r="J135" s="99"/>
      <c r="K135" s="99"/>
      <c r="L135" s="99"/>
      <c r="M135" s="100"/>
    </row>
    <row r="136" spans="1:15" ht="15.75" x14ac:dyDescent="0.25">
      <c r="A136" s="134" t="s">
        <v>134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19"/>
      <c r="O136" s="54"/>
    </row>
    <row r="137" spans="1:15" x14ac:dyDescent="0.25">
      <c r="A137" s="98" t="s">
        <v>136</v>
      </c>
      <c r="B137" s="14"/>
      <c r="C137" s="14"/>
      <c r="D137" s="2" t="s">
        <v>10</v>
      </c>
      <c r="E137" s="2"/>
      <c r="F137" s="28">
        <v>6</v>
      </c>
      <c r="G137" s="62"/>
      <c r="I137" s="1"/>
      <c r="J137" s="1"/>
      <c r="K137" s="2" t="s">
        <v>10</v>
      </c>
      <c r="L137" s="28"/>
      <c r="M137" s="1"/>
      <c r="N137" s="63"/>
      <c r="O137" s="54"/>
    </row>
    <row r="138" spans="1:15" x14ac:dyDescent="0.25">
      <c r="A138" s="126" t="s">
        <v>37</v>
      </c>
      <c r="B138" s="2" t="s">
        <v>63</v>
      </c>
      <c r="C138" s="2"/>
      <c r="D138" s="2"/>
      <c r="E138" s="2"/>
      <c r="F138" s="1"/>
      <c r="G138" s="1"/>
      <c r="I138" s="126" t="s">
        <v>37</v>
      </c>
      <c r="J138" s="2" t="s">
        <v>8</v>
      </c>
      <c r="K138" s="2"/>
      <c r="L138" s="1"/>
      <c r="M138" s="1"/>
    </row>
    <row r="139" spans="1:15" ht="16.5" thickBot="1" x14ac:dyDescent="0.3">
      <c r="A139" s="135" t="s">
        <v>0</v>
      </c>
      <c r="B139" s="135"/>
      <c r="C139" s="135"/>
      <c r="D139" s="135"/>
      <c r="E139" s="135"/>
      <c r="F139" s="135"/>
      <c r="G139" s="135"/>
      <c r="I139" s="135" t="s">
        <v>11</v>
      </c>
      <c r="J139" s="135"/>
      <c r="K139" s="135"/>
      <c r="L139" s="135"/>
      <c r="M139" s="135"/>
    </row>
    <row r="140" spans="1:15" x14ac:dyDescent="0.25">
      <c r="A140" s="15" t="s">
        <v>34</v>
      </c>
      <c r="B140" s="15" t="s">
        <v>33</v>
      </c>
      <c r="C140" s="117" t="s">
        <v>98</v>
      </c>
      <c r="D140" s="15" t="s">
        <v>38</v>
      </c>
      <c r="E140" s="117" t="s">
        <v>99</v>
      </c>
      <c r="F140" s="16" t="s">
        <v>35</v>
      </c>
      <c r="G140" s="17" t="s">
        <v>4</v>
      </c>
      <c r="I140" s="15" t="s">
        <v>34</v>
      </c>
      <c r="J140" s="15" t="s">
        <v>33</v>
      </c>
      <c r="K140" s="15" t="s">
        <v>38</v>
      </c>
      <c r="L140" s="16" t="s">
        <v>35</v>
      </c>
      <c r="M140" s="17" t="s">
        <v>4</v>
      </c>
    </row>
    <row r="141" spans="1:15" x14ac:dyDescent="0.25">
      <c r="A141" s="31" t="s">
        <v>95</v>
      </c>
      <c r="B141" s="32">
        <v>280</v>
      </c>
      <c r="C141" s="32">
        <f>B141*$F$137*F141</f>
        <v>1680</v>
      </c>
      <c r="D141" s="32">
        <f>B141*20%</f>
        <v>56</v>
      </c>
      <c r="E141" s="32">
        <f>G141-C141</f>
        <v>336</v>
      </c>
      <c r="F141" s="4">
        <v>1</v>
      </c>
      <c r="G141" s="33">
        <f>(B141+D141)*F141*$F$52</f>
        <v>2016</v>
      </c>
      <c r="I141" s="31"/>
      <c r="J141" s="32"/>
      <c r="K141" s="32"/>
      <c r="L141" s="4"/>
      <c r="M141" s="33"/>
    </row>
    <row r="142" spans="1:15" x14ac:dyDescent="0.25">
      <c r="A142" s="31" t="s">
        <v>29</v>
      </c>
      <c r="B142" s="32">
        <v>280</v>
      </c>
      <c r="C142" s="32">
        <f t="shared" ref="C142:C146" si="34">B142*$F$137*F142</f>
        <v>1680</v>
      </c>
      <c r="D142" s="32">
        <f>B142*20%</f>
        <v>56</v>
      </c>
      <c r="E142" s="32">
        <f t="shared" ref="E142:E146" si="35">G142-C142</f>
        <v>336</v>
      </c>
      <c r="F142" s="4">
        <v>1</v>
      </c>
      <c r="G142" s="33">
        <f t="shared" ref="G142:G146" si="36">(B142+D142)*F142*$F$52</f>
        <v>2016</v>
      </c>
      <c r="I142" s="31"/>
      <c r="J142" s="32"/>
      <c r="K142" s="32"/>
      <c r="L142" s="4"/>
      <c r="M142" s="33"/>
    </row>
    <row r="143" spans="1:15" x14ac:dyDescent="0.25">
      <c r="A143" s="31" t="s">
        <v>30</v>
      </c>
      <c r="B143" s="32">
        <v>260</v>
      </c>
      <c r="C143" s="32">
        <f t="shared" si="34"/>
        <v>6240</v>
      </c>
      <c r="D143" s="32">
        <f t="shared" ref="D143:D146" si="37">B143*20%</f>
        <v>52</v>
      </c>
      <c r="E143" s="32">
        <f t="shared" si="35"/>
        <v>1248</v>
      </c>
      <c r="F143" s="4">
        <v>4</v>
      </c>
      <c r="G143" s="33">
        <f t="shared" si="36"/>
        <v>7488</v>
      </c>
      <c r="I143" s="31"/>
      <c r="J143" s="32"/>
      <c r="K143" s="32"/>
      <c r="L143" s="4"/>
      <c r="M143" s="33"/>
    </row>
    <row r="144" spans="1:15" x14ac:dyDescent="0.25">
      <c r="A144" s="31" t="s">
        <v>31</v>
      </c>
      <c r="B144" s="32">
        <v>230</v>
      </c>
      <c r="C144" s="32">
        <f t="shared" si="34"/>
        <v>2760</v>
      </c>
      <c r="D144" s="32">
        <f t="shared" si="37"/>
        <v>46</v>
      </c>
      <c r="E144" s="32">
        <f t="shared" si="35"/>
        <v>552</v>
      </c>
      <c r="F144" s="4">
        <v>2</v>
      </c>
      <c r="G144" s="33">
        <f t="shared" si="36"/>
        <v>3312</v>
      </c>
      <c r="I144" s="31"/>
      <c r="J144" s="32"/>
      <c r="K144" s="32"/>
      <c r="L144" s="4"/>
      <c r="M144" s="33"/>
    </row>
    <row r="145" spans="1:15" x14ac:dyDescent="0.25">
      <c r="A145" s="31" t="s">
        <v>32</v>
      </c>
      <c r="B145" s="32">
        <v>260</v>
      </c>
      <c r="C145" s="32">
        <f t="shared" si="34"/>
        <v>1560</v>
      </c>
      <c r="D145" s="32">
        <f t="shared" si="37"/>
        <v>52</v>
      </c>
      <c r="E145" s="32">
        <f t="shared" si="35"/>
        <v>312</v>
      </c>
      <c r="F145" s="4">
        <v>1</v>
      </c>
      <c r="G145" s="33">
        <f t="shared" si="36"/>
        <v>1872</v>
      </c>
      <c r="I145" s="31"/>
      <c r="J145" s="32"/>
      <c r="K145" s="32"/>
      <c r="L145" s="4"/>
      <c r="M145" s="33"/>
    </row>
    <row r="146" spans="1:15" x14ac:dyDescent="0.25">
      <c r="A146" s="57" t="s">
        <v>45</v>
      </c>
      <c r="B146" s="32">
        <v>200</v>
      </c>
      <c r="C146" s="32">
        <f t="shared" si="34"/>
        <v>6000</v>
      </c>
      <c r="D146" s="32">
        <f t="shared" si="37"/>
        <v>40</v>
      </c>
      <c r="E146" s="32">
        <f t="shared" si="35"/>
        <v>1200</v>
      </c>
      <c r="F146" s="4">
        <v>5</v>
      </c>
      <c r="G146" s="33">
        <f t="shared" si="36"/>
        <v>7200</v>
      </c>
      <c r="I146" s="31"/>
      <c r="J146" s="32"/>
      <c r="K146" s="32"/>
      <c r="L146" s="4"/>
      <c r="M146" s="33"/>
    </row>
    <row r="147" spans="1:15" ht="16.5" x14ac:dyDescent="0.25">
      <c r="A147" s="35"/>
      <c r="B147" s="4"/>
      <c r="C147" s="4"/>
      <c r="D147" s="4"/>
      <c r="E147" s="4"/>
      <c r="F147" s="13"/>
      <c r="G147" s="13"/>
      <c r="I147" s="12"/>
      <c r="J147" s="5"/>
      <c r="K147" s="5"/>
      <c r="L147" s="6"/>
      <c r="M147" s="11"/>
    </row>
    <row r="148" spans="1:15" ht="15.75" x14ac:dyDescent="0.25">
      <c r="A148" s="48" t="s">
        <v>12</v>
      </c>
      <c r="B148" s="116"/>
      <c r="C148" s="118">
        <f>SUM(C141:C147)</f>
        <v>19920</v>
      </c>
      <c r="D148" s="116"/>
      <c r="E148" s="118">
        <f>SUM(E141:E147)</f>
        <v>3984</v>
      </c>
      <c r="F148" s="49"/>
      <c r="G148" s="113">
        <f>SUM(G141:G147)</f>
        <v>23904</v>
      </c>
      <c r="I148" s="148" t="s">
        <v>12</v>
      </c>
      <c r="J148" s="149"/>
      <c r="K148" s="149"/>
      <c r="L148" s="150"/>
      <c r="M148" s="7">
        <f>SUM(M141:M147)</f>
        <v>0</v>
      </c>
    </row>
    <row r="149" spans="1:15" s="54" customFormat="1" ht="15.75" x14ac:dyDescent="0.25">
      <c r="A149" s="99"/>
      <c r="B149" s="99"/>
      <c r="C149" s="99"/>
      <c r="D149" s="99"/>
      <c r="E149" s="99"/>
      <c r="F149" s="99"/>
      <c r="G149" s="100"/>
      <c r="I149" s="99"/>
      <c r="J149" s="99"/>
      <c r="K149" s="99"/>
      <c r="L149" s="99"/>
      <c r="M149" s="100"/>
    </row>
    <row r="150" spans="1:15" s="54" customFormat="1" ht="15.75" x14ac:dyDescent="0.25">
      <c r="A150" s="99"/>
      <c r="B150" s="99"/>
      <c r="C150" s="99"/>
      <c r="D150" s="99"/>
      <c r="E150" s="99"/>
      <c r="F150" s="99"/>
      <c r="G150" s="100"/>
      <c r="I150" s="99"/>
      <c r="J150" s="99"/>
      <c r="K150" s="99"/>
      <c r="L150" s="99"/>
      <c r="M150" s="100"/>
    </row>
    <row r="151" spans="1:15" ht="15.75" x14ac:dyDescent="0.25">
      <c r="A151" s="134" t="s">
        <v>137</v>
      </c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19"/>
      <c r="O151" s="54"/>
    </row>
    <row r="152" spans="1:15" x14ac:dyDescent="0.25">
      <c r="A152" s="98" t="s">
        <v>138</v>
      </c>
      <c r="B152" s="14"/>
      <c r="C152" s="14"/>
      <c r="D152" s="2" t="s">
        <v>10</v>
      </c>
      <c r="E152" s="2"/>
      <c r="F152" s="28">
        <v>6</v>
      </c>
      <c r="G152" s="62"/>
      <c r="I152" s="1"/>
      <c r="J152" s="1"/>
      <c r="K152" s="2" t="s">
        <v>10</v>
      </c>
      <c r="L152" s="28"/>
      <c r="M152" s="1"/>
      <c r="N152" s="63"/>
      <c r="O152" s="54"/>
    </row>
    <row r="153" spans="1:15" x14ac:dyDescent="0.25">
      <c r="A153" s="126" t="s">
        <v>37</v>
      </c>
      <c r="B153" s="2" t="s">
        <v>63</v>
      </c>
      <c r="C153" s="2"/>
      <c r="D153" s="2"/>
      <c r="E153" s="2"/>
      <c r="F153" s="1"/>
      <c r="G153" s="1"/>
      <c r="I153" s="126" t="s">
        <v>37</v>
      </c>
      <c r="J153" s="2" t="s">
        <v>8</v>
      </c>
      <c r="K153" s="2"/>
      <c r="L153" s="1"/>
      <c r="M153" s="1"/>
    </row>
    <row r="154" spans="1:15" ht="16.5" thickBot="1" x14ac:dyDescent="0.3">
      <c r="A154" s="135" t="s">
        <v>0</v>
      </c>
      <c r="B154" s="135"/>
      <c r="C154" s="135"/>
      <c r="D154" s="135"/>
      <c r="E154" s="135"/>
      <c r="F154" s="135"/>
      <c r="G154" s="135"/>
      <c r="I154" s="135" t="s">
        <v>11</v>
      </c>
      <c r="J154" s="135"/>
      <c r="K154" s="135"/>
      <c r="L154" s="135"/>
      <c r="M154" s="135"/>
    </row>
    <row r="155" spans="1:15" x14ac:dyDescent="0.25">
      <c r="A155" s="15" t="s">
        <v>34</v>
      </c>
      <c r="B155" s="15" t="s">
        <v>33</v>
      </c>
      <c r="C155" s="117" t="s">
        <v>98</v>
      </c>
      <c r="D155" s="15" t="s">
        <v>38</v>
      </c>
      <c r="E155" s="117" t="s">
        <v>99</v>
      </c>
      <c r="F155" s="16" t="s">
        <v>35</v>
      </c>
      <c r="G155" s="17" t="s">
        <v>4</v>
      </c>
      <c r="I155" s="15" t="s">
        <v>34</v>
      </c>
      <c r="J155" s="15" t="s">
        <v>33</v>
      </c>
      <c r="K155" s="15" t="s">
        <v>38</v>
      </c>
      <c r="L155" s="16" t="s">
        <v>35</v>
      </c>
      <c r="M155" s="17" t="s">
        <v>4</v>
      </c>
    </row>
    <row r="156" spans="1:15" x14ac:dyDescent="0.25">
      <c r="A156" s="31" t="s">
        <v>95</v>
      </c>
      <c r="B156" s="32">
        <v>280</v>
      </c>
      <c r="C156" s="32">
        <f>B156*$F$152*F156</f>
        <v>1680</v>
      </c>
      <c r="D156" s="32">
        <f>B156*20%</f>
        <v>56</v>
      </c>
      <c r="E156" s="32">
        <f>G156-C156</f>
        <v>336</v>
      </c>
      <c r="F156" s="4">
        <v>1</v>
      </c>
      <c r="G156" s="33">
        <f>(B156+D156)*F156*$F$52</f>
        <v>2016</v>
      </c>
      <c r="I156" s="31"/>
      <c r="J156" s="32"/>
      <c r="K156" s="32"/>
      <c r="L156" s="4"/>
      <c r="M156" s="33"/>
    </row>
    <row r="157" spans="1:15" x14ac:dyDescent="0.25">
      <c r="A157" s="31" t="s">
        <v>29</v>
      </c>
      <c r="B157" s="32">
        <v>280</v>
      </c>
      <c r="C157" s="32">
        <f t="shared" ref="C157:C161" si="38">B157*$F$152*F157</f>
        <v>1680</v>
      </c>
      <c r="D157" s="32">
        <f>B157*20%</f>
        <v>56</v>
      </c>
      <c r="E157" s="32">
        <f t="shared" ref="E157:E161" si="39">G157-C157</f>
        <v>336</v>
      </c>
      <c r="F157" s="4">
        <v>1</v>
      </c>
      <c r="G157" s="33">
        <f t="shared" ref="G157:G161" si="40">(B157+D157)*F157*$F$52</f>
        <v>2016</v>
      </c>
      <c r="I157" s="31"/>
      <c r="J157" s="32"/>
      <c r="K157" s="32"/>
      <c r="L157" s="4"/>
      <c r="M157" s="33"/>
    </row>
    <row r="158" spans="1:15" x14ac:dyDescent="0.25">
      <c r="A158" s="31" t="s">
        <v>30</v>
      </c>
      <c r="B158" s="32">
        <v>260</v>
      </c>
      <c r="C158" s="32">
        <f t="shared" si="38"/>
        <v>6240</v>
      </c>
      <c r="D158" s="32">
        <f t="shared" ref="D158:D161" si="41">B158*20%</f>
        <v>52</v>
      </c>
      <c r="E158" s="32">
        <f t="shared" si="39"/>
        <v>1248</v>
      </c>
      <c r="F158" s="4">
        <v>4</v>
      </c>
      <c r="G158" s="33">
        <f t="shared" si="40"/>
        <v>7488</v>
      </c>
      <c r="I158" s="31"/>
      <c r="J158" s="32"/>
      <c r="K158" s="32"/>
      <c r="L158" s="4"/>
      <c r="M158" s="33"/>
    </row>
    <row r="159" spans="1:15" x14ac:dyDescent="0.25">
      <c r="A159" s="31" t="s">
        <v>31</v>
      </c>
      <c r="B159" s="32">
        <v>230</v>
      </c>
      <c r="C159" s="32">
        <f t="shared" si="38"/>
        <v>2760</v>
      </c>
      <c r="D159" s="32">
        <f t="shared" si="41"/>
        <v>46</v>
      </c>
      <c r="E159" s="32">
        <f t="shared" si="39"/>
        <v>552</v>
      </c>
      <c r="F159" s="4">
        <v>2</v>
      </c>
      <c r="G159" s="33">
        <f t="shared" si="40"/>
        <v>3312</v>
      </c>
      <c r="I159" s="31"/>
      <c r="J159" s="32"/>
      <c r="K159" s="32"/>
      <c r="L159" s="4"/>
      <c r="M159" s="33"/>
    </row>
    <row r="160" spans="1:15" x14ac:dyDescent="0.25">
      <c r="A160" s="31" t="s">
        <v>32</v>
      </c>
      <c r="B160" s="32">
        <v>260</v>
      </c>
      <c r="C160" s="32">
        <f t="shared" si="38"/>
        <v>1560</v>
      </c>
      <c r="D160" s="32">
        <f t="shared" si="41"/>
        <v>52</v>
      </c>
      <c r="E160" s="32">
        <f t="shared" si="39"/>
        <v>312</v>
      </c>
      <c r="F160" s="4">
        <v>1</v>
      </c>
      <c r="G160" s="33">
        <f t="shared" si="40"/>
        <v>1872</v>
      </c>
      <c r="I160" s="31"/>
      <c r="J160" s="32"/>
      <c r="K160" s="32"/>
      <c r="L160" s="4"/>
      <c r="M160" s="33"/>
    </row>
    <row r="161" spans="1:15" x14ac:dyDescent="0.25">
      <c r="A161" s="57" t="s">
        <v>45</v>
      </c>
      <c r="B161" s="32">
        <v>200</v>
      </c>
      <c r="C161" s="32">
        <f t="shared" si="38"/>
        <v>6000</v>
      </c>
      <c r="D161" s="32">
        <f t="shared" si="41"/>
        <v>40</v>
      </c>
      <c r="E161" s="32">
        <f t="shared" si="39"/>
        <v>1200</v>
      </c>
      <c r="F161" s="4">
        <v>5</v>
      </c>
      <c r="G161" s="33">
        <f t="shared" si="40"/>
        <v>7200</v>
      </c>
      <c r="I161" s="31"/>
      <c r="J161" s="32"/>
      <c r="K161" s="32"/>
      <c r="L161" s="4"/>
      <c r="M161" s="33"/>
    </row>
    <row r="162" spans="1:15" ht="16.5" x14ac:dyDescent="0.25">
      <c r="A162" s="35"/>
      <c r="B162" s="4"/>
      <c r="C162" s="4"/>
      <c r="D162" s="4"/>
      <c r="E162" s="4"/>
      <c r="F162" s="13"/>
      <c r="G162" s="13"/>
      <c r="I162" s="12"/>
      <c r="J162" s="5"/>
      <c r="K162" s="5"/>
      <c r="L162" s="6"/>
      <c r="M162" s="11"/>
    </row>
    <row r="163" spans="1:15" ht="15.75" x14ac:dyDescent="0.25">
      <c r="A163" s="48" t="s">
        <v>12</v>
      </c>
      <c r="B163" s="116"/>
      <c r="C163" s="118">
        <f>SUM(C156:C162)</f>
        <v>19920</v>
      </c>
      <c r="D163" s="116"/>
      <c r="E163" s="118">
        <f>SUM(E156:E162)</f>
        <v>3984</v>
      </c>
      <c r="F163" s="49"/>
      <c r="G163" s="113">
        <f>SUM(G156:G162)</f>
        <v>23904</v>
      </c>
      <c r="I163" s="148" t="s">
        <v>12</v>
      </c>
      <c r="J163" s="149"/>
      <c r="K163" s="149"/>
      <c r="L163" s="150"/>
      <c r="M163" s="7">
        <f>SUM(M156:M162)</f>
        <v>0</v>
      </c>
    </row>
    <row r="164" spans="1:15" s="54" customFormat="1" ht="15.75" x14ac:dyDescent="0.25">
      <c r="A164" s="99"/>
      <c r="B164" s="99"/>
      <c r="C164" s="99"/>
      <c r="D164" s="99"/>
      <c r="E164" s="99"/>
      <c r="F164" s="99"/>
      <c r="G164" s="100"/>
      <c r="I164" s="99"/>
      <c r="J164" s="99"/>
      <c r="K164" s="99"/>
      <c r="L164" s="99"/>
      <c r="M164" s="100"/>
    </row>
    <row r="165" spans="1:15" s="54" customFormat="1" ht="15.75" x14ac:dyDescent="0.25">
      <c r="A165" s="99"/>
      <c r="B165" s="99"/>
      <c r="C165" s="99"/>
      <c r="D165" s="99"/>
      <c r="E165" s="99"/>
      <c r="F165" s="99"/>
      <c r="G165" s="100"/>
      <c r="I165" s="99"/>
      <c r="J165" s="99"/>
      <c r="K165" s="99"/>
      <c r="L165" s="99"/>
      <c r="M165" s="100"/>
    </row>
    <row r="166" spans="1:15" ht="15.75" x14ac:dyDescent="0.25">
      <c r="A166" s="134" t="s">
        <v>146</v>
      </c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19"/>
      <c r="O166" s="54"/>
    </row>
    <row r="167" spans="1:15" x14ac:dyDescent="0.25">
      <c r="A167" s="98" t="s">
        <v>147</v>
      </c>
      <c r="B167" s="14"/>
      <c r="C167" s="14"/>
      <c r="D167" s="2" t="s">
        <v>10</v>
      </c>
      <c r="E167" s="2"/>
      <c r="F167" s="28">
        <v>6</v>
      </c>
      <c r="G167" s="62"/>
      <c r="I167" s="1"/>
      <c r="J167" s="1"/>
      <c r="K167" s="2" t="s">
        <v>10</v>
      </c>
      <c r="L167" s="28"/>
      <c r="M167" s="1"/>
      <c r="N167" s="63"/>
      <c r="O167" s="54"/>
    </row>
    <row r="168" spans="1:15" x14ac:dyDescent="0.25">
      <c r="A168" s="95" t="s">
        <v>37</v>
      </c>
      <c r="B168" s="2" t="s">
        <v>63</v>
      </c>
      <c r="C168" s="2"/>
      <c r="D168" s="2"/>
      <c r="E168" s="2"/>
      <c r="F168" s="1"/>
      <c r="G168" s="1"/>
      <c r="I168" s="95" t="s">
        <v>37</v>
      </c>
      <c r="J168" s="2" t="s">
        <v>8</v>
      </c>
      <c r="K168" s="2"/>
      <c r="L168" s="1"/>
      <c r="M168" s="1"/>
    </row>
    <row r="169" spans="1:15" ht="16.5" thickBot="1" x14ac:dyDescent="0.3">
      <c r="A169" s="135" t="s">
        <v>0</v>
      </c>
      <c r="B169" s="135"/>
      <c r="C169" s="135"/>
      <c r="D169" s="135"/>
      <c r="E169" s="135"/>
      <c r="F169" s="135"/>
      <c r="G169" s="135"/>
      <c r="I169" s="135" t="s">
        <v>11</v>
      </c>
      <c r="J169" s="135"/>
      <c r="K169" s="135"/>
      <c r="L169" s="135"/>
      <c r="M169" s="135"/>
    </row>
    <row r="170" spans="1:15" x14ac:dyDescent="0.25">
      <c r="A170" s="15" t="s">
        <v>34</v>
      </c>
      <c r="B170" s="15" t="s">
        <v>33</v>
      </c>
      <c r="C170" s="117" t="s">
        <v>98</v>
      </c>
      <c r="D170" s="15" t="s">
        <v>38</v>
      </c>
      <c r="E170" s="117" t="s">
        <v>99</v>
      </c>
      <c r="F170" s="16" t="s">
        <v>35</v>
      </c>
      <c r="G170" s="17" t="s">
        <v>4</v>
      </c>
      <c r="I170" s="15" t="s">
        <v>34</v>
      </c>
      <c r="J170" s="15" t="s">
        <v>33</v>
      </c>
      <c r="K170" s="15" t="s">
        <v>38</v>
      </c>
      <c r="L170" s="16" t="s">
        <v>35</v>
      </c>
      <c r="M170" s="17" t="s">
        <v>4</v>
      </c>
    </row>
    <row r="171" spans="1:15" x14ac:dyDescent="0.25">
      <c r="A171" s="31" t="s">
        <v>95</v>
      </c>
      <c r="B171" s="32">
        <v>280</v>
      </c>
      <c r="C171" s="32">
        <f>B171*$F$167*F171</f>
        <v>1680</v>
      </c>
      <c r="D171" s="32">
        <f>B171*20%</f>
        <v>56</v>
      </c>
      <c r="E171" s="32">
        <f>G171-C171</f>
        <v>336</v>
      </c>
      <c r="F171" s="4">
        <v>1</v>
      </c>
      <c r="G171" s="33">
        <f>(B171+D171)*F171*$F$52</f>
        <v>2016</v>
      </c>
      <c r="I171" s="31"/>
      <c r="J171" s="32"/>
      <c r="K171" s="32"/>
      <c r="L171" s="4"/>
      <c r="M171" s="33"/>
    </row>
    <row r="172" spans="1:15" x14ac:dyDescent="0.25">
      <c r="A172" s="31" t="s">
        <v>29</v>
      </c>
      <c r="B172" s="32">
        <v>280</v>
      </c>
      <c r="C172" s="32">
        <f t="shared" ref="C172:C176" si="42">B172*$F$167*F172</f>
        <v>1680</v>
      </c>
      <c r="D172" s="32">
        <f>B172*20%</f>
        <v>56</v>
      </c>
      <c r="E172" s="32">
        <f t="shared" ref="E172:E176" si="43">G172-C172</f>
        <v>336</v>
      </c>
      <c r="F172" s="4">
        <v>1</v>
      </c>
      <c r="G172" s="33">
        <f t="shared" ref="G172:G176" si="44">(B172+D172)*F172*$F$52</f>
        <v>2016</v>
      </c>
      <c r="I172" s="31"/>
      <c r="J172" s="32"/>
      <c r="K172" s="32"/>
      <c r="L172" s="4"/>
      <c r="M172" s="33"/>
    </row>
    <row r="173" spans="1:15" x14ac:dyDescent="0.25">
      <c r="A173" s="31" t="s">
        <v>30</v>
      </c>
      <c r="B173" s="32">
        <v>260</v>
      </c>
      <c r="C173" s="32">
        <f t="shared" si="42"/>
        <v>6240</v>
      </c>
      <c r="D173" s="32">
        <f t="shared" ref="D173:D176" si="45">B173*20%</f>
        <v>52</v>
      </c>
      <c r="E173" s="32">
        <f t="shared" si="43"/>
        <v>1248</v>
      </c>
      <c r="F173" s="4">
        <v>4</v>
      </c>
      <c r="G173" s="33">
        <f t="shared" si="44"/>
        <v>7488</v>
      </c>
      <c r="I173" s="31"/>
      <c r="J173" s="32"/>
      <c r="K173" s="32"/>
      <c r="L173" s="4"/>
      <c r="M173" s="33"/>
    </row>
    <row r="174" spans="1:15" x14ac:dyDescent="0.25">
      <c r="A174" s="31" t="s">
        <v>31</v>
      </c>
      <c r="B174" s="32">
        <v>230</v>
      </c>
      <c r="C174" s="32">
        <f t="shared" si="42"/>
        <v>2760</v>
      </c>
      <c r="D174" s="32">
        <f t="shared" si="45"/>
        <v>46</v>
      </c>
      <c r="E174" s="32">
        <f t="shared" si="43"/>
        <v>552</v>
      </c>
      <c r="F174" s="4">
        <v>2</v>
      </c>
      <c r="G174" s="33">
        <f t="shared" si="44"/>
        <v>3312</v>
      </c>
      <c r="I174" s="31"/>
      <c r="J174" s="32"/>
      <c r="K174" s="32"/>
      <c r="L174" s="4"/>
      <c r="M174" s="33"/>
    </row>
    <row r="175" spans="1:15" x14ac:dyDescent="0.25">
      <c r="A175" s="31" t="s">
        <v>32</v>
      </c>
      <c r="B175" s="32">
        <v>260</v>
      </c>
      <c r="C175" s="32">
        <f t="shared" si="42"/>
        <v>1560</v>
      </c>
      <c r="D175" s="32">
        <f t="shared" si="45"/>
        <v>52</v>
      </c>
      <c r="E175" s="32">
        <f t="shared" si="43"/>
        <v>312</v>
      </c>
      <c r="F175" s="4">
        <v>1</v>
      </c>
      <c r="G175" s="33">
        <f t="shared" si="44"/>
        <v>1872</v>
      </c>
      <c r="I175" s="31"/>
      <c r="J175" s="32"/>
      <c r="K175" s="32"/>
      <c r="L175" s="4"/>
      <c r="M175" s="33"/>
    </row>
    <row r="176" spans="1:15" x14ac:dyDescent="0.25">
      <c r="A176" s="57" t="s">
        <v>45</v>
      </c>
      <c r="B176" s="32">
        <v>200</v>
      </c>
      <c r="C176" s="32">
        <f t="shared" si="42"/>
        <v>6000</v>
      </c>
      <c r="D176" s="32">
        <f t="shared" si="45"/>
        <v>40</v>
      </c>
      <c r="E176" s="32">
        <f t="shared" si="43"/>
        <v>1200</v>
      </c>
      <c r="F176" s="4">
        <v>5</v>
      </c>
      <c r="G176" s="33">
        <f t="shared" si="44"/>
        <v>7200</v>
      </c>
      <c r="I176" s="31"/>
      <c r="J176" s="32"/>
      <c r="K176" s="32"/>
      <c r="L176" s="4"/>
      <c r="M176" s="33"/>
    </row>
    <row r="177" spans="1:13" ht="16.5" x14ac:dyDescent="0.25">
      <c r="A177" s="35"/>
      <c r="B177" s="4"/>
      <c r="C177" s="4"/>
      <c r="D177" s="4"/>
      <c r="E177" s="4"/>
      <c r="F177" s="13"/>
      <c r="G177" s="13"/>
      <c r="I177" s="12"/>
      <c r="J177" s="5"/>
      <c r="K177" s="5"/>
      <c r="L177" s="6"/>
      <c r="M177" s="11"/>
    </row>
    <row r="178" spans="1:13" ht="15.75" x14ac:dyDescent="0.25">
      <c r="A178" s="48" t="s">
        <v>12</v>
      </c>
      <c r="B178" s="116"/>
      <c r="C178" s="118">
        <f>SUM(C171:C177)</f>
        <v>19920</v>
      </c>
      <c r="D178" s="116"/>
      <c r="E178" s="118">
        <f>SUM(E171:E177)</f>
        <v>3984</v>
      </c>
      <c r="F178" s="49"/>
      <c r="G178" s="113">
        <f>SUM(G171:G177)</f>
        <v>23904</v>
      </c>
      <c r="I178" s="148" t="s">
        <v>12</v>
      </c>
      <c r="J178" s="149"/>
      <c r="K178" s="149"/>
      <c r="L178" s="150"/>
      <c r="M178" s="7">
        <f>SUM(M171:M177)</f>
        <v>0</v>
      </c>
    </row>
    <row r="179" spans="1:13" s="54" customFormat="1" ht="15.75" x14ac:dyDescent="0.25">
      <c r="A179" s="99"/>
      <c r="B179" s="99"/>
      <c r="C179" s="99"/>
      <c r="D179" s="99"/>
      <c r="E179" s="99"/>
      <c r="F179" s="99"/>
      <c r="G179" s="100"/>
      <c r="I179" s="99"/>
      <c r="J179" s="99"/>
      <c r="K179" s="99"/>
      <c r="L179" s="99"/>
      <c r="M179" s="100"/>
    </row>
    <row r="181" spans="1:13" x14ac:dyDescent="0.25">
      <c r="A181" s="142" t="s">
        <v>18</v>
      </c>
      <c r="B181" s="142"/>
      <c r="C181" s="142"/>
      <c r="D181" s="142"/>
      <c r="E181" s="142"/>
      <c r="F181" s="142"/>
      <c r="G181" s="142"/>
      <c r="I181" s="142" t="s">
        <v>19</v>
      </c>
      <c r="J181" s="142"/>
      <c r="K181" s="142"/>
      <c r="L181" s="142"/>
      <c r="M181" s="37"/>
    </row>
    <row r="182" spans="1:13" x14ac:dyDescent="0.25">
      <c r="A182" s="153" t="s">
        <v>95</v>
      </c>
      <c r="B182" s="154"/>
      <c r="C182" s="154"/>
      <c r="D182" s="154"/>
      <c r="E182" s="154"/>
      <c r="F182" s="154"/>
      <c r="G182" s="120">
        <f>G27+G42+G56+G70+G84+G98+G112+G171</f>
        <v>16128</v>
      </c>
      <c r="I182" s="154" t="s">
        <v>56</v>
      </c>
      <c r="J182" s="154"/>
      <c r="K182" s="154"/>
      <c r="L182" s="154"/>
      <c r="M182" s="43"/>
    </row>
    <row r="183" spans="1:13" x14ac:dyDescent="0.25">
      <c r="A183" s="153" t="s">
        <v>29</v>
      </c>
      <c r="B183" s="154"/>
      <c r="C183" s="154"/>
      <c r="D183" s="154"/>
      <c r="E183" s="154"/>
      <c r="F183" s="154"/>
      <c r="G183" s="120">
        <f>G13+G28+G43+G57+G71+G85+G99+G113+G172</f>
        <v>27888</v>
      </c>
      <c r="I183" s="154" t="s">
        <v>29</v>
      </c>
      <c r="J183" s="154"/>
      <c r="K183" s="154"/>
      <c r="L183" s="154"/>
      <c r="M183" s="43"/>
    </row>
    <row r="184" spans="1:13" x14ac:dyDescent="0.25">
      <c r="A184" s="153" t="s">
        <v>30</v>
      </c>
      <c r="B184" s="154"/>
      <c r="C184" s="154"/>
      <c r="D184" s="154"/>
      <c r="E184" s="154"/>
      <c r="F184" s="154"/>
      <c r="G184" s="120">
        <f>G14+G29+G44+G58+G72+G86+G100+G114+G173</f>
        <v>63024</v>
      </c>
      <c r="I184" s="154" t="s">
        <v>30</v>
      </c>
      <c r="J184" s="154"/>
      <c r="K184" s="154"/>
      <c r="L184" s="154"/>
      <c r="M184" s="43"/>
    </row>
    <row r="185" spans="1:13" x14ac:dyDescent="0.25">
      <c r="A185" s="153" t="s">
        <v>31</v>
      </c>
      <c r="B185" s="154"/>
      <c r="C185" s="154"/>
      <c r="D185" s="154"/>
      <c r="E185" s="154"/>
      <c r="F185" s="154"/>
      <c r="G185" s="120">
        <f>G15+G30+G45+G59+G73+G87+G101+G115+G174</f>
        <v>50496</v>
      </c>
      <c r="I185" s="154" t="s">
        <v>31</v>
      </c>
      <c r="J185" s="154"/>
      <c r="K185" s="154"/>
      <c r="L185" s="154"/>
      <c r="M185" s="43"/>
    </row>
    <row r="186" spans="1:13" x14ac:dyDescent="0.25">
      <c r="A186" s="153" t="s">
        <v>32</v>
      </c>
      <c r="B186" s="154"/>
      <c r="C186" s="154"/>
      <c r="D186" s="154"/>
      <c r="E186" s="154"/>
      <c r="F186" s="154"/>
      <c r="G186" s="120">
        <f>G16+G31+G46+G60+G74+G88+G102+G116+G175</f>
        <v>17496</v>
      </c>
      <c r="I186" s="154" t="s">
        <v>32</v>
      </c>
      <c r="J186" s="154"/>
      <c r="K186" s="154"/>
      <c r="L186" s="154"/>
      <c r="M186" s="43"/>
    </row>
    <row r="187" spans="1:13" x14ac:dyDescent="0.25">
      <c r="A187" s="153" t="s">
        <v>45</v>
      </c>
      <c r="B187" s="154"/>
      <c r="C187" s="154"/>
      <c r="D187" s="154"/>
      <c r="E187" s="154"/>
      <c r="F187" s="154"/>
      <c r="G187" s="120">
        <f>G17+G32+G47+G61+G75+G89+G103+G117+G176</f>
        <v>57600</v>
      </c>
      <c r="I187" s="154" t="s">
        <v>45</v>
      </c>
      <c r="J187" s="154"/>
      <c r="K187" s="154"/>
      <c r="L187" s="154"/>
      <c r="M187" s="43"/>
    </row>
    <row r="188" spans="1:13" x14ac:dyDescent="0.25">
      <c r="A188" s="142" t="s">
        <v>12</v>
      </c>
      <c r="B188" s="142"/>
      <c r="C188" s="142"/>
      <c r="D188" s="142"/>
      <c r="E188" s="142"/>
      <c r="F188" s="142"/>
      <c r="G188" s="121">
        <f>SUM(G182:G187)</f>
        <v>232632</v>
      </c>
      <c r="I188" s="142" t="s">
        <v>12</v>
      </c>
      <c r="J188" s="142"/>
      <c r="K188" s="142"/>
      <c r="L188" s="142"/>
      <c r="M188" s="44">
        <v>0</v>
      </c>
    </row>
    <row r="190" spans="1:13" x14ac:dyDescent="0.25">
      <c r="G190" s="27"/>
    </row>
    <row r="191" spans="1:13" x14ac:dyDescent="0.25">
      <c r="G191" s="27"/>
    </row>
    <row r="192" spans="1:13" x14ac:dyDescent="0.25">
      <c r="A192" s="151" t="s">
        <v>103</v>
      </c>
      <c r="B192" s="151"/>
      <c r="C192" s="151"/>
      <c r="D192" s="151"/>
    </row>
    <row r="193" spans="1:7" x14ac:dyDescent="0.25">
      <c r="A193" s="152" t="s">
        <v>100</v>
      </c>
      <c r="B193" s="152"/>
      <c r="C193" s="152"/>
      <c r="D193" s="152"/>
      <c r="G193" s="38"/>
    </row>
    <row r="194" spans="1:7" x14ac:dyDescent="0.25">
      <c r="A194" t="s">
        <v>101</v>
      </c>
      <c r="D194" s="122">
        <f>C178+C119+C105+C91+C77+C63+C49+C34+C19</f>
        <v>193860</v>
      </c>
    </row>
    <row r="195" spans="1:7" x14ac:dyDescent="0.25">
      <c r="D195" s="122"/>
    </row>
    <row r="196" spans="1:7" x14ac:dyDescent="0.25">
      <c r="A196" s="152" t="s">
        <v>102</v>
      </c>
      <c r="B196" s="152"/>
      <c r="C196" s="152"/>
      <c r="D196" s="152"/>
    </row>
    <row r="197" spans="1:7" x14ac:dyDescent="0.25">
      <c r="A197" t="s">
        <v>101</v>
      </c>
      <c r="D197" s="122">
        <f>E178+E119+E105+E91+E77+E63+E49+E34+E19</f>
        <v>38772</v>
      </c>
    </row>
    <row r="198" spans="1:7" x14ac:dyDescent="0.25">
      <c r="D198" s="122"/>
    </row>
  </sheetData>
  <customSheetViews>
    <customSheetView guid="{6B2C8637-78CC-4CB6-97F7-DEE04A596283}" showGridLines="0" topLeftCell="A92">
      <selection activeCell="A8" sqref="A8:K8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68">
    <mergeCell ref="I82:M82"/>
    <mergeCell ref="I91:L91"/>
    <mergeCell ref="A65:M65"/>
    <mergeCell ref="A68:G68"/>
    <mergeCell ref="I68:M68"/>
    <mergeCell ref="I77:L77"/>
    <mergeCell ref="A25:G25"/>
    <mergeCell ref="I25:M25"/>
    <mergeCell ref="A19:B19"/>
    <mergeCell ref="I185:L185"/>
    <mergeCell ref="A184:F184"/>
    <mergeCell ref="I184:L184"/>
    <mergeCell ref="A182:F182"/>
    <mergeCell ref="I182:L182"/>
    <mergeCell ref="A185:F185"/>
    <mergeCell ref="A183:F183"/>
    <mergeCell ref="I183:L183"/>
    <mergeCell ref="I181:L181"/>
    <mergeCell ref="A181:G181"/>
    <mergeCell ref="I105:L105"/>
    <mergeCell ref="I119:L119"/>
    <mergeCell ref="A166:M166"/>
    <mergeCell ref="A8:M8"/>
    <mergeCell ref="A11:G11"/>
    <mergeCell ref="I11:M11"/>
    <mergeCell ref="I19:L19"/>
    <mergeCell ref="A22:M22"/>
    <mergeCell ref="I49:L49"/>
    <mergeCell ref="A51:M51"/>
    <mergeCell ref="A54:G54"/>
    <mergeCell ref="I54:M54"/>
    <mergeCell ref="I34:L34"/>
    <mergeCell ref="A37:M37"/>
    <mergeCell ref="A40:G40"/>
    <mergeCell ref="I40:M40"/>
    <mergeCell ref="A186:F186"/>
    <mergeCell ref="I186:L186"/>
    <mergeCell ref="A187:F187"/>
    <mergeCell ref="I187:L187"/>
    <mergeCell ref="I63:L63"/>
    <mergeCell ref="A169:G169"/>
    <mergeCell ref="I169:M169"/>
    <mergeCell ref="A107:M107"/>
    <mergeCell ref="A110:G110"/>
    <mergeCell ref="I110:M110"/>
    <mergeCell ref="I178:L178"/>
    <mergeCell ref="A93:M93"/>
    <mergeCell ref="A96:G96"/>
    <mergeCell ref="I96:M96"/>
    <mergeCell ref="A79:M79"/>
    <mergeCell ref="A82:G82"/>
    <mergeCell ref="A192:D192"/>
    <mergeCell ref="A193:D193"/>
    <mergeCell ref="A196:D196"/>
    <mergeCell ref="A188:F188"/>
    <mergeCell ref="I188:L188"/>
    <mergeCell ref="A121:M121"/>
    <mergeCell ref="A124:G124"/>
    <mergeCell ref="I124:M124"/>
    <mergeCell ref="I133:L133"/>
    <mergeCell ref="A136:M136"/>
    <mergeCell ref="I163:L163"/>
    <mergeCell ref="A139:G139"/>
    <mergeCell ref="I139:M139"/>
    <mergeCell ref="I148:L148"/>
    <mergeCell ref="A151:M151"/>
    <mergeCell ref="A154:G154"/>
    <mergeCell ref="I154:M154"/>
  </mergeCells>
  <pageMargins left="0.51181102362204722" right="0.51181102362204722" top="0.78740157480314965" bottom="0.78740157480314965" header="0.31496062992125984" footer="0.31496062992125984"/>
  <pageSetup scale="5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54"/>
  <sheetViews>
    <sheetView showGridLines="0" zoomScaleNormal="100" workbookViewId="0">
      <selection activeCell="A36" sqref="A36"/>
    </sheetView>
  </sheetViews>
  <sheetFormatPr defaultRowHeight="15" x14ac:dyDescent="0.25"/>
  <cols>
    <col min="1" max="1" width="49.140625" customWidth="1"/>
    <col min="2" max="2" width="14.28515625" customWidth="1"/>
    <col min="3" max="3" width="16.140625" customWidth="1"/>
    <col min="4" max="4" width="20.140625" bestFit="1" customWidth="1"/>
    <col min="5" max="5" width="2.7109375" customWidth="1"/>
    <col min="6" max="6" width="31" bestFit="1" customWidth="1"/>
    <col min="7" max="7" width="10.7109375" bestFit="1" customWidth="1"/>
    <col min="8" max="8" width="9.7109375" bestFit="1" customWidth="1"/>
    <col min="9" max="9" width="13.28515625" bestFit="1" customWidth="1"/>
  </cols>
  <sheetData>
    <row r="7" spans="1:9" x14ac:dyDescent="0.25">
      <c r="I7" s="30">
        <f ca="1">NOW()</f>
        <v>41890.602804629627</v>
      </c>
    </row>
    <row r="8" spans="1:9" ht="15.75" x14ac:dyDescent="0.25">
      <c r="A8" s="155"/>
      <c r="B8" s="156"/>
      <c r="C8" s="156"/>
      <c r="D8" s="156"/>
      <c r="E8" s="156"/>
      <c r="F8" s="156"/>
      <c r="G8" s="156"/>
      <c r="H8" s="156"/>
      <c r="I8" s="156"/>
    </row>
    <row r="9" spans="1:9" x14ac:dyDescent="0.25">
      <c r="A9" s="75" t="s">
        <v>92</v>
      </c>
      <c r="B9" s="2" t="s">
        <v>36</v>
      </c>
      <c r="C9" s="28"/>
      <c r="D9" s="1"/>
      <c r="F9" s="1" t="s">
        <v>9</v>
      </c>
      <c r="G9" s="2" t="s">
        <v>10</v>
      </c>
      <c r="H9" s="1"/>
      <c r="I9" s="1"/>
    </row>
    <row r="10" spans="1:9" x14ac:dyDescent="0.25">
      <c r="A10" s="81" t="s">
        <v>93</v>
      </c>
      <c r="B10" s="2" t="s">
        <v>8</v>
      </c>
      <c r="C10" s="1"/>
      <c r="D10" s="1"/>
      <c r="F10" s="81" t="s">
        <v>93</v>
      </c>
      <c r="G10" s="2" t="s">
        <v>8</v>
      </c>
      <c r="H10" s="1"/>
      <c r="I10" s="1"/>
    </row>
    <row r="11" spans="1:9" ht="16.5" thickBot="1" x14ac:dyDescent="0.3">
      <c r="A11" s="135" t="s">
        <v>0</v>
      </c>
      <c r="B11" s="135"/>
      <c r="C11" s="135"/>
      <c r="D11" s="135"/>
      <c r="F11" s="135" t="s">
        <v>11</v>
      </c>
      <c r="G11" s="135"/>
      <c r="H11" s="135"/>
      <c r="I11" s="135"/>
    </row>
    <row r="12" spans="1:9" x14ac:dyDescent="0.25">
      <c r="A12" s="15" t="s">
        <v>44</v>
      </c>
      <c r="B12" s="15" t="s">
        <v>33</v>
      </c>
      <c r="C12" s="16" t="s">
        <v>35</v>
      </c>
      <c r="D12" s="17" t="s">
        <v>4</v>
      </c>
      <c r="F12" s="15" t="s">
        <v>44</v>
      </c>
      <c r="G12" s="15" t="s">
        <v>33</v>
      </c>
      <c r="H12" s="16" t="s">
        <v>35</v>
      </c>
      <c r="I12" s="17" t="s">
        <v>4</v>
      </c>
    </row>
    <row r="13" spans="1:9" x14ac:dyDescent="0.25">
      <c r="A13" s="35" t="s">
        <v>116</v>
      </c>
      <c r="B13" s="129">
        <v>31</v>
      </c>
      <c r="C13" s="130">
        <v>150</v>
      </c>
      <c r="D13" s="13">
        <f t="shared" ref="D13:D20" si="0">C13*B13</f>
        <v>4650</v>
      </c>
      <c r="F13" s="8"/>
      <c r="G13" s="9"/>
      <c r="H13" s="10"/>
      <c r="I13" s="10"/>
    </row>
    <row r="14" spans="1:9" x14ac:dyDescent="0.25">
      <c r="A14" s="35" t="s">
        <v>117</v>
      </c>
      <c r="B14" s="129">
        <v>31</v>
      </c>
      <c r="C14" s="130">
        <v>10</v>
      </c>
      <c r="D14" s="13">
        <f>C14*B14</f>
        <v>310</v>
      </c>
      <c r="F14" s="8"/>
      <c r="G14" s="9"/>
      <c r="H14" s="10"/>
      <c r="I14" s="10"/>
    </row>
    <row r="15" spans="1:9" x14ac:dyDescent="0.25">
      <c r="A15" s="35" t="s">
        <v>118</v>
      </c>
      <c r="B15" s="129">
        <v>115</v>
      </c>
      <c r="C15" s="130">
        <v>60</v>
      </c>
      <c r="D15" s="13">
        <f t="shared" si="0"/>
        <v>6900</v>
      </c>
      <c r="F15" s="8"/>
      <c r="G15" s="9"/>
      <c r="H15" s="10"/>
      <c r="I15" s="10"/>
    </row>
    <row r="16" spans="1:9" x14ac:dyDescent="0.25">
      <c r="A16" s="35" t="s">
        <v>119</v>
      </c>
      <c r="B16" s="129">
        <v>25</v>
      </c>
      <c r="C16" s="130">
        <v>120</v>
      </c>
      <c r="D16" s="13">
        <f t="shared" si="0"/>
        <v>3000</v>
      </c>
      <c r="F16" s="8"/>
      <c r="G16" s="9"/>
      <c r="H16" s="10"/>
      <c r="I16" s="10"/>
    </row>
    <row r="17" spans="1:9" x14ac:dyDescent="0.25">
      <c r="A17" s="35" t="s">
        <v>120</v>
      </c>
      <c r="B17" s="129">
        <v>25</v>
      </c>
      <c r="C17" s="130">
        <v>120</v>
      </c>
      <c r="D17" s="13">
        <f>B17*C17</f>
        <v>3000</v>
      </c>
      <c r="F17" s="8"/>
      <c r="G17" s="9"/>
      <c r="H17" s="10"/>
      <c r="I17" s="10"/>
    </row>
    <row r="18" spans="1:9" x14ac:dyDescent="0.25">
      <c r="A18" s="35" t="s">
        <v>121</v>
      </c>
      <c r="B18" s="129">
        <v>25</v>
      </c>
      <c r="C18" s="130">
        <v>120</v>
      </c>
      <c r="D18" s="13">
        <f>B18*C18</f>
        <v>3000</v>
      </c>
      <c r="F18" s="8"/>
      <c r="G18" s="9"/>
      <c r="H18" s="10"/>
      <c r="I18" s="10"/>
    </row>
    <row r="19" spans="1:9" x14ac:dyDescent="0.25">
      <c r="A19" s="35" t="s">
        <v>122</v>
      </c>
      <c r="B19" s="129">
        <v>190</v>
      </c>
      <c r="C19" s="130">
        <v>30</v>
      </c>
      <c r="D19" s="13">
        <f t="shared" si="0"/>
        <v>5700</v>
      </c>
      <c r="F19" s="8"/>
      <c r="G19" s="9"/>
      <c r="H19" s="10"/>
      <c r="I19" s="10"/>
    </row>
    <row r="20" spans="1:9" x14ac:dyDescent="0.25">
      <c r="A20" s="31" t="s">
        <v>123</v>
      </c>
      <c r="B20" s="129">
        <v>110</v>
      </c>
      <c r="C20" s="130">
        <v>30</v>
      </c>
      <c r="D20" s="13">
        <f t="shared" si="0"/>
        <v>3300</v>
      </c>
      <c r="F20" s="8"/>
      <c r="G20" s="9"/>
      <c r="H20" s="10"/>
      <c r="I20" s="10"/>
    </row>
    <row r="21" spans="1:9" x14ac:dyDescent="0.25">
      <c r="A21" s="35" t="s">
        <v>124</v>
      </c>
      <c r="B21" s="129">
        <v>38</v>
      </c>
      <c r="C21" s="130">
        <v>60</v>
      </c>
      <c r="D21" s="13">
        <f t="shared" ref="D21:D27" si="1">C21*B21</f>
        <v>2280</v>
      </c>
      <c r="F21" s="8"/>
      <c r="G21" s="9"/>
      <c r="H21" s="10"/>
      <c r="I21" s="10"/>
    </row>
    <row r="22" spans="1:9" x14ac:dyDescent="0.25">
      <c r="A22" s="35" t="s">
        <v>125</v>
      </c>
      <c r="B22" s="129">
        <v>45</v>
      </c>
      <c r="C22" s="130">
        <v>90</v>
      </c>
      <c r="D22" s="13">
        <f t="shared" si="1"/>
        <v>4050</v>
      </c>
      <c r="F22" s="8"/>
      <c r="G22" s="9"/>
      <c r="H22" s="10"/>
      <c r="I22" s="10"/>
    </row>
    <row r="23" spans="1:9" x14ac:dyDescent="0.25">
      <c r="A23" s="35" t="s">
        <v>126</v>
      </c>
      <c r="B23" s="129">
        <v>31</v>
      </c>
      <c r="C23" s="130">
        <v>120</v>
      </c>
      <c r="D23" s="13">
        <f t="shared" si="1"/>
        <v>3720</v>
      </c>
      <c r="F23" s="8"/>
      <c r="G23" s="9"/>
      <c r="H23" s="10"/>
      <c r="I23" s="10"/>
    </row>
    <row r="24" spans="1:9" x14ac:dyDescent="0.25">
      <c r="A24" s="35" t="s">
        <v>68</v>
      </c>
      <c r="B24" s="129">
        <v>275</v>
      </c>
      <c r="C24" s="130">
        <v>60</v>
      </c>
      <c r="D24" s="13">
        <f t="shared" si="1"/>
        <v>16500</v>
      </c>
      <c r="F24" s="8"/>
      <c r="G24" s="9"/>
      <c r="H24" s="10"/>
      <c r="I24" s="10"/>
    </row>
    <row r="25" spans="1:9" x14ac:dyDescent="0.25">
      <c r="A25" s="35" t="s">
        <v>127</v>
      </c>
      <c r="B25" s="129">
        <v>115</v>
      </c>
      <c r="C25" s="130">
        <v>60</v>
      </c>
      <c r="D25" s="13">
        <f t="shared" si="1"/>
        <v>6900</v>
      </c>
      <c r="F25" s="8"/>
      <c r="G25" s="9"/>
      <c r="H25" s="10"/>
      <c r="I25" s="10"/>
    </row>
    <row r="26" spans="1:9" x14ac:dyDescent="0.25">
      <c r="A26" s="35" t="s">
        <v>69</v>
      </c>
      <c r="B26" s="129">
        <v>14</v>
      </c>
      <c r="C26" s="130">
        <v>120</v>
      </c>
      <c r="D26" s="13">
        <f t="shared" si="1"/>
        <v>1680</v>
      </c>
      <c r="F26" s="8"/>
      <c r="G26" s="9"/>
      <c r="H26" s="10"/>
      <c r="I26" s="10"/>
    </row>
    <row r="27" spans="1:9" x14ac:dyDescent="0.25">
      <c r="A27" s="35" t="s">
        <v>128</v>
      </c>
      <c r="B27" s="129">
        <v>7</v>
      </c>
      <c r="C27" s="130">
        <v>90</v>
      </c>
      <c r="D27" s="13">
        <f t="shared" si="1"/>
        <v>630</v>
      </c>
      <c r="F27" s="8"/>
      <c r="G27" s="9"/>
      <c r="H27" s="10"/>
      <c r="I27" s="10"/>
    </row>
    <row r="28" spans="1:9" ht="16.5" x14ac:dyDescent="0.25">
      <c r="A28" s="35" t="s">
        <v>129</v>
      </c>
      <c r="B28" s="129">
        <v>33</v>
      </c>
      <c r="C28" s="130">
        <v>90</v>
      </c>
      <c r="D28" s="13">
        <f>C28*B28</f>
        <v>2970</v>
      </c>
      <c r="F28" s="12"/>
      <c r="G28" s="5"/>
      <c r="H28" s="6"/>
      <c r="I28" s="11"/>
    </row>
    <row r="29" spans="1:9" ht="15.75" x14ac:dyDescent="0.25">
      <c r="A29" s="148" t="s">
        <v>12</v>
      </c>
      <c r="B29" s="149"/>
      <c r="C29" s="150"/>
      <c r="D29" s="7">
        <f>SUM(D13:D28)</f>
        <v>68590</v>
      </c>
      <c r="F29" s="148" t="s">
        <v>12</v>
      </c>
      <c r="G29" s="149"/>
      <c r="H29" s="150"/>
      <c r="I29" s="7">
        <f>SUM(I13:I28)</f>
        <v>0</v>
      </c>
    </row>
    <row r="30" spans="1:9" x14ac:dyDescent="0.25">
      <c r="G30" s="146" t="s">
        <v>13</v>
      </c>
      <c r="H30" s="146"/>
      <c r="I30" s="21"/>
    </row>
    <row r="31" spans="1:9" x14ac:dyDescent="0.25">
      <c r="G31" s="22"/>
      <c r="H31" s="22"/>
      <c r="I31" s="23"/>
    </row>
    <row r="32" spans="1:9" x14ac:dyDescent="0.25">
      <c r="A32" s="142" t="s">
        <v>18</v>
      </c>
      <c r="B32" s="142"/>
      <c r="C32" s="142"/>
      <c r="D32" s="142"/>
      <c r="F32" s="142" t="s">
        <v>19</v>
      </c>
      <c r="G32" s="142"/>
      <c r="H32" s="142"/>
      <c r="I32" s="37"/>
    </row>
    <row r="33" spans="1:9" x14ac:dyDescent="0.25">
      <c r="A33" s="153" t="s">
        <v>58</v>
      </c>
      <c r="B33" s="154"/>
      <c r="C33" s="154"/>
      <c r="D33" s="123">
        <f>D29</f>
        <v>68590</v>
      </c>
      <c r="F33" s="154" t="s">
        <v>58</v>
      </c>
      <c r="G33" s="154"/>
      <c r="H33" s="154"/>
      <c r="I33" s="38">
        <f>I29</f>
        <v>0</v>
      </c>
    </row>
    <row r="34" spans="1:9" x14ac:dyDescent="0.25">
      <c r="A34" s="142" t="s">
        <v>12</v>
      </c>
      <c r="B34" s="142"/>
      <c r="C34" s="142"/>
      <c r="D34" s="34"/>
      <c r="F34" s="142" t="s">
        <v>12</v>
      </c>
      <c r="G34" s="142"/>
      <c r="H34" s="142"/>
      <c r="I34" s="37"/>
    </row>
    <row r="36" spans="1:9" x14ac:dyDescent="0.25">
      <c r="D36" s="36"/>
    </row>
    <row r="37" spans="1:9" ht="15.75" thickBot="1" x14ac:dyDescent="0.3">
      <c r="A37" s="131" t="s">
        <v>148</v>
      </c>
      <c r="D37" s="36"/>
    </row>
    <row r="38" spans="1:9" x14ac:dyDescent="0.25">
      <c r="A38" s="15" t="s">
        <v>44</v>
      </c>
      <c r="B38" s="128" t="s">
        <v>149</v>
      </c>
      <c r="C38" s="128" t="s">
        <v>150</v>
      </c>
      <c r="D38" s="128" t="s">
        <v>151</v>
      </c>
    </row>
    <row r="39" spans="1:9" x14ac:dyDescent="0.25">
      <c r="A39" s="35" t="s">
        <v>116</v>
      </c>
      <c r="B39" s="129">
        <v>31</v>
      </c>
      <c r="C39" s="129">
        <v>40</v>
      </c>
      <c r="D39" s="129">
        <v>37</v>
      </c>
    </row>
    <row r="40" spans="1:9" x14ac:dyDescent="0.25">
      <c r="A40" s="35" t="s">
        <v>117</v>
      </c>
      <c r="B40" s="129">
        <v>31</v>
      </c>
      <c r="C40" s="129">
        <v>40</v>
      </c>
      <c r="D40" s="129">
        <v>37</v>
      </c>
    </row>
    <row r="41" spans="1:9" x14ac:dyDescent="0.25">
      <c r="A41" s="35" t="s">
        <v>118</v>
      </c>
      <c r="B41" s="129">
        <v>115</v>
      </c>
      <c r="C41" s="129">
        <v>160</v>
      </c>
      <c r="D41" s="129">
        <v>145</v>
      </c>
    </row>
    <row r="42" spans="1:9" x14ac:dyDescent="0.25">
      <c r="A42" s="35" t="s">
        <v>119</v>
      </c>
      <c r="B42" s="129">
        <v>25</v>
      </c>
      <c r="C42" s="129">
        <v>30</v>
      </c>
      <c r="D42" s="129">
        <v>37</v>
      </c>
    </row>
    <row r="43" spans="1:9" x14ac:dyDescent="0.25">
      <c r="A43" s="35" t="s">
        <v>120</v>
      </c>
      <c r="B43" s="129">
        <v>25</v>
      </c>
      <c r="C43" s="129">
        <v>30</v>
      </c>
      <c r="D43" s="129">
        <v>37</v>
      </c>
    </row>
    <row r="44" spans="1:9" x14ac:dyDescent="0.25">
      <c r="A44" s="35" t="s">
        <v>121</v>
      </c>
      <c r="B44" s="129">
        <v>25</v>
      </c>
      <c r="C44" s="129">
        <v>30</v>
      </c>
      <c r="D44" s="129">
        <v>37</v>
      </c>
    </row>
    <row r="45" spans="1:9" x14ac:dyDescent="0.25">
      <c r="A45" s="35" t="s">
        <v>122</v>
      </c>
      <c r="B45" s="129">
        <v>190</v>
      </c>
      <c r="C45" s="129">
        <v>240</v>
      </c>
      <c r="D45" s="129">
        <v>245</v>
      </c>
    </row>
    <row r="46" spans="1:9" x14ac:dyDescent="0.25">
      <c r="A46" s="31" t="s">
        <v>123</v>
      </c>
      <c r="B46" s="129">
        <v>110</v>
      </c>
      <c r="C46" s="129">
        <v>180</v>
      </c>
      <c r="D46" s="129">
        <v>145</v>
      </c>
    </row>
    <row r="47" spans="1:9" x14ac:dyDescent="0.25">
      <c r="A47" s="35" t="s">
        <v>124</v>
      </c>
      <c r="B47" s="129">
        <v>38</v>
      </c>
      <c r="C47" s="129">
        <v>47</v>
      </c>
      <c r="D47" s="129">
        <v>52</v>
      </c>
    </row>
    <row r="48" spans="1:9" x14ac:dyDescent="0.25">
      <c r="A48" s="35" t="s">
        <v>125</v>
      </c>
      <c r="B48" s="129">
        <v>45</v>
      </c>
      <c r="C48" s="129">
        <v>58</v>
      </c>
      <c r="D48" s="129">
        <v>57</v>
      </c>
    </row>
    <row r="49" spans="1:4" x14ac:dyDescent="0.25">
      <c r="A49" s="35" t="s">
        <v>126</v>
      </c>
      <c r="B49" s="129">
        <v>31</v>
      </c>
      <c r="C49" s="129">
        <v>45</v>
      </c>
      <c r="D49" s="129">
        <v>52</v>
      </c>
    </row>
    <row r="50" spans="1:4" x14ac:dyDescent="0.25">
      <c r="A50" s="35" t="s">
        <v>68</v>
      </c>
      <c r="B50" s="129">
        <v>275</v>
      </c>
      <c r="C50" s="129">
        <v>310</v>
      </c>
      <c r="D50" s="129">
        <v>300</v>
      </c>
    </row>
    <row r="51" spans="1:4" x14ac:dyDescent="0.25">
      <c r="A51" s="35" t="s">
        <v>127</v>
      </c>
      <c r="B51" s="129">
        <v>115</v>
      </c>
      <c r="C51" s="129">
        <v>160</v>
      </c>
      <c r="D51" s="129">
        <v>145</v>
      </c>
    </row>
    <row r="52" spans="1:4" x14ac:dyDescent="0.25">
      <c r="A52" s="35" t="s">
        <v>69</v>
      </c>
      <c r="B52" s="129">
        <v>14</v>
      </c>
      <c r="C52" s="129">
        <v>20</v>
      </c>
      <c r="D52" s="129">
        <v>25</v>
      </c>
    </row>
    <row r="53" spans="1:4" x14ac:dyDescent="0.25">
      <c r="A53" s="35" t="s">
        <v>128</v>
      </c>
      <c r="B53" s="129">
        <v>7</v>
      </c>
      <c r="C53" s="129">
        <v>12</v>
      </c>
      <c r="D53" s="129">
        <v>9</v>
      </c>
    </row>
    <row r="54" spans="1:4" x14ac:dyDescent="0.25">
      <c r="A54" s="35" t="s">
        <v>129</v>
      </c>
      <c r="B54" s="129">
        <v>33</v>
      </c>
      <c r="C54" s="129">
        <v>45</v>
      </c>
      <c r="D54" s="129">
        <v>52</v>
      </c>
    </row>
  </sheetData>
  <mergeCells count="12">
    <mergeCell ref="G30:H30"/>
    <mergeCell ref="A8:I8"/>
    <mergeCell ref="A11:D11"/>
    <mergeCell ref="F11:I11"/>
    <mergeCell ref="A29:C29"/>
    <mergeCell ref="F29:H29"/>
    <mergeCell ref="A34:C34"/>
    <mergeCell ref="F34:H34"/>
    <mergeCell ref="A33:C33"/>
    <mergeCell ref="F33:H33"/>
    <mergeCell ref="A32:D32"/>
    <mergeCell ref="F32:H32"/>
  </mergeCells>
  <pageMargins left="0.51181102362204722" right="0.51181102362204722" top="0.78740157480314965" bottom="0.78740157480314965" header="0.31496062992125984" footer="0.31496062992125984"/>
  <pageSetup scale="55" orientation="portrait" r:id="rId1"/>
  <headerFooter>
    <oddHeader>&amp;CAutor: Rejane (DCE)</oddHeader>
    <oddFooter>&amp;CDCE - Z:\SICONV\Projetos_2012\PROJETO PREPARAÇÃO SELEÇÕES\Modalidades_Planilhas e Cronogramas de Ações\Atletismo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2"/>
  <sheetViews>
    <sheetView showGridLines="0" zoomScale="90" zoomScaleNormal="90" workbookViewId="0">
      <selection activeCell="B18" sqref="B18"/>
    </sheetView>
  </sheetViews>
  <sheetFormatPr defaultRowHeight="15" x14ac:dyDescent="0.25"/>
  <cols>
    <col min="1" max="1" width="46.85546875" bestFit="1" customWidth="1"/>
    <col min="2" max="2" width="10.28515625" customWidth="1"/>
    <col min="3" max="3" width="11.42578125" bestFit="1" customWidth="1"/>
    <col min="4" max="4" width="17.42578125" customWidth="1"/>
    <col min="5" max="5" width="2.7109375" customWidth="1"/>
    <col min="6" max="6" width="31" bestFit="1" customWidth="1"/>
    <col min="7" max="7" width="10.7109375" bestFit="1" customWidth="1"/>
    <col min="8" max="8" width="10.7109375" customWidth="1"/>
    <col min="9" max="9" width="20.85546875" customWidth="1"/>
    <col min="10" max="10" width="15.85546875" customWidth="1"/>
  </cols>
  <sheetData>
    <row r="7" spans="1:10" x14ac:dyDescent="0.25">
      <c r="I7" t="s">
        <v>28</v>
      </c>
      <c r="J7" s="30">
        <f ca="1">NOW()</f>
        <v>41890.602804629627</v>
      </c>
    </row>
    <row r="8" spans="1:10" ht="15.75" x14ac:dyDescent="0.25">
      <c r="A8" s="157" t="s">
        <v>55</v>
      </c>
      <c r="B8" s="157"/>
      <c r="C8" s="157"/>
      <c r="D8" s="157"/>
      <c r="E8" s="157"/>
      <c r="F8" s="157"/>
      <c r="G8" s="157"/>
      <c r="H8" s="157"/>
      <c r="I8" s="157"/>
    </row>
    <row r="10" spans="1:10" x14ac:dyDescent="0.25">
      <c r="A10" s="142" t="s">
        <v>18</v>
      </c>
      <c r="B10" s="142"/>
      <c r="C10" s="142"/>
      <c r="D10" s="142"/>
      <c r="F10" s="142" t="s">
        <v>19</v>
      </c>
      <c r="G10" s="142"/>
      <c r="H10" s="142"/>
      <c r="I10" s="142"/>
    </row>
    <row r="11" spans="1:10" x14ac:dyDescent="0.25">
      <c r="A11" s="158" t="s">
        <v>39</v>
      </c>
      <c r="B11" s="158"/>
      <c r="C11" s="158"/>
      <c r="D11" s="109">
        <f>'Passagem Aérea'!H174</f>
        <v>80001.400000000009</v>
      </c>
      <c r="F11" s="158" t="s">
        <v>39</v>
      </c>
      <c r="G11" s="158"/>
      <c r="H11" s="158"/>
      <c r="I11" s="40">
        <f>'Passagem Aérea'!O174</f>
        <v>0</v>
      </c>
    </row>
    <row r="12" spans="1:10" x14ac:dyDescent="0.25">
      <c r="A12" s="158" t="s">
        <v>40</v>
      </c>
      <c r="B12" s="158"/>
      <c r="C12" s="158"/>
      <c r="D12" s="109" t="e">
        <f>Hospedagem!#REF!</f>
        <v>#REF!</v>
      </c>
      <c r="F12" s="158" t="s">
        <v>40</v>
      </c>
      <c r="G12" s="158"/>
      <c r="H12" s="158"/>
      <c r="I12" s="109" t="e">
        <f>Hospedagem!#REF!</f>
        <v>#REF!</v>
      </c>
    </row>
    <row r="13" spans="1:10" x14ac:dyDescent="0.25">
      <c r="A13" s="158" t="s">
        <v>41</v>
      </c>
      <c r="B13" s="158"/>
      <c r="C13" s="158"/>
      <c r="D13" s="109" t="e">
        <f>Alimentação!#REF!</f>
        <v>#REF!</v>
      </c>
      <c r="F13" s="158" t="s">
        <v>41</v>
      </c>
      <c r="G13" s="158"/>
      <c r="H13" s="158"/>
      <c r="I13" s="40" t="e">
        <f>Alimentação!#REF!</f>
        <v>#REF!</v>
      </c>
    </row>
    <row r="14" spans="1:10" x14ac:dyDescent="0.25">
      <c r="A14" s="158" t="s">
        <v>42</v>
      </c>
      <c r="B14" s="158"/>
      <c r="C14" s="158"/>
      <c r="D14" s="109" t="e">
        <f>Transporte!#REF!</f>
        <v>#REF!</v>
      </c>
      <c r="F14" s="158" t="s">
        <v>42</v>
      </c>
      <c r="G14" s="158"/>
      <c r="H14" s="158"/>
      <c r="I14" s="40" t="e">
        <f>Transporte!#REF!</f>
        <v>#REF!</v>
      </c>
    </row>
    <row r="15" spans="1:10" x14ac:dyDescent="0.25">
      <c r="A15" s="158" t="s">
        <v>43</v>
      </c>
      <c r="B15" s="158"/>
      <c r="C15" s="158"/>
      <c r="D15" s="109">
        <f>'Pró-labore'!G188</f>
        <v>232632</v>
      </c>
      <c r="F15" s="158" t="s">
        <v>43</v>
      </c>
      <c r="G15" s="158"/>
      <c r="H15" s="158"/>
      <c r="I15" s="40">
        <f>'Pró-labore'!M188</f>
        <v>0</v>
      </c>
    </row>
    <row r="16" spans="1:10" x14ac:dyDescent="0.25">
      <c r="A16" s="158" t="s">
        <v>58</v>
      </c>
      <c r="B16" s="158"/>
      <c r="C16" s="158"/>
      <c r="D16" s="109">
        <f>Uniformes!D33</f>
        <v>68590</v>
      </c>
      <c r="F16" s="158" t="s">
        <v>58</v>
      </c>
      <c r="G16" s="158"/>
      <c r="H16" s="158"/>
      <c r="I16" s="40">
        <f>'Passagem Aérea'!O181</f>
        <v>0</v>
      </c>
    </row>
    <row r="17" spans="1:9" x14ac:dyDescent="0.25">
      <c r="A17" s="142" t="s">
        <v>12</v>
      </c>
      <c r="B17" s="142"/>
      <c r="C17" s="142"/>
      <c r="D17" s="124" t="e">
        <f>SUM(D11:D16)</f>
        <v>#REF!</v>
      </c>
      <c r="F17" s="142" t="s">
        <v>12</v>
      </c>
      <c r="G17" s="142"/>
      <c r="H17" s="41"/>
      <c r="I17" s="42" t="e">
        <f>SUM(I11:I15)</f>
        <v>#REF!</v>
      </c>
    </row>
    <row r="19" spans="1:9" x14ac:dyDescent="0.25">
      <c r="D19" s="27"/>
    </row>
    <row r="20" spans="1:9" x14ac:dyDescent="0.25">
      <c r="D20" s="36"/>
    </row>
    <row r="21" spans="1:9" x14ac:dyDescent="0.25">
      <c r="D21" s="27"/>
    </row>
    <row r="22" spans="1:9" x14ac:dyDescent="0.25">
      <c r="D22" s="36"/>
    </row>
  </sheetData>
  <customSheetViews>
    <customSheetView guid="{6B2C8637-78CC-4CB6-97F7-DEE04A596283}" showGridLines="0">
      <selection activeCell="D19" sqref="D19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7">
    <mergeCell ref="F11:H11"/>
    <mergeCell ref="F17:G17"/>
    <mergeCell ref="A8:I8"/>
    <mergeCell ref="A10:D10"/>
    <mergeCell ref="F10:I10"/>
    <mergeCell ref="A17:C17"/>
    <mergeCell ref="A11:C11"/>
    <mergeCell ref="F13:H13"/>
    <mergeCell ref="F14:H14"/>
    <mergeCell ref="F15:H15"/>
    <mergeCell ref="A16:C16"/>
    <mergeCell ref="A15:C15"/>
    <mergeCell ref="A12:C12"/>
    <mergeCell ref="A13:C13"/>
    <mergeCell ref="A14:C14"/>
    <mergeCell ref="F12:H12"/>
    <mergeCell ref="F16:H16"/>
  </mergeCells>
  <pageMargins left="0.51181102362204722" right="0.51181102362204722" top="0.78740157480314965" bottom="0.78740157480314965" header="0.31496062992125984" footer="0.31496062992125984"/>
  <pageSetup scale="5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zoomScale="80" zoomScaleNormal="80" workbookViewId="0">
      <selection activeCell="H79" sqref="H79"/>
    </sheetView>
  </sheetViews>
  <sheetFormatPr defaultRowHeight="15" x14ac:dyDescent="0.25"/>
  <cols>
    <col min="1" max="1" width="4.5703125" customWidth="1"/>
    <col min="2" max="2" width="26.5703125" customWidth="1"/>
    <col min="3" max="3" width="26.7109375" customWidth="1"/>
    <col min="4" max="4" width="26.85546875" customWidth="1"/>
    <col min="5" max="5" width="26.140625" customWidth="1"/>
    <col min="6" max="6" width="19.42578125" customWidth="1"/>
    <col min="7" max="7" width="25" customWidth="1"/>
    <col min="8" max="8" width="17.42578125" customWidth="1"/>
  </cols>
  <sheetData>
    <row r="1" spans="1:8" ht="24" customHeight="1" x14ac:dyDescent="0.25"/>
    <row r="2" spans="1:8" ht="15.75" x14ac:dyDescent="0.25">
      <c r="A2" s="163">
        <v>3</v>
      </c>
      <c r="B2" s="155" t="s">
        <v>77</v>
      </c>
      <c r="C2" s="155"/>
      <c r="D2" s="155"/>
      <c r="E2" s="155"/>
      <c r="F2" s="155"/>
      <c r="G2" s="155"/>
      <c r="H2" s="159" t="s">
        <v>12</v>
      </c>
    </row>
    <row r="3" spans="1:8" x14ac:dyDescent="0.25">
      <c r="A3" s="163"/>
      <c r="B3" s="85" t="s">
        <v>60</v>
      </c>
      <c r="C3" s="68" t="s">
        <v>59</v>
      </c>
      <c r="D3" s="69"/>
      <c r="E3" s="69"/>
      <c r="F3" s="69"/>
      <c r="G3" s="69"/>
      <c r="H3" s="160"/>
    </row>
    <row r="4" spans="1:8" x14ac:dyDescent="0.25">
      <c r="A4" s="163"/>
      <c r="B4" s="70" t="s">
        <v>14</v>
      </c>
      <c r="C4" s="2" t="s">
        <v>63</v>
      </c>
      <c r="D4" s="69"/>
      <c r="E4" s="69"/>
      <c r="F4" s="69"/>
      <c r="G4" s="69"/>
      <c r="H4" s="160"/>
    </row>
    <row r="5" spans="1:8" ht="15.75" x14ac:dyDescent="0.25">
      <c r="A5" s="163"/>
      <c r="B5" s="162"/>
      <c r="C5" s="162"/>
      <c r="D5" s="162"/>
      <c r="E5" s="162"/>
      <c r="F5" s="162"/>
      <c r="G5" s="162"/>
      <c r="H5" s="160"/>
    </row>
    <row r="6" spans="1:8" ht="18.75" customHeight="1" x14ac:dyDescent="0.25">
      <c r="A6" s="163"/>
      <c r="B6" s="71" t="s">
        <v>46</v>
      </c>
      <c r="C6" s="59" t="s">
        <v>40</v>
      </c>
      <c r="D6" s="60" t="s">
        <v>41</v>
      </c>
      <c r="E6" s="61" t="s">
        <v>42</v>
      </c>
      <c r="F6" s="61" t="s">
        <v>47</v>
      </c>
      <c r="G6" s="61" t="s">
        <v>43</v>
      </c>
      <c r="H6" s="161"/>
    </row>
    <row r="7" spans="1:8" ht="24" customHeight="1" x14ac:dyDescent="0.25">
      <c r="A7" s="163"/>
      <c r="B7" s="72">
        <f>'Passagem Aérea'!H20</f>
        <v>2428.2999999999997</v>
      </c>
      <c r="C7" s="73" t="e">
        <f>Hospedagem!#REF!</f>
        <v>#REF!</v>
      </c>
      <c r="D7" s="73" t="e">
        <f>Alimentação!#REF!</f>
        <v>#REF!</v>
      </c>
      <c r="E7" s="73" t="e">
        <f>Transporte!#REF!</f>
        <v>#REF!</v>
      </c>
      <c r="F7" s="73">
        <v>0</v>
      </c>
      <c r="G7" s="73">
        <f>'Pró-labore'!G19</f>
        <v>41400</v>
      </c>
      <c r="H7" s="64" t="e">
        <f>SUM(B7:G7)</f>
        <v>#REF!</v>
      </c>
    </row>
    <row r="8" spans="1:8" x14ac:dyDescent="0.25">
      <c r="A8" s="65"/>
      <c r="B8" s="74"/>
      <c r="C8" s="74"/>
      <c r="D8" s="74"/>
      <c r="E8" s="74"/>
      <c r="F8" s="74"/>
      <c r="G8" s="74"/>
    </row>
    <row r="9" spans="1:8" ht="15.75" x14ac:dyDescent="0.25">
      <c r="A9" s="163">
        <v>5</v>
      </c>
      <c r="B9" s="155" t="s">
        <v>78</v>
      </c>
      <c r="C9" s="155"/>
      <c r="D9" s="155"/>
      <c r="E9" s="155"/>
      <c r="F9" s="155"/>
      <c r="G9" s="155"/>
      <c r="H9" s="77" t="s">
        <v>12</v>
      </c>
    </row>
    <row r="10" spans="1:8" x14ac:dyDescent="0.25">
      <c r="A10" s="163"/>
      <c r="B10" s="67" t="s">
        <v>61</v>
      </c>
      <c r="C10" s="68" t="s">
        <v>59</v>
      </c>
      <c r="D10" s="69"/>
      <c r="E10" s="69"/>
      <c r="F10" s="69"/>
      <c r="G10" s="69"/>
      <c r="H10" s="78"/>
    </row>
    <row r="11" spans="1:8" x14ac:dyDescent="0.25">
      <c r="A11" s="163"/>
      <c r="B11" s="70" t="s">
        <v>14</v>
      </c>
      <c r="C11" s="2" t="s">
        <v>63</v>
      </c>
      <c r="D11" s="69"/>
      <c r="E11" s="69"/>
      <c r="F11" s="69"/>
      <c r="G11" s="69"/>
      <c r="H11" s="78"/>
    </row>
    <row r="12" spans="1:8" ht="15.75" x14ac:dyDescent="0.25">
      <c r="A12" s="163"/>
      <c r="B12" s="80"/>
      <c r="C12" s="80"/>
      <c r="D12" s="80"/>
      <c r="E12" s="80"/>
      <c r="F12" s="80"/>
      <c r="G12" s="80"/>
      <c r="H12" s="78"/>
    </row>
    <row r="13" spans="1:8" x14ac:dyDescent="0.25">
      <c r="A13" s="163"/>
      <c r="B13" s="71" t="s">
        <v>46</v>
      </c>
      <c r="C13" s="59" t="s">
        <v>40</v>
      </c>
      <c r="D13" s="60" t="s">
        <v>41</v>
      </c>
      <c r="E13" s="61" t="s">
        <v>42</v>
      </c>
      <c r="F13" s="61" t="s">
        <v>47</v>
      </c>
      <c r="G13" s="61" t="s">
        <v>43</v>
      </c>
      <c r="H13" s="79"/>
    </row>
    <row r="14" spans="1:8" ht="15.75" x14ac:dyDescent="0.25">
      <c r="A14" s="163"/>
      <c r="B14" s="72">
        <f>'Passagem Aérea'!H33</f>
        <v>7052.1</v>
      </c>
      <c r="C14" s="73" t="e">
        <f>Hospedagem!#REF!</f>
        <v>#REF!</v>
      </c>
      <c r="D14" s="73" t="e">
        <f>Alimentação!#REF!</f>
        <v>#REF!</v>
      </c>
      <c r="E14" s="73" t="e">
        <f>Transporte!#REF!</f>
        <v>#REF!</v>
      </c>
      <c r="F14" s="73">
        <v>0</v>
      </c>
      <c r="G14" s="73">
        <f>'Pró-labore'!G34</f>
        <v>23904</v>
      </c>
      <c r="H14" s="64" t="e">
        <f>SUM(B14:G14)</f>
        <v>#REF!</v>
      </c>
    </row>
    <row r="15" spans="1:8" x14ac:dyDescent="0.25">
      <c r="A15" s="65"/>
      <c r="B15" s="74"/>
      <c r="C15" s="74"/>
      <c r="D15" s="74"/>
      <c r="E15" s="74"/>
      <c r="F15" s="74"/>
      <c r="G15" s="74"/>
    </row>
    <row r="16" spans="1:8" ht="15.75" x14ac:dyDescent="0.25">
      <c r="A16" s="163">
        <v>6</v>
      </c>
      <c r="B16" s="155" t="s">
        <v>79</v>
      </c>
      <c r="C16" s="155"/>
      <c r="D16" s="155"/>
      <c r="E16" s="155"/>
      <c r="F16" s="155"/>
      <c r="G16" s="155"/>
      <c r="H16" s="88" t="s">
        <v>12</v>
      </c>
    </row>
    <row r="17" spans="1:8" x14ac:dyDescent="0.25">
      <c r="A17" s="163"/>
      <c r="B17" s="67" t="s">
        <v>61</v>
      </c>
      <c r="C17" s="68" t="s">
        <v>59</v>
      </c>
      <c r="D17" s="69"/>
      <c r="E17" s="69"/>
      <c r="F17" s="69"/>
      <c r="G17" s="69"/>
      <c r="H17" s="89"/>
    </row>
    <row r="18" spans="1:8" x14ac:dyDescent="0.25">
      <c r="A18" s="163"/>
      <c r="B18" s="70" t="s">
        <v>14</v>
      </c>
      <c r="C18" s="2" t="s">
        <v>63</v>
      </c>
      <c r="D18" s="69"/>
      <c r="E18" s="69"/>
      <c r="F18" s="69"/>
      <c r="G18" s="69"/>
      <c r="H18" s="89"/>
    </row>
    <row r="19" spans="1:8" ht="15.75" x14ac:dyDescent="0.25">
      <c r="A19" s="163"/>
      <c r="B19" s="91"/>
      <c r="C19" s="91"/>
      <c r="D19" s="91"/>
      <c r="E19" s="91"/>
      <c r="F19" s="91"/>
      <c r="G19" s="91"/>
      <c r="H19" s="89"/>
    </row>
    <row r="20" spans="1:8" x14ac:dyDescent="0.25">
      <c r="A20" s="163"/>
      <c r="B20" s="71" t="s">
        <v>46</v>
      </c>
      <c r="C20" s="59" t="s">
        <v>40</v>
      </c>
      <c r="D20" s="60" t="s">
        <v>41</v>
      </c>
      <c r="E20" s="61" t="s">
        <v>42</v>
      </c>
      <c r="F20" s="61" t="s">
        <v>47</v>
      </c>
      <c r="G20" s="61" t="s">
        <v>43</v>
      </c>
      <c r="H20" s="90"/>
    </row>
    <row r="21" spans="1:8" ht="15.75" x14ac:dyDescent="0.25">
      <c r="A21" s="163"/>
      <c r="B21" s="72">
        <f>'Passagem Aérea'!H47</f>
        <v>7052.1</v>
      </c>
      <c r="C21" s="73" t="e">
        <f>Hospedagem!#REF!</f>
        <v>#REF!</v>
      </c>
      <c r="D21" s="73" t="e">
        <f>Alimentação!#REF!</f>
        <v>#REF!</v>
      </c>
      <c r="E21" s="73" t="e">
        <f>Transporte!#REF!</f>
        <v>#REF!</v>
      </c>
      <c r="F21" s="73">
        <v>0</v>
      </c>
      <c r="G21" s="73">
        <f>'Pró-labore'!G49</f>
        <v>23904</v>
      </c>
      <c r="H21" s="64" t="e">
        <f>SUM(B21:G21)</f>
        <v>#REF!</v>
      </c>
    </row>
    <row r="23" spans="1:8" ht="15.75" x14ac:dyDescent="0.25">
      <c r="A23" s="163">
        <v>7</v>
      </c>
      <c r="B23" s="155" t="s">
        <v>87</v>
      </c>
      <c r="C23" s="155"/>
      <c r="D23" s="155"/>
      <c r="E23" s="155"/>
      <c r="F23" s="155"/>
      <c r="G23" s="155"/>
      <c r="H23" s="159" t="s">
        <v>12</v>
      </c>
    </row>
    <row r="24" spans="1:8" x14ac:dyDescent="0.25">
      <c r="A24" s="163"/>
      <c r="B24" s="84" t="s">
        <v>60</v>
      </c>
      <c r="C24" s="68" t="s">
        <v>59</v>
      </c>
      <c r="D24" s="69"/>
      <c r="E24" s="69"/>
      <c r="F24" s="69"/>
      <c r="G24" s="69"/>
      <c r="H24" s="160"/>
    </row>
    <row r="25" spans="1:8" x14ac:dyDescent="0.25">
      <c r="A25" s="163"/>
      <c r="B25" s="70" t="s">
        <v>14</v>
      </c>
      <c r="C25" s="2" t="s">
        <v>63</v>
      </c>
      <c r="D25" s="69"/>
      <c r="E25" s="69"/>
      <c r="F25" s="69"/>
      <c r="G25" s="69"/>
      <c r="H25" s="160"/>
    </row>
    <row r="26" spans="1:8" ht="15.75" x14ac:dyDescent="0.25">
      <c r="A26" s="163"/>
      <c r="B26" s="162"/>
      <c r="C26" s="162"/>
      <c r="D26" s="162"/>
      <c r="E26" s="162"/>
      <c r="F26" s="162"/>
      <c r="G26" s="162"/>
      <c r="H26" s="160"/>
    </row>
    <row r="27" spans="1:8" x14ac:dyDescent="0.25">
      <c r="A27" s="163"/>
      <c r="B27" s="71" t="s">
        <v>46</v>
      </c>
      <c r="C27" s="59" t="s">
        <v>40</v>
      </c>
      <c r="D27" s="60" t="s">
        <v>41</v>
      </c>
      <c r="E27" s="61" t="s">
        <v>42</v>
      </c>
      <c r="F27" s="61" t="s">
        <v>47</v>
      </c>
      <c r="G27" s="61" t="s">
        <v>43</v>
      </c>
      <c r="H27" s="161"/>
    </row>
    <row r="28" spans="1:8" ht="15.75" x14ac:dyDescent="0.25">
      <c r="A28" s="163"/>
      <c r="B28" s="72">
        <f>'Passagem Aérea'!H60</f>
        <v>7052.1</v>
      </c>
      <c r="C28" s="73" t="e">
        <f>Hospedagem!#REF!</f>
        <v>#REF!</v>
      </c>
      <c r="D28" s="73" t="e">
        <f>Alimentação!#REF!</f>
        <v>#REF!</v>
      </c>
      <c r="E28" s="73" t="e">
        <f>Transporte!#REF!</f>
        <v>#REF!</v>
      </c>
      <c r="F28" s="73">
        <v>0</v>
      </c>
      <c r="G28" s="73">
        <f>'Pró-labore'!G63</f>
        <v>23904</v>
      </c>
      <c r="H28" s="64" t="e">
        <f>SUM(B28:G28)</f>
        <v>#REF!</v>
      </c>
    </row>
    <row r="29" spans="1:8" ht="15.75" x14ac:dyDescent="0.25">
      <c r="A29" s="106"/>
      <c r="B29" s="101"/>
      <c r="C29" s="101"/>
      <c r="D29" s="101"/>
      <c r="E29" s="101"/>
      <c r="F29" s="101"/>
      <c r="G29" s="101"/>
      <c r="H29" s="103"/>
    </row>
    <row r="30" spans="1:8" ht="15.75" x14ac:dyDescent="0.25">
      <c r="A30" s="163">
        <v>8</v>
      </c>
      <c r="B30" s="155" t="s">
        <v>88</v>
      </c>
      <c r="C30" s="155"/>
      <c r="D30" s="155"/>
      <c r="E30" s="155"/>
      <c r="F30" s="155"/>
      <c r="G30" s="155"/>
      <c r="H30" s="159" t="s">
        <v>12</v>
      </c>
    </row>
    <row r="31" spans="1:8" x14ac:dyDescent="0.25">
      <c r="A31" s="163"/>
      <c r="B31" s="84" t="s">
        <v>60</v>
      </c>
      <c r="C31" s="68" t="s">
        <v>59</v>
      </c>
      <c r="D31" s="69"/>
      <c r="E31" s="69"/>
      <c r="F31" s="69"/>
      <c r="G31" s="69"/>
      <c r="H31" s="160"/>
    </row>
    <row r="32" spans="1:8" x14ac:dyDescent="0.25">
      <c r="A32" s="163"/>
      <c r="B32" s="70" t="s">
        <v>14</v>
      </c>
      <c r="C32" s="2" t="s">
        <v>63</v>
      </c>
      <c r="D32" s="69"/>
      <c r="E32" s="69"/>
      <c r="F32" s="69"/>
      <c r="G32" s="69"/>
      <c r="H32" s="160"/>
    </row>
    <row r="33" spans="1:8" ht="15.75" x14ac:dyDescent="0.25">
      <c r="A33" s="163"/>
      <c r="B33" s="162"/>
      <c r="C33" s="162"/>
      <c r="D33" s="162"/>
      <c r="E33" s="162"/>
      <c r="F33" s="162"/>
      <c r="G33" s="162"/>
      <c r="H33" s="160"/>
    </row>
    <row r="34" spans="1:8" x14ac:dyDescent="0.25">
      <c r="A34" s="163"/>
      <c r="B34" s="71" t="s">
        <v>46</v>
      </c>
      <c r="C34" s="59" t="s">
        <v>40</v>
      </c>
      <c r="D34" s="60" t="s">
        <v>41</v>
      </c>
      <c r="E34" s="61" t="s">
        <v>42</v>
      </c>
      <c r="F34" s="61" t="s">
        <v>47</v>
      </c>
      <c r="G34" s="61" t="s">
        <v>43</v>
      </c>
      <c r="H34" s="161"/>
    </row>
    <row r="35" spans="1:8" ht="15.75" x14ac:dyDescent="0.25">
      <c r="A35" s="163"/>
      <c r="B35" s="97">
        <f>'Passagem Aérea'!H73</f>
        <v>7052.1</v>
      </c>
      <c r="C35" s="73" t="e">
        <f>Hospedagem!#REF!</f>
        <v>#REF!</v>
      </c>
      <c r="D35" s="73" t="e">
        <f>Alimentação!#REF!</f>
        <v>#REF!</v>
      </c>
      <c r="E35" s="73" t="e">
        <f>Transporte!#REF!</f>
        <v>#REF!</v>
      </c>
      <c r="F35" s="73">
        <v>0</v>
      </c>
      <c r="G35" s="73">
        <f>'Pró-labore'!G77</f>
        <v>23904</v>
      </c>
      <c r="H35" s="64" t="e">
        <f>SUM(B35:G35)</f>
        <v>#REF!</v>
      </c>
    </row>
    <row r="36" spans="1:8" ht="15.75" x14ac:dyDescent="0.25">
      <c r="A36" s="106"/>
      <c r="B36" s="101"/>
      <c r="C36" s="101"/>
      <c r="D36" s="101"/>
      <c r="E36" s="101"/>
      <c r="F36" s="101"/>
      <c r="G36" s="101"/>
      <c r="H36" s="103"/>
    </row>
    <row r="37" spans="1:8" ht="15.75" x14ac:dyDescent="0.25">
      <c r="A37" s="163">
        <v>9</v>
      </c>
      <c r="B37" s="155" t="s">
        <v>89</v>
      </c>
      <c r="C37" s="155"/>
      <c r="D37" s="155"/>
      <c r="E37" s="155"/>
      <c r="F37" s="155"/>
      <c r="G37" s="155"/>
      <c r="H37" s="159" t="s">
        <v>12</v>
      </c>
    </row>
    <row r="38" spans="1:8" x14ac:dyDescent="0.25">
      <c r="A38" s="163"/>
      <c r="B38" s="84" t="s">
        <v>60</v>
      </c>
      <c r="C38" s="68" t="s">
        <v>59</v>
      </c>
      <c r="D38" s="69"/>
      <c r="E38" s="69"/>
      <c r="F38" s="69"/>
      <c r="G38" s="69"/>
      <c r="H38" s="160"/>
    </row>
    <row r="39" spans="1:8" x14ac:dyDescent="0.25">
      <c r="A39" s="163"/>
      <c r="B39" s="70" t="s">
        <v>14</v>
      </c>
      <c r="C39" s="2" t="s">
        <v>63</v>
      </c>
      <c r="D39" s="69"/>
      <c r="E39" s="69"/>
      <c r="F39" s="69"/>
      <c r="G39" s="69"/>
      <c r="H39" s="160"/>
    </row>
    <row r="40" spans="1:8" ht="15.75" x14ac:dyDescent="0.25">
      <c r="A40" s="163"/>
      <c r="B40" s="162"/>
      <c r="C40" s="162"/>
      <c r="D40" s="162"/>
      <c r="E40" s="162"/>
      <c r="F40" s="162"/>
      <c r="G40" s="162"/>
      <c r="H40" s="160"/>
    </row>
    <row r="41" spans="1:8" x14ac:dyDescent="0.25">
      <c r="A41" s="163"/>
      <c r="B41" s="71" t="s">
        <v>46</v>
      </c>
      <c r="C41" s="59" t="s">
        <v>40</v>
      </c>
      <c r="D41" s="60" t="s">
        <v>41</v>
      </c>
      <c r="E41" s="61" t="s">
        <v>42</v>
      </c>
      <c r="F41" s="61" t="s">
        <v>47</v>
      </c>
      <c r="G41" s="61" t="s">
        <v>43</v>
      </c>
      <c r="H41" s="161"/>
    </row>
    <row r="42" spans="1:8" ht="15.75" x14ac:dyDescent="0.25">
      <c r="A42" s="163"/>
      <c r="B42" s="97">
        <f>'Passagem Aérea'!H86</f>
        <v>7052.1</v>
      </c>
      <c r="C42" s="73" t="e">
        <f>Hospedagem!#REF!</f>
        <v>#REF!</v>
      </c>
      <c r="D42" s="73" t="e">
        <f>Alimentação!#REF!</f>
        <v>#REF!</v>
      </c>
      <c r="E42" s="73" t="e">
        <f>Transporte!#REF!</f>
        <v>#REF!</v>
      </c>
      <c r="F42" s="73">
        <v>0</v>
      </c>
      <c r="G42" s="73">
        <f>'Pró-labore'!G91</f>
        <v>23904</v>
      </c>
      <c r="H42" s="64" t="e">
        <f>SUM(B42:G42)</f>
        <v>#REF!</v>
      </c>
    </row>
    <row r="43" spans="1:8" ht="15.75" x14ac:dyDescent="0.25">
      <c r="A43" s="106"/>
      <c r="B43" s="101"/>
      <c r="C43" s="101"/>
      <c r="D43" s="101"/>
      <c r="E43" s="101"/>
      <c r="F43" s="101"/>
      <c r="G43" s="101"/>
      <c r="H43" s="103"/>
    </row>
    <row r="44" spans="1:8" ht="15.75" x14ac:dyDescent="0.25">
      <c r="A44" s="163">
        <v>10</v>
      </c>
      <c r="B44" s="155" t="s">
        <v>90</v>
      </c>
      <c r="C44" s="155"/>
      <c r="D44" s="155"/>
      <c r="E44" s="155"/>
      <c r="F44" s="155"/>
      <c r="G44" s="155"/>
      <c r="H44" s="159" t="s">
        <v>12</v>
      </c>
    </row>
    <row r="45" spans="1:8" x14ac:dyDescent="0.25">
      <c r="A45" s="163"/>
      <c r="B45" s="84" t="s">
        <v>60</v>
      </c>
      <c r="C45" s="68" t="s">
        <v>59</v>
      </c>
      <c r="D45" s="69"/>
      <c r="E45" s="69"/>
      <c r="F45" s="69"/>
      <c r="G45" s="69"/>
      <c r="H45" s="160"/>
    </row>
    <row r="46" spans="1:8" x14ac:dyDescent="0.25">
      <c r="A46" s="163"/>
      <c r="B46" s="70" t="s">
        <v>14</v>
      </c>
      <c r="C46" s="2" t="s">
        <v>63</v>
      </c>
      <c r="D46" s="69"/>
      <c r="E46" s="69"/>
      <c r="F46" s="69"/>
      <c r="G46" s="69"/>
      <c r="H46" s="160"/>
    </row>
    <row r="47" spans="1:8" ht="15.75" x14ac:dyDescent="0.25">
      <c r="A47" s="163"/>
      <c r="B47" s="162"/>
      <c r="C47" s="162"/>
      <c r="D47" s="162"/>
      <c r="E47" s="162"/>
      <c r="F47" s="162"/>
      <c r="G47" s="162"/>
      <c r="H47" s="160"/>
    </row>
    <row r="48" spans="1:8" x14ac:dyDescent="0.25">
      <c r="A48" s="163"/>
      <c r="B48" s="71" t="s">
        <v>46</v>
      </c>
      <c r="C48" s="59" t="s">
        <v>40</v>
      </c>
      <c r="D48" s="60" t="s">
        <v>41</v>
      </c>
      <c r="E48" s="61" t="s">
        <v>42</v>
      </c>
      <c r="F48" s="61" t="s">
        <v>47</v>
      </c>
      <c r="G48" s="61" t="s">
        <v>43</v>
      </c>
      <c r="H48" s="161"/>
    </row>
    <row r="49" spans="1:12" ht="15.75" x14ac:dyDescent="0.25">
      <c r="A49" s="163"/>
      <c r="B49" s="97">
        <f>'Passagem Aérea'!H99</f>
        <v>7052.1</v>
      </c>
      <c r="C49" s="73" t="e">
        <f>Hospedagem!#REF!</f>
        <v>#REF!</v>
      </c>
      <c r="D49" s="73" t="e">
        <f>Alimentação!#REF!</f>
        <v>#REF!</v>
      </c>
      <c r="E49" s="73" t="e">
        <f>Transporte!#REF!</f>
        <v>#REF!</v>
      </c>
      <c r="F49" s="73">
        <v>0</v>
      </c>
      <c r="G49" s="73">
        <f>'Pró-labore'!G105</f>
        <v>23904</v>
      </c>
      <c r="H49" s="64" t="e">
        <f>SUM(B49:G49)</f>
        <v>#REF!</v>
      </c>
    </row>
    <row r="50" spans="1:12" ht="15.75" x14ac:dyDescent="0.25">
      <c r="A50" s="106"/>
      <c r="B50" s="101"/>
      <c r="C50" s="101"/>
      <c r="D50" s="101"/>
      <c r="E50" s="101"/>
      <c r="F50" s="101"/>
      <c r="G50" s="101"/>
      <c r="H50" s="102"/>
    </row>
    <row r="51" spans="1:12" ht="15.75" x14ac:dyDescent="0.25">
      <c r="A51" s="163">
        <v>11</v>
      </c>
      <c r="B51" s="167" t="s">
        <v>86</v>
      </c>
      <c r="C51" s="175"/>
      <c r="D51" s="175"/>
      <c r="E51" s="175"/>
      <c r="F51" s="175"/>
      <c r="G51" s="176"/>
      <c r="H51" s="159" t="s">
        <v>12</v>
      </c>
      <c r="I51" s="82"/>
      <c r="J51" s="82"/>
      <c r="K51" s="82"/>
      <c r="L51" s="82"/>
    </row>
    <row r="52" spans="1:12" x14ac:dyDescent="0.25">
      <c r="A52" s="163"/>
      <c r="B52" s="67"/>
      <c r="C52" s="68" t="s">
        <v>59</v>
      </c>
      <c r="D52" s="69"/>
      <c r="E52" s="69"/>
      <c r="F52" s="69"/>
      <c r="G52" s="69"/>
      <c r="H52" s="160"/>
    </row>
    <row r="53" spans="1:12" x14ac:dyDescent="0.25">
      <c r="A53" s="163"/>
      <c r="B53" s="70" t="s">
        <v>15</v>
      </c>
      <c r="C53" s="2" t="s">
        <v>73</v>
      </c>
      <c r="D53" s="69"/>
      <c r="E53" s="69"/>
      <c r="F53" s="69"/>
      <c r="G53" s="69"/>
      <c r="H53" s="160"/>
    </row>
    <row r="54" spans="1:12" ht="15.75" x14ac:dyDescent="0.25">
      <c r="A54" s="163"/>
      <c r="B54" s="96"/>
      <c r="C54" s="96"/>
      <c r="D54" s="96"/>
      <c r="E54" s="96"/>
      <c r="F54" s="96"/>
      <c r="G54" s="96"/>
      <c r="H54" s="160"/>
    </row>
    <row r="55" spans="1:12" ht="18.75" customHeight="1" x14ac:dyDescent="0.25">
      <c r="A55" s="163"/>
      <c r="B55" s="71" t="s">
        <v>46</v>
      </c>
      <c r="C55" s="59" t="s">
        <v>40</v>
      </c>
      <c r="D55" s="60" t="s">
        <v>41</v>
      </c>
      <c r="E55" s="61" t="s">
        <v>42</v>
      </c>
      <c r="F55" s="61" t="s">
        <v>47</v>
      </c>
      <c r="G55" s="83" t="s">
        <v>43</v>
      </c>
      <c r="H55" s="161"/>
    </row>
    <row r="56" spans="1:12" ht="24" customHeight="1" x14ac:dyDescent="0.25">
      <c r="A56" s="163"/>
      <c r="B56" s="73"/>
      <c r="C56" s="73"/>
      <c r="D56" s="73"/>
      <c r="E56" s="73"/>
      <c r="F56" s="73"/>
      <c r="G56" s="73">
        <v>0</v>
      </c>
      <c r="H56" s="64">
        <f>SUM(B56:G56)</f>
        <v>0</v>
      </c>
    </row>
    <row r="57" spans="1:12" ht="24" customHeight="1" x14ac:dyDescent="0.25">
      <c r="A57" s="106"/>
      <c r="B57" s="101"/>
      <c r="C57" s="101"/>
      <c r="D57" s="101"/>
      <c r="E57" s="101"/>
      <c r="F57" s="101"/>
      <c r="G57" s="101"/>
      <c r="H57" s="103"/>
    </row>
    <row r="58" spans="1:12" ht="15.75" x14ac:dyDescent="0.25">
      <c r="A58" s="163">
        <v>12</v>
      </c>
      <c r="B58" s="155" t="s">
        <v>91</v>
      </c>
      <c r="C58" s="155"/>
      <c r="D58" s="155"/>
      <c r="E58" s="155"/>
      <c r="F58" s="155"/>
      <c r="G58" s="155"/>
      <c r="H58" s="159" t="s">
        <v>12</v>
      </c>
    </row>
    <row r="59" spans="1:12" x14ac:dyDescent="0.25">
      <c r="A59" s="163"/>
      <c r="B59" s="84" t="s">
        <v>60</v>
      </c>
      <c r="C59" s="68" t="s">
        <v>59</v>
      </c>
      <c r="D59" s="69"/>
      <c r="E59" s="69"/>
      <c r="F59" s="69"/>
      <c r="G59" s="69"/>
      <c r="H59" s="160"/>
    </row>
    <row r="60" spans="1:12" x14ac:dyDescent="0.25">
      <c r="A60" s="163"/>
      <c r="B60" s="70" t="s">
        <v>14</v>
      </c>
      <c r="C60" s="2" t="s">
        <v>63</v>
      </c>
      <c r="D60" s="69"/>
      <c r="E60" s="69"/>
      <c r="F60" s="69"/>
      <c r="G60" s="69"/>
      <c r="H60" s="160"/>
    </row>
    <row r="61" spans="1:12" ht="15.75" x14ac:dyDescent="0.25">
      <c r="A61" s="163"/>
      <c r="B61" s="162"/>
      <c r="C61" s="162"/>
      <c r="D61" s="162"/>
      <c r="E61" s="162"/>
      <c r="F61" s="162"/>
      <c r="G61" s="162"/>
      <c r="H61" s="160"/>
    </row>
    <row r="62" spans="1:12" x14ac:dyDescent="0.25">
      <c r="A62" s="163"/>
      <c r="B62" s="71" t="s">
        <v>46</v>
      </c>
      <c r="C62" s="59" t="s">
        <v>40</v>
      </c>
      <c r="D62" s="60" t="s">
        <v>41</v>
      </c>
      <c r="E62" s="61" t="s">
        <v>42</v>
      </c>
      <c r="F62" s="61" t="s">
        <v>47</v>
      </c>
      <c r="G62" s="61" t="s">
        <v>43</v>
      </c>
      <c r="H62" s="161"/>
    </row>
    <row r="63" spans="1:12" ht="15.75" x14ac:dyDescent="0.25">
      <c r="A63" s="163"/>
      <c r="B63" s="97">
        <f>'Passagem Aérea'!H113</f>
        <v>7052.1</v>
      </c>
      <c r="C63" s="73" t="e">
        <f>Hospedagem!#REF!</f>
        <v>#REF!</v>
      </c>
      <c r="D63" s="73" t="e">
        <f>Alimentação!#REF!</f>
        <v>#REF!</v>
      </c>
      <c r="E63" s="73" t="e">
        <f>Transporte!#REF!</f>
        <v>#REF!</v>
      </c>
      <c r="F63" s="73">
        <v>0</v>
      </c>
      <c r="G63" s="73">
        <f>'Pró-labore'!G119</f>
        <v>23904</v>
      </c>
      <c r="H63" s="64" t="e">
        <f>SUM(B63:G63)</f>
        <v>#REF!</v>
      </c>
    </row>
    <row r="64" spans="1:12" ht="24" customHeight="1" x14ac:dyDescent="0.25">
      <c r="A64" s="106"/>
      <c r="B64" s="101"/>
      <c r="C64" s="101"/>
      <c r="D64" s="101"/>
      <c r="E64" s="101"/>
      <c r="F64" s="101"/>
      <c r="G64" s="101"/>
      <c r="H64" s="103"/>
    </row>
    <row r="65" spans="1:8" ht="15.75" x14ac:dyDescent="0.25">
      <c r="A65" s="163">
        <v>13</v>
      </c>
      <c r="B65" s="155" t="s">
        <v>85</v>
      </c>
      <c r="C65" s="155"/>
      <c r="D65" s="155"/>
      <c r="E65" s="155"/>
      <c r="F65" s="155"/>
      <c r="G65" s="155"/>
      <c r="H65" s="159" t="s">
        <v>12</v>
      </c>
    </row>
    <row r="66" spans="1:8" x14ac:dyDescent="0.25">
      <c r="A66" s="163"/>
      <c r="B66" s="84" t="s">
        <v>60</v>
      </c>
      <c r="C66" s="68" t="s">
        <v>59</v>
      </c>
      <c r="D66" s="69"/>
      <c r="E66" s="69"/>
      <c r="F66" s="69"/>
      <c r="G66" s="69"/>
      <c r="H66" s="160"/>
    </row>
    <row r="67" spans="1:8" x14ac:dyDescent="0.25">
      <c r="A67" s="163"/>
      <c r="B67" s="70" t="s">
        <v>14</v>
      </c>
      <c r="C67" s="2" t="s">
        <v>63</v>
      </c>
      <c r="D67" s="69"/>
      <c r="E67" s="69"/>
      <c r="F67" s="69"/>
      <c r="G67" s="69"/>
      <c r="H67" s="160"/>
    </row>
    <row r="68" spans="1:8" ht="15.75" x14ac:dyDescent="0.25">
      <c r="A68" s="163"/>
      <c r="B68" s="162"/>
      <c r="C68" s="162"/>
      <c r="D68" s="162"/>
      <c r="E68" s="162"/>
      <c r="F68" s="162"/>
      <c r="G68" s="162"/>
      <c r="H68" s="160"/>
    </row>
    <row r="69" spans="1:8" x14ac:dyDescent="0.25">
      <c r="A69" s="163"/>
      <c r="B69" s="71" t="s">
        <v>46</v>
      </c>
      <c r="C69" s="59" t="s">
        <v>40</v>
      </c>
      <c r="D69" s="60" t="s">
        <v>41</v>
      </c>
      <c r="E69" s="61" t="s">
        <v>42</v>
      </c>
      <c r="F69" s="61" t="s">
        <v>47</v>
      </c>
      <c r="G69" s="61" t="s">
        <v>43</v>
      </c>
      <c r="H69" s="161"/>
    </row>
    <row r="70" spans="1:8" ht="15.75" x14ac:dyDescent="0.25">
      <c r="A70" s="163"/>
      <c r="B70" s="97">
        <f>'Passagem Aérea'!H127</f>
        <v>7052.1</v>
      </c>
      <c r="C70" s="73" t="e">
        <f>Hospedagem!#REF!</f>
        <v>#REF!</v>
      </c>
      <c r="D70" s="73" t="e">
        <f>Alimentação!#REF!</f>
        <v>#REF!</v>
      </c>
      <c r="E70" s="73" t="e">
        <f>Transporte!#REF!</f>
        <v>#REF!</v>
      </c>
      <c r="F70" s="73">
        <v>0</v>
      </c>
      <c r="G70" s="73">
        <f>'Pró-labore'!G178</f>
        <v>23904</v>
      </c>
      <c r="H70" s="64" t="e">
        <f>SUM(B70:G70)</f>
        <v>#REF!</v>
      </c>
    </row>
    <row r="71" spans="1:8" ht="24" customHeight="1" x14ac:dyDescent="0.25">
      <c r="A71" s="106"/>
      <c r="B71" s="101"/>
      <c r="C71" s="101"/>
      <c r="D71" s="101"/>
      <c r="E71" s="101"/>
      <c r="F71" s="101"/>
      <c r="G71" s="101"/>
      <c r="H71" s="103"/>
    </row>
    <row r="72" spans="1:8" ht="15.75" x14ac:dyDescent="0.25">
      <c r="A72" s="163">
        <v>19</v>
      </c>
      <c r="B72" s="167" t="s">
        <v>76</v>
      </c>
      <c r="C72" s="155"/>
      <c r="D72" s="155"/>
      <c r="E72" s="155"/>
      <c r="F72" s="155"/>
      <c r="G72" s="168"/>
      <c r="H72" s="107" t="s">
        <v>12</v>
      </c>
    </row>
    <row r="73" spans="1:8" ht="15.75" x14ac:dyDescent="0.25">
      <c r="A73" s="163"/>
      <c r="B73" s="169"/>
      <c r="C73" s="170"/>
      <c r="D73" s="170"/>
      <c r="E73" s="170"/>
      <c r="F73" s="170"/>
      <c r="G73" s="171"/>
      <c r="H73" s="92"/>
    </row>
    <row r="74" spans="1:8" ht="15.75" x14ac:dyDescent="0.25">
      <c r="A74" s="163"/>
      <c r="B74" s="172" t="s">
        <v>12</v>
      </c>
      <c r="C74" s="173"/>
      <c r="D74" s="173"/>
      <c r="E74" s="173"/>
      <c r="F74" s="173"/>
      <c r="G74" s="174"/>
      <c r="H74" s="64">
        <f>D46</f>
        <v>0</v>
      </c>
    </row>
    <row r="75" spans="1:8" ht="15.75" x14ac:dyDescent="0.25">
      <c r="A75" s="106"/>
      <c r="B75" s="101"/>
      <c r="C75" s="101"/>
      <c r="D75" s="101"/>
      <c r="E75" s="101"/>
      <c r="F75" s="101"/>
      <c r="G75" s="101"/>
      <c r="H75" s="103"/>
    </row>
    <row r="76" spans="1:8" ht="15.75" x14ac:dyDescent="0.25">
      <c r="A76" s="163">
        <v>20</v>
      </c>
      <c r="B76" s="167" t="s">
        <v>58</v>
      </c>
      <c r="C76" s="155"/>
      <c r="D76" s="155"/>
      <c r="E76" s="155"/>
      <c r="F76" s="155"/>
      <c r="G76" s="168"/>
      <c r="H76" s="107" t="s">
        <v>12</v>
      </c>
    </row>
    <row r="77" spans="1:8" ht="15.75" x14ac:dyDescent="0.25">
      <c r="A77" s="163"/>
      <c r="B77" s="169"/>
      <c r="C77" s="170"/>
      <c r="D77" s="170"/>
      <c r="E77" s="170"/>
      <c r="F77" s="170"/>
      <c r="G77" s="171"/>
      <c r="H77" s="92"/>
    </row>
    <row r="78" spans="1:8" ht="15.75" x14ac:dyDescent="0.25">
      <c r="A78" s="163"/>
      <c r="B78" s="172" t="s">
        <v>12</v>
      </c>
      <c r="C78" s="173"/>
      <c r="D78" s="173"/>
      <c r="E78" s="173"/>
      <c r="F78" s="173"/>
      <c r="G78" s="174"/>
      <c r="H78" s="64">
        <f>Uniformes!D33</f>
        <v>68590</v>
      </c>
    </row>
    <row r="80" spans="1:8" ht="30" customHeight="1" x14ac:dyDescent="0.25">
      <c r="A80" s="164" t="s">
        <v>72</v>
      </c>
      <c r="B80" s="165"/>
      <c r="C80" s="165"/>
      <c r="D80" s="165"/>
      <c r="E80" s="165"/>
      <c r="F80" s="165"/>
      <c r="G80" s="166"/>
      <c r="H80" s="66" t="e">
        <f>H7+H14+H21+H28+H78+H35+H42+H49+H56+H70+H63+H74</f>
        <v>#REF!</v>
      </c>
    </row>
    <row r="82" spans="2:7" x14ac:dyDescent="0.25">
      <c r="B82" s="38"/>
      <c r="C82" s="38"/>
      <c r="D82" s="38"/>
      <c r="E82" s="38"/>
      <c r="F82" s="38"/>
      <c r="G82" s="38"/>
    </row>
    <row r="85" spans="2:7" x14ac:dyDescent="0.25">
      <c r="D85" s="38"/>
    </row>
  </sheetData>
  <mergeCells count="44">
    <mergeCell ref="H65:H69"/>
    <mergeCell ref="B68:G68"/>
    <mergeCell ref="H51:H55"/>
    <mergeCell ref="A58:A63"/>
    <mergeCell ref="B58:G58"/>
    <mergeCell ref="H58:H62"/>
    <mergeCell ref="B61:G61"/>
    <mergeCell ref="B77:G77"/>
    <mergeCell ref="B78:G78"/>
    <mergeCell ref="A30:A35"/>
    <mergeCell ref="B47:G47"/>
    <mergeCell ref="A51:A56"/>
    <mergeCell ref="B51:G51"/>
    <mergeCell ref="A65:A70"/>
    <mergeCell ref="B65:G65"/>
    <mergeCell ref="A80:G80"/>
    <mergeCell ref="B23:G23"/>
    <mergeCell ref="A2:A7"/>
    <mergeCell ref="A9:A14"/>
    <mergeCell ref="A23:A28"/>
    <mergeCell ref="A72:A74"/>
    <mergeCell ref="B72:G72"/>
    <mergeCell ref="B73:G73"/>
    <mergeCell ref="B74:G74"/>
    <mergeCell ref="B30:G30"/>
    <mergeCell ref="A44:A49"/>
    <mergeCell ref="B44:G44"/>
    <mergeCell ref="B9:G9"/>
    <mergeCell ref="A16:A21"/>
    <mergeCell ref="A76:A78"/>
    <mergeCell ref="B76:G76"/>
    <mergeCell ref="H23:H27"/>
    <mergeCell ref="B26:G26"/>
    <mergeCell ref="B2:G2"/>
    <mergeCell ref="H2:H6"/>
    <mergeCell ref="B5:G5"/>
    <mergeCell ref="B16:G16"/>
    <mergeCell ref="H44:H48"/>
    <mergeCell ref="H30:H34"/>
    <mergeCell ref="B33:G33"/>
    <mergeCell ref="A37:A42"/>
    <mergeCell ref="B37:G37"/>
    <mergeCell ref="H37:H41"/>
    <mergeCell ref="B40:G40"/>
  </mergeCells>
  <pageMargins left="0.51181102362204722" right="0.51181102362204722" top="0.78740157480314965" bottom="0.78740157480314965" header="0.31496062992125984" footer="0.31496062992125984"/>
  <pageSetup paperSize="9" scale="77" orientation="landscape" r:id="rId1"/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Normal="100" workbookViewId="0">
      <selection activeCell="B14" sqref="B14"/>
    </sheetView>
  </sheetViews>
  <sheetFormatPr defaultRowHeight="15" x14ac:dyDescent="0.25"/>
  <cols>
    <col min="2" max="3" width="25" customWidth="1"/>
    <col min="4" max="4" width="28.28515625" customWidth="1"/>
    <col min="5" max="5" width="74.42578125" customWidth="1"/>
  </cols>
  <sheetData>
    <row r="1" spans="1:6" ht="24" thickBot="1" x14ac:dyDescent="0.3">
      <c r="B1" s="177" t="s">
        <v>72</v>
      </c>
      <c r="C1" s="178"/>
      <c r="D1" s="178"/>
      <c r="E1" s="178"/>
    </row>
    <row r="2" spans="1:6" x14ac:dyDescent="0.25">
      <c r="A2">
        <v>21</v>
      </c>
      <c r="B2" s="133">
        <v>41954</v>
      </c>
      <c r="C2" s="133">
        <v>41959</v>
      </c>
      <c r="D2" s="132" t="s">
        <v>114</v>
      </c>
      <c r="E2" s="108" t="s">
        <v>152</v>
      </c>
      <c r="F2" t="s">
        <v>162</v>
      </c>
    </row>
    <row r="3" spans="1:6" x14ac:dyDescent="0.25">
      <c r="A3">
        <v>22</v>
      </c>
      <c r="B3" s="133">
        <v>42031</v>
      </c>
      <c r="C3" s="133">
        <v>42036</v>
      </c>
      <c r="D3" s="132" t="s">
        <v>114</v>
      </c>
      <c r="E3" s="108" t="s">
        <v>153</v>
      </c>
      <c r="F3" t="s">
        <v>162</v>
      </c>
    </row>
    <row r="4" spans="1:6" x14ac:dyDescent="0.25">
      <c r="A4">
        <v>23</v>
      </c>
      <c r="B4" s="133">
        <v>42059</v>
      </c>
      <c r="C4" s="133">
        <v>42064</v>
      </c>
      <c r="D4" s="132" t="s">
        <v>114</v>
      </c>
      <c r="E4" s="108" t="s">
        <v>154</v>
      </c>
      <c r="F4" t="s">
        <v>162</v>
      </c>
    </row>
    <row r="5" spans="1:6" x14ac:dyDescent="0.25">
      <c r="A5">
        <v>24</v>
      </c>
      <c r="B5" s="133">
        <v>42087</v>
      </c>
      <c r="C5" s="133">
        <v>42092</v>
      </c>
      <c r="D5" s="132" t="s">
        <v>114</v>
      </c>
      <c r="E5" s="108" t="s">
        <v>155</v>
      </c>
      <c r="F5" t="s">
        <v>162</v>
      </c>
    </row>
    <row r="6" spans="1:6" x14ac:dyDescent="0.25">
      <c r="A6">
        <v>25</v>
      </c>
      <c r="B6" s="133">
        <v>42122</v>
      </c>
      <c r="C6" s="133">
        <v>42127</v>
      </c>
      <c r="D6" s="132" t="s">
        <v>114</v>
      </c>
      <c r="E6" s="108" t="s">
        <v>156</v>
      </c>
      <c r="F6" t="s">
        <v>162</v>
      </c>
    </row>
    <row r="7" spans="1:6" x14ac:dyDescent="0.25">
      <c r="A7">
        <v>26</v>
      </c>
      <c r="B7" s="133">
        <v>42150</v>
      </c>
      <c r="C7" s="133">
        <v>42155</v>
      </c>
      <c r="D7" s="132" t="s">
        <v>114</v>
      </c>
      <c r="E7" s="108" t="s">
        <v>157</v>
      </c>
      <c r="F7" t="s">
        <v>162</v>
      </c>
    </row>
    <row r="8" spans="1:6" x14ac:dyDescent="0.25">
      <c r="A8">
        <v>27</v>
      </c>
      <c r="B8" s="133">
        <v>42171</v>
      </c>
      <c r="C8" s="133">
        <v>42176</v>
      </c>
      <c r="D8" s="132" t="s">
        <v>114</v>
      </c>
      <c r="E8" s="108" t="s">
        <v>158</v>
      </c>
      <c r="F8" t="s">
        <v>162</v>
      </c>
    </row>
    <row r="9" spans="1:6" x14ac:dyDescent="0.25">
      <c r="A9">
        <v>28</v>
      </c>
      <c r="B9" s="133">
        <v>42176</v>
      </c>
      <c r="C9" s="133">
        <v>42185</v>
      </c>
      <c r="D9" s="132" t="s">
        <v>114</v>
      </c>
      <c r="E9" s="108" t="s">
        <v>159</v>
      </c>
      <c r="F9" t="s">
        <v>162</v>
      </c>
    </row>
    <row r="10" spans="1:6" x14ac:dyDescent="0.25">
      <c r="A10">
        <v>29</v>
      </c>
      <c r="B10" s="133">
        <v>42206</v>
      </c>
      <c r="C10" s="133">
        <v>42211</v>
      </c>
      <c r="D10" s="132" t="s">
        <v>114</v>
      </c>
      <c r="E10" s="108" t="s">
        <v>160</v>
      </c>
      <c r="F10" t="s">
        <v>162</v>
      </c>
    </row>
    <row r="11" spans="1:6" x14ac:dyDescent="0.25">
      <c r="A11">
        <v>30</v>
      </c>
      <c r="B11" s="133">
        <v>42233</v>
      </c>
      <c r="C11" s="133">
        <v>42239</v>
      </c>
      <c r="D11" s="132" t="s">
        <v>114</v>
      </c>
      <c r="E11" s="108" t="s">
        <v>161</v>
      </c>
      <c r="F11" t="s">
        <v>162</v>
      </c>
    </row>
    <row r="13" spans="1:6" x14ac:dyDescent="0.25">
      <c r="B13" s="38"/>
      <c r="C13" s="38"/>
      <c r="D13" s="38"/>
      <c r="E13" s="38"/>
    </row>
    <row r="16" spans="1:6" x14ac:dyDescent="0.25">
      <c r="E16" s="38"/>
    </row>
  </sheetData>
  <mergeCells count="1">
    <mergeCell ref="B1:E1"/>
  </mergeCells>
  <pageMargins left="0.51181102362204722" right="0.51181102362204722" top="0.78740157480314965" bottom="0.78740157480314965" header="0.31496062992125984" footer="0.31496062992125984"/>
  <pageSetup paperSize="9" scale="8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Passagem Aérea</vt:lpstr>
      <vt:lpstr>Hospedagem</vt:lpstr>
      <vt:lpstr>Alimentação</vt:lpstr>
      <vt:lpstr>Transporte</vt:lpstr>
      <vt:lpstr>Pró-labore</vt:lpstr>
      <vt:lpstr>Uniformes</vt:lpstr>
      <vt:lpstr>Consolidado</vt:lpstr>
      <vt:lpstr>TOTAL EVENTO</vt:lpstr>
      <vt:lpstr>Plan1</vt:lpstr>
      <vt:lpstr>'TOTAL EVENTO'!Area_de_impressao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Edy Meneses</cp:lastModifiedBy>
  <cp:lastPrinted>2014-07-28T17:55:13Z</cp:lastPrinted>
  <dcterms:created xsi:type="dcterms:W3CDTF">2012-01-12T12:23:27Z</dcterms:created>
  <dcterms:modified xsi:type="dcterms:W3CDTF">2014-09-08T17:28:05Z</dcterms:modified>
</cp:coreProperties>
</file>