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M:\projetocpb\convenios\Base DECE_Valores reais\novastabelas\"/>
    </mc:Choice>
  </mc:AlternateContent>
  <bookViews>
    <workbookView xWindow="0" yWindow="0" windowWidth="25200" windowHeight="11985" tabRatio="838" activeTab="4"/>
  </bookViews>
  <sheets>
    <sheet name="Passagem Aérea " sheetId="1" r:id="rId1"/>
    <sheet name="Hospedagem" sheetId="2" r:id="rId2"/>
    <sheet name="Alimentação" sheetId="3" r:id="rId3"/>
    <sheet name="Transporte" sheetId="4" r:id="rId4"/>
    <sheet name="Seguro Viagem" sheetId="5" r:id="rId5"/>
    <sheet name="Pró-labore" sheetId="7" r:id="rId6"/>
    <sheet name="Material Esportivo" sheetId="9" r:id="rId7"/>
    <sheet name="Consolidado Geral" sheetId="6" r:id="rId8"/>
    <sheet name="Total Evento" sheetId="8" r:id="rId9"/>
    <sheet name="Plan1" sheetId="11" r:id="rId10"/>
  </sheets>
  <externalReferences>
    <externalReference r:id="rId11"/>
  </externalReferences>
  <definedNames>
    <definedName name="_xlnm.Print_Area" localSheetId="6">'Material Esportivo'!$A$1:$J$129</definedName>
    <definedName name="_xlnm.Print_Area" localSheetId="9">Plan1!$B$1:$E$10</definedName>
    <definedName name="_xlnm.Print_Area" localSheetId="8">'Total Evento'!$A$2:$H$68</definedName>
  </definedNames>
  <calcPr calcId="152511"/>
</workbook>
</file>

<file path=xl/calcChain.xml><?xml version="1.0" encoding="utf-8"?>
<calcChain xmlns="http://schemas.openxmlformats.org/spreadsheetml/2006/main">
  <c r="H66" i="8" l="1"/>
  <c r="G64" i="8"/>
  <c r="C64" i="8"/>
  <c r="B64" i="8"/>
  <c r="C63" i="8"/>
  <c r="B63" i="8"/>
  <c r="C56" i="8"/>
  <c r="B56" i="8"/>
  <c r="C49" i="8"/>
  <c r="B49" i="8"/>
  <c r="G42" i="8"/>
  <c r="D42" i="8"/>
  <c r="C42" i="8"/>
  <c r="B42" i="8"/>
  <c r="G35" i="8"/>
  <c r="D35" i="8"/>
  <c r="C35" i="8"/>
  <c r="B35" i="8"/>
  <c r="G28" i="8"/>
  <c r="D28" i="8"/>
  <c r="C28" i="8"/>
  <c r="B28" i="8"/>
  <c r="G21" i="8"/>
  <c r="D21" i="8"/>
  <c r="C21" i="8"/>
  <c r="B21" i="8"/>
  <c r="G14" i="8"/>
  <c r="D14" i="8"/>
  <c r="C14" i="8"/>
  <c r="B14" i="8"/>
  <c r="G7" i="8"/>
  <c r="D7" i="8"/>
  <c r="C7" i="8"/>
  <c r="B7" i="8"/>
  <c r="K16" i="6"/>
  <c r="E16" i="6"/>
  <c r="K15" i="6"/>
  <c r="E15" i="6"/>
  <c r="K14" i="6"/>
  <c r="E14" i="6"/>
  <c r="K11" i="6"/>
  <c r="E11" i="6"/>
  <c r="K10" i="6"/>
  <c r="E10" i="6"/>
  <c r="K9" i="6"/>
  <c r="E9" i="6"/>
  <c r="E129" i="9"/>
  <c r="E128" i="9"/>
  <c r="J125" i="9"/>
  <c r="E125" i="9"/>
  <c r="J120" i="9"/>
  <c r="E120" i="9"/>
  <c r="E119" i="9"/>
  <c r="E118" i="9"/>
  <c r="E117" i="9"/>
  <c r="E116" i="9"/>
  <c r="E115" i="9"/>
  <c r="E114" i="9"/>
  <c r="E113" i="9"/>
  <c r="E112" i="9"/>
  <c r="E111" i="9"/>
  <c r="E110" i="9"/>
  <c r="E109" i="9"/>
  <c r="J101" i="9"/>
  <c r="E101" i="9"/>
  <c r="E100" i="9"/>
  <c r="E99" i="9"/>
  <c r="E98" i="9"/>
  <c r="E97" i="9"/>
  <c r="E96" i="9"/>
  <c r="E95" i="9"/>
  <c r="E94" i="9"/>
  <c r="E93" i="9"/>
  <c r="E92" i="9"/>
  <c r="E91" i="9"/>
  <c r="E90" i="9"/>
  <c r="J82" i="9"/>
  <c r="E82" i="9"/>
  <c r="E81" i="9"/>
  <c r="E80" i="9"/>
  <c r="E79" i="9"/>
  <c r="E78" i="9"/>
  <c r="E77" i="9"/>
  <c r="E76" i="9"/>
  <c r="E75" i="9"/>
  <c r="E74" i="9"/>
  <c r="E73" i="9"/>
  <c r="E72" i="9"/>
  <c r="E71" i="9"/>
  <c r="J63" i="9"/>
  <c r="E63" i="9"/>
  <c r="E62" i="9"/>
  <c r="E61" i="9"/>
  <c r="E60" i="9"/>
  <c r="E59" i="9"/>
  <c r="E58" i="9"/>
  <c r="E57" i="9"/>
  <c r="E56" i="9"/>
  <c r="E55" i="9"/>
  <c r="E54" i="9"/>
  <c r="E53" i="9"/>
  <c r="E52" i="9"/>
  <c r="J45" i="9"/>
  <c r="E45" i="9"/>
  <c r="E44" i="9"/>
  <c r="E43" i="9"/>
  <c r="E42" i="9"/>
  <c r="E41" i="9"/>
  <c r="E40" i="9"/>
  <c r="E39" i="9"/>
  <c r="E38" i="9"/>
  <c r="E37" i="9"/>
  <c r="E36" i="9"/>
  <c r="E35" i="9"/>
  <c r="E34" i="9"/>
  <c r="J26" i="9"/>
  <c r="E26" i="9"/>
  <c r="E25" i="9"/>
  <c r="E24" i="9"/>
  <c r="E23" i="9"/>
  <c r="E22" i="9"/>
  <c r="E21" i="9"/>
  <c r="E20" i="9"/>
  <c r="E19" i="9"/>
  <c r="E18" i="9"/>
  <c r="E17" i="9"/>
  <c r="E16" i="9"/>
  <c r="E15" i="9"/>
  <c r="C109" i="7"/>
  <c r="C106" i="7"/>
  <c r="G100" i="7"/>
  <c r="G99" i="7"/>
  <c r="G98" i="7"/>
  <c r="G94" i="7"/>
  <c r="G93" i="7"/>
  <c r="G92" i="7"/>
  <c r="G91" i="7"/>
  <c r="G90" i="7"/>
  <c r="M87" i="7"/>
  <c r="G87" i="7"/>
  <c r="E86" i="7"/>
  <c r="C86" i="7"/>
  <c r="G84" i="7"/>
  <c r="E84" i="7"/>
  <c r="D84" i="7"/>
  <c r="C84" i="7"/>
  <c r="G83" i="7"/>
  <c r="E83" i="7"/>
  <c r="D83" i="7"/>
  <c r="C83" i="7"/>
  <c r="G82" i="7"/>
  <c r="E82" i="7"/>
  <c r="D82" i="7"/>
  <c r="C82" i="7"/>
  <c r="G81" i="7"/>
  <c r="E81" i="7"/>
  <c r="D81" i="7"/>
  <c r="C81" i="7"/>
  <c r="M73" i="7"/>
  <c r="G73" i="7"/>
  <c r="E72" i="7"/>
  <c r="C72" i="7"/>
  <c r="G70" i="7"/>
  <c r="E70" i="7"/>
  <c r="D70" i="7"/>
  <c r="C70" i="7"/>
  <c r="G69" i="7"/>
  <c r="E69" i="7"/>
  <c r="D69" i="7"/>
  <c r="C69" i="7"/>
  <c r="G68" i="7"/>
  <c r="E68" i="7"/>
  <c r="D68" i="7"/>
  <c r="C68" i="7"/>
  <c r="G67" i="7"/>
  <c r="E67" i="7"/>
  <c r="D67" i="7"/>
  <c r="C67" i="7"/>
  <c r="M59" i="7"/>
  <c r="G59" i="7"/>
  <c r="E58" i="7"/>
  <c r="C58" i="7"/>
  <c r="G56" i="7"/>
  <c r="E56" i="7"/>
  <c r="D56" i="7"/>
  <c r="C56" i="7"/>
  <c r="G55" i="7"/>
  <c r="E55" i="7"/>
  <c r="D55" i="7"/>
  <c r="C55" i="7"/>
  <c r="G54" i="7"/>
  <c r="E54" i="7"/>
  <c r="D54" i="7"/>
  <c r="C54" i="7"/>
  <c r="G53" i="7"/>
  <c r="E53" i="7"/>
  <c r="D53" i="7"/>
  <c r="C53" i="7"/>
  <c r="M46" i="7"/>
  <c r="G46" i="7"/>
  <c r="E45" i="7"/>
  <c r="C45" i="7"/>
  <c r="G43" i="7"/>
  <c r="E43" i="7"/>
  <c r="D43" i="7"/>
  <c r="C43" i="7"/>
  <c r="G42" i="7"/>
  <c r="E42" i="7"/>
  <c r="D42" i="7"/>
  <c r="C42" i="7"/>
  <c r="G41" i="7"/>
  <c r="E41" i="7"/>
  <c r="D41" i="7"/>
  <c r="C41" i="7"/>
  <c r="G40" i="7"/>
  <c r="E40" i="7"/>
  <c r="D40" i="7"/>
  <c r="C40" i="7"/>
  <c r="M33" i="7"/>
  <c r="G33" i="7"/>
  <c r="E32" i="7"/>
  <c r="C32" i="7"/>
  <c r="G30" i="7"/>
  <c r="E30" i="7"/>
  <c r="D30" i="7"/>
  <c r="C30" i="7"/>
  <c r="G29" i="7"/>
  <c r="E29" i="7"/>
  <c r="D29" i="7"/>
  <c r="C29" i="7"/>
  <c r="G28" i="7"/>
  <c r="E28" i="7"/>
  <c r="D28" i="7"/>
  <c r="C28" i="7"/>
  <c r="N27" i="7"/>
  <c r="G27" i="7"/>
  <c r="E27" i="7"/>
  <c r="D27" i="7"/>
  <c r="C27" i="7"/>
  <c r="M19" i="7"/>
  <c r="G19" i="7"/>
  <c r="E18" i="7"/>
  <c r="C18" i="7"/>
  <c r="G16" i="7"/>
  <c r="E16" i="7"/>
  <c r="D16" i="7"/>
  <c r="C16" i="7"/>
  <c r="G15" i="7"/>
  <c r="E15" i="7"/>
  <c r="D15" i="7"/>
  <c r="C15" i="7"/>
  <c r="G14" i="7"/>
  <c r="E14" i="7"/>
  <c r="D14" i="7"/>
  <c r="C14" i="7"/>
  <c r="N13" i="7"/>
  <c r="G13" i="7"/>
  <c r="E13" i="7"/>
  <c r="D13" i="7"/>
  <c r="C13" i="7"/>
  <c r="M7" i="7"/>
  <c r="K13" i="6"/>
  <c r="H18" i="5"/>
  <c r="H17" i="5"/>
  <c r="H16" i="5"/>
  <c r="F56" i="8" s="1"/>
  <c r="F49" i="8"/>
  <c r="H15" i="5"/>
  <c r="K12" i="6"/>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K56" i="3"/>
  <c r="K55" i="3"/>
  <c r="D63" i="8" s="1"/>
  <c r="K54" i="3"/>
  <c r="D56" i="8" s="1"/>
  <c r="K53" i="3"/>
  <c r="D49" i="8" s="1"/>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H172" i="1"/>
  <c r="H171" i="1"/>
  <c r="H170" i="1"/>
  <c r="O167" i="1"/>
  <c r="H167" i="1"/>
  <c r="H166" i="1"/>
  <c r="H165" i="1"/>
  <c r="H162" i="1"/>
  <c r="F162" i="1"/>
  <c r="O161" i="1"/>
  <c r="H161" i="1"/>
  <c r="H160" i="1"/>
  <c r="H159" i="1"/>
  <c r="H158" i="1"/>
  <c r="H156" i="1"/>
  <c r="F156" i="1"/>
  <c r="H155" i="1"/>
  <c r="H154" i="1"/>
  <c r="H153" i="1"/>
  <c r="H152" i="1"/>
  <c r="H151" i="1"/>
  <c r="H150" i="1"/>
  <c r="H149" i="1"/>
  <c r="H140" i="1"/>
  <c r="F140" i="1"/>
  <c r="O139" i="1"/>
  <c r="H139" i="1"/>
  <c r="F139" i="1"/>
  <c r="H137" i="1"/>
  <c r="H135" i="1"/>
  <c r="F135" i="1"/>
  <c r="H134" i="1"/>
  <c r="H133" i="1"/>
  <c r="H132" i="1"/>
  <c r="H131" i="1"/>
  <c r="H130" i="1"/>
  <c r="H129" i="1"/>
  <c r="H128" i="1"/>
  <c r="H120" i="1"/>
  <c r="F120" i="1"/>
  <c r="O119" i="1"/>
  <c r="H119" i="1"/>
  <c r="F119" i="1"/>
  <c r="H117" i="1"/>
  <c r="H115" i="1"/>
  <c r="F115" i="1"/>
  <c r="H114" i="1"/>
  <c r="H113" i="1"/>
  <c r="H112" i="1"/>
  <c r="H111" i="1"/>
  <c r="H110" i="1"/>
  <c r="H109" i="1"/>
  <c r="O100" i="1"/>
  <c r="H100" i="1"/>
  <c r="H98" i="1"/>
  <c r="H97" i="1"/>
  <c r="H96" i="1"/>
  <c r="H95" i="1"/>
  <c r="H94" i="1"/>
  <c r="O85" i="1"/>
  <c r="H85" i="1"/>
  <c r="H83" i="1"/>
  <c r="H82" i="1"/>
  <c r="H81" i="1"/>
  <c r="H80" i="1"/>
  <c r="H79" i="1"/>
  <c r="H78" i="1"/>
  <c r="O69" i="1"/>
  <c r="H69" i="1"/>
  <c r="H67" i="1"/>
  <c r="H66" i="1"/>
  <c r="H65" i="1"/>
  <c r="H64" i="1"/>
  <c r="H63" i="1"/>
  <c r="H62" i="1"/>
  <c r="O54" i="1"/>
  <c r="H54" i="1"/>
  <c r="H51" i="1"/>
  <c r="H50" i="1"/>
  <c r="H49" i="1"/>
  <c r="H48" i="1"/>
  <c r="H47" i="1"/>
  <c r="O39" i="1"/>
  <c r="H39" i="1"/>
  <c r="H37" i="1"/>
  <c r="H36" i="1"/>
  <c r="H35" i="1"/>
  <c r="H34" i="1"/>
  <c r="H33" i="1"/>
  <c r="H32" i="1"/>
  <c r="O23" i="1"/>
  <c r="H23" i="1"/>
  <c r="H21" i="1"/>
  <c r="H20" i="1"/>
  <c r="H19" i="1"/>
  <c r="H18" i="1"/>
  <c r="H17" i="1"/>
  <c r="H16" i="1"/>
  <c r="F63" i="8" l="1"/>
  <c r="F64" i="8" s="1"/>
  <c r="E13" i="6"/>
  <c r="E28" i="8"/>
  <c r="E63" i="8"/>
  <c r="E56" i="8"/>
  <c r="H56" i="8" s="1"/>
  <c r="E49" i="8"/>
  <c r="H49" i="8" s="1"/>
  <c r="E42" i="8"/>
  <c r="H42" i="8" s="1"/>
  <c r="E35" i="8"/>
  <c r="H35" i="8" s="1"/>
  <c r="E21" i="8"/>
  <c r="H21" i="8" s="1"/>
  <c r="E14" i="8"/>
  <c r="H14" i="8" s="1"/>
  <c r="E7" i="8"/>
  <c r="H7" i="8" s="1"/>
  <c r="H28" i="8"/>
  <c r="D64" i="8"/>
  <c r="H63" i="8" l="1"/>
  <c r="H68" i="8" s="1"/>
  <c r="E64" i="8"/>
  <c r="E12" i="6" l="1"/>
</calcChain>
</file>

<file path=xl/sharedStrings.xml><?xml version="1.0" encoding="utf-8"?>
<sst xmlns="http://schemas.openxmlformats.org/spreadsheetml/2006/main" count="1369" uniqueCount="244">
  <si>
    <t>CICLISMO</t>
  </si>
  <si>
    <r>
      <t>Dias:</t>
    </r>
    <r>
      <rPr>
        <sz val="11"/>
        <color theme="1"/>
        <rFont val="Calibri"/>
        <family val="2"/>
        <scheme val="minor"/>
      </rPr>
      <t xml:space="preserve"> 4</t>
    </r>
  </si>
  <si>
    <r>
      <rPr>
        <b/>
        <sz val="11"/>
        <color theme="1"/>
        <rFont val="Calibri"/>
        <family val="2"/>
        <scheme val="minor"/>
      </rPr>
      <t>Período Realizado:</t>
    </r>
    <r>
      <rPr>
        <sz val="11"/>
        <color theme="1"/>
        <rFont val="Calibri"/>
        <family val="2"/>
        <scheme val="minor"/>
      </rPr>
      <t xml:space="preserve"> </t>
    </r>
  </si>
  <si>
    <r>
      <t>Dias:</t>
    </r>
    <r>
      <rPr>
        <sz val="11"/>
        <color theme="1"/>
        <rFont val="Calibri"/>
        <family val="2"/>
        <scheme val="minor"/>
      </rPr>
      <t xml:space="preserve"> </t>
    </r>
  </si>
  <si>
    <t>Aéreo Nacional</t>
  </si>
  <si>
    <r>
      <t>Local:</t>
    </r>
    <r>
      <rPr>
        <sz val="11"/>
        <color theme="1"/>
        <rFont val="Calibri"/>
        <family val="2"/>
        <scheme val="minor"/>
      </rPr>
      <t xml:space="preserve"> Peruíbe</t>
    </r>
  </si>
  <si>
    <r>
      <t>Local:</t>
    </r>
    <r>
      <rPr>
        <sz val="11"/>
        <color theme="1"/>
        <rFont val="Calibri"/>
        <family val="2"/>
        <scheme val="minor"/>
      </rPr>
      <t xml:space="preserve"> </t>
    </r>
  </si>
  <si>
    <t>PROJETADO</t>
  </si>
  <si>
    <t>REALIZADO</t>
  </si>
  <si>
    <t>ITINERÁRIO</t>
  </si>
  <si>
    <t>PAX</t>
  </si>
  <si>
    <t>CUSTO POR TRECHO</t>
  </si>
  <si>
    <t xml:space="preserve">CONSOLIDADO </t>
  </si>
  <si>
    <t xml:space="preserve">DESCONTO </t>
  </si>
  <si>
    <t>TX DE EMBARQUE</t>
  </si>
  <si>
    <t>NACIONAL</t>
  </si>
  <si>
    <t>BSB/SP/BSB</t>
  </si>
  <si>
    <t>LONDRINA/SP/LONDRINA</t>
  </si>
  <si>
    <t>UBERLANDIA/SP/UBERLANDIA</t>
  </si>
  <si>
    <t>TOTAL</t>
  </si>
  <si>
    <t>Diferença</t>
  </si>
  <si>
    <r>
      <rPr>
        <b/>
        <sz val="10"/>
        <color theme="1"/>
        <rFont val="Calibri"/>
        <family val="2"/>
        <scheme val="minor"/>
      </rPr>
      <t>Período Previsto:</t>
    </r>
    <r>
      <rPr>
        <sz val="10"/>
        <color theme="1"/>
        <rFont val="Calibri"/>
        <family val="2"/>
        <scheme val="minor"/>
      </rPr>
      <t xml:space="preserve">  SETEMBRO</t>
    </r>
  </si>
  <si>
    <r>
      <rPr>
        <b/>
        <sz val="10"/>
        <color theme="1"/>
        <rFont val="Calibri"/>
        <family val="2"/>
        <scheme val="minor"/>
      </rPr>
      <t>Período Previsto:</t>
    </r>
    <r>
      <rPr>
        <sz val="10"/>
        <color theme="1"/>
        <rFont val="Calibri"/>
        <family val="2"/>
        <scheme val="minor"/>
      </rPr>
      <t xml:space="preserve"> NOVEMBRO </t>
    </r>
  </si>
  <si>
    <t>Dias:</t>
  </si>
  <si>
    <t>Aéreo Nacional/Internacional</t>
  </si>
  <si>
    <t>Aéreo Internacional</t>
  </si>
  <si>
    <t>NAVEGANTES/SP/NAVEGANTES</t>
  </si>
  <si>
    <t>SÃO JOSE DO RIO PRETO/SP/SÃO JOSE DO RIO PRETO</t>
  </si>
  <si>
    <t>BELO HORIZONTE/SP/BELO HORIZONTE</t>
  </si>
  <si>
    <t>MARINGA/SP/MARINGA</t>
  </si>
  <si>
    <t>INTERNACIONAL</t>
  </si>
  <si>
    <t>TOTAL GERAL</t>
  </si>
  <si>
    <t>CONSOLIDADO GERAL - PROJETADO</t>
  </si>
  <si>
    <t>CONSOLIDADO GERAL - REALIZADO</t>
  </si>
  <si>
    <t>CICLISMO - Aéreo Nacional</t>
  </si>
  <si>
    <t>CICLISMO - Aéreo Internacional</t>
  </si>
  <si>
    <t xml:space="preserve">CICLISMO - Aéreo Nacional </t>
  </si>
  <si>
    <t xml:space="preserve">CICLISMO - Aéreo Internacional </t>
  </si>
  <si>
    <t xml:space="preserve">Total </t>
  </si>
  <si>
    <t>Hospedagem</t>
  </si>
  <si>
    <t>TIPO</t>
  </si>
  <si>
    <t>QUANTIDADE</t>
  </si>
  <si>
    <t>DIA</t>
  </si>
  <si>
    <t>DIÁRIA</t>
  </si>
  <si>
    <t>ISS</t>
  </si>
  <si>
    <t>Refeição</t>
  </si>
  <si>
    <t>PERUÍBE - SP</t>
  </si>
  <si>
    <r>
      <rPr>
        <b/>
        <sz val="11"/>
        <color theme="1"/>
        <rFont val="Calibri"/>
        <family val="2"/>
        <scheme val="minor"/>
      </rPr>
      <t>Período Realizado:</t>
    </r>
    <r>
      <rPr>
        <sz val="11"/>
        <color theme="1"/>
        <rFont val="Calibri"/>
        <family val="2"/>
        <scheme val="minor"/>
      </rPr>
      <t xml:space="preserve">  </t>
    </r>
  </si>
  <si>
    <t>Locação Van</t>
  </si>
  <si>
    <t>Seguro Viagem</t>
  </si>
  <si>
    <t xml:space="preserve">CONSOLIDADO GERAL </t>
  </si>
  <si>
    <t>PASSAGEM ÁREA</t>
  </si>
  <si>
    <t>HOSPEDAGEM</t>
  </si>
  <si>
    <t>ALIMENTAÇÃO</t>
  </si>
  <si>
    <t>TRANSPORTE</t>
  </si>
  <si>
    <t>LOCAÇÃO DE ESTRUTURA</t>
  </si>
  <si>
    <t>Contratação de estrutura</t>
  </si>
  <si>
    <t>ITENS</t>
  </si>
  <si>
    <t>VALOR</t>
  </si>
  <si>
    <t>QTS</t>
  </si>
  <si>
    <t>CERCA LINEAR</t>
  </si>
  <si>
    <t>TENDA 4X4</t>
  </si>
  <si>
    <t>TENDA 6X6</t>
  </si>
  <si>
    <t>UTI MÓVEL COM PARAMÉDICO</t>
  </si>
  <si>
    <t>CONES</t>
  </si>
  <si>
    <t>PORTICO DE 5 MTS E 2,5 MTS DE ALTURA</t>
  </si>
  <si>
    <t>MESAS PLÁSTICAS</t>
  </si>
  <si>
    <t>CADEIRAS PLÁSTICAS</t>
  </si>
  <si>
    <t>FITAS SILVER TAPE PRETA</t>
  </si>
  <si>
    <t>FITAS SILVER TAPE BRANCA</t>
  </si>
  <si>
    <t>STAFFS DE SERVIÇOS GERAIS</t>
  </si>
  <si>
    <t>CONTRATAÇÃO DE ESTRUTURA</t>
  </si>
  <si>
    <t>CICLISMO - Estrutura</t>
  </si>
  <si>
    <t>Local: Curitiba</t>
  </si>
  <si>
    <t>BSB/CURITIBA/BSB</t>
  </si>
  <si>
    <t>LONDRINA/CURITIBA/LONDRINA</t>
  </si>
  <si>
    <t>UBERLÂNDIA/CURITIBA/UBERLÂNDIA</t>
  </si>
  <si>
    <t>NAVEGANTES/CURITIBA/NAVEGANTES</t>
  </si>
  <si>
    <t>Local: Belo Horizonte</t>
  </si>
  <si>
    <t>Período Previsto: MAIO</t>
  </si>
  <si>
    <r>
      <t>Local:</t>
    </r>
    <r>
      <rPr>
        <sz val="11"/>
        <color theme="1"/>
        <rFont val="Calibri"/>
        <family val="2"/>
        <scheme val="minor"/>
      </rPr>
      <t xml:space="preserve"> Curitiba</t>
    </r>
  </si>
  <si>
    <r>
      <t>Local:</t>
    </r>
    <r>
      <rPr>
        <sz val="11"/>
        <color theme="1"/>
        <rFont val="Calibri"/>
        <family val="2"/>
        <scheme val="minor"/>
      </rPr>
      <t xml:space="preserve"> CURITIBA</t>
    </r>
  </si>
  <si>
    <r>
      <t>Local:</t>
    </r>
    <r>
      <rPr>
        <sz val="11"/>
        <color theme="1"/>
        <rFont val="Calibri"/>
        <family val="2"/>
        <scheme val="minor"/>
      </rPr>
      <t xml:space="preserve"> BELO HORIZONTE</t>
    </r>
  </si>
  <si>
    <r>
      <rPr>
        <b/>
        <sz val="11"/>
        <color indexed="8"/>
        <rFont val="Calibri"/>
        <family val="2"/>
      </rPr>
      <t>Período Realizado:</t>
    </r>
    <r>
      <rPr>
        <sz val="11"/>
        <color theme="1"/>
        <rFont val="Calibri"/>
        <family val="2"/>
        <scheme val="minor"/>
      </rPr>
      <t xml:space="preserve"> 31/05 a 06/06/2012</t>
    </r>
  </si>
  <si>
    <t>Pró-labore</t>
  </si>
  <si>
    <t>FUNÇÃO</t>
  </si>
  <si>
    <t>VALOR DIÁRIA</t>
  </si>
  <si>
    <t>BOLSA (s/ patronal)</t>
  </si>
  <si>
    <t>PATRONAL</t>
  </si>
  <si>
    <t>Encargos</t>
  </si>
  <si>
    <t>COORDENADOR MODALIDADE</t>
  </si>
  <si>
    <t>TÉCNICO</t>
  </si>
  <si>
    <t>PSICÓLOGO</t>
  </si>
  <si>
    <t>FISIOTERAPEUTA</t>
  </si>
  <si>
    <t>ASSISTENTE TECNICO</t>
  </si>
  <si>
    <r>
      <rPr>
        <b/>
        <sz val="11"/>
        <color indexed="8"/>
        <rFont val="Calibri"/>
        <family val="2"/>
      </rPr>
      <t>Período Realizado:</t>
    </r>
    <r>
      <rPr>
        <sz val="11"/>
        <color theme="1"/>
        <rFont val="Calibri"/>
        <family val="2"/>
        <scheme val="minor"/>
      </rPr>
      <t xml:space="preserve"> </t>
    </r>
  </si>
  <si>
    <t>Pró-Labore (sem encargos)</t>
  </si>
  <si>
    <t>Tributos (encargos)</t>
  </si>
  <si>
    <t>CLASSIFICADOR</t>
  </si>
  <si>
    <r>
      <t>Local:</t>
    </r>
    <r>
      <rPr>
        <sz val="11"/>
        <color theme="1"/>
        <rFont val="Calibri"/>
        <family val="2"/>
        <scheme val="minor"/>
      </rPr>
      <t xml:space="preserve"> PERUÍBE</t>
    </r>
  </si>
  <si>
    <t>ASSISTENTE TÉCNICO</t>
  </si>
  <si>
    <r>
      <rPr>
        <b/>
        <sz val="10"/>
        <color indexed="8"/>
        <rFont val="Calibri"/>
        <family val="2"/>
      </rPr>
      <t>Período Previsto:</t>
    </r>
    <r>
      <rPr>
        <sz val="10"/>
        <color indexed="8"/>
        <rFont val="Calibri"/>
        <family val="2"/>
      </rPr>
      <t xml:space="preserve"> SETEMBRO</t>
    </r>
  </si>
  <si>
    <r>
      <rPr>
        <b/>
        <sz val="10"/>
        <color indexed="8"/>
        <rFont val="Calibri"/>
        <family val="2"/>
      </rPr>
      <t>Período Previsto:</t>
    </r>
    <r>
      <rPr>
        <sz val="10"/>
        <color indexed="8"/>
        <rFont val="Calibri"/>
        <family val="2"/>
      </rPr>
      <t xml:space="preserve"> NOVEMBRO</t>
    </r>
  </si>
  <si>
    <t>SEGURO VIAGEM</t>
  </si>
  <si>
    <t>PRÓ-LABORE</t>
  </si>
  <si>
    <t>Aéreo Nacional e Internacional</t>
  </si>
  <si>
    <t>AEREOS</t>
  </si>
  <si>
    <r>
      <t>Dias:</t>
    </r>
    <r>
      <rPr>
        <sz val="11"/>
        <rFont val="Calibri"/>
        <family val="2"/>
      </rPr>
      <t xml:space="preserve"> 4</t>
    </r>
  </si>
  <si>
    <r>
      <t>Local:</t>
    </r>
    <r>
      <rPr>
        <sz val="11"/>
        <rFont val="Calibri"/>
        <family val="2"/>
      </rPr>
      <t xml:space="preserve"> CURITIBA</t>
    </r>
  </si>
  <si>
    <r>
      <t>Local:</t>
    </r>
    <r>
      <rPr>
        <sz val="11"/>
        <rFont val="Calibri"/>
        <family val="2"/>
      </rPr>
      <t xml:space="preserve"> BELO HORIZONTE</t>
    </r>
  </si>
  <si>
    <t>Período Previsto: NOVEMBRO</t>
  </si>
  <si>
    <t>Período Previsto: AGOSTO/SETEMBRO</t>
  </si>
  <si>
    <t>CURITIBA</t>
  </si>
  <si>
    <t>BELO HORIZONTE</t>
  </si>
  <si>
    <t>MATERIAL ESPORTIVO</t>
  </si>
  <si>
    <t xml:space="preserve">MATERIAL ESPORTIVO </t>
  </si>
  <si>
    <t xml:space="preserve">1 - COPA BRASIL DE PARA-CICLISMO  - 1ª ETAPA </t>
  </si>
  <si>
    <t xml:space="preserve">2 - COPA BRASIL DE PARA-CICLISMO  - 2ª ETAPA </t>
  </si>
  <si>
    <t xml:space="preserve">3 - COPA BRASIL DE PARA-CICLISMO  - 3ª ETAPA </t>
  </si>
  <si>
    <t xml:space="preserve">4 - COPA BRASIL DE PARA-CICLISMO  - 4ª ETAPA </t>
  </si>
  <si>
    <t xml:space="preserve">4 - COPA BRASIL DE PARA-CICLISMO  - 4 ª ETAPA </t>
  </si>
  <si>
    <t xml:space="preserve">1 -COPA BRASIL DE PARA-CICLISMO  - 1ª ETAPA </t>
  </si>
  <si>
    <t>1 - COPA BRASIL DE PARA-CICLISMO  - 1ª ETAPA - PERUÍBE</t>
  </si>
  <si>
    <r>
      <rPr>
        <b/>
        <sz val="10"/>
        <color theme="1"/>
        <rFont val="Calibri"/>
        <family val="2"/>
        <scheme val="minor"/>
      </rPr>
      <t>Período Previsto:</t>
    </r>
    <r>
      <rPr>
        <sz val="10"/>
        <color theme="1"/>
        <rFont val="Calibri"/>
        <family val="2"/>
        <scheme val="minor"/>
      </rPr>
      <t xml:space="preserve">  ABRIL</t>
    </r>
  </si>
  <si>
    <r>
      <rPr>
        <b/>
        <sz val="10"/>
        <color theme="1"/>
        <rFont val="Calibri"/>
        <family val="2"/>
        <scheme val="minor"/>
      </rPr>
      <t>Período Previsto:</t>
    </r>
    <r>
      <rPr>
        <sz val="10"/>
        <color theme="1"/>
        <rFont val="Calibri"/>
        <family val="2"/>
        <scheme val="minor"/>
      </rPr>
      <t xml:space="preserve">  OUTUBRO</t>
    </r>
  </si>
  <si>
    <t>SÃO PAULO/CURITIBA/SÃO PAULO</t>
  </si>
  <si>
    <t>Local: RIO DE JANEIRO</t>
  </si>
  <si>
    <t>SÃO PAULO/RIO DE JANEIRO/SÃO PAULO</t>
  </si>
  <si>
    <t>LONDRINA/RIO DE JANEIRO/LONDRINA</t>
  </si>
  <si>
    <t>UBERLANDIA/RIO DE JANEIRO/UBERLANDIA</t>
  </si>
  <si>
    <t>NAVEGANTES/RIO DE JANEIRO/NAVEGANTES</t>
  </si>
  <si>
    <t>BRASÍLIA/RIO DE JANEIRO/BRASÍLIA</t>
  </si>
  <si>
    <t xml:space="preserve">5 - I INTERCAMBIO INTERNACIONAL - ITÁLIA </t>
  </si>
  <si>
    <r>
      <t>Local:</t>
    </r>
    <r>
      <rPr>
        <sz val="11"/>
        <color theme="1"/>
        <rFont val="Calibri"/>
        <family val="2"/>
        <scheme val="minor"/>
      </rPr>
      <t xml:space="preserve"> ITÁLIA</t>
    </r>
  </si>
  <si>
    <t>RIBEIRÃO PRETO/SP/RIBEIRÃO PRETO</t>
  </si>
  <si>
    <t>SÃO PAULO/ROMA/SÃO PAULO</t>
  </si>
  <si>
    <t>Período Previsto: JULHO</t>
  </si>
  <si>
    <r>
      <t>Local:</t>
    </r>
    <r>
      <rPr>
        <sz val="11"/>
        <color theme="1"/>
        <rFont val="Calibri"/>
        <family val="2"/>
        <scheme val="minor"/>
      </rPr>
      <t xml:space="preserve"> ESPANHA</t>
    </r>
  </si>
  <si>
    <t>SÃO PAULO/MADRID/SÃO PAULO</t>
  </si>
  <si>
    <t>6 - II INTERCAMBIO INTERNACIONAL - ESPANHA</t>
  </si>
  <si>
    <t>7 - III E IV INTERCAMBIO INTERNACIONAL - CANADÁ E ESTADOS UNIDOS</t>
  </si>
  <si>
    <t>Período Previsto: ABRIL</t>
  </si>
  <si>
    <r>
      <t>Local:</t>
    </r>
    <r>
      <rPr>
        <sz val="11"/>
        <color theme="1"/>
        <rFont val="Calibri"/>
        <family val="2"/>
        <scheme val="minor"/>
      </rPr>
      <t xml:space="preserve"> RIO DE JANEIRO</t>
    </r>
  </si>
  <si>
    <r>
      <rPr>
        <b/>
        <sz val="10"/>
        <color theme="1"/>
        <rFont val="Calibri"/>
        <family val="2"/>
        <scheme val="minor"/>
      </rPr>
      <t>Período Previsto:</t>
    </r>
    <r>
      <rPr>
        <sz val="10"/>
        <color theme="1"/>
        <rFont val="Calibri"/>
        <family val="2"/>
        <scheme val="minor"/>
      </rPr>
      <t xml:space="preserve"> MAIO</t>
    </r>
  </si>
  <si>
    <r>
      <rPr>
        <b/>
        <sz val="10"/>
        <rFont val="Calibri"/>
        <family val="2"/>
      </rPr>
      <t>Período Previsto:</t>
    </r>
    <r>
      <rPr>
        <sz val="10"/>
        <rFont val="Calibri"/>
        <family val="2"/>
      </rPr>
      <t xml:space="preserve"> OUTUBRO</t>
    </r>
  </si>
  <si>
    <t>4 - COPA BRASIL DE PARA-CICLISMO  -4 ª ETAPA - RIO DE JANEIRO</t>
  </si>
  <si>
    <r>
      <t>Dias:</t>
    </r>
    <r>
      <rPr>
        <sz val="11"/>
        <rFont val="Calibri"/>
        <family val="2"/>
      </rPr>
      <t xml:space="preserve"> 10</t>
    </r>
  </si>
  <si>
    <t xml:space="preserve">Local: ITÁLIA </t>
  </si>
  <si>
    <t>Local: ESPANHA</t>
  </si>
  <si>
    <r>
      <t>Dias:</t>
    </r>
    <r>
      <rPr>
        <sz val="11"/>
        <rFont val="Calibri"/>
        <family val="2"/>
      </rPr>
      <t xml:space="preserve"> 15</t>
    </r>
  </si>
  <si>
    <t>Aéreo Nacional e internacional</t>
  </si>
  <si>
    <r>
      <t>Local:</t>
    </r>
    <r>
      <rPr>
        <sz val="11"/>
        <rFont val="Calibri"/>
        <family val="2"/>
      </rPr>
      <t xml:space="preserve">  CANADÁ E ESTADOS UNIDOS</t>
    </r>
  </si>
  <si>
    <t>2 - COPA BRASIL DE PARA-CICLISMO  - 2ª ETAPA  - CURITIBA</t>
  </si>
  <si>
    <t>3 - COPA BRASIL DE PARA-CICLISMO  - 3ª ETAPA  - BELO HORIZONTE</t>
  </si>
  <si>
    <r>
      <rPr>
        <b/>
        <sz val="10"/>
        <color theme="1"/>
        <rFont val="Calibri"/>
        <family val="2"/>
        <scheme val="minor"/>
      </rPr>
      <t>Período Previsto:</t>
    </r>
    <r>
      <rPr>
        <sz val="10"/>
        <color theme="1"/>
        <rFont val="Calibri"/>
        <family val="2"/>
        <scheme val="minor"/>
      </rPr>
      <t xml:space="preserve">  JUNHO</t>
    </r>
  </si>
  <si>
    <t>4 - COPA BRASIL DE PARA-CICLISMO  - 3ª ETAPA - RIO DE JANEIRO</t>
  </si>
  <si>
    <r>
      <t>Local:</t>
    </r>
    <r>
      <rPr>
        <sz val="11"/>
        <color theme="1"/>
        <rFont val="Calibri"/>
        <family val="2"/>
        <scheme val="minor"/>
      </rPr>
      <t xml:space="preserve"> ESTADOS UNIDOS E CANADÁ</t>
    </r>
  </si>
  <si>
    <t>7  - III e IV INTERCAMBIO INTERNACIONAL -  ESTADOS UNIDOS E CANADÁ</t>
  </si>
  <si>
    <t xml:space="preserve">1 - I INTERCAMBIO INTERNACIONAL - ITÁLIA </t>
  </si>
  <si>
    <r>
      <rPr>
        <b/>
        <sz val="10"/>
        <color indexed="8"/>
        <rFont val="Calibri"/>
        <family val="2"/>
      </rPr>
      <t>Período Previsto:</t>
    </r>
    <r>
      <rPr>
        <sz val="10"/>
        <color indexed="8"/>
        <rFont val="Calibri"/>
        <family val="2"/>
      </rPr>
      <t xml:space="preserve"> ABRIL</t>
    </r>
  </si>
  <si>
    <r>
      <rPr>
        <b/>
        <sz val="10"/>
        <color indexed="8"/>
        <rFont val="Calibri"/>
        <family val="2"/>
      </rPr>
      <t>Período Previsto:</t>
    </r>
    <r>
      <rPr>
        <sz val="10"/>
        <color indexed="8"/>
        <rFont val="Calibri"/>
        <family val="2"/>
      </rPr>
      <t xml:space="preserve"> JUNHO</t>
    </r>
  </si>
  <si>
    <r>
      <rPr>
        <b/>
        <sz val="10"/>
        <color indexed="8"/>
        <rFont val="Calibri"/>
        <family val="2"/>
      </rPr>
      <t>Período Previsto:</t>
    </r>
    <r>
      <rPr>
        <sz val="10"/>
        <color indexed="8"/>
        <rFont val="Calibri"/>
        <family val="2"/>
      </rPr>
      <t xml:space="preserve"> OUTUBRO</t>
    </r>
  </si>
  <si>
    <t>RIO DE JANEIRO</t>
  </si>
  <si>
    <t>2 - COPA BRASIL DE PARA-CICLISMO  - 2ª ETAPA - CURITIBA</t>
  </si>
  <si>
    <r>
      <rPr>
        <b/>
        <sz val="10"/>
        <rFont val="Calibri"/>
        <family val="2"/>
      </rPr>
      <t>Período Previsto:</t>
    </r>
    <r>
      <rPr>
        <sz val="10"/>
        <rFont val="Calibri"/>
        <family val="2"/>
      </rPr>
      <t xml:space="preserve"> NOVEMBRO</t>
    </r>
  </si>
  <si>
    <r>
      <t>Local:</t>
    </r>
    <r>
      <rPr>
        <sz val="11"/>
        <rFont val="Calibri"/>
        <family val="2"/>
      </rPr>
      <t xml:space="preserve"> RIO DE JANEIRO</t>
    </r>
  </si>
  <si>
    <t>CICLISMO - 2014</t>
  </si>
  <si>
    <t>CICLISMO 2015</t>
  </si>
  <si>
    <r>
      <rPr>
        <b/>
        <sz val="10"/>
        <rFont val="Calibri"/>
        <family val="2"/>
      </rPr>
      <t>Período Previsto:</t>
    </r>
    <r>
      <rPr>
        <sz val="10"/>
        <rFont val="Calibri"/>
        <family val="2"/>
      </rPr>
      <t xml:space="preserve"> JUNHO</t>
    </r>
  </si>
  <si>
    <r>
      <t>Local:</t>
    </r>
    <r>
      <rPr>
        <sz val="11"/>
        <rFont val="Calibri"/>
        <family val="2"/>
      </rPr>
      <t xml:space="preserve"> PERUIBE</t>
    </r>
  </si>
  <si>
    <t>Período Previsto: SETEMBRO</t>
  </si>
  <si>
    <t>3 - COPA BRASIL DE PARA-CICLISMO  -3 ª ETAPA - BELO HORIZONTE</t>
  </si>
  <si>
    <t>LONDRINA/BH/LONDRINA</t>
  </si>
  <si>
    <t>UBERLÂNDIA/BH/UBERLÂNDIA</t>
  </si>
  <si>
    <t>NAVEGANTES/BH/NAVEGANTES</t>
  </si>
  <si>
    <t>SÃO PAULO/BH/SÃO PAULO</t>
  </si>
  <si>
    <t>TOTAL GERAL MODALIDADE CICLISMO 2014/2015</t>
  </si>
  <si>
    <t>1 - COPA BRASIL DE PARA-CICLISMO  - 2ª ETAPA  - CURITIBA</t>
  </si>
  <si>
    <t>2 - COPA BRASIL DE PARA-CICLISMO  - 3ª ETAPA - RIO DE JANEIRO</t>
  </si>
  <si>
    <t>Londrina valor de POA</t>
  </si>
  <si>
    <t xml:space="preserve">1 - COPA BRASIL DE PARA-CICLISMO  - 2ª ETAPA </t>
  </si>
  <si>
    <t xml:space="preserve">2 - COPA BRASIL DE PARA-CICLISMO  -  3 ª ETAPA </t>
  </si>
  <si>
    <t>1 - COPA BRASIL DE PARA-CICLISMO  - 2ª ETAPA - CURITIBA</t>
  </si>
  <si>
    <t>2 - COPA BRASIL DE PARA-CICLISMO  -3 ª ETAPA - RIO DE JANEIRO</t>
  </si>
  <si>
    <t>BSB/BH/BSB</t>
  </si>
  <si>
    <t>CUSTO POR TRECHO II</t>
  </si>
  <si>
    <t>PERÍODO</t>
  </si>
  <si>
    <t>PAGAMENTOS -  PRÓ LABORE</t>
  </si>
  <si>
    <t>Pontual</t>
  </si>
  <si>
    <t>Permanente</t>
  </si>
  <si>
    <t>PAGAMENTOS -  TRIBUTOS</t>
  </si>
  <si>
    <t>RESUMO DETALHADO -  CICLISMO</t>
  </si>
  <si>
    <t>ORIGEM</t>
  </si>
  <si>
    <t>DESTINO</t>
  </si>
  <si>
    <t>Curitiba</t>
  </si>
  <si>
    <t>ida e volta</t>
  </si>
  <si>
    <t>Brasilia</t>
  </si>
  <si>
    <t>Londrina</t>
  </si>
  <si>
    <t>Uberlândia</t>
  </si>
  <si>
    <t>Navegantes</t>
  </si>
  <si>
    <t>São Paulo</t>
  </si>
  <si>
    <t>Rio de Janeiro</t>
  </si>
  <si>
    <t>Brasília</t>
  </si>
  <si>
    <t>Belo Horizonte</t>
  </si>
  <si>
    <t>Basilia</t>
  </si>
  <si>
    <t>S.J. Rio Preto</t>
  </si>
  <si>
    <t>Maringá</t>
  </si>
  <si>
    <t>Ribeirão Preto</t>
  </si>
  <si>
    <t>SP</t>
  </si>
  <si>
    <t>ROMA (ITÁLIA)</t>
  </si>
  <si>
    <t>LOCAL</t>
  </si>
  <si>
    <t>PERUIBE (SP)</t>
  </si>
  <si>
    <t>ROMA (ITA)</t>
  </si>
  <si>
    <t>MADRI (ESP)</t>
  </si>
  <si>
    <t>ATLANTA (EUA)</t>
  </si>
  <si>
    <t>MONTREAL (CAN)</t>
  </si>
  <si>
    <t>PERÍODO / SEMANA</t>
  </si>
  <si>
    <t>Peruibe (SP)</t>
  </si>
  <si>
    <t>MONTREAL / ATLANTA</t>
  </si>
  <si>
    <t>ATLANTA / SÃO PAULO</t>
  </si>
  <si>
    <t>SÃO PAULO/MONTREAL</t>
  </si>
  <si>
    <t>ITÁLIA</t>
  </si>
  <si>
    <t>ida</t>
  </si>
  <si>
    <t>COMPARATIVO DE VALORES</t>
  </si>
  <si>
    <t>FOX</t>
  </si>
  <si>
    <t>SIMADY</t>
  </si>
  <si>
    <t>JP SPORT</t>
  </si>
  <si>
    <t>dias</t>
  </si>
  <si>
    <t>PERUÍBE (SP)</t>
  </si>
  <si>
    <t>COPA BRASIL DE PARA-CICLISMO  - 2ª ETAPA - CURITIBA</t>
  </si>
  <si>
    <t>COPA BRASIL DE PARA-CICLISMO  - 3ª ETAPA - RIO DE JANEIRO</t>
  </si>
  <si>
    <t>COPA BRASIL DE PARA-CICLISMO  - 1ª ETAPA - PERUÍBE</t>
  </si>
  <si>
    <t>COPA BRASIL DE PARA-CICLISMO  -3 ª ETAPA - BELO HORIZONTE</t>
  </si>
  <si>
    <t>COPA BRASIL DE PARA-CICLISMO  -4 ª ETAPA - RIO DE JANEIRO</t>
  </si>
  <si>
    <t xml:space="preserve">I INTERCAMBIO INTERNACIONAL - ITÁLIA </t>
  </si>
  <si>
    <t>II INTERCAMBIO INTERNACIONAL - ESPANHA</t>
  </si>
  <si>
    <t>III E IV INTERCAMBIO INTERNACIONAL - CANADÁ E EUA</t>
  </si>
  <si>
    <t>cic</t>
  </si>
  <si>
    <t>MOD</t>
  </si>
  <si>
    <t>idevento</t>
  </si>
  <si>
    <t>alm</t>
  </si>
  <si>
    <t>jan</t>
  </si>
  <si>
    <t>mod</t>
  </si>
  <si>
    <t>modal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</si>
</sst>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R$&quot;\ * #,##0.00_-;\-&quot;R$&quot;\ * #,##0.00_-;_-&quot;R$&quot;\ * &quot;-&quot;??_-;_-@_-"/>
    <numFmt numFmtId="164" formatCode="&quot;R$&quot;\ #,##0.00"/>
    <numFmt numFmtId="165" formatCode="_-[$R$-416]\ * #,##0.00_-;\-[$R$-416]\ * #,##0.00_-;_-[$R$-416]\ * &quot;-&quot;??_-;_-@_-"/>
    <numFmt numFmtId="166" formatCode="_([$R$ -416]* #,##0.00_);_([$R$ -416]* \(#,##0.00\);_([$R$ -416]* &quot;-&quot;??_);_(@_)"/>
    <numFmt numFmtId="167" formatCode="_(&quot;R$ &quot;* #,##0.00_);_(&quot;R$ &quot;* \(#,##0.00\);_(&quot;R$ &quot;* &quot;-&quot;??_);_(@_)"/>
    <numFmt numFmtId="168" formatCode="0.000"/>
    <numFmt numFmtId="169" formatCode="&quot;R$ &quot;#,##0.00"/>
  </numFmts>
  <fonts count="40" x14ac:knownFonts="1">
    <font>
      <sz val="11"/>
      <color theme="1"/>
      <name val="Calibri"/>
      <family val="2"/>
      <scheme val="minor"/>
    </font>
    <font>
      <sz val="11"/>
      <color theme="1"/>
      <name val="Calibri"/>
      <family val="2"/>
      <scheme val="minor"/>
    </font>
    <font>
      <b/>
      <sz val="11"/>
      <color theme="1"/>
      <name val="Calibri"/>
      <family val="2"/>
      <scheme val="minor"/>
    </font>
    <font>
      <b/>
      <sz val="9"/>
      <color theme="1"/>
      <name val="Calibri"/>
      <family val="2"/>
      <scheme val="minor"/>
    </font>
    <font>
      <b/>
      <sz val="22"/>
      <color theme="0"/>
      <name val="Calibri"/>
      <family val="2"/>
      <scheme val="minor"/>
    </font>
    <font>
      <b/>
      <sz val="12"/>
      <color theme="0"/>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sz val="12"/>
      <color theme="0"/>
      <name val="Calibri"/>
      <family val="2"/>
      <scheme val="minor"/>
    </font>
    <font>
      <b/>
      <sz val="9"/>
      <color theme="1"/>
      <name val="Arial Narrow"/>
      <family val="2"/>
    </font>
    <font>
      <b/>
      <sz val="9"/>
      <name val="Arial Narrow"/>
      <family val="2"/>
    </font>
    <font>
      <b/>
      <sz val="12"/>
      <color theme="1"/>
      <name val="Arial Narrow"/>
      <family val="2"/>
    </font>
    <font>
      <b/>
      <sz val="12"/>
      <name val="Arial Narrow"/>
      <family val="2"/>
    </font>
    <font>
      <sz val="10"/>
      <name val="Calibri"/>
      <family val="2"/>
      <scheme val="minor"/>
    </font>
    <font>
      <sz val="12"/>
      <color theme="1"/>
      <name val="Calibri"/>
      <family val="2"/>
      <scheme val="minor"/>
    </font>
    <font>
      <i/>
      <sz val="11"/>
      <color rgb="FFFF0000"/>
      <name val="Calibri"/>
      <family val="2"/>
      <scheme val="minor"/>
    </font>
    <font>
      <b/>
      <sz val="16"/>
      <color theme="0"/>
      <name val="Calibri"/>
      <family val="2"/>
      <scheme val="minor"/>
    </font>
    <font>
      <b/>
      <sz val="14"/>
      <color theme="0"/>
      <name val="Calibri"/>
      <family val="2"/>
      <scheme val="minor"/>
    </font>
    <font>
      <b/>
      <sz val="12"/>
      <color theme="0" tint="-4.9989318521683403E-2"/>
      <name val="Calibri"/>
      <family val="2"/>
      <scheme val="minor"/>
    </font>
    <font>
      <b/>
      <sz val="14"/>
      <color theme="1"/>
      <name val="Calibri"/>
      <family val="2"/>
      <scheme val="minor"/>
    </font>
    <font>
      <sz val="10"/>
      <color rgb="FF000000"/>
      <name val="Calibri"/>
      <family val="2"/>
      <scheme val="minor"/>
    </font>
    <font>
      <b/>
      <u/>
      <sz val="11"/>
      <color rgb="FFFF0000"/>
      <name val="Calibri"/>
      <family val="2"/>
      <scheme val="minor"/>
    </font>
    <font>
      <sz val="8"/>
      <color theme="1"/>
      <name val="Calibri"/>
      <family val="2"/>
      <scheme val="minor"/>
    </font>
    <font>
      <b/>
      <sz val="10"/>
      <color indexed="8"/>
      <name val="Calibri"/>
      <family val="2"/>
    </font>
    <font>
      <sz val="10"/>
      <color indexed="8"/>
      <name val="Calibri"/>
      <family val="2"/>
    </font>
    <font>
      <b/>
      <sz val="11"/>
      <color indexed="8"/>
      <name val="Calibri"/>
      <family val="2"/>
    </font>
    <font>
      <sz val="12"/>
      <color theme="1"/>
      <name val="Arial Narrow"/>
      <family val="2"/>
    </font>
    <font>
      <b/>
      <sz val="11"/>
      <color theme="1"/>
      <name val="Arial Narrow"/>
      <family val="2"/>
    </font>
    <font>
      <b/>
      <sz val="10"/>
      <name val="Calibri"/>
      <family val="2"/>
      <scheme val="minor"/>
    </font>
    <font>
      <b/>
      <sz val="11"/>
      <name val="Calibri"/>
      <family val="2"/>
      <scheme val="minor"/>
    </font>
    <font>
      <sz val="11"/>
      <name val="Calibri"/>
      <family val="2"/>
    </font>
    <font>
      <sz val="11"/>
      <name val="Calibri"/>
      <family val="2"/>
      <scheme val="minor"/>
    </font>
    <font>
      <i/>
      <sz val="11"/>
      <name val="Calibri"/>
      <family val="2"/>
      <scheme val="minor"/>
    </font>
    <font>
      <sz val="12"/>
      <name val="Calibri"/>
      <family val="2"/>
      <scheme val="minor"/>
    </font>
    <font>
      <b/>
      <sz val="10"/>
      <name val="Calibri"/>
      <family val="2"/>
    </font>
    <font>
      <sz val="10"/>
      <name val="Calibri"/>
      <family val="2"/>
    </font>
    <font>
      <sz val="18"/>
      <color theme="1"/>
      <name val="Calibri"/>
      <family val="2"/>
      <scheme val="minor"/>
    </font>
    <font>
      <sz val="14"/>
      <color theme="1"/>
      <name val="Calibri"/>
      <family val="2"/>
      <scheme val="minor"/>
    </font>
  </fonts>
  <fills count="17">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9" tint="0.59999389629810485"/>
        <bgColor indexed="64"/>
      </patternFill>
    </fill>
    <fill>
      <patternFill patternType="solid">
        <fgColor theme="3"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4" tint="-0.249977111117893"/>
        <bgColor indexed="64"/>
      </patternFill>
    </fill>
  </fills>
  <borders count="26">
    <border>
      <left/>
      <right/>
      <top/>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medium">
        <color theme="0"/>
      </bottom>
      <diagonal/>
    </border>
    <border>
      <left/>
      <right/>
      <top/>
      <bottom style="medium">
        <color theme="0" tint="-4.9989318521683403E-2"/>
      </bottom>
      <diagonal/>
    </border>
    <border>
      <left/>
      <right/>
      <top style="medium">
        <color theme="0"/>
      </top>
      <bottom/>
      <diagonal/>
    </border>
    <border>
      <left/>
      <right/>
      <top style="medium">
        <color theme="0" tint="-4.9989318521683403E-2"/>
      </top>
      <bottom/>
      <diagonal/>
    </border>
    <border>
      <left style="thin">
        <color indexed="64"/>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right/>
      <top style="hair">
        <color indexed="64"/>
      </top>
      <bottom/>
      <diagonal/>
    </border>
  </borders>
  <cellStyleXfs count="3">
    <xf numFmtId="0" fontId="0" fillId="0" borderId="0"/>
    <xf numFmtId="44" fontId="1" fillId="0" borderId="0" applyFont="0" applyFill="0" applyBorder="0" applyAlignment="0" applyProtection="0"/>
    <xf numFmtId="0" fontId="1" fillId="0" borderId="0"/>
  </cellStyleXfs>
  <cellXfs count="241">
    <xf numFmtId="0" fontId="0" fillId="0" borderId="0" xfId="0"/>
    <xf numFmtId="0" fontId="3" fillId="0" borderId="0" xfId="0" applyFont="1" applyAlignment="1">
      <alignment horizontal="center"/>
    </xf>
    <xf numFmtId="17" fontId="3" fillId="0" borderId="0" xfId="0" applyNumberFormat="1" applyFont="1" applyAlignment="1">
      <alignment horizontal="center"/>
    </xf>
    <xf numFmtId="0" fontId="7" fillId="4" borderId="0" xfId="0" applyFont="1" applyFill="1"/>
    <xf numFmtId="0" fontId="2" fillId="4" borderId="0" xfId="0" applyFont="1" applyFill="1"/>
    <xf numFmtId="0" fontId="0" fillId="4" borderId="0" xfId="0" applyFill="1"/>
    <xf numFmtId="0" fontId="9" fillId="4" borderId="0" xfId="0" applyFont="1" applyFill="1" applyAlignment="1">
      <alignment horizontal="center"/>
    </xf>
    <xf numFmtId="0" fontId="11" fillId="5" borderId="2" xfId="0" applyFont="1" applyFill="1" applyBorder="1" applyAlignment="1">
      <alignment horizontal="center" vertical="center"/>
    </xf>
    <xf numFmtId="164" fontId="11" fillId="5" borderId="2" xfId="0" applyNumberFormat="1" applyFont="1" applyFill="1" applyBorder="1" applyAlignment="1">
      <alignment horizontal="center" vertical="center" wrapText="1"/>
    </xf>
    <xf numFmtId="164" fontId="11" fillId="5" borderId="2" xfId="0" applyNumberFormat="1" applyFont="1" applyFill="1" applyBorder="1" applyAlignment="1">
      <alignment horizontal="center" vertical="center"/>
    </xf>
    <xf numFmtId="0" fontId="12" fillId="5" borderId="2" xfId="0" applyFont="1" applyFill="1" applyBorder="1" applyAlignment="1">
      <alignment horizontal="center" vertical="center"/>
    </xf>
    <xf numFmtId="164" fontId="12" fillId="5" borderId="2" xfId="0" applyNumberFormat="1"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164" fontId="12" fillId="5" borderId="2" xfId="0" applyNumberFormat="1" applyFont="1" applyFill="1" applyBorder="1" applyAlignment="1">
      <alignment horizontal="center" vertical="center"/>
    </xf>
    <xf numFmtId="0" fontId="15" fillId="0" borderId="7" xfId="0" applyFont="1" applyFill="1" applyBorder="1" applyAlignment="1">
      <alignment horizontal="center" vertical="center"/>
    </xf>
    <xf numFmtId="165" fontId="15" fillId="0" borderId="7" xfId="0" applyNumberFormat="1" applyFont="1" applyFill="1" applyBorder="1" applyAlignment="1">
      <alignment horizontal="right" vertical="center"/>
    </xf>
    <xf numFmtId="0" fontId="7" fillId="0" borderId="7" xfId="0" applyFont="1" applyFill="1" applyBorder="1" applyAlignment="1">
      <alignment horizontal="center" vertical="center"/>
    </xf>
    <xf numFmtId="1" fontId="7" fillId="0" borderId="7" xfId="0" applyNumberFormat="1" applyFont="1" applyFill="1" applyBorder="1" applyAlignment="1">
      <alignment horizontal="center" vertical="center"/>
    </xf>
    <xf numFmtId="166" fontId="7" fillId="0" borderId="7" xfId="0" applyNumberFormat="1" applyFont="1" applyFill="1" applyBorder="1" applyAlignment="1">
      <alignment horizontal="center" vertical="center"/>
    </xf>
    <xf numFmtId="164" fontId="16" fillId="7" borderId="8" xfId="0" applyNumberFormat="1" applyFont="1" applyFill="1" applyBorder="1" applyAlignment="1">
      <alignment horizontal="right" vertical="center"/>
    </xf>
    <xf numFmtId="0" fontId="7" fillId="7" borderId="7" xfId="0" applyFont="1" applyFill="1" applyBorder="1" applyAlignment="1">
      <alignment horizontal="center" vertical="center"/>
    </xf>
    <xf numFmtId="165" fontId="7" fillId="7" borderId="7" xfId="0" applyNumberFormat="1" applyFont="1" applyFill="1" applyBorder="1" applyAlignment="1">
      <alignment horizontal="right" vertical="center"/>
    </xf>
    <xf numFmtId="166" fontId="8" fillId="0" borderId="7" xfId="0" applyNumberFormat="1" applyFont="1" applyFill="1" applyBorder="1" applyAlignment="1">
      <alignment horizontal="center" vertical="center"/>
    </xf>
    <xf numFmtId="165" fontId="8" fillId="7" borderId="7" xfId="0" applyNumberFormat="1" applyFont="1" applyFill="1" applyBorder="1" applyAlignment="1">
      <alignment horizontal="right" vertical="center"/>
    </xf>
    <xf numFmtId="0" fontId="2" fillId="5" borderId="6" xfId="0" applyFont="1" applyFill="1" applyBorder="1" applyAlignment="1">
      <alignment horizontal="center"/>
    </xf>
    <xf numFmtId="164" fontId="13" fillId="5" borderId="7" xfId="0" applyNumberFormat="1" applyFont="1" applyFill="1" applyBorder="1"/>
    <xf numFmtId="0" fontId="17" fillId="0" borderId="7" xfId="0" applyFont="1" applyBorder="1" applyAlignment="1">
      <alignment horizontal="center"/>
    </xf>
    <xf numFmtId="0" fontId="0" fillId="0" borderId="7" xfId="0" applyBorder="1"/>
    <xf numFmtId="167" fontId="15" fillId="0" borderId="7" xfId="1" applyNumberFormat="1" applyFont="1" applyFill="1" applyBorder="1" applyAlignment="1">
      <alignment horizontal="right" vertical="center"/>
    </xf>
    <xf numFmtId="167" fontId="7" fillId="7" borderId="7" xfId="1" applyNumberFormat="1" applyFont="1" applyFill="1" applyBorder="1" applyAlignment="1">
      <alignment horizontal="right" vertical="center"/>
    </xf>
    <xf numFmtId="167" fontId="8" fillId="7" borderId="7" xfId="1" applyNumberFormat="1" applyFont="1" applyFill="1" applyBorder="1" applyAlignment="1">
      <alignment horizontal="right" vertical="center"/>
    </xf>
    <xf numFmtId="0" fontId="17" fillId="0" borderId="0" xfId="0" applyFont="1" applyBorder="1" applyAlignment="1">
      <alignment horizontal="center"/>
    </xf>
    <xf numFmtId="0" fontId="0" fillId="0" borderId="0" xfId="0" applyBorder="1"/>
    <xf numFmtId="164" fontId="6" fillId="7" borderId="8" xfId="0" applyNumberFormat="1" applyFont="1" applyFill="1" applyBorder="1" applyAlignment="1">
      <alignment horizontal="right" vertic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5" borderId="6" xfId="0" applyFont="1" applyFill="1" applyBorder="1" applyAlignment="1"/>
    <xf numFmtId="0" fontId="7" fillId="0" borderId="4" xfId="0" applyFont="1" applyFill="1" applyBorder="1" applyAlignment="1">
      <alignment horizontal="center" vertical="center"/>
    </xf>
    <xf numFmtId="1" fontId="7" fillId="0" borderId="5" xfId="0" applyNumberFormat="1" applyFont="1" applyFill="1" applyBorder="1" applyAlignment="1">
      <alignment horizontal="center" vertical="center"/>
    </xf>
    <xf numFmtId="166" fontId="7" fillId="0" borderId="5" xfId="0" applyNumberFormat="1" applyFont="1" applyFill="1" applyBorder="1" applyAlignment="1">
      <alignment horizontal="center" vertical="center"/>
    </xf>
    <xf numFmtId="164" fontId="16" fillId="7" borderId="9" xfId="0" applyNumberFormat="1" applyFont="1" applyFill="1" applyBorder="1" applyAlignment="1">
      <alignment horizontal="right" vertical="center"/>
    </xf>
    <xf numFmtId="166" fontId="7" fillId="0" borderId="6" xfId="0" applyNumberFormat="1" applyFont="1" applyFill="1" applyBorder="1" applyAlignment="1">
      <alignment horizontal="center" vertical="center"/>
    </xf>
    <xf numFmtId="0" fontId="16" fillId="0" borderId="7" xfId="0" applyFont="1" applyFill="1" applyBorder="1" applyAlignment="1">
      <alignment horizontal="center" vertical="center"/>
    </xf>
    <xf numFmtId="1" fontId="16" fillId="0" borderId="7" xfId="0" applyNumberFormat="1" applyFont="1" applyFill="1" applyBorder="1" applyAlignment="1">
      <alignment horizontal="center" vertical="center"/>
    </xf>
    <xf numFmtId="167" fontId="16" fillId="0" borderId="7" xfId="1" applyNumberFormat="1" applyFont="1" applyFill="1" applyBorder="1" applyAlignment="1">
      <alignment horizontal="right" vertical="center"/>
    </xf>
    <xf numFmtId="164" fontId="16" fillId="0" borderId="7" xfId="0" applyNumberFormat="1" applyFont="1" applyFill="1" applyBorder="1" applyAlignment="1">
      <alignment horizontal="right" vertical="center"/>
    </xf>
    <xf numFmtId="164" fontId="6" fillId="0" borderId="7" xfId="0" applyNumberFormat="1" applyFont="1" applyFill="1" applyBorder="1" applyAlignment="1">
      <alignment horizontal="center" vertical="center"/>
    </xf>
    <xf numFmtId="0" fontId="2" fillId="5" borderId="4" xfId="0" applyFont="1" applyFill="1" applyBorder="1" applyAlignment="1"/>
    <xf numFmtId="165" fontId="13" fillId="5" borderId="7" xfId="0" applyNumberFormat="1" applyFont="1" applyFill="1" applyBorder="1"/>
    <xf numFmtId="164" fontId="6" fillId="7" borderId="7" xfId="0" applyNumberFormat="1" applyFont="1" applyFill="1" applyBorder="1" applyAlignment="1">
      <alignment horizontal="right" vertical="center"/>
    </xf>
    <xf numFmtId="0" fontId="0" fillId="8" borderId="0" xfId="0" applyFill="1"/>
    <xf numFmtId="165" fontId="0" fillId="0" borderId="0" xfId="0" applyNumberFormat="1"/>
    <xf numFmtId="167" fontId="0" fillId="0" borderId="0" xfId="1" applyNumberFormat="1" applyFont="1"/>
    <xf numFmtId="165" fontId="2" fillId="8" borderId="0" xfId="0" applyNumberFormat="1" applyFont="1" applyFill="1"/>
    <xf numFmtId="167" fontId="2" fillId="8" borderId="0" xfId="1" applyNumberFormat="1" applyFont="1" applyFill="1"/>
    <xf numFmtId="165" fontId="2" fillId="9" borderId="7" xfId="0" applyNumberFormat="1" applyFont="1" applyFill="1" applyBorder="1"/>
    <xf numFmtId="167" fontId="2" fillId="9" borderId="7" xfId="0" applyNumberFormat="1" applyFont="1" applyFill="1" applyBorder="1"/>
    <xf numFmtId="165" fontId="2" fillId="10" borderId="7" xfId="0" applyNumberFormat="1" applyFont="1" applyFill="1" applyBorder="1"/>
    <xf numFmtId="0" fontId="8" fillId="0" borderId="0" xfId="0" applyFont="1" applyAlignment="1">
      <alignment horizontal="center"/>
    </xf>
    <xf numFmtId="17" fontId="8" fillId="0" borderId="0" xfId="0" applyNumberFormat="1" applyFont="1" applyAlignment="1">
      <alignment horizontal="center"/>
    </xf>
    <xf numFmtId="0" fontId="0" fillId="4" borderId="0" xfId="0" applyFill="1" applyAlignment="1">
      <alignment horizontal="left"/>
    </xf>
    <xf numFmtId="1" fontId="7" fillId="7" borderId="7" xfId="0" applyNumberFormat="1" applyFont="1" applyFill="1" applyBorder="1" applyAlignment="1">
      <alignment horizontal="center" vertical="center"/>
    </xf>
    <xf numFmtId="167" fontId="7" fillId="7" borderId="7" xfId="1" applyNumberFormat="1" applyFont="1" applyFill="1" applyBorder="1" applyAlignment="1">
      <alignment horizontal="center" vertical="center"/>
    </xf>
    <xf numFmtId="164" fontId="7" fillId="7" borderId="8" xfId="0" applyNumberFormat="1" applyFont="1" applyFill="1" applyBorder="1" applyAlignment="1">
      <alignment horizontal="right" vertical="center"/>
    </xf>
    <xf numFmtId="164" fontId="0" fillId="0" borderId="0" xfId="0" applyNumberFormat="1"/>
    <xf numFmtId="0" fontId="0" fillId="7" borderId="0" xfId="0" applyFill="1"/>
    <xf numFmtId="0" fontId="0" fillId="4" borderId="0" xfId="0" applyFont="1" applyFill="1"/>
    <xf numFmtId="1" fontId="7" fillId="7" borderId="7" xfId="0" applyNumberFormat="1" applyFont="1" applyFill="1" applyBorder="1" applyAlignment="1">
      <alignment vertical="center"/>
    </xf>
    <xf numFmtId="167" fontId="7" fillId="11" borderId="7" xfId="1" applyNumberFormat="1" applyFont="1" applyFill="1" applyBorder="1" applyAlignment="1">
      <alignment horizontal="right" vertical="center"/>
    </xf>
    <xf numFmtId="164" fontId="7" fillId="7" borderId="7" xfId="0" applyNumberFormat="1" applyFont="1" applyFill="1" applyBorder="1" applyAlignment="1">
      <alignment horizontal="right" vertical="center"/>
    </xf>
    <xf numFmtId="164" fontId="7" fillId="7" borderId="7" xfId="0" applyNumberFormat="1" applyFont="1" applyFill="1" applyBorder="1" applyAlignment="1">
      <alignment horizontal="center" vertical="center"/>
    </xf>
    <xf numFmtId="167" fontId="2" fillId="0" borderId="0" xfId="0" applyNumberFormat="1" applyFont="1" applyAlignment="1">
      <alignment vertical="center"/>
    </xf>
    <xf numFmtId="168" fontId="0" fillId="0" borderId="0" xfId="0" applyNumberFormat="1" applyAlignment="1">
      <alignment horizontal="left"/>
    </xf>
    <xf numFmtId="167" fontId="20" fillId="12" borderId="0" xfId="0" applyNumberFormat="1" applyFont="1" applyFill="1"/>
    <xf numFmtId="0" fontId="21" fillId="0" borderId="0" xfId="0" applyFont="1"/>
    <xf numFmtId="0" fontId="7" fillId="7" borderId="7" xfId="0" applyFont="1" applyFill="1" applyBorder="1" applyAlignment="1">
      <alignment horizontal="left" vertical="center"/>
    </xf>
    <xf numFmtId="165" fontId="15" fillId="0" borderId="7" xfId="0" applyNumberFormat="1" applyFont="1" applyBorder="1" applyAlignment="1">
      <alignment horizontal="center" vertical="center"/>
    </xf>
    <xf numFmtId="0" fontId="7" fillId="7" borderId="7" xfId="0" applyNumberFormat="1" applyFont="1" applyFill="1" applyBorder="1" applyAlignment="1">
      <alignment horizontal="right" vertical="center"/>
    </xf>
    <xf numFmtId="164" fontId="7" fillId="7" borderId="14" xfId="0" applyNumberFormat="1" applyFont="1" applyFill="1" applyBorder="1" applyAlignment="1">
      <alignment horizontal="right" vertical="center"/>
    </xf>
    <xf numFmtId="0" fontId="7" fillId="0" borderId="7" xfId="0" applyNumberFormat="1" applyFont="1" applyFill="1" applyBorder="1" applyAlignment="1">
      <alignment horizontal="right" vertical="center"/>
    </xf>
    <xf numFmtId="0" fontId="7" fillId="7" borderId="0" xfId="0" applyFont="1" applyFill="1" applyBorder="1" applyAlignment="1">
      <alignment horizontal="left" vertical="center"/>
    </xf>
    <xf numFmtId="0" fontId="15" fillId="0" borderId="0" xfId="0" applyFont="1" applyBorder="1" applyAlignment="1">
      <alignment horizontal="center" vertical="center"/>
    </xf>
    <xf numFmtId="164" fontId="7" fillId="0" borderId="0" xfId="0" applyNumberFormat="1" applyFont="1" applyFill="1" applyBorder="1" applyAlignment="1">
      <alignment horizontal="right" vertical="center"/>
    </xf>
    <xf numFmtId="164" fontId="7" fillId="7" borderId="0" xfId="0" applyNumberFormat="1" applyFont="1" applyFill="1" applyBorder="1" applyAlignment="1">
      <alignment horizontal="right" vertical="center"/>
    </xf>
    <xf numFmtId="4" fontId="2" fillId="8" borderId="0" xfId="0" applyNumberFormat="1" applyFont="1" applyFill="1" applyAlignment="1">
      <alignment horizontal="center"/>
    </xf>
    <xf numFmtId="0" fontId="9" fillId="4" borderId="0" xfId="0" applyFont="1" applyFill="1" applyAlignment="1">
      <alignment horizontal="center"/>
    </xf>
    <xf numFmtId="0" fontId="2" fillId="0" borderId="0" xfId="0" applyFont="1" applyAlignment="1">
      <alignment vertical="center"/>
    </xf>
    <xf numFmtId="0" fontId="8" fillId="4" borderId="0" xfId="0" applyFont="1" applyFill="1"/>
    <xf numFmtId="22" fontId="24" fillId="0" borderId="0" xfId="0" applyNumberFormat="1" applyFont="1"/>
    <xf numFmtId="0" fontId="2" fillId="4" borderId="0" xfId="0" applyFont="1" applyFill="1" applyAlignment="1">
      <alignment horizontal="left"/>
    </xf>
    <xf numFmtId="0" fontId="11" fillId="13" borderId="2" xfId="0" applyFont="1" applyFill="1" applyBorder="1" applyAlignment="1">
      <alignment horizontal="center" vertical="center"/>
    </xf>
    <xf numFmtId="0" fontId="22" fillId="7" borderId="7" xfId="0" applyFont="1" applyFill="1" applyBorder="1" applyAlignment="1">
      <alignment vertical="center"/>
    </xf>
    <xf numFmtId="169" fontId="7" fillId="7" borderId="7" xfId="2" applyNumberFormat="1" applyFont="1" applyFill="1" applyBorder="1" applyAlignment="1">
      <alignment vertical="center"/>
    </xf>
    <xf numFmtId="164" fontId="7" fillId="7" borderId="7" xfId="0" applyNumberFormat="1" applyFont="1" applyFill="1" applyBorder="1" applyAlignment="1">
      <alignment vertical="center"/>
    </xf>
    <xf numFmtId="166" fontId="8" fillId="14" borderId="7" xfId="0" applyNumberFormat="1" applyFont="1" applyFill="1" applyBorder="1" applyAlignment="1">
      <alignment horizontal="center" vertical="center"/>
    </xf>
    <xf numFmtId="0" fontId="28" fillId="0" borderId="7" xfId="0" applyFont="1" applyFill="1" applyBorder="1" applyAlignment="1">
      <alignment horizontal="left"/>
    </xf>
    <xf numFmtId="1" fontId="13" fillId="0" borderId="7" xfId="0" applyNumberFormat="1" applyFont="1" applyFill="1" applyBorder="1" applyAlignment="1">
      <alignment horizontal="center"/>
    </xf>
    <xf numFmtId="44" fontId="28" fillId="0" borderId="7" xfId="1" applyNumberFormat="1" applyFont="1" applyFill="1" applyBorder="1" applyAlignment="1">
      <alignment horizontal="center"/>
    </xf>
    <xf numFmtId="164" fontId="29" fillId="0" borderId="7" xfId="0" applyNumberFormat="1" applyFont="1" applyFill="1" applyBorder="1" applyAlignment="1">
      <alignment horizontal="right" vertical="center"/>
    </xf>
    <xf numFmtId="164" fontId="13" fillId="13" borderId="7" xfId="0" applyNumberFormat="1" applyFont="1" applyFill="1" applyBorder="1"/>
    <xf numFmtId="166" fontId="7" fillId="7" borderId="7" xfId="0" applyNumberFormat="1" applyFont="1" applyFill="1" applyBorder="1" applyAlignment="1">
      <alignment horizontal="center" vertical="center"/>
    </xf>
    <xf numFmtId="166" fontId="8" fillId="7" borderId="7" xfId="0" applyNumberFormat="1" applyFont="1" applyFill="1" applyBorder="1" applyAlignment="1">
      <alignment horizontal="center" vertical="center"/>
    </xf>
    <xf numFmtId="166" fontId="0" fillId="0" borderId="16" xfId="0" applyNumberFormat="1" applyBorder="1"/>
    <xf numFmtId="166" fontId="2" fillId="8" borderId="0" xfId="0" applyNumberFormat="1" applyFont="1" applyFill="1"/>
    <xf numFmtId="0" fontId="2" fillId="13" borderId="4" xfId="0" applyFont="1" applyFill="1" applyBorder="1" applyAlignment="1">
      <alignment horizontal="left"/>
    </xf>
    <xf numFmtId="0" fontId="2" fillId="13" borderId="5" xfId="0" applyFont="1" applyFill="1" applyBorder="1" applyAlignment="1">
      <alignment horizontal="left"/>
    </xf>
    <xf numFmtId="0" fontId="2" fillId="13" borderId="6" xfId="0" applyFont="1" applyFill="1" applyBorder="1" applyAlignment="1">
      <alignment horizontal="left"/>
    </xf>
    <xf numFmtId="164" fontId="0" fillId="0" borderId="7" xfId="0" applyNumberFormat="1" applyFill="1" applyBorder="1" applyAlignment="1">
      <alignment horizontal="center"/>
    </xf>
    <xf numFmtId="0" fontId="26" fillId="4" borderId="0" xfId="0" applyFont="1" applyFill="1"/>
    <xf numFmtId="0" fontId="30" fillId="4" borderId="0" xfId="0" applyFont="1" applyFill="1"/>
    <xf numFmtId="0" fontId="31" fillId="4" borderId="0" xfId="0" applyFont="1" applyFill="1"/>
    <xf numFmtId="0" fontId="33" fillId="4" borderId="0" xfId="0" applyFont="1" applyFill="1"/>
    <xf numFmtId="0" fontId="34" fillId="4" borderId="0" xfId="0" applyFont="1" applyFill="1" applyAlignment="1">
      <alignment horizontal="center"/>
    </xf>
    <xf numFmtId="0" fontId="12" fillId="5" borderId="6" xfId="0" applyFont="1" applyFill="1" applyBorder="1" applyAlignment="1">
      <alignment horizontal="center" vertical="center"/>
    </xf>
    <xf numFmtId="0" fontId="12" fillId="5" borderId="7" xfId="0" applyFont="1" applyFill="1" applyBorder="1" applyAlignment="1">
      <alignment horizontal="center" vertical="center"/>
    </xf>
    <xf numFmtId="164" fontId="12" fillId="5" borderId="7" xfId="0" applyNumberFormat="1" applyFont="1" applyFill="1" applyBorder="1" applyAlignment="1">
      <alignment horizontal="center" vertical="center" wrapText="1"/>
    </xf>
    <xf numFmtId="164" fontId="12" fillId="5" borderId="7" xfId="0" applyNumberFormat="1" applyFont="1" applyFill="1" applyBorder="1" applyAlignment="1">
      <alignment horizontal="center" vertical="center"/>
    </xf>
    <xf numFmtId="164" fontId="35" fillId="7" borderId="6" xfId="0" applyNumberFormat="1" applyFont="1" applyFill="1" applyBorder="1" applyAlignment="1">
      <alignment horizontal="center" vertical="center"/>
    </xf>
    <xf numFmtId="164" fontId="35" fillId="7" borderId="7" xfId="0" applyNumberFormat="1" applyFont="1" applyFill="1" applyBorder="1" applyAlignment="1">
      <alignment horizontal="center" vertical="center"/>
    </xf>
    <xf numFmtId="0" fontId="2" fillId="0" borderId="7" xfId="0" applyFont="1" applyBorder="1" applyAlignment="1">
      <alignment vertical="center"/>
    </xf>
    <xf numFmtId="0" fontId="33" fillId="0" borderId="0" xfId="0" applyFont="1"/>
    <xf numFmtId="0" fontId="2" fillId="9" borderId="7"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18" xfId="0" applyFont="1" applyFill="1" applyBorder="1" applyAlignment="1">
      <alignment horizontal="center" vertical="center"/>
    </xf>
    <xf numFmtId="0" fontId="6" fillId="7" borderId="0" xfId="0" applyFont="1" applyFill="1" applyBorder="1" applyAlignment="1">
      <alignment horizontal="center"/>
    </xf>
    <xf numFmtId="0" fontId="9" fillId="4" borderId="0" xfId="0" applyFont="1" applyFill="1" applyAlignment="1">
      <alignment horizontal="center"/>
    </xf>
    <xf numFmtId="0" fontId="2" fillId="0" borderId="0" xfId="0" applyFont="1" applyAlignment="1">
      <alignment vertical="center"/>
    </xf>
    <xf numFmtId="0" fontId="37" fillId="4" borderId="0" xfId="0" applyFont="1" applyFill="1"/>
    <xf numFmtId="164" fontId="21" fillId="9" borderId="7" xfId="0" applyNumberFormat="1" applyFont="1" applyFill="1" applyBorder="1" applyAlignment="1">
      <alignment horizontal="center" vertical="center"/>
    </xf>
    <xf numFmtId="0" fontId="39" fillId="0" borderId="0" xfId="0" applyFont="1"/>
    <xf numFmtId="164" fontId="21" fillId="7" borderId="7" xfId="0" applyNumberFormat="1" applyFont="1" applyFill="1" applyBorder="1" applyAlignment="1">
      <alignment horizontal="center" vertical="center"/>
    </xf>
    <xf numFmtId="164" fontId="21" fillId="7" borderId="19" xfId="0" applyNumberFormat="1" applyFont="1" applyFill="1" applyBorder="1" applyAlignment="1">
      <alignment horizontal="center" vertical="center"/>
    </xf>
    <xf numFmtId="164" fontId="19" fillId="15" borderId="23" xfId="0" applyNumberFormat="1" applyFont="1" applyFill="1" applyBorder="1" applyAlignment="1">
      <alignment horizontal="center" vertical="center"/>
    </xf>
    <xf numFmtId="164" fontId="39" fillId="0" borderId="0" xfId="0" applyNumberFormat="1" applyFont="1"/>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5" borderId="6" xfId="0" applyFont="1" applyFill="1" applyBorder="1" applyAlignment="1">
      <alignment horizontal="center"/>
    </xf>
    <xf numFmtId="0" fontId="17" fillId="0" borderId="7" xfId="0" applyFont="1" applyBorder="1" applyAlignment="1">
      <alignment horizontal="center"/>
    </xf>
    <xf numFmtId="0" fontId="9" fillId="4" borderId="0" xfId="0" applyFont="1" applyFill="1" applyAlignment="1">
      <alignment horizontal="center"/>
    </xf>
    <xf numFmtId="164" fontId="35" fillId="7" borderId="0" xfId="0" applyNumberFormat="1" applyFont="1" applyFill="1" applyBorder="1" applyAlignment="1">
      <alignment horizontal="center" vertical="center"/>
    </xf>
    <xf numFmtId="164" fontId="21" fillId="0" borderId="0" xfId="0" applyNumberFormat="1" applyFont="1" applyFill="1" applyBorder="1" applyAlignment="1">
      <alignment horizontal="center" vertical="center"/>
    </xf>
    <xf numFmtId="0" fontId="2" fillId="0" borderId="7" xfId="0" applyFont="1" applyFill="1" applyBorder="1" applyAlignment="1">
      <alignment horizontal="center" vertic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5" borderId="6" xfId="0" applyFont="1" applyFill="1" applyBorder="1" applyAlignment="1">
      <alignment horizontal="center"/>
    </xf>
    <xf numFmtId="0" fontId="17" fillId="0" borderId="7" xfId="0" applyFont="1" applyBorder="1" applyAlignment="1">
      <alignment horizontal="center"/>
    </xf>
    <xf numFmtId="4" fontId="0" fillId="0" borderId="0" xfId="0" applyNumberFormat="1"/>
    <xf numFmtId="0" fontId="9" fillId="4" borderId="0" xfId="0" applyFont="1" applyFill="1" applyAlignment="1">
      <alignment horizontal="center"/>
    </xf>
    <xf numFmtId="0" fontId="2" fillId="9" borderId="7" xfId="0" applyFont="1" applyFill="1" applyBorder="1" applyAlignment="1">
      <alignment horizontal="center" vertical="center"/>
    </xf>
    <xf numFmtId="0" fontId="0" fillId="0" borderId="0" xfId="0" applyFill="1"/>
    <xf numFmtId="164" fontId="21" fillId="0" borderId="17" xfId="0" applyNumberFormat="1" applyFont="1" applyFill="1" applyBorder="1" applyAlignment="1">
      <alignment horizontal="center" vertical="center"/>
    </xf>
    <xf numFmtId="0" fontId="2" fillId="0" borderId="18" xfId="0" applyFont="1" applyFill="1" applyBorder="1" applyAlignment="1">
      <alignment vertical="center"/>
    </xf>
    <xf numFmtId="0" fontId="2" fillId="0" borderId="0" xfId="0" applyFont="1" applyFill="1" applyBorder="1" applyAlignment="1">
      <alignment vertical="center"/>
    </xf>
    <xf numFmtId="0" fontId="2" fillId="0" borderId="19" xfId="0" applyFont="1" applyFill="1" applyBorder="1" applyAlignment="1">
      <alignment vertical="center"/>
    </xf>
    <xf numFmtId="0" fontId="36" fillId="4" borderId="0" xfId="0" applyFont="1" applyFill="1"/>
    <xf numFmtId="164" fontId="33" fillId="0" borderId="0" xfId="0" applyNumberFormat="1" applyFont="1"/>
    <xf numFmtId="0" fontId="31" fillId="7" borderId="7" xfId="0" applyFont="1" applyFill="1" applyBorder="1"/>
    <xf numFmtId="0" fontId="33" fillId="7" borderId="7" xfId="0" applyFont="1" applyFill="1" applyBorder="1"/>
    <xf numFmtId="167" fontId="8" fillId="14" borderId="7" xfId="1" applyNumberFormat="1" applyFont="1" applyFill="1" applyBorder="1" applyAlignment="1">
      <alignment horizontal="right" vertical="center"/>
    </xf>
    <xf numFmtId="165" fontId="8" fillId="14" borderId="7" xfId="0" applyNumberFormat="1" applyFont="1" applyFill="1" applyBorder="1" applyAlignment="1">
      <alignment horizontal="right" vertical="center"/>
    </xf>
    <xf numFmtId="167" fontId="13" fillId="14" borderId="7" xfId="1" applyNumberFormat="1" applyFont="1" applyFill="1" applyBorder="1"/>
    <xf numFmtId="165" fontId="2" fillId="7" borderId="16" xfId="1" applyNumberFormat="1" applyFont="1" applyFill="1" applyBorder="1" applyAlignment="1">
      <alignment horizontal="center"/>
    </xf>
    <xf numFmtId="165" fontId="2" fillId="8" borderId="0" xfId="1" applyNumberFormat="1" applyFont="1" applyFill="1" applyAlignment="1">
      <alignment horizontal="center"/>
    </xf>
    <xf numFmtId="165" fontId="2" fillId="13" borderId="7" xfId="1" applyNumberFormat="1" applyFont="1" applyFill="1" applyBorder="1"/>
    <xf numFmtId="44" fontId="2" fillId="0" borderId="16" xfId="1" applyFont="1" applyBorder="1" applyAlignment="1">
      <alignment horizontal="center"/>
    </xf>
    <xf numFmtId="44" fontId="0" fillId="10" borderId="7" xfId="1" applyFont="1" applyFill="1" applyBorder="1"/>
    <xf numFmtId="0" fontId="2" fillId="0" borderId="0" xfId="0" applyFont="1" applyAlignment="1">
      <alignment vertical="center"/>
    </xf>
    <xf numFmtId="0" fontId="9" fillId="4" borderId="0" xfId="0" applyFont="1" applyFill="1" applyAlignment="1">
      <alignment horizontal="center"/>
    </xf>
    <xf numFmtId="0" fontId="0" fillId="0" borderId="0" xfId="0" applyFont="1"/>
    <xf numFmtId="167" fontId="1" fillId="0" borderId="0" xfId="1" applyNumberFormat="1" applyFont="1"/>
    <xf numFmtId="0" fontId="2" fillId="5" borderId="5" xfId="0" applyFont="1" applyFill="1" applyBorder="1" applyAlignment="1">
      <alignment horizontal="center"/>
    </xf>
    <xf numFmtId="0" fontId="9" fillId="4" borderId="0" xfId="0" applyFont="1" applyFill="1" applyAlignment="1">
      <alignment horizontal="center"/>
    </xf>
    <xf numFmtId="0" fontId="2" fillId="5" borderId="5" xfId="0" applyFont="1" applyFill="1" applyBorder="1" applyAlignment="1"/>
    <xf numFmtId="44" fontId="15" fillId="0" borderId="7" xfId="1" applyFont="1" applyFill="1" applyBorder="1" applyAlignment="1">
      <alignment horizontal="center" vertical="center"/>
    </xf>
    <xf numFmtId="44" fontId="7" fillId="7" borderId="7" xfId="1" applyFont="1" applyFill="1" applyBorder="1" applyAlignment="1">
      <alignment horizontal="center" vertical="center"/>
    </xf>
    <xf numFmtId="44" fontId="7" fillId="7" borderId="7" xfId="1" applyFont="1" applyFill="1" applyBorder="1" applyAlignment="1">
      <alignment horizontal="right" vertical="center"/>
    </xf>
    <xf numFmtId="0" fontId="11" fillId="5" borderId="7" xfId="0" applyFont="1" applyFill="1" applyBorder="1" applyAlignment="1">
      <alignment horizontal="center" vertical="center"/>
    </xf>
    <xf numFmtId="4" fontId="0" fillId="0" borderId="7" xfId="0" applyNumberFormat="1" applyBorder="1"/>
    <xf numFmtId="0" fontId="2" fillId="0" borderId="0" xfId="0" applyFont="1"/>
    <xf numFmtId="14" fontId="30" fillId="7" borderId="7" xfId="0" applyNumberFormat="1" applyFont="1" applyFill="1" applyBorder="1"/>
    <xf numFmtId="14" fontId="0" fillId="0" borderId="0" xfId="0" applyNumberFormat="1"/>
    <xf numFmtId="0" fontId="8" fillId="0" borderId="0" xfId="0" applyNumberFormat="1" applyFont="1" applyAlignment="1">
      <alignment horizontal="center"/>
    </xf>
    <xf numFmtId="0" fontId="8" fillId="0" borderId="0" xfId="0" applyNumberFormat="1" applyFont="1" applyFill="1" applyAlignment="1">
      <alignment horizontal="center"/>
    </xf>
    <xf numFmtId="0" fontId="0" fillId="0" borderId="0" xfId="0" applyNumberFormat="1"/>
    <xf numFmtId="0" fontId="10" fillId="3" borderId="1"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5" borderId="6" xfId="0" applyFont="1" applyFill="1" applyBorder="1" applyAlignment="1">
      <alignment horizontal="center"/>
    </xf>
    <xf numFmtId="0" fontId="17" fillId="0" borderId="7" xfId="0" applyFont="1" applyBorder="1" applyAlignment="1">
      <alignment horizontal="center"/>
    </xf>
    <xf numFmtId="0" fontId="5" fillId="3" borderId="0" xfId="0" applyFont="1" applyFill="1" applyAlignment="1">
      <alignment horizontal="center"/>
    </xf>
    <xf numFmtId="0" fontId="6" fillId="3" borderId="0" xfId="0" applyFont="1" applyFill="1" applyAlignment="1">
      <alignment horizontal="center"/>
    </xf>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3" fillId="6" borderId="6" xfId="0" applyFont="1" applyFill="1" applyBorder="1" applyAlignment="1">
      <alignment horizontal="center" vertical="center"/>
    </xf>
    <xf numFmtId="0" fontId="14"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4" fillId="2" borderId="0" xfId="0" applyFont="1" applyFill="1" applyAlignment="1">
      <alignment horizontal="center"/>
    </xf>
    <xf numFmtId="0" fontId="2" fillId="8" borderId="0" xfId="0" applyFont="1" applyFill="1" applyAlignment="1">
      <alignment horizontal="center"/>
    </xf>
    <xf numFmtId="0" fontId="2" fillId="10" borderId="4" xfId="0" applyFont="1" applyFill="1" applyBorder="1" applyAlignment="1">
      <alignment horizontal="left"/>
    </xf>
    <xf numFmtId="0" fontId="2" fillId="10" borderId="5" xfId="0" applyFont="1" applyFill="1" applyBorder="1" applyAlignment="1">
      <alignment horizontal="left"/>
    </xf>
    <xf numFmtId="0" fontId="2" fillId="10" borderId="6" xfId="0" applyFont="1" applyFill="1" applyBorder="1" applyAlignment="1">
      <alignment horizontal="left"/>
    </xf>
    <xf numFmtId="0" fontId="0" fillId="0" borderId="0" xfId="0" applyAlignment="1">
      <alignment horizontal="center"/>
    </xf>
    <xf numFmtId="4" fontId="0" fillId="0" borderId="0" xfId="0" applyNumberFormat="1"/>
    <xf numFmtId="4" fontId="2" fillId="8" borderId="0" xfId="0" applyNumberFormat="1" applyFont="1" applyFill="1"/>
    <xf numFmtId="0" fontId="2" fillId="9" borderId="4" xfId="0" applyFont="1" applyFill="1" applyBorder="1" applyAlignment="1">
      <alignment horizontal="left"/>
    </xf>
    <xf numFmtId="0" fontId="2" fillId="9" borderId="5" xfId="0" applyFont="1" applyFill="1" applyBorder="1" applyAlignment="1">
      <alignment horizontal="left"/>
    </xf>
    <xf numFmtId="0" fontId="2" fillId="9" borderId="6" xfId="0" applyFont="1" applyFill="1" applyBorder="1" applyAlignment="1">
      <alignment horizontal="left"/>
    </xf>
    <xf numFmtId="0" fontId="23" fillId="0" borderId="0" xfId="0" applyFont="1" applyAlignment="1">
      <alignment horizontal="center" wrapText="1"/>
    </xf>
    <xf numFmtId="0" fontId="9" fillId="4" borderId="0" xfId="0" applyFont="1" applyFill="1" applyAlignment="1">
      <alignment horizontal="center"/>
    </xf>
    <xf numFmtId="0" fontId="3" fillId="6" borderId="0" xfId="0" applyFont="1" applyFill="1" applyAlignment="1">
      <alignment horizontal="center"/>
    </xf>
    <xf numFmtId="0" fontId="2" fillId="8" borderId="25" xfId="0" applyFont="1" applyFill="1" applyBorder="1" applyAlignment="1">
      <alignment horizontal="center"/>
    </xf>
    <xf numFmtId="0" fontId="2" fillId="13" borderId="4" xfId="0" applyFont="1" applyFill="1" applyBorder="1" applyAlignment="1">
      <alignment horizontal="left"/>
    </xf>
    <xf numFmtId="0" fontId="2" fillId="13" borderId="5" xfId="0" applyFont="1" applyFill="1" applyBorder="1" applyAlignment="1">
      <alignment horizontal="left"/>
    </xf>
    <xf numFmtId="0" fontId="2" fillId="13" borderId="6" xfId="0" applyFont="1" applyFill="1" applyBorder="1" applyAlignment="1">
      <alignment horizontal="left"/>
    </xf>
    <xf numFmtId="0" fontId="22" fillId="7" borderId="15" xfId="0" applyFont="1" applyFill="1" applyBorder="1" applyAlignment="1">
      <alignment horizontal="center" vertical="center"/>
    </xf>
    <xf numFmtId="0" fontId="22" fillId="7" borderId="16" xfId="0" applyFont="1" applyFill="1" applyBorder="1" applyAlignment="1">
      <alignment horizontal="center" vertical="center"/>
    </xf>
    <xf numFmtId="0" fontId="2" fillId="16" borderId="0" xfId="0" applyFont="1" applyFill="1" applyAlignment="1">
      <alignment horizontal="center"/>
    </xf>
    <xf numFmtId="0" fontId="2" fillId="8" borderId="24" xfId="0" applyFont="1" applyFill="1" applyBorder="1" applyAlignment="1">
      <alignment horizontal="center"/>
    </xf>
    <xf numFmtId="0" fontId="5" fillId="12" borderId="0" xfId="0" applyFont="1" applyFill="1" applyAlignment="1">
      <alignment horizontal="center"/>
    </xf>
    <xf numFmtId="0" fontId="7" fillId="0" borderId="16" xfId="0" applyFont="1" applyFill="1" applyBorder="1" applyAlignment="1">
      <alignment horizontal="center"/>
    </xf>
    <xf numFmtId="0" fontId="19" fillId="12" borderId="0" xfId="0" applyFont="1" applyFill="1" applyAlignment="1">
      <alignment horizontal="center"/>
    </xf>
    <xf numFmtId="0" fontId="18" fillId="12" borderId="10" xfId="0" applyFont="1" applyFill="1" applyBorder="1" applyAlignment="1">
      <alignment horizontal="center"/>
    </xf>
    <xf numFmtId="0" fontId="18" fillId="12" borderId="11" xfId="0" applyFont="1" applyFill="1" applyBorder="1" applyAlignment="1">
      <alignment horizontal="center"/>
    </xf>
    <xf numFmtId="0" fontId="19" fillId="12" borderId="12" xfId="0" applyFont="1" applyFill="1" applyBorder="1" applyAlignment="1">
      <alignment horizontal="center"/>
    </xf>
    <xf numFmtId="0" fontId="19" fillId="12" borderId="13" xfId="0" applyFont="1" applyFill="1" applyBorder="1" applyAlignment="1">
      <alignment horizontal="center"/>
    </xf>
    <xf numFmtId="0" fontId="2" fillId="0" borderId="0" xfId="0" applyFont="1" applyAlignment="1">
      <alignment vertical="center"/>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6" xfId="0" applyFont="1" applyFill="1" applyBorder="1" applyAlignment="1">
      <alignment horizontal="center" vertical="center"/>
    </xf>
    <xf numFmtId="0" fontId="5" fillId="3" borderId="7" xfId="0" applyFont="1" applyFill="1" applyBorder="1" applyAlignment="1">
      <alignment horizontal="center"/>
    </xf>
    <xf numFmtId="0" fontId="21" fillId="0" borderId="17" xfId="0" applyFont="1" applyBorder="1" applyAlignment="1">
      <alignment horizontal="center" vertical="center"/>
    </xf>
    <xf numFmtId="0" fontId="21" fillId="0" borderId="14" xfId="0" applyFont="1" applyBorder="1" applyAlignment="1">
      <alignment horizontal="center" vertical="center"/>
    </xf>
    <xf numFmtId="0" fontId="21" fillId="0" borderId="8" xfId="0" applyFont="1" applyBorder="1" applyAlignment="1">
      <alignment horizontal="center" vertical="center"/>
    </xf>
    <xf numFmtId="0" fontId="35" fillId="3" borderId="0" xfId="0" applyFont="1" applyFill="1" applyBorder="1" applyAlignment="1">
      <alignment horizontal="center"/>
    </xf>
    <xf numFmtId="0" fontId="6" fillId="7" borderId="7" xfId="0" applyFont="1" applyFill="1" applyBorder="1" applyAlignment="1">
      <alignment horizontal="center"/>
    </xf>
    <xf numFmtId="0" fontId="38" fillId="9" borderId="20" xfId="0" applyFont="1" applyFill="1" applyBorder="1" applyAlignment="1">
      <alignment horizontal="center" vertical="center"/>
    </xf>
    <xf numFmtId="0" fontId="38" fillId="9" borderId="21" xfId="0" applyFont="1" applyFill="1" applyBorder="1" applyAlignment="1">
      <alignment horizontal="center" vertical="center"/>
    </xf>
    <xf numFmtId="0" fontId="38" fillId="9" borderId="22"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0" xfId="0" applyFont="1" applyFill="1" applyBorder="1" applyAlignment="1">
      <alignment horizontal="center" vertical="center"/>
    </xf>
  </cellXfs>
  <cellStyles count="3">
    <cellStyle name="Moeda" xfId="1" builtinId="4"/>
    <cellStyle name="Normal" xfId="0" builtinId="0"/>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2345531</xdr:colOff>
      <xdr:row>0</xdr:row>
      <xdr:rowOff>145256</xdr:rowOff>
    </xdr:from>
    <xdr:to>
      <xdr:col>11</xdr:col>
      <xdr:colOff>126206</xdr:colOff>
      <xdr:row>5</xdr:row>
      <xdr:rowOff>127000</xdr:rowOff>
    </xdr:to>
    <xdr:sp macro="" textlink="">
      <xdr:nvSpPr>
        <xdr:cNvPr id="2" name="CaixaDeTexto 1"/>
        <xdr:cNvSpPr txBox="1"/>
      </xdr:nvSpPr>
      <xdr:spPr>
        <a:xfrm>
          <a:off x="2959364" y="145256"/>
          <a:ext cx="7051675" cy="9342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800" b="1" baseline="0"/>
            <a:t>PROJETADO E REALIZADO - PASSAGEM AÉREA</a:t>
          </a:r>
        </a:p>
        <a:p>
          <a:pPr algn="ctr"/>
          <a:r>
            <a:rPr lang="pt-BR" sz="1800" b="1" baseline="0">
              <a:solidFill>
                <a:schemeClr val="dk1"/>
              </a:solidFill>
              <a:latin typeface="+mn-lt"/>
              <a:ea typeface="+mn-ea"/>
              <a:cs typeface="+mn-cs"/>
            </a:rPr>
            <a:t>PREPARAÇÃO DAS SELEÇÕES PARALÍMPICAS PERMANENTES </a:t>
          </a:r>
          <a:r>
            <a:rPr lang="pt-BR" sz="1800" b="1" baseline="0"/>
            <a:t>- 2014/2015</a:t>
          </a:r>
        </a:p>
        <a:p>
          <a:pPr algn="ctr"/>
          <a:r>
            <a:rPr lang="pt-BR" sz="1800" b="1" baseline="0"/>
            <a:t>MODALIDADE: CICLISMO </a:t>
          </a:r>
        </a:p>
      </xdr:txBody>
    </xdr:sp>
    <xdr:clientData/>
  </xdr:twoCellAnchor>
  <xdr:twoCellAnchor>
    <xdr:from>
      <xdr:col>0</xdr:col>
      <xdr:colOff>135731</xdr:colOff>
      <xdr:row>0</xdr:row>
      <xdr:rowOff>102394</xdr:rowOff>
    </xdr:from>
    <xdr:to>
      <xdr:col>1</xdr:col>
      <xdr:colOff>247182</xdr:colOff>
      <xdr:row>5</xdr:row>
      <xdr:rowOff>7144</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135731" y="102394"/>
          <a:ext cx="721051" cy="8572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145256</xdr:rowOff>
    </xdr:from>
    <xdr:to>
      <xdr:col>7</xdr:col>
      <xdr:colOff>0</xdr:colOff>
      <xdr:row>5</xdr:row>
      <xdr:rowOff>152400</xdr:rowOff>
    </xdr:to>
    <xdr:sp macro="" textlink="">
      <xdr:nvSpPr>
        <xdr:cNvPr id="2" name="CaixaDeTexto 1"/>
        <xdr:cNvSpPr txBox="1"/>
      </xdr:nvSpPr>
      <xdr:spPr>
        <a:xfrm>
          <a:off x="3507581" y="145256"/>
          <a:ext cx="8941594" cy="959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800" b="1" baseline="0">
              <a:solidFill>
                <a:schemeClr val="dk1"/>
              </a:solidFill>
              <a:latin typeface="+mn-lt"/>
              <a:ea typeface="+mn-ea"/>
              <a:cs typeface="+mn-cs"/>
            </a:rPr>
            <a:t>PROJETADO E REALIZADO - HOSPEDAGEM</a:t>
          </a:r>
        </a:p>
        <a:p>
          <a:pPr marL="0" indent="0" algn="ctr"/>
          <a:r>
            <a:rPr lang="pt-BR" sz="1800" b="1" baseline="0">
              <a:solidFill>
                <a:schemeClr val="dk1"/>
              </a:solidFill>
              <a:latin typeface="+mn-lt"/>
              <a:ea typeface="+mn-ea"/>
              <a:cs typeface="+mn-cs"/>
            </a:rPr>
            <a:t>PREPARAÇÃO DAS SELEÇÕES PARALÍMPICAS PERMANENTES - 2014/2015</a:t>
          </a:r>
        </a:p>
        <a:p>
          <a:pPr marL="0" indent="0" algn="ctr"/>
          <a:r>
            <a:rPr lang="pt-BR" sz="1800" b="1" baseline="0">
              <a:solidFill>
                <a:schemeClr val="dk1"/>
              </a:solidFill>
              <a:latin typeface="+mn-lt"/>
              <a:ea typeface="+mn-ea"/>
              <a:cs typeface="+mn-cs"/>
            </a:rPr>
            <a:t>MODALIDADE: CICLISMO </a:t>
          </a:r>
        </a:p>
      </xdr:txBody>
    </xdr:sp>
    <xdr:clientData/>
  </xdr:twoCellAnchor>
  <xdr:twoCellAnchor>
    <xdr:from>
      <xdr:col>0</xdr:col>
      <xdr:colOff>135731</xdr:colOff>
      <xdr:row>0</xdr:row>
      <xdr:rowOff>102394</xdr:rowOff>
    </xdr:from>
    <xdr:to>
      <xdr:col>2</xdr:col>
      <xdr:colOff>247182</xdr:colOff>
      <xdr:row>5</xdr:row>
      <xdr:rowOff>7144</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135731" y="102394"/>
          <a:ext cx="721051" cy="857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2381</xdr:colOff>
      <xdr:row>0</xdr:row>
      <xdr:rowOff>145256</xdr:rowOff>
    </xdr:from>
    <xdr:to>
      <xdr:col>17</xdr:col>
      <xdr:colOff>152400</xdr:colOff>
      <xdr:row>6</xdr:row>
      <xdr:rowOff>57150</xdr:rowOff>
    </xdr:to>
    <xdr:sp macro="" textlink="">
      <xdr:nvSpPr>
        <xdr:cNvPr id="2" name="CaixaDeTexto 1"/>
        <xdr:cNvSpPr txBox="1"/>
      </xdr:nvSpPr>
      <xdr:spPr>
        <a:xfrm>
          <a:off x="3155156" y="145256"/>
          <a:ext cx="8322469" cy="10548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800" b="1" baseline="0">
              <a:solidFill>
                <a:schemeClr val="dk1"/>
              </a:solidFill>
              <a:latin typeface="+mn-lt"/>
              <a:ea typeface="+mn-ea"/>
              <a:cs typeface="+mn-cs"/>
            </a:rPr>
            <a:t>PROJETADO E REALIZADO - ALIMENTAÇÃO</a:t>
          </a:r>
        </a:p>
        <a:p>
          <a:pPr marL="0" indent="0" algn="ctr"/>
          <a:r>
            <a:rPr lang="pt-BR" sz="1800" b="1" baseline="0">
              <a:solidFill>
                <a:schemeClr val="dk1"/>
              </a:solidFill>
              <a:latin typeface="+mn-lt"/>
              <a:ea typeface="+mn-ea"/>
              <a:cs typeface="+mn-cs"/>
            </a:rPr>
            <a:t>PREPARAÇÃO DAS SELEÇÕES PARALÍMPICAS PERMANENTES - 2014/2015</a:t>
          </a:r>
        </a:p>
        <a:p>
          <a:pPr marL="0" indent="0" algn="ctr"/>
          <a:r>
            <a:rPr lang="pt-BR" sz="1800" b="1" baseline="0">
              <a:solidFill>
                <a:schemeClr val="dk1"/>
              </a:solidFill>
              <a:latin typeface="+mn-lt"/>
              <a:ea typeface="+mn-ea"/>
              <a:cs typeface="+mn-cs"/>
            </a:rPr>
            <a:t>MODALIDADE: CICLISMO </a:t>
          </a:r>
        </a:p>
      </xdr:txBody>
    </xdr:sp>
    <xdr:clientData/>
  </xdr:twoCellAnchor>
  <xdr:twoCellAnchor>
    <xdr:from>
      <xdr:col>3</xdr:col>
      <xdr:colOff>135731</xdr:colOff>
      <xdr:row>0</xdr:row>
      <xdr:rowOff>102394</xdr:rowOff>
    </xdr:from>
    <xdr:to>
      <xdr:col>4</xdr:col>
      <xdr:colOff>247182</xdr:colOff>
      <xdr:row>5</xdr:row>
      <xdr:rowOff>7144</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135731" y="102394"/>
          <a:ext cx="721051" cy="8572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2381</xdr:colOff>
      <xdr:row>0</xdr:row>
      <xdr:rowOff>145256</xdr:rowOff>
    </xdr:from>
    <xdr:to>
      <xdr:col>15</xdr:col>
      <xdr:colOff>152400</xdr:colOff>
      <xdr:row>6</xdr:row>
      <xdr:rowOff>9525</xdr:rowOff>
    </xdr:to>
    <xdr:sp macro="" textlink="">
      <xdr:nvSpPr>
        <xdr:cNvPr id="4" name="CaixaDeTexto 3"/>
        <xdr:cNvSpPr txBox="1"/>
      </xdr:nvSpPr>
      <xdr:spPr>
        <a:xfrm>
          <a:off x="3155156" y="145256"/>
          <a:ext cx="9827419" cy="10072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800" b="1" baseline="0">
              <a:solidFill>
                <a:schemeClr val="dk1"/>
              </a:solidFill>
              <a:latin typeface="+mn-lt"/>
              <a:ea typeface="+mn-ea"/>
              <a:cs typeface="+mn-cs"/>
            </a:rPr>
            <a:t>PROJETADO E REALIZADO - TRANSPORTE</a:t>
          </a:r>
        </a:p>
        <a:p>
          <a:pPr marL="0" indent="0" algn="ctr"/>
          <a:r>
            <a:rPr lang="pt-BR" sz="1800" b="1" baseline="0">
              <a:solidFill>
                <a:schemeClr val="dk1"/>
              </a:solidFill>
              <a:latin typeface="+mn-lt"/>
              <a:ea typeface="+mn-ea"/>
              <a:cs typeface="+mn-cs"/>
            </a:rPr>
            <a:t>PREPARAÇÃO DAS SELEÇÕES PARALÍMPICAS PERMANENTES - 2014/2015</a:t>
          </a:r>
        </a:p>
        <a:p>
          <a:pPr marL="0" indent="0" algn="ctr"/>
          <a:r>
            <a:rPr lang="pt-BR" sz="1800" b="1" baseline="0">
              <a:solidFill>
                <a:schemeClr val="dk1"/>
              </a:solidFill>
              <a:latin typeface="+mn-lt"/>
              <a:ea typeface="+mn-ea"/>
              <a:cs typeface="+mn-cs"/>
            </a:rPr>
            <a:t>MODALIDADE: CICLISMO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859631</xdr:colOff>
      <xdr:row>1</xdr:row>
      <xdr:rowOff>40481</xdr:rowOff>
    </xdr:from>
    <xdr:to>
      <xdr:col>12</xdr:col>
      <xdr:colOff>447675</xdr:colOff>
      <xdr:row>6</xdr:row>
      <xdr:rowOff>85725</xdr:rowOff>
    </xdr:to>
    <xdr:sp macro="" textlink="">
      <xdr:nvSpPr>
        <xdr:cNvPr id="2" name="CaixaDeTexto 1"/>
        <xdr:cNvSpPr txBox="1"/>
      </xdr:nvSpPr>
      <xdr:spPr>
        <a:xfrm>
          <a:off x="1469231" y="230981"/>
          <a:ext cx="10960894" cy="9977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800" b="1" baseline="0">
              <a:solidFill>
                <a:schemeClr val="dk1"/>
              </a:solidFill>
              <a:latin typeface="+mn-lt"/>
              <a:ea typeface="+mn-ea"/>
              <a:cs typeface="+mn-cs"/>
            </a:rPr>
            <a:t>PROJETADO E REALIZADO - SEGURO VIAGEM</a:t>
          </a:r>
        </a:p>
        <a:p>
          <a:pPr marL="0" indent="0" algn="ctr"/>
          <a:r>
            <a:rPr lang="pt-BR" sz="1800" b="1" baseline="0">
              <a:solidFill>
                <a:schemeClr val="dk1"/>
              </a:solidFill>
              <a:latin typeface="+mn-lt"/>
              <a:ea typeface="+mn-ea"/>
              <a:cs typeface="+mn-cs"/>
            </a:rPr>
            <a:t>PREPARAÇÃO DAS SELEÇÕES PARALÍMPICAS PERMANENTES - 2014/2015</a:t>
          </a:r>
        </a:p>
        <a:p>
          <a:pPr marL="0" indent="0" algn="ctr"/>
          <a:r>
            <a:rPr lang="pt-BR" sz="1800" b="1" baseline="0">
              <a:solidFill>
                <a:schemeClr val="dk1"/>
              </a:solidFill>
              <a:latin typeface="+mn-lt"/>
              <a:ea typeface="+mn-ea"/>
              <a:cs typeface="+mn-cs"/>
            </a:rPr>
            <a:t>MODALIDADE: CICLISMO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119592</xdr:colOff>
      <xdr:row>0</xdr:row>
      <xdr:rowOff>155575</xdr:rowOff>
    </xdr:from>
    <xdr:to>
      <xdr:col>0</xdr:col>
      <xdr:colOff>843492</xdr:colOff>
      <xdr:row>5</xdr:row>
      <xdr:rowOff>60325</xdr:rowOff>
    </xdr:to>
    <xdr:pic>
      <xdr:nvPicPr>
        <xdr:cNvPr id="2" name="Picture 1" descr="Logo_CPB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92" y="155575"/>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2752724</xdr:colOff>
      <xdr:row>1</xdr:row>
      <xdr:rowOff>47625</xdr:rowOff>
    </xdr:from>
    <xdr:to>
      <xdr:col>11</xdr:col>
      <xdr:colOff>590550</xdr:colOff>
      <xdr:row>5</xdr:row>
      <xdr:rowOff>158750</xdr:rowOff>
    </xdr:to>
    <xdr:sp macro="" textlink="">
      <xdr:nvSpPr>
        <xdr:cNvPr id="3" name="CaixaDeTexto 2"/>
        <xdr:cNvSpPr txBox="1"/>
      </xdr:nvSpPr>
      <xdr:spPr>
        <a:xfrm>
          <a:off x="2752724" y="238125"/>
          <a:ext cx="11506201" cy="87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400" b="1" baseline="0"/>
            <a:t>PROJETADO E REALIZADO - PRÓ-LABORE</a:t>
          </a:r>
        </a:p>
        <a:p>
          <a:pPr algn="ctr"/>
          <a:r>
            <a:rPr lang="pt-BR" sz="1400" b="1" baseline="0"/>
            <a:t>PREPARAÇÃO DAS SELEÇÕES PARALÍMPICA PERMANENTES - 2013</a:t>
          </a:r>
        </a:p>
        <a:p>
          <a:pPr algn="ctr"/>
          <a:r>
            <a:rPr lang="pt-BR" sz="1400" b="1" baseline="0"/>
            <a:t>- ATLETISMO - </a:t>
          </a:r>
          <a:endParaRPr lang="pt-BR" sz="1400" b="1"/>
        </a:p>
      </xdr:txBody>
    </xdr:sp>
    <xdr:clientData/>
  </xdr:twoCellAnchor>
  <xdr:twoCellAnchor>
    <xdr:from>
      <xdr:col>0</xdr:col>
      <xdr:colOff>2752724</xdr:colOff>
      <xdr:row>1</xdr:row>
      <xdr:rowOff>47625</xdr:rowOff>
    </xdr:from>
    <xdr:to>
      <xdr:col>8</xdr:col>
      <xdr:colOff>1659465</xdr:colOff>
      <xdr:row>5</xdr:row>
      <xdr:rowOff>158750</xdr:rowOff>
    </xdr:to>
    <xdr:sp macro="" textlink="">
      <xdr:nvSpPr>
        <xdr:cNvPr id="4" name="CaixaDeTexto 3"/>
        <xdr:cNvSpPr txBox="1"/>
      </xdr:nvSpPr>
      <xdr:spPr>
        <a:xfrm>
          <a:off x="2752724" y="238125"/>
          <a:ext cx="8793691" cy="87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400" b="1" baseline="0"/>
            <a:t>PROJETADO E REALIZADO - PRÓ-LABORE</a:t>
          </a:r>
        </a:p>
        <a:p>
          <a:pPr algn="ctr"/>
          <a:r>
            <a:rPr lang="pt-BR" sz="1400" b="1" baseline="0"/>
            <a:t>PREPARAÇÃO DAS SELEÇÕES PARALÍMPICA PERMANENTES - 2014/2015</a:t>
          </a:r>
        </a:p>
        <a:p>
          <a:pPr algn="ctr"/>
          <a:r>
            <a:rPr lang="pt-BR" sz="1400" b="1" baseline="0"/>
            <a:t> MODALIDADE:  CICLISMO</a:t>
          </a:r>
          <a:endParaRPr lang="pt-BR" sz="14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695325</xdr:colOff>
      <xdr:row>1</xdr:row>
      <xdr:rowOff>28575</xdr:rowOff>
    </xdr:from>
    <xdr:to>
      <xdr:col>13</xdr:col>
      <xdr:colOff>173566</xdr:colOff>
      <xdr:row>5</xdr:row>
      <xdr:rowOff>139700</xdr:rowOff>
    </xdr:to>
    <xdr:sp macro="" textlink="">
      <xdr:nvSpPr>
        <xdr:cNvPr id="2" name="CaixaDeTexto 1"/>
        <xdr:cNvSpPr txBox="1"/>
      </xdr:nvSpPr>
      <xdr:spPr>
        <a:xfrm>
          <a:off x="1304925" y="219075"/>
          <a:ext cx="9993841" cy="87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400" b="1" baseline="0"/>
            <a:t>PROJETADO E REALIZADO - MATERIAL ESPORTIVO</a:t>
          </a:r>
        </a:p>
        <a:p>
          <a:pPr algn="ctr"/>
          <a:r>
            <a:rPr lang="pt-BR" sz="1400" b="1" baseline="0"/>
            <a:t>PREPARAÇÃO DAS SELEÇÕES PARALÍMPICA PERMANENTES - 2014/2015</a:t>
          </a:r>
        </a:p>
        <a:p>
          <a:pPr algn="ctr"/>
          <a:r>
            <a:rPr lang="pt-BR" sz="1400" b="1" baseline="0"/>
            <a:t> MODALIDADE:  CICLISMO</a:t>
          </a:r>
          <a:endParaRPr lang="pt-BR" sz="1400" b="1"/>
        </a:p>
      </xdr:txBody>
    </xdr:sp>
    <xdr:clientData/>
  </xdr:twoCellAnchor>
  <xdr:twoCellAnchor>
    <xdr:from>
      <xdr:col>0</xdr:col>
      <xdr:colOff>95250</xdr:colOff>
      <xdr:row>1</xdr:row>
      <xdr:rowOff>0</xdr:rowOff>
    </xdr:from>
    <xdr:to>
      <xdr:col>1</xdr:col>
      <xdr:colOff>263465</xdr:colOff>
      <xdr:row>5</xdr:row>
      <xdr:rowOff>73632</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95250" y="190500"/>
          <a:ext cx="777815" cy="835632"/>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342900</xdr:colOff>
      <xdr:row>1</xdr:row>
      <xdr:rowOff>85726</xdr:rowOff>
    </xdr:from>
    <xdr:to>
      <xdr:col>10</xdr:col>
      <xdr:colOff>1409700</xdr:colOff>
      <xdr:row>5</xdr:row>
      <xdr:rowOff>19050</xdr:rowOff>
    </xdr:to>
    <xdr:sp macro="" textlink="">
      <xdr:nvSpPr>
        <xdr:cNvPr id="2" name="CaixaDeTexto 1"/>
        <xdr:cNvSpPr txBox="1"/>
      </xdr:nvSpPr>
      <xdr:spPr>
        <a:xfrm>
          <a:off x="952500" y="276226"/>
          <a:ext cx="6972300" cy="695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800" b="1" baseline="0"/>
            <a:t>PROJETADO E REALIZADO - CONSOLIDADO GERAL</a:t>
          </a:r>
        </a:p>
        <a:p>
          <a:pPr algn="ctr"/>
          <a:r>
            <a:rPr lang="pt-BR" sz="1800" b="1" baseline="0"/>
            <a:t>PREPARAÇÃO DA SELEÇÃO DE CICLISMO - 2014/2015</a:t>
          </a:r>
        </a:p>
      </xdr:txBody>
    </xdr:sp>
    <xdr:clientData/>
  </xdr:twoCellAnchor>
  <xdr:twoCellAnchor>
    <xdr:from>
      <xdr:col>0</xdr:col>
      <xdr:colOff>127059</xdr:colOff>
      <xdr:row>0</xdr:row>
      <xdr:rowOff>114300</xdr:rowOff>
    </xdr:from>
    <xdr:to>
      <xdr:col>1</xdr:col>
      <xdr:colOff>295274</xdr:colOff>
      <xdr:row>4</xdr:row>
      <xdr:rowOff>187932</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127059" y="114300"/>
          <a:ext cx="777815" cy="83563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rvafct1\dce\SICONV\Projetos_2012\2.%20PROJETO%20PREPARA&#199;&#195;O%20SELE&#199;&#213;ES\8.%20Modalidades_Planilhas%20e%20Cronogramas%20de%20A&#231;&#245;es\Consolidado%20do%20Cronograma%20de%20A&#231;&#245;es_Prepara&#231;&#227;o%20e%20Treinamento%20Londres%2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e Financeiro"/>
      <sheetName val="Consolidado Geral - Preparação "/>
      <sheetName val="Rendimentos"/>
      <sheetName val="Plan2"/>
      <sheetName val="Plan3"/>
    </sheetNames>
    <sheetDataSet>
      <sheetData sheetId="0"/>
      <sheetData sheetId="1">
        <row r="39">
          <cell r="H39">
            <v>0</v>
          </cell>
        </row>
      </sheetData>
      <sheetData sheetId="2"/>
      <sheetData sheetId="3"/>
      <sheetData sheetId="4"/>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3"/>
  <sheetViews>
    <sheetView showGridLines="0" topLeftCell="A130" zoomScale="90" zoomScaleNormal="90" workbookViewId="0">
      <selection activeCell="F158" activeCellId="2" sqref="F117:G117 F137:G137 F158:G160"/>
    </sheetView>
  </sheetViews>
  <sheetFormatPr defaultRowHeight="15" outlineLevelRow="1" outlineLevelCol="1" x14ac:dyDescent="0.25"/>
  <cols>
    <col min="2" max="2" width="45.42578125" bestFit="1" customWidth="1"/>
    <col min="3" max="3" width="19.42578125" customWidth="1"/>
    <col min="4" max="4" width="16.42578125" customWidth="1"/>
    <col min="5" max="5" width="12.5703125" customWidth="1"/>
    <col min="6" max="6" width="9.140625" customWidth="1" outlineLevel="1"/>
    <col min="7" max="7" width="14.140625" customWidth="1" outlineLevel="1"/>
    <col min="8" max="8" width="15" bestFit="1" customWidth="1"/>
    <col min="10" max="10" width="32.28515625" customWidth="1"/>
    <col min="13" max="13" width="13.7109375" customWidth="1"/>
    <col min="14" max="14" width="11.85546875" customWidth="1"/>
    <col min="15" max="15" width="14.85546875" customWidth="1"/>
  </cols>
  <sheetData>
    <row r="1" spans="1:16" x14ac:dyDescent="0.25">
      <c r="A1" s="1"/>
    </row>
    <row r="2" spans="1:16" x14ac:dyDescent="0.25">
      <c r="A2" s="1"/>
    </row>
    <row r="3" spans="1:16" x14ac:dyDescent="0.25">
      <c r="A3" s="1"/>
    </row>
    <row r="4" spans="1:16" x14ac:dyDescent="0.25">
      <c r="A4" s="1"/>
    </row>
    <row r="5" spans="1:16" x14ac:dyDescent="0.25">
      <c r="A5" s="1"/>
    </row>
    <row r="7" spans="1:16" ht="28.5" x14ac:dyDescent="0.45">
      <c r="A7" s="1"/>
      <c r="B7" s="197" t="s">
        <v>0</v>
      </c>
      <c r="C7" s="197"/>
      <c r="D7" s="197"/>
      <c r="E7" s="197"/>
      <c r="F7" s="197"/>
      <c r="G7" s="197"/>
      <c r="H7" s="197"/>
      <c r="I7" s="197"/>
      <c r="J7" s="197"/>
      <c r="K7" s="197"/>
      <c r="L7" s="197"/>
      <c r="M7" s="197"/>
      <c r="N7" s="197"/>
      <c r="O7" s="197"/>
    </row>
    <row r="9" spans="1:16" x14ac:dyDescent="0.25">
      <c r="A9" s="2"/>
    </row>
    <row r="10" spans="1:16" ht="15.75" x14ac:dyDescent="0.25">
      <c r="A10" s="2"/>
      <c r="B10" s="189" t="s">
        <v>177</v>
      </c>
      <c r="C10" s="189"/>
      <c r="D10" s="189"/>
      <c r="E10" s="189"/>
      <c r="F10" s="190"/>
      <c r="G10" s="190"/>
      <c r="H10" s="190"/>
      <c r="I10" s="190"/>
      <c r="J10" s="190"/>
      <c r="K10" s="190"/>
      <c r="L10" s="190"/>
      <c r="M10" s="190"/>
      <c r="N10" s="190"/>
      <c r="O10" s="190"/>
    </row>
    <row r="11" spans="1:16" x14ac:dyDescent="0.25">
      <c r="A11" s="2"/>
      <c r="B11" s="3" t="s">
        <v>124</v>
      </c>
      <c r="C11" s="3"/>
      <c r="D11" s="3"/>
      <c r="E11" s="3"/>
      <c r="F11" s="4" t="s">
        <v>1</v>
      </c>
      <c r="G11" s="5"/>
      <c r="H11" s="5"/>
      <c r="J11" s="5" t="s">
        <v>2</v>
      </c>
      <c r="K11" s="4" t="s">
        <v>3</v>
      </c>
      <c r="L11" s="5"/>
      <c r="M11" s="5"/>
      <c r="N11" s="5"/>
      <c r="O11" s="5"/>
      <c r="P11">
        <v>31</v>
      </c>
    </row>
    <row r="12" spans="1:16" x14ac:dyDescent="0.25">
      <c r="A12" s="2"/>
      <c r="B12" s="6" t="s">
        <v>4</v>
      </c>
      <c r="C12" s="171"/>
      <c r="D12" s="171"/>
      <c r="E12" s="171"/>
      <c r="F12" s="4" t="s">
        <v>73</v>
      </c>
      <c r="G12" s="5"/>
      <c r="H12" s="5"/>
      <c r="J12" s="6" t="s">
        <v>4</v>
      </c>
      <c r="K12" s="4" t="s">
        <v>6</v>
      </c>
      <c r="L12" s="5"/>
      <c r="M12" s="5"/>
      <c r="N12" s="5"/>
      <c r="O12" s="5"/>
    </row>
    <row r="13" spans="1:16" ht="16.5" thickBot="1" x14ac:dyDescent="0.3">
      <c r="A13" s="2"/>
      <c r="B13" s="184" t="s">
        <v>7</v>
      </c>
      <c r="C13" s="184"/>
      <c r="D13" s="184"/>
      <c r="E13" s="184"/>
      <c r="F13" s="184"/>
      <c r="G13" s="184"/>
      <c r="H13" s="184"/>
      <c r="J13" s="184" t="s">
        <v>8</v>
      </c>
      <c r="K13" s="184"/>
      <c r="L13" s="184"/>
      <c r="M13" s="184"/>
      <c r="N13" s="184"/>
      <c r="O13" s="184"/>
    </row>
    <row r="14" spans="1:16" ht="41.25" thickBot="1" x14ac:dyDescent="0.3">
      <c r="A14" s="2"/>
      <c r="B14" s="7" t="s">
        <v>9</v>
      </c>
      <c r="C14" s="7" t="s">
        <v>192</v>
      </c>
      <c r="D14" s="7" t="s">
        <v>193</v>
      </c>
      <c r="E14" s="7" t="s">
        <v>40</v>
      </c>
      <c r="F14" s="7" t="s">
        <v>10</v>
      </c>
      <c r="G14" s="8" t="s">
        <v>185</v>
      </c>
      <c r="H14" s="9" t="s">
        <v>12</v>
      </c>
      <c r="J14" s="10" t="s">
        <v>9</v>
      </c>
      <c r="K14" s="10" t="s">
        <v>10</v>
      </c>
      <c r="L14" s="11" t="s">
        <v>11</v>
      </c>
      <c r="M14" s="12" t="s">
        <v>13</v>
      </c>
      <c r="N14" s="12" t="s">
        <v>14</v>
      </c>
      <c r="O14" s="13" t="s">
        <v>12</v>
      </c>
    </row>
    <row r="15" spans="1:16" ht="15.75" x14ac:dyDescent="0.25">
      <c r="A15" s="2"/>
      <c r="B15" s="191" t="s">
        <v>15</v>
      </c>
      <c r="C15" s="192"/>
      <c r="D15" s="192"/>
      <c r="E15" s="192"/>
      <c r="F15" s="192"/>
      <c r="G15" s="192"/>
      <c r="H15" s="193"/>
      <c r="J15" s="194" t="s">
        <v>15</v>
      </c>
      <c r="K15" s="195"/>
      <c r="L15" s="195"/>
      <c r="M15" s="195"/>
      <c r="N15" s="195"/>
      <c r="O15" s="196"/>
    </row>
    <row r="16" spans="1:16" ht="15.75" outlineLevel="1" x14ac:dyDescent="0.25">
      <c r="A16" s="2"/>
      <c r="B16" s="14" t="s">
        <v>74</v>
      </c>
      <c r="C16" s="14" t="s">
        <v>196</v>
      </c>
      <c r="D16" s="14" t="s">
        <v>194</v>
      </c>
      <c r="E16" s="14" t="s">
        <v>195</v>
      </c>
      <c r="F16" s="14">
        <v>5</v>
      </c>
      <c r="G16" s="173">
        <v>435</v>
      </c>
      <c r="H16" s="15" t="e">
        <f>G16*(F16+#REF!)</f>
        <v>#REF!</v>
      </c>
      <c r="J16" s="14"/>
      <c r="K16" s="14"/>
      <c r="L16" s="15"/>
      <c r="M16" s="15"/>
      <c r="N16" s="19"/>
      <c r="O16" s="18"/>
    </row>
    <row r="17" spans="1:16" outlineLevel="1" x14ac:dyDescent="0.25">
      <c r="A17" s="2"/>
      <c r="B17" s="14" t="s">
        <v>75</v>
      </c>
      <c r="C17" s="14" t="s">
        <v>197</v>
      </c>
      <c r="D17" s="14" t="s">
        <v>194</v>
      </c>
      <c r="E17" s="14" t="s">
        <v>195</v>
      </c>
      <c r="F17" s="14">
        <v>3</v>
      </c>
      <c r="G17" s="173">
        <v>390</v>
      </c>
      <c r="H17" s="15" t="e">
        <f>G17*(F17+#REF!)</f>
        <v>#REF!</v>
      </c>
      <c r="J17" s="14"/>
      <c r="K17" s="14"/>
      <c r="L17" s="15"/>
      <c r="M17" s="15"/>
      <c r="N17" s="18"/>
      <c r="O17" s="18"/>
    </row>
    <row r="18" spans="1:16" outlineLevel="1" x14ac:dyDescent="0.25">
      <c r="A18" s="2"/>
      <c r="B18" s="20" t="s">
        <v>76</v>
      </c>
      <c r="C18" s="20" t="s">
        <v>198</v>
      </c>
      <c r="D18" s="14" t="s">
        <v>194</v>
      </c>
      <c r="E18" s="14" t="s">
        <v>195</v>
      </c>
      <c r="F18" s="20">
        <v>2</v>
      </c>
      <c r="G18" s="174">
        <v>400</v>
      </c>
      <c r="H18" s="15" t="e">
        <f>G18*(F18+#REF!)</f>
        <v>#REF!</v>
      </c>
      <c r="J18" s="20"/>
      <c r="K18" s="20"/>
      <c r="L18" s="21"/>
      <c r="M18" s="15"/>
      <c r="N18" s="22"/>
      <c r="O18" s="18"/>
    </row>
    <row r="19" spans="1:16" outlineLevel="1" x14ac:dyDescent="0.25">
      <c r="A19" s="2"/>
      <c r="B19" s="20" t="s">
        <v>77</v>
      </c>
      <c r="C19" s="20" t="s">
        <v>199</v>
      </c>
      <c r="D19" s="14" t="s">
        <v>194</v>
      </c>
      <c r="E19" s="14" t="s">
        <v>195</v>
      </c>
      <c r="F19" s="20">
        <v>1</v>
      </c>
      <c r="G19" s="174">
        <v>450</v>
      </c>
      <c r="H19" s="15" t="e">
        <f>G19*(F19+#REF!)</f>
        <v>#REF!</v>
      </c>
      <c r="J19" s="20"/>
      <c r="K19" s="20"/>
      <c r="L19" s="21"/>
      <c r="M19" s="15"/>
      <c r="N19" s="22"/>
      <c r="O19" s="18"/>
    </row>
    <row r="20" spans="1:16" outlineLevel="1" x14ac:dyDescent="0.25">
      <c r="A20" s="2"/>
      <c r="B20" s="20" t="s">
        <v>125</v>
      </c>
      <c r="C20" s="20" t="s">
        <v>200</v>
      </c>
      <c r="D20" s="14" t="s">
        <v>194</v>
      </c>
      <c r="E20" s="14" t="s">
        <v>195</v>
      </c>
      <c r="F20" s="20">
        <v>1</v>
      </c>
      <c r="G20" s="174">
        <v>320</v>
      </c>
      <c r="H20" s="15" t="e">
        <f>G20*(F20+#REF!)</f>
        <v>#REF!</v>
      </c>
      <c r="J20" s="16"/>
      <c r="K20" s="17"/>
      <c r="L20" s="18"/>
      <c r="M20" s="18"/>
      <c r="N20" s="22"/>
      <c r="O20" s="18"/>
    </row>
    <row r="21" spans="1:16" outlineLevel="1" x14ac:dyDescent="0.25">
      <c r="A21" s="2"/>
      <c r="B21" s="20"/>
      <c r="C21" s="20"/>
      <c r="D21" s="20"/>
      <c r="E21" s="20"/>
      <c r="F21" s="20"/>
      <c r="G21" s="175"/>
      <c r="H21" s="15" t="e">
        <f>G21*(F21+#REF!)</f>
        <v>#REF!</v>
      </c>
      <c r="J21" s="16"/>
      <c r="K21" s="17"/>
      <c r="L21" s="18"/>
      <c r="M21" s="18"/>
      <c r="N21" s="22"/>
      <c r="O21" s="18"/>
    </row>
    <row r="22" spans="1:16" outlineLevel="1" x14ac:dyDescent="0.25">
      <c r="A22" s="2"/>
      <c r="B22" s="20"/>
      <c r="C22" s="20"/>
      <c r="D22" s="20"/>
      <c r="E22" s="20"/>
      <c r="F22" s="20"/>
      <c r="G22" s="29"/>
      <c r="H22" s="30"/>
      <c r="J22" s="16"/>
      <c r="K22" s="17"/>
      <c r="L22" s="18"/>
      <c r="M22" s="18"/>
      <c r="N22" s="18"/>
      <c r="O22" s="18"/>
    </row>
    <row r="23" spans="1:16" ht="15.75" x14ac:dyDescent="0.25">
      <c r="A23" s="2"/>
      <c r="B23" s="185" t="s">
        <v>19</v>
      </c>
      <c r="C23" s="186"/>
      <c r="D23" s="186"/>
      <c r="E23" s="186"/>
      <c r="F23" s="186"/>
      <c r="G23" s="187"/>
      <c r="H23" s="158" t="e">
        <f>SUM(H16:H22)</f>
        <v>#REF!</v>
      </c>
      <c r="J23" s="185" t="s">
        <v>19</v>
      </c>
      <c r="K23" s="186"/>
      <c r="L23" s="187"/>
      <c r="M23" s="24"/>
      <c r="N23" s="24"/>
      <c r="O23" s="25">
        <f>SUM(O16:O22)</f>
        <v>0</v>
      </c>
    </row>
    <row r="24" spans="1:16" x14ac:dyDescent="0.25">
      <c r="A24" s="2"/>
      <c r="K24" s="188" t="s">
        <v>20</v>
      </c>
      <c r="L24" s="188"/>
      <c r="M24" s="26"/>
      <c r="N24" s="26"/>
      <c r="O24" s="27"/>
    </row>
    <row r="25" spans="1:16" x14ac:dyDescent="0.25">
      <c r="A25" s="2"/>
      <c r="K25" s="31"/>
      <c r="L25" s="31"/>
      <c r="M25" s="31"/>
      <c r="N25" s="31"/>
      <c r="O25" s="32"/>
    </row>
    <row r="26" spans="1:16" ht="15.75" x14ac:dyDescent="0.25">
      <c r="A26" s="2"/>
      <c r="B26" s="189" t="s">
        <v>178</v>
      </c>
      <c r="C26" s="189"/>
      <c r="D26" s="189"/>
      <c r="E26" s="189"/>
      <c r="F26" s="190"/>
      <c r="G26" s="190"/>
      <c r="H26" s="190"/>
      <c r="I26" s="190"/>
      <c r="J26" s="190"/>
      <c r="K26" s="190"/>
      <c r="L26" s="190"/>
      <c r="M26" s="190"/>
      <c r="N26" s="190"/>
      <c r="O26" s="190"/>
    </row>
    <row r="27" spans="1:16" x14ac:dyDescent="0.25">
      <c r="A27" s="2"/>
      <c r="B27" s="3" t="s">
        <v>22</v>
      </c>
      <c r="C27" s="3"/>
      <c r="D27" s="3"/>
      <c r="E27" s="3"/>
      <c r="F27" s="4" t="s">
        <v>1</v>
      </c>
      <c r="G27" s="5"/>
      <c r="H27" s="5"/>
      <c r="J27" s="5" t="s">
        <v>2</v>
      </c>
      <c r="K27" s="4" t="s">
        <v>3</v>
      </c>
      <c r="L27" s="5"/>
      <c r="M27" s="5"/>
      <c r="N27" s="5"/>
      <c r="O27" s="5"/>
    </row>
    <row r="28" spans="1:16" x14ac:dyDescent="0.25">
      <c r="A28" s="2"/>
      <c r="B28" s="6" t="s">
        <v>4</v>
      </c>
      <c r="C28" s="171"/>
      <c r="D28" s="171"/>
      <c r="E28" s="171"/>
      <c r="F28" s="4" t="s">
        <v>126</v>
      </c>
      <c r="G28" s="5"/>
      <c r="H28" s="5"/>
      <c r="J28" s="6" t="s">
        <v>4</v>
      </c>
      <c r="K28" s="4" t="s">
        <v>6</v>
      </c>
      <c r="L28" s="5"/>
      <c r="M28" s="5"/>
      <c r="N28" s="5"/>
      <c r="O28" s="5"/>
      <c r="P28">
        <v>32</v>
      </c>
    </row>
    <row r="29" spans="1:16" ht="16.5" thickBot="1" x14ac:dyDescent="0.3">
      <c r="A29" s="2"/>
      <c r="B29" s="184" t="s">
        <v>7</v>
      </c>
      <c r="C29" s="184"/>
      <c r="D29" s="184"/>
      <c r="E29" s="184"/>
      <c r="F29" s="184"/>
      <c r="G29" s="184"/>
      <c r="H29" s="184"/>
      <c r="J29" s="184" t="s">
        <v>8</v>
      </c>
      <c r="K29" s="184"/>
      <c r="L29" s="184"/>
      <c r="M29" s="184"/>
      <c r="N29" s="184"/>
      <c r="O29" s="184"/>
    </row>
    <row r="30" spans="1:16" ht="41.25" thickBot="1" x14ac:dyDescent="0.3">
      <c r="A30" s="2"/>
      <c r="B30" s="7" t="s">
        <v>9</v>
      </c>
      <c r="C30" s="7" t="s">
        <v>192</v>
      </c>
      <c r="D30" s="7" t="s">
        <v>193</v>
      </c>
      <c r="E30" s="7" t="s">
        <v>40</v>
      </c>
      <c r="F30" s="7" t="s">
        <v>10</v>
      </c>
      <c r="G30" s="8" t="s">
        <v>185</v>
      </c>
      <c r="H30" s="9" t="s">
        <v>12</v>
      </c>
      <c r="J30" s="10" t="s">
        <v>9</v>
      </c>
      <c r="K30" s="10" t="s">
        <v>10</v>
      </c>
      <c r="L30" s="11" t="s">
        <v>11</v>
      </c>
      <c r="M30" s="12" t="s">
        <v>13</v>
      </c>
      <c r="N30" s="12" t="s">
        <v>14</v>
      </c>
      <c r="O30" s="13" t="s">
        <v>12</v>
      </c>
    </row>
    <row r="31" spans="1:16" ht="15.75" x14ac:dyDescent="0.25">
      <c r="A31" s="2"/>
      <c r="B31" s="191" t="s">
        <v>15</v>
      </c>
      <c r="C31" s="192"/>
      <c r="D31" s="192"/>
      <c r="E31" s="192"/>
      <c r="F31" s="192"/>
      <c r="G31" s="192"/>
      <c r="H31" s="193"/>
      <c r="J31" s="194" t="s">
        <v>15</v>
      </c>
      <c r="K31" s="195"/>
      <c r="L31" s="195"/>
      <c r="M31" s="195"/>
      <c r="N31" s="195"/>
      <c r="O31" s="196"/>
    </row>
    <row r="32" spans="1:16" ht="15.75" outlineLevel="1" x14ac:dyDescent="0.25">
      <c r="A32" s="2"/>
      <c r="B32" s="14" t="s">
        <v>128</v>
      </c>
      <c r="C32" s="14" t="s">
        <v>197</v>
      </c>
      <c r="D32" s="14" t="s">
        <v>201</v>
      </c>
      <c r="E32" s="14" t="s">
        <v>195</v>
      </c>
      <c r="F32" s="14">
        <v>3</v>
      </c>
      <c r="G32" s="173">
        <v>410</v>
      </c>
      <c r="H32" s="28" t="e">
        <f>G32*(F32+#REF!)</f>
        <v>#REF!</v>
      </c>
      <c r="J32" s="16"/>
      <c r="K32" s="17"/>
      <c r="L32" s="18"/>
      <c r="M32" s="19"/>
      <c r="N32" s="19"/>
      <c r="O32" s="18"/>
    </row>
    <row r="33" spans="1:16" outlineLevel="1" x14ac:dyDescent="0.25">
      <c r="A33" s="2"/>
      <c r="B33" s="20" t="s">
        <v>129</v>
      </c>
      <c r="C33" s="20" t="s">
        <v>198</v>
      </c>
      <c r="D33" s="14" t="s">
        <v>201</v>
      </c>
      <c r="E33" s="14" t="s">
        <v>195</v>
      </c>
      <c r="F33" s="20">
        <v>2</v>
      </c>
      <c r="G33" s="174">
        <v>375</v>
      </c>
      <c r="H33" s="28" t="e">
        <f>G33*(F33+#REF!)</f>
        <v>#REF!</v>
      </c>
      <c r="J33" s="16"/>
      <c r="K33" s="17"/>
      <c r="L33" s="18"/>
      <c r="M33" s="18"/>
      <c r="N33" s="18"/>
      <c r="O33" s="18"/>
    </row>
    <row r="34" spans="1:16" outlineLevel="1" x14ac:dyDescent="0.25">
      <c r="A34" s="2"/>
      <c r="B34" s="20" t="s">
        <v>131</v>
      </c>
      <c r="C34" s="20" t="s">
        <v>196</v>
      </c>
      <c r="D34" s="14" t="s">
        <v>201</v>
      </c>
      <c r="E34" s="14" t="s">
        <v>195</v>
      </c>
      <c r="F34" s="20">
        <v>5</v>
      </c>
      <c r="G34" s="174">
        <v>218</v>
      </c>
      <c r="H34" s="28" t="e">
        <f>G34*(F34+#REF!)</f>
        <v>#REF!</v>
      </c>
      <c r="J34" s="16"/>
      <c r="K34" s="17"/>
      <c r="L34" s="18"/>
      <c r="M34" s="18"/>
      <c r="N34" s="22"/>
      <c r="O34" s="18"/>
    </row>
    <row r="35" spans="1:16" outlineLevel="1" x14ac:dyDescent="0.25">
      <c r="A35" s="2"/>
      <c r="B35" s="20" t="s">
        <v>130</v>
      </c>
      <c r="C35" s="20" t="s">
        <v>199</v>
      </c>
      <c r="D35" s="14" t="s">
        <v>201</v>
      </c>
      <c r="E35" s="14" t="s">
        <v>195</v>
      </c>
      <c r="F35" s="20">
        <v>1</v>
      </c>
      <c r="G35" s="174">
        <v>260</v>
      </c>
      <c r="H35" s="28" t="e">
        <f>G35*(F35+#REF!)</f>
        <v>#REF!</v>
      </c>
      <c r="J35" s="16"/>
      <c r="K35" s="17"/>
      <c r="L35" s="18"/>
      <c r="M35" s="18"/>
      <c r="N35" s="22"/>
      <c r="O35" s="18"/>
    </row>
    <row r="36" spans="1:16" outlineLevel="1" x14ac:dyDescent="0.25">
      <c r="A36" s="2"/>
      <c r="B36" s="20" t="s">
        <v>127</v>
      </c>
      <c r="C36" s="20" t="s">
        <v>200</v>
      </c>
      <c r="D36" s="14" t="s">
        <v>201</v>
      </c>
      <c r="E36" s="14" t="s">
        <v>195</v>
      </c>
      <c r="F36" s="20">
        <v>1</v>
      </c>
      <c r="G36" s="174">
        <v>189</v>
      </c>
      <c r="H36" s="28" t="e">
        <f>G36*(F36+#REF!)</f>
        <v>#REF!</v>
      </c>
      <c r="J36" s="16"/>
      <c r="K36" s="17"/>
      <c r="L36" s="18"/>
      <c r="M36" s="18"/>
      <c r="N36" s="22"/>
      <c r="O36" s="18"/>
    </row>
    <row r="37" spans="1:16" outlineLevel="1" x14ac:dyDescent="0.25">
      <c r="A37" s="2"/>
      <c r="B37" s="20"/>
      <c r="C37" s="20"/>
      <c r="D37" s="20"/>
      <c r="E37" s="20"/>
      <c r="F37" s="20"/>
      <c r="G37" s="29"/>
      <c r="H37" s="28" t="e">
        <f>G37*(F37+#REF!)</f>
        <v>#REF!</v>
      </c>
      <c r="J37" s="16"/>
      <c r="K37" s="17"/>
      <c r="L37" s="18"/>
      <c r="M37" s="18"/>
      <c r="N37" s="22"/>
      <c r="O37" s="18"/>
    </row>
    <row r="38" spans="1:16" outlineLevel="1" x14ac:dyDescent="0.25">
      <c r="A38" s="2"/>
      <c r="B38" s="20"/>
      <c r="C38" s="20"/>
      <c r="D38" s="20"/>
      <c r="E38" s="20"/>
      <c r="F38" s="20"/>
      <c r="G38" s="29"/>
      <c r="H38" s="30"/>
      <c r="J38" s="16"/>
      <c r="K38" s="17"/>
      <c r="L38" s="18"/>
      <c r="M38" s="18"/>
      <c r="N38" s="18"/>
      <c r="O38" s="18"/>
    </row>
    <row r="39" spans="1:16" ht="15.75" x14ac:dyDescent="0.25">
      <c r="A39" s="2"/>
      <c r="B39" s="185" t="s">
        <v>19</v>
      </c>
      <c r="C39" s="186"/>
      <c r="D39" s="186"/>
      <c r="E39" s="186"/>
      <c r="F39" s="186"/>
      <c r="G39" s="187"/>
      <c r="H39" s="158" t="e">
        <f>SUM(H32:H38)</f>
        <v>#REF!</v>
      </c>
      <c r="J39" s="185" t="s">
        <v>19</v>
      </c>
      <c r="K39" s="186"/>
      <c r="L39" s="187"/>
      <c r="M39" s="24"/>
      <c r="N39" s="24"/>
      <c r="O39" s="25">
        <f>SUM(O32:O38)</f>
        <v>0</v>
      </c>
    </row>
    <row r="40" spans="1:16" x14ac:dyDescent="0.25">
      <c r="A40" s="2"/>
      <c r="K40" s="188" t="s">
        <v>20</v>
      </c>
      <c r="L40" s="188"/>
      <c r="M40" s="26"/>
      <c r="N40" s="26"/>
      <c r="O40" s="27"/>
    </row>
    <row r="41" spans="1:16" ht="15.75" x14ac:dyDescent="0.25">
      <c r="A41" s="2"/>
      <c r="B41" s="189" t="s">
        <v>122</v>
      </c>
      <c r="C41" s="189"/>
      <c r="D41" s="189"/>
      <c r="E41" s="189"/>
      <c r="F41" s="190"/>
      <c r="G41" s="190"/>
      <c r="H41" s="190"/>
      <c r="I41" s="190"/>
      <c r="J41" s="190"/>
      <c r="K41" s="190"/>
      <c r="L41" s="190"/>
      <c r="M41" s="190"/>
      <c r="N41" s="190"/>
      <c r="O41" s="190"/>
    </row>
    <row r="42" spans="1:16" x14ac:dyDescent="0.25">
      <c r="A42" s="2"/>
      <c r="B42" s="3" t="s">
        <v>123</v>
      </c>
      <c r="C42" s="3"/>
      <c r="D42" s="3"/>
      <c r="E42" s="3"/>
      <c r="F42" s="4" t="s">
        <v>1</v>
      </c>
      <c r="G42" s="5"/>
      <c r="H42" s="5"/>
      <c r="J42" s="5" t="s">
        <v>2</v>
      </c>
      <c r="K42" s="4" t="s">
        <v>3</v>
      </c>
      <c r="L42" s="5"/>
      <c r="M42" s="5"/>
      <c r="N42" s="5"/>
      <c r="O42" s="5"/>
    </row>
    <row r="43" spans="1:16" x14ac:dyDescent="0.25">
      <c r="A43" s="2"/>
      <c r="B43" s="6" t="s">
        <v>4</v>
      </c>
      <c r="C43" s="171"/>
      <c r="D43" s="171"/>
      <c r="E43" s="171"/>
      <c r="F43" s="4" t="s">
        <v>5</v>
      </c>
      <c r="G43" s="5"/>
      <c r="H43" s="5"/>
      <c r="J43" s="6" t="s">
        <v>4</v>
      </c>
      <c r="K43" s="4" t="s">
        <v>6</v>
      </c>
      <c r="L43" s="5"/>
      <c r="M43" s="5"/>
      <c r="N43" s="5"/>
      <c r="O43" s="5"/>
      <c r="P43">
        <v>33</v>
      </c>
    </row>
    <row r="44" spans="1:16" ht="16.5" thickBot="1" x14ac:dyDescent="0.3">
      <c r="A44" s="2"/>
      <c r="B44" s="184" t="s">
        <v>7</v>
      </c>
      <c r="C44" s="184"/>
      <c r="D44" s="184"/>
      <c r="E44" s="184"/>
      <c r="F44" s="184"/>
      <c r="G44" s="184"/>
      <c r="H44" s="184"/>
      <c r="J44" s="184" t="s">
        <v>8</v>
      </c>
      <c r="K44" s="184"/>
      <c r="L44" s="184"/>
      <c r="M44" s="184"/>
      <c r="N44" s="184"/>
      <c r="O44" s="184"/>
    </row>
    <row r="45" spans="1:16" ht="41.25" thickBot="1" x14ac:dyDescent="0.3">
      <c r="A45" s="2"/>
      <c r="B45" s="7" t="s">
        <v>9</v>
      </c>
      <c r="C45" s="7" t="s">
        <v>192</v>
      </c>
      <c r="D45" s="7" t="s">
        <v>193</v>
      </c>
      <c r="E45" s="7" t="s">
        <v>40</v>
      </c>
      <c r="F45" s="7" t="s">
        <v>10</v>
      </c>
      <c r="G45" s="8" t="s">
        <v>185</v>
      </c>
      <c r="H45" s="9" t="s">
        <v>12</v>
      </c>
      <c r="J45" s="10" t="s">
        <v>9</v>
      </c>
      <c r="K45" s="10" t="s">
        <v>10</v>
      </c>
      <c r="L45" s="11" t="s">
        <v>11</v>
      </c>
      <c r="M45" s="12" t="s">
        <v>13</v>
      </c>
      <c r="N45" s="12" t="s">
        <v>14</v>
      </c>
      <c r="O45" s="13" t="s">
        <v>12</v>
      </c>
    </row>
    <row r="46" spans="1:16" ht="15.75" x14ac:dyDescent="0.25">
      <c r="A46" s="2"/>
      <c r="B46" s="191" t="s">
        <v>15</v>
      </c>
      <c r="C46" s="192"/>
      <c r="D46" s="192"/>
      <c r="E46" s="192"/>
      <c r="F46" s="192"/>
      <c r="G46" s="192"/>
      <c r="H46" s="193"/>
      <c r="J46" s="194" t="s">
        <v>15</v>
      </c>
      <c r="K46" s="195"/>
      <c r="L46" s="195"/>
      <c r="M46" s="195"/>
      <c r="N46" s="195"/>
      <c r="O46" s="196"/>
    </row>
    <row r="47" spans="1:16" ht="15.75" outlineLevel="1" x14ac:dyDescent="0.25">
      <c r="A47" s="2"/>
      <c r="B47" s="14" t="s">
        <v>16</v>
      </c>
      <c r="C47" s="14" t="s">
        <v>202</v>
      </c>
      <c r="D47" s="14" t="s">
        <v>200</v>
      </c>
      <c r="E47" s="14" t="s">
        <v>195</v>
      </c>
      <c r="F47" s="14">
        <v>5</v>
      </c>
      <c r="G47" s="173">
        <v>310</v>
      </c>
      <c r="H47" s="15" t="e">
        <f>G47*(F47+#REF!)</f>
        <v>#REF!</v>
      </c>
      <c r="J47" s="16"/>
      <c r="K47" s="17"/>
      <c r="L47" s="18"/>
      <c r="M47" s="19"/>
      <c r="N47" s="19"/>
      <c r="O47" s="18"/>
    </row>
    <row r="48" spans="1:16" outlineLevel="1" x14ac:dyDescent="0.25">
      <c r="A48" s="2"/>
      <c r="B48" s="14" t="s">
        <v>17</v>
      </c>
      <c r="C48" s="14" t="s">
        <v>197</v>
      </c>
      <c r="D48" s="14" t="s">
        <v>200</v>
      </c>
      <c r="E48" s="14" t="s">
        <v>195</v>
      </c>
      <c r="F48" s="14">
        <v>3</v>
      </c>
      <c r="G48" s="173">
        <v>330</v>
      </c>
      <c r="H48" s="15" t="e">
        <f>G48*(F48+#REF!)</f>
        <v>#REF!</v>
      </c>
      <c r="J48" s="16"/>
      <c r="K48" s="17"/>
      <c r="L48" s="18"/>
      <c r="M48" s="18"/>
      <c r="N48" s="18"/>
      <c r="O48" s="18"/>
    </row>
    <row r="49" spans="1:16" outlineLevel="1" x14ac:dyDescent="0.25">
      <c r="A49" s="2"/>
      <c r="B49" s="20" t="s">
        <v>18</v>
      </c>
      <c r="C49" s="20" t="s">
        <v>198</v>
      </c>
      <c r="D49" s="14" t="s">
        <v>200</v>
      </c>
      <c r="E49" s="14" t="s">
        <v>195</v>
      </c>
      <c r="F49" s="20">
        <v>2</v>
      </c>
      <c r="G49" s="174">
        <v>370</v>
      </c>
      <c r="H49" s="15" t="e">
        <f>G49*(F49+#REF!)</f>
        <v>#REF!</v>
      </c>
      <c r="J49" s="16"/>
      <c r="K49" s="17"/>
      <c r="L49" s="18"/>
      <c r="M49" s="18"/>
      <c r="N49" s="22"/>
      <c r="O49" s="18"/>
    </row>
    <row r="50" spans="1:16" outlineLevel="1" x14ac:dyDescent="0.25">
      <c r="A50" s="2"/>
      <c r="B50" s="20" t="s">
        <v>26</v>
      </c>
      <c r="C50" s="20" t="s">
        <v>199</v>
      </c>
      <c r="D50" s="14" t="s">
        <v>200</v>
      </c>
      <c r="E50" s="14" t="s">
        <v>195</v>
      </c>
      <c r="F50" s="20">
        <v>1</v>
      </c>
      <c r="G50" s="174">
        <v>384</v>
      </c>
      <c r="H50" s="15" t="e">
        <f>G50*(F50+#REF!)</f>
        <v>#REF!</v>
      </c>
      <c r="J50" s="16"/>
      <c r="K50" s="17"/>
      <c r="L50" s="18"/>
      <c r="M50" s="18"/>
      <c r="N50" s="22"/>
      <c r="O50" s="18"/>
    </row>
    <row r="51" spans="1:16" outlineLevel="1" x14ac:dyDescent="0.25">
      <c r="A51" s="2"/>
      <c r="B51" s="20"/>
      <c r="C51" s="20"/>
      <c r="D51" s="20"/>
      <c r="E51" s="20"/>
      <c r="F51" s="20"/>
      <c r="G51" s="20"/>
      <c r="H51" s="15" t="e">
        <f>G51*(F51+#REF!)</f>
        <v>#REF!</v>
      </c>
      <c r="J51" s="16"/>
      <c r="K51" s="17"/>
      <c r="L51" s="18"/>
      <c r="M51" s="18"/>
      <c r="N51" s="22"/>
      <c r="O51" s="18"/>
    </row>
    <row r="52" spans="1:16" outlineLevel="1" x14ac:dyDescent="0.25">
      <c r="A52" s="2"/>
      <c r="B52" s="20"/>
      <c r="C52" s="20"/>
      <c r="D52" s="20"/>
      <c r="E52" s="20"/>
      <c r="F52" s="20"/>
      <c r="G52" s="21"/>
      <c r="H52" s="23"/>
      <c r="J52" s="16"/>
      <c r="K52" s="17"/>
      <c r="L52" s="18"/>
      <c r="M52" s="18"/>
      <c r="N52" s="22"/>
      <c r="O52" s="18"/>
    </row>
    <row r="53" spans="1:16" outlineLevel="1" x14ac:dyDescent="0.25">
      <c r="A53" s="2"/>
      <c r="B53" s="20"/>
      <c r="C53" s="20"/>
      <c r="D53" s="20"/>
      <c r="E53" s="20"/>
      <c r="F53" s="20"/>
      <c r="G53" s="21"/>
      <c r="H53" s="23"/>
      <c r="J53" s="16"/>
      <c r="K53" s="17"/>
      <c r="L53" s="18"/>
      <c r="M53" s="18"/>
      <c r="N53" s="18"/>
      <c r="O53" s="18"/>
    </row>
    <row r="54" spans="1:16" ht="15.75" x14ac:dyDescent="0.25">
      <c r="A54" s="2"/>
      <c r="B54" s="185" t="s">
        <v>19</v>
      </c>
      <c r="C54" s="186"/>
      <c r="D54" s="186"/>
      <c r="E54" s="186"/>
      <c r="F54" s="186"/>
      <c r="G54" s="187"/>
      <c r="H54" s="159" t="e">
        <f>SUM(H47:H53)</f>
        <v>#REF!</v>
      </c>
      <c r="J54" s="185" t="s">
        <v>19</v>
      </c>
      <c r="K54" s="186"/>
      <c r="L54" s="187"/>
      <c r="M54" s="24"/>
      <c r="N54" s="24"/>
      <c r="O54" s="25">
        <f>SUM(O47:O53)</f>
        <v>0</v>
      </c>
    </row>
    <row r="55" spans="1:16" x14ac:dyDescent="0.25">
      <c r="A55" s="2"/>
      <c r="K55" s="188" t="s">
        <v>20</v>
      </c>
      <c r="L55" s="188"/>
      <c r="M55" s="26"/>
      <c r="N55" s="26"/>
      <c r="O55" s="27"/>
    </row>
    <row r="56" spans="1:16" ht="15.75" x14ac:dyDescent="0.25">
      <c r="A56" s="2"/>
      <c r="B56" s="189" t="s">
        <v>152</v>
      </c>
      <c r="C56" s="189"/>
      <c r="D56" s="189"/>
      <c r="E56" s="189"/>
      <c r="F56" s="190"/>
      <c r="G56" s="190"/>
      <c r="H56" s="190"/>
      <c r="I56" s="190"/>
      <c r="J56" s="190"/>
      <c r="K56" s="190"/>
      <c r="L56" s="190"/>
      <c r="M56" s="190"/>
      <c r="N56" s="190"/>
      <c r="O56" s="190"/>
    </row>
    <row r="57" spans="1:16" x14ac:dyDescent="0.25">
      <c r="A57" s="2"/>
      <c r="B57" s="3" t="s">
        <v>154</v>
      </c>
      <c r="C57" s="3"/>
      <c r="D57" s="3"/>
      <c r="E57" s="3"/>
      <c r="F57" s="4" t="s">
        <v>1</v>
      </c>
      <c r="G57" s="5"/>
      <c r="H57" s="5"/>
      <c r="J57" s="5" t="s">
        <v>2</v>
      </c>
      <c r="K57" s="4" t="s">
        <v>3</v>
      </c>
      <c r="L57" s="5"/>
      <c r="M57" s="5"/>
      <c r="N57" s="5"/>
      <c r="O57" s="5"/>
    </row>
    <row r="58" spans="1:16" x14ac:dyDescent="0.25">
      <c r="A58" s="2"/>
      <c r="B58" s="147" t="s">
        <v>4</v>
      </c>
      <c r="C58" s="171"/>
      <c r="D58" s="171"/>
      <c r="E58" s="171"/>
      <c r="F58" s="4" t="s">
        <v>73</v>
      </c>
      <c r="G58" s="5"/>
      <c r="H58" s="5"/>
      <c r="J58" s="147" t="s">
        <v>4</v>
      </c>
      <c r="K58" s="4" t="s">
        <v>6</v>
      </c>
      <c r="L58" s="5"/>
      <c r="M58" s="5"/>
      <c r="N58" s="5"/>
      <c r="O58" s="5"/>
      <c r="P58">
        <v>34</v>
      </c>
    </row>
    <row r="59" spans="1:16" ht="16.5" thickBot="1" x14ac:dyDescent="0.3">
      <c r="A59" s="2"/>
      <c r="B59" s="184" t="s">
        <v>7</v>
      </c>
      <c r="C59" s="184"/>
      <c r="D59" s="184"/>
      <c r="E59" s="184"/>
      <c r="F59" s="184"/>
      <c r="G59" s="184"/>
      <c r="H59" s="184"/>
      <c r="J59" s="184" t="s">
        <v>8</v>
      </c>
      <c r="K59" s="184"/>
      <c r="L59" s="184"/>
      <c r="M59" s="184"/>
      <c r="N59" s="184"/>
      <c r="O59" s="184"/>
    </row>
    <row r="60" spans="1:16" ht="41.25" thickBot="1" x14ac:dyDescent="0.3">
      <c r="A60" s="2"/>
      <c r="B60" s="7" t="s">
        <v>9</v>
      </c>
      <c r="C60" s="7" t="s">
        <v>192</v>
      </c>
      <c r="D60" s="7" t="s">
        <v>193</v>
      </c>
      <c r="E60" s="7" t="s">
        <v>40</v>
      </c>
      <c r="F60" s="7" t="s">
        <v>10</v>
      </c>
      <c r="G60" s="8" t="s">
        <v>185</v>
      </c>
      <c r="H60" s="9" t="s">
        <v>12</v>
      </c>
      <c r="J60" s="10" t="s">
        <v>9</v>
      </c>
      <c r="K60" s="10" t="s">
        <v>10</v>
      </c>
      <c r="L60" s="11" t="s">
        <v>11</v>
      </c>
      <c r="M60" s="12" t="s">
        <v>13</v>
      </c>
      <c r="N60" s="12" t="s">
        <v>14</v>
      </c>
      <c r="O60" s="13" t="s">
        <v>12</v>
      </c>
    </row>
    <row r="61" spans="1:16" ht="15.75" x14ac:dyDescent="0.25">
      <c r="A61" s="2"/>
      <c r="B61" s="191" t="s">
        <v>15</v>
      </c>
      <c r="C61" s="192"/>
      <c r="D61" s="192"/>
      <c r="E61" s="192"/>
      <c r="F61" s="192"/>
      <c r="G61" s="192"/>
      <c r="H61" s="193"/>
      <c r="J61" s="194" t="s">
        <v>15</v>
      </c>
      <c r="K61" s="195"/>
      <c r="L61" s="195"/>
      <c r="M61" s="195"/>
      <c r="N61" s="195"/>
      <c r="O61" s="196"/>
    </row>
    <row r="62" spans="1:16" ht="15.75" outlineLevel="1" x14ac:dyDescent="0.25">
      <c r="A62" s="2"/>
      <c r="B62" s="14" t="s">
        <v>74</v>
      </c>
      <c r="C62" s="14" t="s">
        <v>196</v>
      </c>
      <c r="D62" s="14" t="s">
        <v>194</v>
      </c>
      <c r="E62" s="14" t="s">
        <v>195</v>
      </c>
      <c r="F62" s="14">
        <v>5</v>
      </c>
      <c r="G62" s="173">
        <v>435</v>
      </c>
      <c r="H62" s="15" t="e">
        <f>G62*(F62+#REF!)</f>
        <v>#REF!</v>
      </c>
      <c r="J62" s="14"/>
      <c r="K62" s="14"/>
      <c r="L62" s="15"/>
      <c r="M62" s="15"/>
      <c r="N62" s="19"/>
      <c r="O62" s="18"/>
    </row>
    <row r="63" spans="1:16" outlineLevel="1" x14ac:dyDescent="0.25">
      <c r="A63" s="2"/>
      <c r="B63" s="14" t="s">
        <v>75</v>
      </c>
      <c r="C63" s="14" t="s">
        <v>197</v>
      </c>
      <c r="D63" s="14" t="s">
        <v>194</v>
      </c>
      <c r="E63" s="14" t="s">
        <v>195</v>
      </c>
      <c r="F63" s="14">
        <v>3</v>
      </c>
      <c r="G63" s="173">
        <v>390</v>
      </c>
      <c r="H63" s="15" t="e">
        <f>G63*(F63+#REF!)</f>
        <v>#REF!</v>
      </c>
      <c r="J63" s="14"/>
      <c r="K63" s="14"/>
      <c r="L63" s="15"/>
      <c r="M63" s="15"/>
      <c r="N63" s="18"/>
      <c r="O63" s="18"/>
    </row>
    <row r="64" spans="1:16" outlineLevel="1" x14ac:dyDescent="0.25">
      <c r="A64" s="2"/>
      <c r="B64" s="20" t="s">
        <v>76</v>
      </c>
      <c r="C64" s="20" t="s">
        <v>198</v>
      </c>
      <c r="D64" s="14" t="s">
        <v>194</v>
      </c>
      <c r="E64" s="14" t="s">
        <v>195</v>
      </c>
      <c r="F64" s="20">
        <v>2</v>
      </c>
      <c r="G64" s="174">
        <v>400</v>
      </c>
      <c r="H64" s="15" t="e">
        <f>G64*(F64+#REF!)</f>
        <v>#REF!</v>
      </c>
      <c r="J64" s="20"/>
      <c r="K64" s="20"/>
      <c r="L64" s="21"/>
      <c r="M64" s="15"/>
      <c r="N64" s="22"/>
      <c r="O64" s="18"/>
    </row>
    <row r="65" spans="1:16" outlineLevel="1" x14ac:dyDescent="0.25">
      <c r="A65" s="2"/>
      <c r="B65" s="20" t="s">
        <v>77</v>
      </c>
      <c r="C65" s="20" t="s">
        <v>199</v>
      </c>
      <c r="D65" s="14" t="s">
        <v>194</v>
      </c>
      <c r="E65" s="14" t="s">
        <v>195</v>
      </c>
      <c r="F65" s="20">
        <v>1</v>
      </c>
      <c r="G65" s="174">
        <v>450</v>
      </c>
      <c r="H65" s="15" t="e">
        <f>G65*(F65+#REF!)</f>
        <v>#REF!</v>
      </c>
      <c r="J65" s="20"/>
      <c r="K65" s="20"/>
      <c r="L65" s="21"/>
      <c r="M65" s="15"/>
      <c r="N65" s="22"/>
      <c r="O65" s="18"/>
    </row>
    <row r="66" spans="1:16" outlineLevel="1" x14ac:dyDescent="0.25">
      <c r="A66" s="2"/>
      <c r="B66" s="20" t="s">
        <v>125</v>
      </c>
      <c r="C66" s="20" t="s">
        <v>200</v>
      </c>
      <c r="D66" s="14" t="s">
        <v>194</v>
      </c>
      <c r="E66" s="14" t="s">
        <v>195</v>
      </c>
      <c r="F66" s="20">
        <v>1</v>
      </c>
      <c r="G66" s="174">
        <v>320</v>
      </c>
      <c r="H66" s="15" t="e">
        <f>G66*(F66+#REF!)</f>
        <v>#REF!</v>
      </c>
      <c r="J66" s="16"/>
      <c r="K66" s="17"/>
      <c r="L66" s="18"/>
      <c r="M66" s="18"/>
      <c r="N66" s="22"/>
      <c r="O66" s="18"/>
    </row>
    <row r="67" spans="1:16" outlineLevel="1" x14ac:dyDescent="0.25">
      <c r="A67" s="2"/>
      <c r="B67" s="20"/>
      <c r="C67" s="20"/>
      <c r="D67" s="20"/>
      <c r="E67" s="20"/>
      <c r="F67" s="20"/>
      <c r="G67" s="29"/>
      <c r="H67" s="15" t="e">
        <f>G67*(F67+#REF!)</f>
        <v>#REF!</v>
      </c>
      <c r="J67" s="16"/>
      <c r="K67" s="17"/>
      <c r="L67" s="18"/>
      <c r="M67" s="18"/>
      <c r="N67" s="22"/>
      <c r="O67" s="18"/>
    </row>
    <row r="68" spans="1:16" outlineLevel="1" x14ac:dyDescent="0.25">
      <c r="A68" s="2"/>
      <c r="B68" s="20"/>
      <c r="C68" s="20"/>
      <c r="D68" s="20"/>
      <c r="E68" s="20"/>
      <c r="F68" s="20"/>
      <c r="G68" s="29"/>
      <c r="H68" s="30"/>
      <c r="J68" s="16"/>
      <c r="K68" s="17"/>
      <c r="L68" s="18"/>
      <c r="M68" s="18"/>
      <c r="N68" s="18"/>
      <c r="O68" s="18"/>
    </row>
    <row r="69" spans="1:16" ht="15.75" x14ac:dyDescent="0.25">
      <c r="A69" s="2"/>
      <c r="B69" s="185" t="s">
        <v>19</v>
      </c>
      <c r="C69" s="186"/>
      <c r="D69" s="186"/>
      <c r="E69" s="186"/>
      <c r="F69" s="186"/>
      <c r="G69" s="187"/>
      <c r="H69" s="158" t="e">
        <f>SUM(H62:H68)</f>
        <v>#REF!</v>
      </c>
      <c r="J69" s="185" t="s">
        <v>19</v>
      </c>
      <c r="K69" s="186"/>
      <c r="L69" s="187"/>
      <c r="M69" s="144"/>
      <c r="N69" s="144"/>
      <c r="O69" s="25">
        <f>SUM(O62:O68)</f>
        <v>0</v>
      </c>
    </row>
    <row r="70" spans="1:16" x14ac:dyDescent="0.25">
      <c r="A70" s="2"/>
      <c r="B70" t="s">
        <v>179</v>
      </c>
      <c r="K70" s="188" t="s">
        <v>20</v>
      </c>
      <c r="L70" s="188"/>
      <c r="M70" s="145"/>
      <c r="N70" s="145"/>
      <c r="O70" s="27"/>
    </row>
    <row r="71" spans="1:16" x14ac:dyDescent="0.25">
      <c r="A71" s="2"/>
      <c r="K71" s="31"/>
      <c r="L71" s="31"/>
      <c r="M71" s="31"/>
      <c r="N71" s="31"/>
      <c r="O71" s="32"/>
    </row>
    <row r="72" spans="1:16" ht="15.75" x14ac:dyDescent="0.25">
      <c r="A72" s="2"/>
      <c r="B72" s="189" t="s">
        <v>153</v>
      </c>
      <c r="C72" s="189"/>
      <c r="D72" s="189"/>
      <c r="E72" s="189"/>
      <c r="F72" s="190"/>
      <c r="G72" s="190"/>
      <c r="H72" s="190"/>
      <c r="I72" s="190"/>
      <c r="J72" s="190"/>
      <c r="K72" s="190"/>
      <c r="L72" s="190"/>
      <c r="M72" s="190"/>
      <c r="N72" s="190"/>
      <c r="O72" s="190"/>
    </row>
    <row r="73" spans="1:16" x14ac:dyDescent="0.25">
      <c r="A73" s="2"/>
      <c r="B73" s="3" t="s">
        <v>21</v>
      </c>
      <c r="C73" s="3"/>
      <c r="D73" s="3"/>
      <c r="E73" s="3"/>
      <c r="F73" s="4" t="s">
        <v>1</v>
      </c>
      <c r="G73" s="5"/>
      <c r="H73" s="5"/>
      <c r="J73" s="5" t="s">
        <v>2</v>
      </c>
      <c r="K73" s="4" t="s">
        <v>3</v>
      </c>
      <c r="L73" s="5"/>
      <c r="M73" s="5"/>
      <c r="N73" s="5"/>
      <c r="O73" s="5"/>
    </row>
    <row r="74" spans="1:16" x14ac:dyDescent="0.25">
      <c r="A74" s="2"/>
      <c r="B74" s="147" t="s">
        <v>4</v>
      </c>
      <c r="C74" s="171"/>
      <c r="D74" s="171"/>
      <c r="E74" s="171"/>
      <c r="F74" s="4" t="s">
        <v>78</v>
      </c>
      <c r="G74" s="5"/>
      <c r="H74" s="5"/>
      <c r="J74" s="147" t="s">
        <v>4</v>
      </c>
      <c r="K74" s="4" t="s">
        <v>6</v>
      </c>
      <c r="L74" s="5"/>
      <c r="M74" s="5"/>
      <c r="N74" s="5"/>
      <c r="O74" s="5"/>
      <c r="P74">
        <v>35</v>
      </c>
    </row>
    <row r="75" spans="1:16" ht="16.5" thickBot="1" x14ac:dyDescent="0.3">
      <c r="A75" s="2"/>
      <c r="B75" s="184" t="s">
        <v>7</v>
      </c>
      <c r="C75" s="184"/>
      <c r="D75" s="184"/>
      <c r="E75" s="184"/>
      <c r="F75" s="184"/>
      <c r="G75" s="184"/>
      <c r="H75" s="184"/>
      <c r="J75" s="184" t="s">
        <v>8</v>
      </c>
      <c r="K75" s="184"/>
      <c r="L75" s="184"/>
      <c r="M75" s="184"/>
      <c r="N75" s="184"/>
      <c r="O75" s="184"/>
    </row>
    <row r="76" spans="1:16" ht="41.25" thickBot="1" x14ac:dyDescent="0.3">
      <c r="A76" s="2"/>
      <c r="B76" s="7" t="s">
        <v>9</v>
      </c>
      <c r="C76" s="7" t="s">
        <v>192</v>
      </c>
      <c r="D76" s="7" t="s">
        <v>193</v>
      </c>
      <c r="E76" s="7" t="s">
        <v>40</v>
      </c>
      <c r="F76" s="7" t="s">
        <v>10</v>
      </c>
      <c r="G76" s="8" t="s">
        <v>185</v>
      </c>
      <c r="H76" s="9" t="s">
        <v>12</v>
      </c>
      <c r="J76" s="10" t="s">
        <v>9</v>
      </c>
      <c r="K76" s="10" t="s">
        <v>10</v>
      </c>
      <c r="L76" s="11" t="s">
        <v>11</v>
      </c>
      <c r="M76" s="12" t="s">
        <v>13</v>
      </c>
      <c r="N76" s="12" t="s">
        <v>14</v>
      </c>
      <c r="O76" s="13" t="s">
        <v>12</v>
      </c>
    </row>
    <row r="77" spans="1:16" ht="15.75" x14ac:dyDescent="0.25">
      <c r="A77" s="2"/>
      <c r="B77" s="191" t="s">
        <v>15</v>
      </c>
      <c r="C77" s="192"/>
      <c r="D77" s="192"/>
      <c r="E77" s="192"/>
      <c r="F77" s="192"/>
      <c r="G77" s="192"/>
      <c r="H77" s="193"/>
      <c r="J77" s="194" t="s">
        <v>15</v>
      </c>
      <c r="K77" s="195"/>
      <c r="L77" s="195"/>
      <c r="M77" s="195"/>
      <c r="N77" s="195"/>
      <c r="O77" s="196"/>
    </row>
    <row r="78" spans="1:16" ht="15.75" x14ac:dyDescent="0.25">
      <c r="A78" s="2"/>
      <c r="B78" s="14" t="s">
        <v>184</v>
      </c>
      <c r="C78" s="14" t="s">
        <v>196</v>
      </c>
      <c r="D78" s="14" t="s">
        <v>203</v>
      </c>
      <c r="E78" s="14" t="s">
        <v>195</v>
      </c>
      <c r="F78" s="14">
        <v>5</v>
      </c>
      <c r="G78" s="173">
        <v>346</v>
      </c>
      <c r="H78" s="15" t="e">
        <f>G78*(F78+#REF!)</f>
        <v>#REF!</v>
      </c>
      <c r="J78" s="14"/>
      <c r="K78" s="14"/>
      <c r="L78" s="15"/>
      <c r="M78" s="15"/>
      <c r="N78" s="19"/>
      <c r="O78" s="18"/>
    </row>
    <row r="79" spans="1:16" x14ac:dyDescent="0.25">
      <c r="A79" s="2"/>
      <c r="B79" s="14" t="s">
        <v>172</v>
      </c>
      <c r="C79" s="14" t="s">
        <v>197</v>
      </c>
      <c r="D79" s="14" t="s">
        <v>203</v>
      </c>
      <c r="E79" s="14" t="s">
        <v>195</v>
      </c>
      <c r="F79" s="14">
        <v>3</v>
      </c>
      <c r="G79" s="173">
        <v>460</v>
      </c>
      <c r="H79" s="15" t="e">
        <f>G79*(F79+#REF!)</f>
        <v>#REF!</v>
      </c>
      <c r="J79" s="14"/>
      <c r="K79" s="14"/>
      <c r="L79" s="15"/>
      <c r="M79" s="15"/>
      <c r="N79" s="18"/>
      <c r="O79" s="18"/>
    </row>
    <row r="80" spans="1:16" x14ac:dyDescent="0.25">
      <c r="A80" s="2"/>
      <c r="B80" s="20" t="s">
        <v>173</v>
      </c>
      <c r="C80" s="20" t="s">
        <v>198</v>
      </c>
      <c r="D80" s="14" t="s">
        <v>203</v>
      </c>
      <c r="E80" s="14" t="s">
        <v>195</v>
      </c>
      <c r="F80" s="20">
        <v>2</v>
      </c>
      <c r="G80" s="174">
        <v>390</v>
      </c>
      <c r="H80" s="15" t="e">
        <f>G80*(F80+#REF!)</f>
        <v>#REF!</v>
      </c>
      <c r="J80" s="20"/>
      <c r="K80" s="20"/>
      <c r="L80" s="21"/>
      <c r="M80" s="15"/>
      <c r="N80" s="22"/>
      <c r="O80" s="18"/>
    </row>
    <row r="81" spans="1:16" x14ac:dyDescent="0.25">
      <c r="A81" s="2"/>
      <c r="B81" s="20" t="s">
        <v>174</v>
      </c>
      <c r="C81" s="20" t="s">
        <v>199</v>
      </c>
      <c r="D81" s="14" t="s">
        <v>203</v>
      </c>
      <c r="E81" s="14" t="s">
        <v>195</v>
      </c>
      <c r="F81" s="20">
        <v>1</v>
      </c>
      <c r="G81" s="174">
        <v>470</v>
      </c>
      <c r="H81" s="15" t="e">
        <f>G81*(F81+#REF!)</f>
        <v>#REF!</v>
      </c>
      <c r="J81" s="20"/>
      <c r="K81" s="20"/>
      <c r="L81" s="21"/>
      <c r="M81" s="15"/>
      <c r="N81" s="22"/>
      <c r="O81" s="18"/>
    </row>
    <row r="82" spans="1:16" x14ac:dyDescent="0.25">
      <c r="A82" s="2"/>
      <c r="B82" s="20" t="s">
        <v>175</v>
      </c>
      <c r="C82" s="20" t="s">
        <v>200</v>
      </c>
      <c r="D82" s="14" t="s">
        <v>203</v>
      </c>
      <c r="E82" s="14" t="s">
        <v>195</v>
      </c>
      <c r="F82" s="20">
        <v>1</v>
      </c>
      <c r="G82" s="174">
        <v>450</v>
      </c>
      <c r="H82" s="15" t="e">
        <f>G82*(F82+#REF!)</f>
        <v>#REF!</v>
      </c>
      <c r="J82" s="16"/>
      <c r="K82" s="17"/>
      <c r="L82" s="18"/>
      <c r="M82" s="18"/>
      <c r="N82" s="22"/>
      <c r="O82" s="18"/>
    </row>
    <row r="83" spans="1:16" x14ac:dyDescent="0.25">
      <c r="A83" s="2"/>
      <c r="B83" s="20"/>
      <c r="C83" s="20"/>
      <c r="D83" s="20"/>
      <c r="E83" s="20"/>
      <c r="F83" s="20"/>
      <c r="G83" s="29"/>
      <c r="H83" s="15" t="e">
        <f>G83*(F83+#REF!)</f>
        <v>#REF!</v>
      </c>
      <c r="J83" s="16"/>
      <c r="K83" s="17"/>
      <c r="L83" s="18"/>
      <c r="M83" s="18"/>
      <c r="N83" s="22"/>
      <c r="O83" s="18"/>
    </row>
    <row r="84" spans="1:16" x14ac:dyDescent="0.25">
      <c r="A84" s="2"/>
      <c r="B84" s="20"/>
      <c r="C84" s="20"/>
      <c r="D84" s="20"/>
      <c r="E84" s="20"/>
      <c r="F84" s="20"/>
      <c r="G84" s="29"/>
      <c r="H84" s="30"/>
      <c r="J84" s="16"/>
      <c r="K84" s="17"/>
      <c r="L84" s="18"/>
      <c r="M84" s="18"/>
      <c r="N84" s="18"/>
      <c r="O84" s="18"/>
    </row>
    <row r="85" spans="1:16" ht="15.75" x14ac:dyDescent="0.25">
      <c r="A85" s="2"/>
      <c r="B85" s="185" t="s">
        <v>19</v>
      </c>
      <c r="C85" s="186"/>
      <c r="D85" s="186"/>
      <c r="E85" s="186"/>
      <c r="F85" s="186"/>
      <c r="G85" s="187"/>
      <c r="H85" s="158" t="e">
        <f>SUM(H78:H84)</f>
        <v>#REF!</v>
      </c>
      <c r="J85" s="185" t="s">
        <v>19</v>
      </c>
      <c r="K85" s="186"/>
      <c r="L85" s="187"/>
      <c r="M85" s="144"/>
      <c r="N85" s="144"/>
      <c r="O85" s="25">
        <f>SUM(O78:O84)</f>
        <v>0</v>
      </c>
    </row>
    <row r="86" spans="1:16" x14ac:dyDescent="0.25">
      <c r="A86" s="2"/>
      <c r="K86" s="188" t="s">
        <v>20</v>
      </c>
      <c r="L86" s="188"/>
      <c r="M86" s="145"/>
      <c r="N86" s="145"/>
      <c r="O86" s="27"/>
    </row>
    <row r="87" spans="1:16" x14ac:dyDescent="0.25">
      <c r="A87" s="2"/>
      <c r="K87" s="31"/>
      <c r="L87" s="31"/>
      <c r="M87" s="31"/>
      <c r="N87" s="31"/>
      <c r="O87" s="32"/>
    </row>
    <row r="88" spans="1:16" ht="15.75" x14ac:dyDescent="0.25">
      <c r="A88" s="2"/>
      <c r="B88" s="189" t="s">
        <v>155</v>
      </c>
      <c r="C88" s="189"/>
      <c r="D88" s="189"/>
      <c r="E88" s="189"/>
      <c r="F88" s="190"/>
      <c r="G88" s="190"/>
      <c r="H88" s="190"/>
      <c r="I88" s="190"/>
      <c r="J88" s="190"/>
      <c r="K88" s="190"/>
      <c r="L88" s="190"/>
      <c r="M88" s="190"/>
      <c r="N88" s="190"/>
      <c r="O88" s="190"/>
    </row>
    <row r="89" spans="1:16" x14ac:dyDescent="0.25">
      <c r="A89" s="2"/>
      <c r="B89" s="3" t="s">
        <v>22</v>
      </c>
      <c r="C89" s="3"/>
      <c r="D89" s="3"/>
      <c r="E89" s="3"/>
      <c r="F89" s="4" t="s">
        <v>1</v>
      </c>
      <c r="G89" s="5"/>
      <c r="H89" s="5"/>
      <c r="J89" s="5" t="s">
        <v>2</v>
      </c>
      <c r="K89" s="4" t="s">
        <v>3</v>
      </c>
      <c r="L89" s="5"/>
      <c r="M89" s="5"/>
      <c r="N89" s="5"/>
      <c r="O89" s="5"/>
    </row>
    <row r="90" spans="1:16" x14ac:dyDescent="0.25">
      <c r="A90" s="2"/>
      <c r="B90" s="147" t="s">
        <v>4</v>
      </c>
      <c r="C90" s="171"/>
      <c r="D90" s="171"/>
      <c r="E90" s="171"/>
      <c r="F90" s="4" t="s">
        <v>126</v>
      </c>
      <c r="G90" s="5"/>
      <c r="H90" s="5"/>
      <c r="J90" s="147" t="s">
        <v>4</v>
      </c>
      <c r="K90" s="4" t="s">
        <v>6</v>
      </c>
      <c r="L90" s="5"/>
      <c r="M90" s="5"/>
      <c r="N90" s="5"/>
      <c r="O90" s="5"/>
      <c r="P90">
        <v>36</v>
      </c>
    </row>
    <row r="91" spans="1:16" ht="16.5" thickBot="1" x14ac:dyDescent="0.3">
      <c r="A91" s="2"/>
      <c r="B91" s="184" t="s">
        <v>7</v>
      </c>
      <c r="C91" s="184"/>
      <c r="D91" s="184"/>
      <c r="E91" s="184"/>
      <c r="F91" s="184"/>
      <c r="G91" s="184"/>
      <c r="H91" s="184"/>
      <c r="J91" s="184" t="s">
        <v>8</v>
      </c>
      <c r="K91" s="184"/>
      <c r="L91" s="184"/>
      <c r="M91" s="184"/>
      <c r="N91" s="184"/>
      <c r="O91" s="184"/>
    </row>
    <row r="92" spans="1:16" ht="41.25" thickBot="1" x14ac:dyDescent="0.3">
      <c r="A92" s="2"/>
      <c r="B92" s="7" t="s">
        <v>9</v>
      </c>
      <c r="C92" s="7" t="s">
        <v>192</v>
      </c>
      <c r="D92" s="7" t="s">
        <v>193</v>
      </c>
      <c r="E92" s="7" t="s">
        <v>40</v>
      </c>
      <c r="F92" s="7" t="s">
        <v>10</v>
      </c>
      <c r="G92" s="8" t="s">
        <v>185</v>
      </c>
      <c r="H92" s="9" t="s">
        <v>12</v>
      </c>
      <c r="J92" s="10" t="s">
        <v>9</v>
      </c>
      <c r="K92" s="10" t="s">
        <v>10</v>
      </c>
      <c r="L92" s="11" t="s">
        <v>11</v>
      </c>
      <c r="M92" s="12" t="s">
        <v>13</v>
      </c>
      <c r="N92" s="12" t="s">
        <v>14</v>
      </c>
      <c r="O92" s="13" t="s">
        <v>12</v>
      </c>
    </row>
    <row r="93" spans="1:16" ht="15.75" x14ac:dyDescent="0.25">
      <c r="A93" s="2"/>
      <c r="B93" s="191" t="s">
        <v>15</v>
      </c>
      <c r="C93" s="192"/>
      <c r="D93" s="192"/>
      <c r="E93" s="192"/>
      <c r="F93" s="192"/>
      <c r="G93" s="192"/>
      <c r="H93" s="193"/>
      <c r="J93" s="194" t="s">
        <v>15</v>
      </c>
      <c r="K93" s="195"/>
      <c r="L93" s="195"/>
      <c r="M93" s="195"/>
      <c r="N93" s="195"/>
      <c r="O93" s="196"/>
    </row>
    <row r="94" spans="1:16" ht="15.75" x14ac:dyDescent="0.25">
      <c r="A94" s="2"/>
      <c r="B94" s="14" t="s">
        <v>128</v>
      </c>
      <c r="C94" s="14" t="s">
        <v>197</v>
      </c>
      <c r="D94" s="14" t="s">
        <v>201</v>
      </c>
      <c r="E94" s="14" t="s">
        <v>195</v>
      </c>
      <c r="F94" s="14">
        <v>3</v>
      </c>
      <c r="G94" s="173">
        <v>410</v>
      </c>
      <c r="H94" s="28" t="e">
        <f>G94*(F94+#REF!)</f>
        <v>#REF!</v>
      </c>
      <c r="J94" s="16"/>
      <c r="K94" s="17"/>
      <c r="L94" s="18"/>
      <c r="M94" s="19"/>
      <c r="N94" s="19"/>
      <c r="O94" s="18"/>
    </row>
    <row r="95" spans="1:16" x14ac:dyDescent="0.25">
      <c r="A95" s="2"/>
      <c r="B95" s="20" t="s">
        <v>129</v>
      </c>
      <c r="C95" s="20" t="s">
        <v>198</v>
      </c>
      <c r="D95" s="14" t="s">
        <v>201</v>
      </c>
      <c r="E95" s="14" t="s">
        <v>195</v>
      </c>
      <c r="F95" s="20">
        <v>2</v>
      </c>
      <c r="G95" s="174">
        <v>375</v>
      </c>
      <c r="H95" s="28" t="e">
        <f>G95*(F95+#REF!)</f>
        <v>#REF!</v>
      </c>
      <c r="J95" s="16"/>
      <c r="K95" s="17"/>
      <c r="L95" s="18"/>
      <c r="M95" s="18"/>
      <c r="N95" s="18"/>
      <c r="O95" s="18"/>
    </row>
    <row r="96" spans="1:16" x14ac:dyDescent="0.25">
      <c r="A96" s="2"/>
      <c r="B96" s="20" t="s">
        <v>131</v>
      </c>
      <c r="C96" s="20" t="s">
        <v>204</v>
      </c>
      <c r="D96" s="14" t="s">
        <v>201</v>
      </c>
      <c r="E96" s="14" t="s">
        <v>195</v>
      </c>
      <c r="F96" s="20">
        <v>5</v>
      </c>
      <c r="G96" s="174">
        <v>218</v>
      </c>
      <c r="H96" s="28" t="e">
        <f>G96*(F96+#REF!)</f>
        <v>#REF!</v>
      </c>
      <c r="J96" s="16"/>
      <c r="K96" s="17"/>
      <c r="L96" s="18"/>
      <c r="M96" s="18"/>
      <c r="N96" s="22"/>
      <c r="O96" s="18"/>
    </row>
    <row r="97" spans="1:16" x14ac:dyDescent="0.25">
      <c r="A97" s="2"/>
      <c r="B97" s="20" t="s">
        <v>130</v>
      </c>
      <c r="C97" s="20" t="s">
        <v>199</v>
      </c>
      <c r="D97" s="14" t="s">
        <v>201</v>
      </c>
      <c r="E97" s="14" t="s">
        <v>195</v>
      </c>
      <c r="F97" s="20">
        <v>1</v>
      </c>
      <c r="G97" s="174">
        <v>260</v>
      </c>
      <c r="H97" s="28" t="e">
        <f>G97*(F97+#REF!)</f>
        <v>#REF!</v>
      </c>
      <c r="J97" s="16"/>
      <c r="K97" s="17"/>
      <c r="L97" s="18"/>
      <c r="M97" s="18"/>
      <c r="N97" s="22"/>
      <c r="O97" s="18"/>
    </row>
    <row r="98" spans="1:16" x14ac:dyDescent="0.25">
      <c r="A98" s="2"/>
      <c r="B98" s="20" t="s">
        <v>127</v>
      </c>
      <c r="C98" s="20" t="s">
        <v>200</v>
      </c>
      <c r="D98" s="14" t="s">
        <v>201</v>
      </c>
      <c r="E98" s="14" t="s">
        <v>195</v>
      </c>
      <c r="F98" s="20">
        <v>1</v>
      </c>
      <c r="G98" s="174">
        <v>189</v>
      </c>
      <c r="H98" s="28" t="e">
        <f>G98*(F98+#REF!)</f>
        <v>#REF!</v>
      </c>
      <c r="J98" s="16"/>
      <c r="K98" s="17"/>
      <c r="L98" s="18"/>
      <c r="M98" s="18"/>
      <c r="N98" s="22"/>
      <c r="O98" s="18"/>
    </row>
    <row r="99" spans="1:16" x14ac:dyDescent="0.25">
      <c r="A99" s="2"/>
      <c r="B99" s="20"/>
      <c r="C99" s="20"/>
      <c r="D99" s="20"/>
      <c r="E99" s="20"/>
      <c r="F99" s="20"/>
      <c r="G99" s="29"/>
      <c r="H99" s="30"/>
      <c r="J99" s="16"/>
      <c r="K99" s="17"/>
      <c r="L99" s="18"/>
      <c r="M99" s="18"/>
      <c r="N99" s="22"/>
      <c r="O99" s="18"/>
    </row>
    <row r="100" spans="1:16" ht="15.75" x14ac:dyDescent="0.25">
      <c r="A100" s="2"/>
      <c r="B100" s="185" t="s">
        <v>19</v>
      </c>
      <c r="C100" s="186"/>
      <c r="D100" s="186"/>
      <c r="E100" s="186"/>
      <c r="F100" s="186"/>
      <c r="G100" s="187"/>
      <c r="H100" s="158" t="e">
        <f>SUM(H94:H99)</f>
        <v>#REF!</v>
      </c>
      <c r="J100" s="185" t="s">
        <v>19</v>
      </c>
      <c r="K100" s="186"/>
      <c r="L100" s="187"/>
      <c r="M100" s="144"/>
      <c r="N100" s="144"/>
      <c r="O100" s="25">
        <f>SUM(O94:O99)</f>
        <v>0</v>
      </c>
    </row>
    <row r="101" spans="1:16" x14ac:dyDescent="0.25">
      <c r="A101" s="2"/>
      <c r="K101" s="188" t="s">
        <v>20</v>
      </c>
      <c r="L101" s="188"/>
      <c r="M101" s="145"/>
      <c r="N101" s="145"/>
      <c r="O101" s="27"/>
    </row>
    <row r="102" spans="1:16" x14ac:dyDescent="0.25">
      <c r="A102" s="2"/>
    </row>
    <row r="103" spans="1:16" ht="15.75" x14ac:dyDescent="0.25">
      <c r="A103" s="2"/>
      <c r="B103" s="189" t="s">
        <v>132</v>
      </c>
      <c r="C103" s="189"/>
      <c r="D103" s="189"/>
      <c r="E103" s="189"/>
      <c r="F103" s="190"/>
      <c r="G103" s="190"/>
      <c r="H103" s="190"/>
      <c r="I103" s="190"/>
      <c r="J103" s="190"/>
      <c r="K103" s="190"/>
      <c r="L103" s="190"/>
      <c r="M103" s="190"/>
      <c r="N103" s="190"/>
      <c r="O103" s="190"/>
    </row>
    <row r="104" spans="1:16" x14ac:dyDescent="0.25">
      <c r="A104" s="2"/>
      <c r="B104" s="87" t="s">
        <v>79</v>
      </c>
      <c r="C104" s="87"/>
      <c r="D104" s="87"/>
      <c r="E104" s="87"/>
      <c r="F104" s="4" t="s">
        <v>23</v>
      </c>
      <c r="G104" s="5">
        <v>10</v>
      </c>
      <c r="H104" s="5"/>
      <c r="J104" s="5" t="s">
        <v>2</v>
      </c>
      <c r="K104" s="4" t="s">
        <v>3</v>
      </c>
      <c r="L104" s="5"/>
      <c r="M104" s="5"/>
      <c r="N104" s="5"/>
      <c r="O104" s="5"/>
    </row>
    <row r="105" spans="1:16" x14ac:dyDescent="0.25">
      <c r="A105" s="2"/>
      <c r="B105" s="6" t="s">
        <v>24</v>
      </c>
      <c r="C105" s="171"/>
      <c r="D105" s="171"/>
      <c r="E105" s="171"/>
      <c r="F105" s="4" t="s">
        <v>133</v>
      </c>
      <c r="G105" s="5"/>
      <c r="H105" s="5"/>
      <c r="J105" s="167" t="s">
        <v>24</v>
      </c>
      <c r="K105" s="4" t="s">
        <v>6</v>
      </c>
      <c r="L105" s="5"/>
      <c r="M105" s="5"/>
      <c r="N105" s="5"/>
      <c r="O105" s="5"/>
      <c r="P105">
        <v>37</v>
      </c>
    </row>
    <row r="106" spans="1:16" ht="16.5" thickBot="1" x14ac:dyDescent="0.3">
      <c r="A106" s="2"/>
      <c r="B106" s="184" t="s">
        <v>7</v>
      </c>
      <c r="C106" s="184"/>
      <c r="D106" s="184"/>
      <c r="E106" s="184"/>
      <c r="F106" s="184"/>
      <c r="G106" s="184"/>
      <c r="H106" s="184"/>
      <c r="J106" s="184" t="s">
        <v>8</v>
      </c>
      <c r="K106" s="184"/>
      <c r="L106" s="184"/>
      <c r="M106" s="184"/>
      <c r="N106" s="184"/>
      <c r="O106" s="184"/>
    </row>
    <row r="107" spans="1:16" ht="41.25" thickBot="1" x14ac:dyDescent="0.3">
      <c r="A107" s="2"/>
      <c r="B107" s="7" t="s">
        <v>9</v>
      </c>
      <c r="C107" s="7" t="s">
        <v>192</v>
      </c>
      <c r="D107" s="7" t="s">
        <v>193</v>
      </c>
      <c r="E107" s="7" t="s">
        <v>40</v>
      </c>
      <c r="F107" s="7" t="s">
        <v>10</v>
      </c>
      <c r="G107" s="8" t="s">
        <v>185</v>
      </c>
      <c r="H107" s="9" t="s">
        <v>12</v>
      </c>
      <c r="J107" s="10" t="s">
        <v>9</v>
      </c>
      <c r="K107" s="10" t="s">
        <v>10</v>
      </c>
      <c r="L107" s="11" t="s">
        <v>11</v>
      </c>
      <c r="M107" s="12" t="s">
        <v>13</v>
      </c>
      <c r="N107" s="12" t="s">
        <v>14</v>
      </c>
      <c r="O107" s="13" t="s">
        <v>12</v>
      </c>
    </row>
    <row r="108" spans="1:16" ht="15.75" x14ac:dyDescent="0.25">
      <c r="A108" s="2"/>
      <c r="B108" s="191" t="s">
        <v>15</v>
      </c>
      <c r="C108" s="192"/>
      <c r="D108" s="192"/>
      <c r="E108" s="192"/>
      <c r="F108" s="192"/>
      <c r="G108" s="192"/>
      <c r="H108" s="193"/>
      <c r="J108" s="194" t="s">
        <v>15</v>
      </c>
      <c r="K108" s="195"/>
      <c r="L108" s="195"/>
      <c r="M108" s="195"/>
      <c r="N108" s="195"/>
      <c r="O108" s="196"/>
    </row>
    <row r="109" spans="1:16" ht="15.75" outlineLevel="1" x14ac:dyDescent="0.25">
      <c r="A109" s="2"/>
      <c r="B109" s="14" t="s">
        <v>16</v>
      </c>
      <c r="C109" s="14" t="s">
        <v>202</v>
      </c>
      <c r="D109" s="14" t="s">
        <v>200</v>
      </c>
      <c r="E109" s="14" t="s">
        <v>195</v>
      </c>
      <c r="F109" s="14">
        <v>3</v>
      </c>
      <c r="G109" s="173">
        <v>310</v>
      </c>
      <c r="H109" s="28" t="e">
        <f>G109*(F109+#REF!)</f>
        <v>#REF!</v>
      </c>
      <c r="J109" s="14"/>
      <c r="K109" s="14"/>
      <c r="L109" s="18"/>
      <c r="M109" s="19"/>
      <c r="N109" s="19"/>
      <c r="O109" s="18"/>
    </row>
    <row r="110" spans="1:16" ht="15.75" outlineLevel="1" x14ac:dyDescent="0.25">
      <c r="A110" s="2"/>
      <c r="B110" s="14" t="s">
        <v>26</v>
      </c>
      <c r="C110" s="14" t="s">
        <v>199</v>
      </c>
      <c r="D110" s="14" t="s">
        <v>200</v>
      </c>
      <c r="E110" s="14" t="s">
        <v>195</v>
      </c>
      <c r="F110" s="14">
        <v>1</v>
      </c>
      <c r="G110" s="173">
        <v>384</v>
      </c>
      <c r="H110" s="28" t="e">
        <f>G110*(F110+#REF!)</f>
        <v>#REF!</v>
      </c>
      <c r="J110" s="16"/>
      <c r="K110" s="17"/>
      <c r="L110" s="18"/>
      <c r="M110" s="19"/>
      <c r="N110" s="19"/>
      <c r="O110" s="18"/>
    </row>
    <row r="111" spans="1:16" ht="15.75" outlineLevel="1" x14ac:dyDescent="0.25">
      <c r="A111" s="2"/>
      <c r="B111" s="14" t="s">
        <v>27</v>
      </c>
      <c r="C111" s="14" t="s">
        <v>205</v>
      </c>
      <c r="D111" s="14" t="s">
        <v>200</v>
      </c>
      <c r="E111" s="14" t="s">
        <v>195</v>
      </c>
      <c r="F111" s="14">
        <v>1</v>
      </c>
      <c r="G111" s="173">
        <v>338</v>
      </c>
      <c r="H111" s="28" t="e">
        <f>G111*(F111+#REF!)</f>
        <v>#REF!</v>
      </c>
      <c r="J111" s="16"/>
      <c r="K111" s="17"/>
      <c r="L111" s="18"/>
      <c r="M111" s="19"/>
      <c r="N111" s="19"/>
      <c r="O111" s="18"/>
    </row>
    <row r="112" spans="1:16" ht="15.75" outlineLevel="1" x14ac:dyDescent="0.25">
      <c r="A112" s="2"/>
      <c r="B112" s="20" t="s">
        <v>28</v>
      </c>
      <c r="C112" s="20" t="s">
        <v>203</v>
      </c>
      <c r="D112" s="14" t="s">
        <v>200</v>
      </c>
      <c r="E112" s="14" t="s">
        <v>195</v>
      </c>
      <c r="F112" s="20">
        <v>1</v>
      </c>
      <c r="G112" s="174">
        <v>248</v>
      </c>
      <c r="H112" s="28" t="e">
        <f>G112*(F112+#REF!)</f>
        <v>#REF!</v>
      </c>
      <c r="J112" s="16"/>
      <c r="K112" s="17"/>
      <c r="L112" s="18"/>
      <c r="M112" s="19"/>
      <c r="N112" s="33"/>
      <c r="O112" s="18"/>
    </row>
    <row r="113" spans="1:16" ht="15.75" outlineLevel="1" x14ac:dyDescent="0.25">
      <c r="A113" s="2"/>
      <c r="B113" s="20" t="s">
        <v>29</v>
      </c>
      <c r="C113" s="20" t="s">
        <v>206</v>
      </c>
      <c r="D113" s="14" t="s">
        <v>200</v>
      </c>
      <c r="E113" s="14" t="s">
        <v>195</v>
      </c>
      <c r="F113" s="20">
        <v>1</v>
      </c>
      <c r="G113" s="174">
        <v>400</v>
      </c>
      <c r="H113" s="28" t="e">
        <f>G113*(F113+#REF!)</f>
        <v>#REF!</v>
      </c>
      <c r="J113" s="16"/>
      <c r="K113" s="17"/>
      <c r="L113" s="18"/>
      <c r="M113" s="19"/>
      <c r="N113" s="33"/>
      <c r="O113" s="18"/>
    </row>
    <row r="114" spans="1:16" ht="15.75" outlineLevel="1" x14ac:dyDescent="0.25">
      <c r="A114" s="2"/>
      <c r="B114" s="20" t="s">
        <v>134</v>
      </c>
      <c r="C114" s="20" t="s">
        <v>207</v>
      </c>
      <c r="D114" s="14" t="s">
        <v>200</v>
      </c>
      <c r="E114" s="14" t="s">
        <v>195</v>
      </c>
      <c r="F114" s="20">
        <v>1</v>
      </c>
      <c r="G114" s="174">
        <v>299</v>
      </c>
      <c r="H114" s="28">
        <f>G114*F114</f>
        <v>299</v>
      </c>
      <c r="J114" s="16"/>
      <c r="K114" s="17"/>
      <c r="L114" s="18"/>
      <c r="M114" s="19"/>
      <c r="N114" s="33"/>
      <c r="O114" s="18"/>
    </row>
    <row r="115" spans="1:16" ht="15.75" x14ac:dyDescent="0.25">
      <c r="A115" s="2"/>
      <c r="B115" s="34" t="s">
        <v>19</v>
      </c>
      <c r="C115" s="170"/>
      <c r="D115" s="170"/>
      <c r="E115" s="170"/>
      <c r="F115" s="35">
        <f>SUM(F109:F114)</f>
        <v>8</v>
      </c>
      <c r="G115" s="36"/>
      <c r="H115" s="158" t="e">
        <f>SUM(H109:H114)</f>
        <v>#REF!</v>
      </c>
      <c r="J115" s="37"/>
      <c r="K115" s="38"/>
      <c r="L115" s="39"/>
      <c r="M115" s="40"/>
      <c r="N115" s="40"/>
      <c r="O115" s="41"/>
    </row>
    <row r="116" spans="1:16" ht="15.75" x14ac:dyDescent="0.25">
      <c r="A116" s="2"/>
      <c r="B116" s="191" t="s">
        <v>30</v>
      </c>
      <c r="C116" s="192"/>
      <c r="D116" s="192"/>
      <c r="E116" s="192"/>
      <c r="F116" s="192"/>
      <c r="G116" s="192"/>
      <c r="H116" s="193"/>
      <c r="J116" s="191" t="s">
        <v>30</v>
      </c>
      <c r="K116" s="192"/>
      <c r="L116" s="192"/>
      <c r="M116" s="192"/>
      <c r="N116" s="192"/>
      <c r="O116" s="193"/>
    </row>
    <row r="117" spans="1:16" ht="15.75" outlineLevel="1" x14ac:dyDescent="0.25">
      <c r="A117" s="2"/>
      <c r="B117" s="14" t="s">
        <v>135</v>
      </c>
      <c r="C117" s="14" t="s">
        <v>208</v>
      </c>
      <c r="D117" s="14" t="s">
        <v>209</v>
      </c>
      <c r="E117" s="14" t="s">
        <v>195</v>
      </c>
      <c r="F117" s="14">
        <v>9</v>
      </c>
      <c r="G117" s="29">
        <v>2031</v>
      </c>
      <c r="H117" s="28" t="e">
        <f>G117*(F117+#REF!)</f>
        <v>#REF!</v>
      </c>
      <c r="J117" s="14"/>
      <c r="K117" s="14"/>
      <c r="L117" s="18"/>
      <c r="M117" s="19"/>
      <c r="N117" s="19"/>
      <c r="O117" s="18"/>
    </row>
    <row r="118" spans="1:16" ht="15.75" outlineLevel="1" x14ac:dyDescent="0.25">
      <c r="A118" s="2"/>
      <c r="B118" s="42"/>
      <c r="C118" s="42"/>
      <c r="D118" s="42"/>
      <c r="E118" s="42"/>
      <c r="F118" s="43"/>
      <c r="G118" s="44"/>
      <c r="H118" s="44"/>
      <c r="J118" s="42"/>
      <c r="K118" s="43"/>
      <c r="L118" s="45"/>
      <c r="M118" s="45"/>
      <c r="N118" s="46"/>
      <c r="O118" s="45"/>
    </row>
    <row r="119" spans="1:16" ht="15.75" x14ac:dyDescent="0.25">
      <c r="A119" s="2"/>
      <c r="B119" s="34" t="s">
        <v>19</v>
      </c>
      <c r="C119" s="170"/>
      <c r="D119" s="170"/>
      <c r="E119" s="170"/>
      <c r="F119" s="35">
        <f>SUM(F117:F118)</f>
        <v>9</v>
      </c>
      <c r="G119" s="36"/>
      <c r="H119" s="160" t="e">
        <f>SUM(H117:H118)</f>
        <v>#REF!</v>
      </c>
      <c r="J119" s="185" t="s">
        <v>19</v>
      </c>
      <c r="K119" s="186"/>
      <c r="L119" s="187"/>
      <c r="M119" s="24"/>
      <c r="N119" s="24"/>
      <c r="O119" s="25">
        <f>SUM(O109:O118)</f>
        <v>0</v>
      </c>
    </row>
    <row r="120" spans="1:16" ht="15.75" x14ac:dyDescent="0.25">
      <c r="A120" s="2"/>
      <c r="B120" s="47" t="s">
        <v>31</v>
      </c>
      <c r="C120" s="172"/>
      <c r="D120" s="172"/>
      <c r="E120" s="172"/>
      <c r="F120" s="35">
        <f>F119+F114</f>
        <v>10</v>
      </c>
      <c r="G120" s="36"/>
      <c r="H120" s="48" t="e">
        <f>H115+H119</f>
        <v>#REF!</v>
      </c>
      <c r="K120" s="188" t="s">
        <v>20</v>
      </c>
      <c r="L120" s="188"/>
      <c r="M120" s="26"/>
      <c r="N120" s="26"/>
      <c r="O120" s="27"/>
    </row>
    <row r="121" spans="1:16" x14ac:dyDescent="0.25">
      <c r="A121" s="2"/>
    </row>
    <row r="122" spans="1:16" ht="15.75" x14ac:dyDescent="0.25">
      <c r="A122" s="2"/>
      <c r="B122" s="189" t="s">
        <v>139</v>
      </c>
      <c r="C122" s="189"/>
      <c r="D122" s="189"/>
      <c r="E122" s="189"/>
      <c r="F122" s="190"/>
      <c r="G122" s="190"/>
      <c r="H122" s="190"/>
      <c r="I122" s="190"/>
      <c r="J122" s="190"/>
      <c r="K122" s="190"/>
      <c r="L122" s="190"/>
      <c r="M122" s="190"/>
      <c r="N122" s="190"/>
      <c r="O122" s="190"/>
    </row>
    <row r="123" spans="1:16" x14ac:dyDescent="0.25">
      <c r="A123" s="2"/>
      <c r="B123" s="87" t="s">
        <v>136</v>
      </c>
      <c r="C123" s="87"/>
      <c r="D123" s="87"/>
      <c r="E123" s="87"/>
      <c r="F123" s="4" t="s">
        <v>23</v>
      </c>
      <c r="G123" s="5">
        <v>10</v>
      </c>
      <c r="H123" s="5"/>
      <c r="J123" s="5" t="s">
        <v>2</v>
      </c>
      <c r="K123" s="4" t="s">
        <v>3</v>
      </c>
      <c r="L123" s="5"/>
      <c r="M123" s="5"/>
      <c r="N123" s="5"/>
      <c r="O123" s="5"/>
    </row>
    <row r="124" spans="1:16" x14ac:dyDescent="0.25">
      <c r="A124" s="2"/>
      <c r="B124" s="138" t="s">
        <v>24</v>
      </c>
      <c r="C124" s="171"/>
      <c r="D124" s="171"/>
      <c r="E124" s="171"/>
      <c r="F124" s="4" t="s">
        <v>137</v>
      </c>
      <c r="G124" s="5"/>
      <c r="H124" s="5"/>
      <c r="J124" s="167" t="s">
        <v>24</v>
      </c>
      <c r="K124" s="4" t="s">
        <v>6</v>
      </c>
      <c r="L124" s="5"/>
      <c r="M124" s="5"/>
      <c r="N124" s="5"/>
      <c r="O124" s="5"/>
      <c r="P124">
        <v>38</v>
      </c>
    </row>
    <row r="125" spans="1:16" ht="16.5" thickBot="1" x14ac:dyDescent="0.3">
      <c r="A125" s="2"/>
      <c r="B125" s="184" t="s">
        <v>7</v>
      </c>
      <c r="C125" s="184"/>
      <c r="D125" s="184"/>
      <c r="E125" s="184"/>
      <c r="F125" s="184"/>
      <c r="G125" s="184"/>
      <c r="H125" s="184"/>
      <c r="J125" s="184" t="s">
        <v>8</v>
      </c>
      <c r="K125" s="184"/>
      <c r="L125" s="184"/>
      <c r="M125" s="184"/>
      <c r="N125" s="184"/>
      <c r="O125" s="184"/>
    </row>
    <row r="126" spans="1:16" ht="41.25" thickBot="1" x14ac:dyDescent="0.3">
      <c r="A126" s="2"/>
      <c r="B126" s="7" t="s">
        <v>9</v>
      </c>
      <c r="C126" s="7" t="s">
        <v>192</v>
      </c>
      <c r="D126" s="7" t="s">
        <v>193</v>
      </c>
      <c r="E126" s="7" t="s">
        <v>40</v>
      </c>
      <c r="F126" s="7" t="s">
        <v>10</v>
      </c>
      <c r="G126" s="8" t="s">
        <v>185</v>
      </c>
      <c r="H126" s="9" t="s">
        <v>12</v>
      </c>
      <c r="J126" s="10" t="s">
        <v>9</v>
      </c>
      <c r="K126" s="10" t="s">
        <v>10</v>
      </c>
      <c r="L126" s="11" t="s">
        <v>11</v>
      </c>
      <c r="M126" s="12" t="s">
        <v>13</v>
      </c>
      <c r="N126" s="12" t="s">
        <v>14</v>
      </c>
      <c r="O126" s="13" t="s">
        <v>12</v>
      </c>
    </row>
    <row r="127" spans="1:16" ht="15.75" x14ac:dyDescent="0.25">
      <c r="A127" s="2"/>
      <c r="B127" s="191" t="s">
        <v>15</v>
      </c>
      <c r="C127" s="192"/>
      <c r="D127" s="192"/>
      <c r="E127" s="192"/>
      <c r="F127" s="192"/>
      <c r="G127" s="192"/>
      <c r="H127" s="193"/>
      <c r="J127" s="194" t="s">
        <v>15</v>
      </c>
      <c r="K127" s="195"/>
      <c r="L127" s="195"/>
      <c r="M127" s="195"/>
      <c r="N127" s="195"/>
      <c r="O127" s="196"/>
    </row>
    <row r="128" spans="1:16" ht="15.75" outlineLevel="1" x14ac:dyDescent="0.25">
      <c r="A128" s="2"/>
      <c r="B128" s="14" t="s">
        <v>16</v>
      </c>
      <c r="C128" s="14" t="s">
        <v>202</v>
      </c>
      <c r="D128" s="14" t="s">
        <v>200</v>
      </c>
      <c r="E128" s="14" t="s">
        <v>195</v>
      </c>
      <c r="F128" s="14">
        <v>3</v>
      </c>
      <c r="G128" s="173">
        <v>310</v>
      </c>
      <c r="H128" s="28" t="e">
        <f>G128*(F128+#REF!)</f>
        <v>#REF!</v>
      </c>
      <c r="J128" s="14"/>
      <c r="K128" s="14"/>
      <c r="L128" s="18"/>
      <c r="M128" s="19"/>
      <c r="N128" s="19"/>
      <c r="O128" s="18"/>
    </row>
    <row r="129" spans="1:16" ht="15.75" outlineLevel="1" x14ac:dyDescent="0.25">
      <c r="A129" s="2"/>
      <c r="B129" s="14" t="s">
        <v>26</v>
      </c>
      <c r="C129" s="14" t="s">
        <v>199</v>
      </c>
      <c r="D129" s="14" t="s">
        <v>200</v>
      </c>
      <c r="E129" s="14" t="s">
        <v>195</v>
      </c>
      <c r="F129" s="14">
        <v>1</v>
      </c>
      <c r="G129" s="173">
        <v>384</v>
      </c>
      <c r="H129" s="28" t="e">
        <f>G129*(F129+#REF!)</f>
        <v>#REF!</v>
      </c>
      <c r="J129" s="16"/>
      <c r="K129" s="17"/>
      <c r="L129" s="18"/>
      <c r="M129" s="19"/>
      <c r="N129" s="19"/>
      <c r="O129" s="18"/>
    </row>
    <row r="130" spans="1:16" ht="15.75" outlineLevel="1" x14ac:dyDescent="0.25">
      <c r="A130" s="2"/>
      <c r="B130" s="14" t="s">
        <v>27</v>
      </c>
      <c r="C130" s="14" t="s">
        <v>205</v>
      </c>
      <c r="D130" s="14" t="s">
        <v>200</v>
      </c>
      <c r="E130" s="14" t="s">
        <v>195</v>
      </c>
      <c r="F130" s="14">
        <v>1</v>
      </c>
      <c r="G130" s="173">
        <v>338</v>
      </c>
      <c r="H130" s="28" t="e">
        <f>G130*(F130+#REF!)</f>
        <v>#REF!</v>
      </c>
      <c r="J130" s="16"/>
      <c r="K130" s="17"/>
      <c r="L130" s="18"/>
      <c r="M130" s="19"/>
      <c r="N130" s="19"/>
      <c r="O130" s="18"/>
    </row>
    <row r="131" spans="1:16" ht="15.75" outlineLevel="1" x14ac:dyDescent="0.25">
      <c r="A131" s="2"/>
      <c r="B131" s="20" t="s">
        <v>28</v>
      </c>
      <c r="C131" s="20" t="s">
        <v>203</v>
      </c>
      <c r="D131" s="14" t="s">
        <v>200</v>
      </c>
      <c r="E131" s="14" t="s">
        <v>195</v>
      </c>
      <c r="F131" s="20">
        <v>1</v>
      </c>
      <c r="G131" s="174">
        <v>248</v>
      </c>
      <c r="H131" s="28" t="e">
        <f>G131*(F131+#REF!)</f>
        <v>#REF!</v>
      </c>
      <c r="J131" s="16"/>
      <c r="K131" s="17"/>
      <c r="L131" s="18"/>
      <c r="M131" s="19"/>
      <c r="N131" s="33"/>
      <c r="O131" s="18"/>
    </row>
    <row r="132" spans="1:16" ht="15.75" outlineLevel="1" x14ac:dyDescent="0.25">
      <c r="A132" s="2"/>
      <c r="B132" s="20" t="s">
        <v>29</v>
      </c>
      <c r="C132" s="20" t="s">
        <v>206</v>
      </c>
      <c r="D132" s="14" t="s">
        <v>200</v>
      </c>
      <c r="E132" s="14" t="s">
        <v>195</v>
      </c>
      <c r="F132" s="20">
        <v>1</v>
      </c>
      <c r="G132" s="174">
        <v>400</v>
      </c>
      <c r="H132" s="28" t="e">
        <f>G132*(F132+#REF!)</f>
        <v>#REF!</v>
      </c>
      <c r="J132" s="16"/>
      <c r="K132" s="17"/>
      <c r="L132" s="18"/>
      <c r="M132" s="19"/>
      <c r="N132" s="33"/>
      <c r="O132" s="18"/>
    </row>
    <row r="133" spans="1:16" ht="15.75" outlineLevel="1" x14ac:dyDescent="0.25">
      <c r="A133" s="2"/>
      <c r="B133" s="20" t="s">
        <v>17</v>
      </c>
      <c r="C133" s="20" t="s">
        <v>197</v>
      </c>
      <c r="D133" s="14" t="s">
        <v>200</v>
      </c>
      <c r="E133" s="14" t="s">
        <v>195</v>
      </c>
      <c r="F133" s="20">
        <v>1</v>
      </c>
      <c r="G133" s="174">
        <v>330</v>
      </c>
      <c r="H133" s="28" t="e">
        <f>G133*(F133+#REF!)</f>
        <v>#REF!</v>
      </c>
      <c r="J133" s="16"/>
      <c r="K133" s="17"/>
      <c r="L133" s="18"/>
      <c r="M133" s="19"/>
      <c r="N133" s="33"/>
      <c r="O133" s="18"/>
    </row>
    <row r="134" spans="1:16" ht="15.75" outlineLevel="1" x14ac:dyDescent="0.25">
      <c r="A134" s="2"/>
      <c r="B134" s="20" t="s">
        <v>134</v>
      </c>
      <c r="C134" s="20" t="s">
        <v>207</v>
      </c>
      <c r="D134" s="14" t="s">
        <v>200</v>
      </c>
      <c r="E134" s="14" t="s">
        <v>195</v>
      </c>
      <c r="F134" s="20">
        <v>1</v>
      </c>
      <c r="G134" s="174">
        <v>299</v>
      </c>
      <c r="H134" s="28" t="e">
        <f>G134*(F134+#REF!)</f>
        <v>#REF!</v>
      </c>
      <c r="J134" s="16"/>
      <c r="K134" s="17"/>
      <c r="L134" s="18"/>
      <c r="M134" s="19"/>
      <c r="N134" s="33"/>
      <c r="O134" s="18"/>
    </row>
    <row r="135" spans="1:16" ht="15.75" x14ac:dyDescent="0.25">
      <c r="A135" s="2"/>
      <c r="B135" s="134" t="s">
        <v>19</v>
      </c>
      <c r="C135" s="170"/>
      <c r="D135" s="170"/>
      <c r="E135" s="170"/>
      <c r="F135" s="135">
        <f>SUM(F128:F134)</f>
        <v>9</v>
      </c>
      <c r="G135" s="36"/>
      <c r="H135" s="158" t="e">
        <f>SUM(H128:H134)</f>
        <v>#REF!</v>
      </c>
      <c r="J135" s="37"/>
      <c r="K135" s="38"/>
      <c r="L135" s="39"/>
      <c r="M135" s="40"/>
      <c r="N135" s="40"/>
      <c r="O135" s="41"/>
    </row>
    <row r="136" spans="1:16" ht="15.75" x14ac:dyDescent="0.25">
      <c r="A136" s="2"/>
      <c r="B136" s="191" t="s">
        <v>30</v>
      </c>
      <c r="C136" s="192"/>
      <c r="D136" s="192"/>
      <c r="E136" s="192"/>
      <c r="F136" s="192"/>
      <c r="G136" s="192"/>
      <c r="H136" s="193"/>
      <c r="J136" s="191" t="s">
        <v>30</v>
      </c>
      <c r="K136" s="192"/>
      <c r="L136" s="192"/>
      <c r="M136" s="192"/>
      <c r="N136" s="192"/>
      <c r="O136" s="193"/>
    </row>
    <row r="137" spans="1:16" ht="15.75" outlineLevel="1" x14ac:dyDescent="0.25">
      <c r="A137" s="2"/>
      <c r="B137" s="14" t="s">
        <v>138</v>
      </c>
      <c r="C137" s="14" t="s">
        <v>208</v>
      </c>
      <c r="D137" s="14" t="s">
        <v>213</v>
      </c>
      <c r="E137" s="14" t="s">
        <v>195</v>
      </c>
      <c r="F137" s="14">
        <v>10</v>
      </c>
      <c r="G137" s="29">
        <v>2031</v>
      </c>
      <c r="H137" s="28" t="e">
        <f>G137*(F137+#REF!)</f>
        <v>#REF!</v>
      </c>
      <c r="J137" s="14"/>
      <c r="K137" s="14"/>
      <c r="L137" s="18"/>
      <c r="M137" s="19"/>
      <c r="N137" s="19"/>
      <c r="O137" s="18"/>
    </row>
    <row r="138" spans="1:16" ht="15.75" outlineLevel="1" x14ac:dyDescent="0.25">
      <c r="A138" s="2"/>
      <c r="B138" s="42"/>
      <c r="C138" s="42"/>
      <c r="D138" s="42"/>
      <c r="E138" s="42"/>
      <c r="F138" s="43"/>
      <c r="G138" s="44"/>
      <c r="H138" s="44"/>
      <c r="J138" s="42"/>
      <c r="K138" s="43"/>
      <c r="L138" s="45"/>
      <c r="M138" s="45"/>
      <c r="N138" s="46"/>
      <c r="O138" s="45"/>
    </row>
    <row r="139" spans="1:16" ht="15.75" x14ac:dyDescent="0.25">
      <c r="A139" s="2"/>
      <c r="B139" s="134" t="s">
        <v>19</v>
      </c>
      <c r="C139" s="170"/>
      <c r="D139" s="170"/>
      <c r="E139" s="170"/>
      <c r="F139" s="135">
        <f>SUM(F137:F138)</f>
        <v>10</v>
      </c>
      <c r="G139" s="36"/>
      <c r="H139" s="160" t="e">
        <f>SUM(H137:H138)</f>
        <v>#REF!</v>
      </c>
      <c r="J139" s="185" t="s">
        <v>19</v>
      </c>
      <c r="K139" s="186"/>
      <c r="L139" s="187"/>
      <c r="M139" s="136"/>
      <c r="N139" s="136"/>
      <c r="O139" s="25">
        <f>SUM(O128:O138)</f>
        <v>0</v>
      </c>
    </row>
    <row r="140" spans="1:16" ht="15.75" x14ac:dyDescent="0.25">
      <c r="A140" s="2"/>
      <c r="B140" s="47" t="s">
        <v>31</v>
      </c>
      <c r="C140" s="172"/>
      <c r="D140" s="172"/>
      <c r="E140" s="172"/>
      <c r="F140" s="135">
        <f>F139+F134</f>
        <v>11</v>
      </c>
      <c r="G140" s="36"/>
      <c r="H140" s="48" t="e">
        <f>H135+H139</f>
        <v>#REF!</v>
      </c>
      <c r="K140" s="188" t="s">
        <v>20</v>
      </c>
      <c r="L140" s="188"/>
      <c r="M140" s="137"/>
      <c r="N140" s="137"/>
      <c r="O140" s="27"/>
    </row>
    <row r="141" spans="1:16" x14ac:dyDescent="0.25">
      <c r="A141" s="2"/>
    </row>
    <row r="142" spans="1:16" x14ac:dyDescent="0.25">
      <c r="A142" s="2"/>
    </row>
    <row r="143" spans="1:16" ht="15.75" x14ac:dyDescent="0.25">
      <c r="A143" s="2"/>
      <c r="B143" s="189" t="s">
        <v>157</v>
      </c>
      <c r="C143" s="189"/>
      <c r="D143" s="189"/>
      <c r="E143" s="189"/>
      <c r="F143" s="190"/>
      <c r="G143" s="190"/>
      <c r="H143" s="190"/>
      <c r="I143" s="190"/>
      <c r="J143" s="190"/>
      <c r="K143" s="190"/>
      <c r="L143" s="190"/>
      <c r="M143" s="190"/>
      <c r="N143" s="190"/>
      <c r="O143" s="190"/>
    </row>
    <row r="144" spans="1:16" x14ac:dyDescent="0.25">
      <c r="A144" s="2"/>
      <c r="B144" s="87" t="s">
        <v>111</v>
      </c>
      <c r="C144" s="87"/>
      <c r="D144" s="87"/>
      <c r="E144" s="87"/>
      <c r="F144" s="4" t="s">
        <v>23</v>
      </c>
      <c r="G144" s="5">
        <v>15</v>
      </c>
      <c r="H144" s="5"/>
      <c r="J144" s="5" t="s">
        <v>2</v>
      </c>
      <c r="K144" s="4" t="s">
        <v>3</v>
      </c>
      <c r="L144" s="5"/>
      <c r="M144" s="5"/>
      <c r="N144" s="5"/>
      <c r="O144" s="5"/>
      <c r="P144">
        <v>39</v>
      </c>
    </row>
    <row r="145" spans="1:15" x14ac:dyDescent="0.25">
      <c r="A145" s="2"/>
      <c r="B145" s="147" t="s">
        <v>24</v>
      </c>
      <c r="C145" s="171"/>
      <c r="D145" s="171"/>
      <c r="E145" s="171"/>
      <c r="F145" s="4" t="s">
        <v>156</v>
      </c>
      <c r="G145" s="5"/>
      <c r="H145" s="5"/>
      <c r="J145" s="167" t="s">
        <v>24</v>
      </c>
      <c r="K145" s="4" t="s">
        <v>6</v>
      </c>
      <c r="L145" s="5"/>
      <c r="M145" s="5"/>
      <c r="N145" s="5"/>
      <c r="O145" s="5"/>
    </row>
    <row r="146" spans="1:15" ht="16.5" thickBot="1" x14ac:dyDescent="0.3">
      <c r="A146" s="2"/>
      <c r="B146" s="184" t="s">
        <v>7</v>
      </c>
      <c r="C146" s="184"/>
      <c r="D146" s="184"/>
      <c r="E146" s="184"/>
      <c r="F146" s="184"/>
      <c r="G146" s="184"/>
      <c r="H146" s="184"/>
      <c r="J146" s="184" t="s">
        <v>8</v>
      </c>
      <c r="K146" s="184"/>
      <c r="L146" s="184"/>
      <c r="M146" s="184"/>
      <c r="N146" s="184"/>
      <c r="O146" s="184"/>
    </row>
    <row r="147" spans="1:15" ht="41.25" thickBot="1" x14ac:dyDescent="0.3">
      <c r="A147" s="2"/>
      <c r="B147" s="7" t="s">
        <v>9</v>
      </c>
      <c r="C147" s="7" t="s">
        <v>192</v>
      </c>
      <c r="D147" s="7" t="s">
        <v>193</v>
      </c>
      <c r="E147" s="7" t="s">
        <v>40</v>
      </c>
      <c r="F147" s="7" t="s">
        <v>10</v>
      </c>
      <c r="G147" s="8" t="s">
        <v>185</v>
      </c>
      <c r="H147" s="9" t="s">
        <v>12</v>
      </c>
      <c r="J147" s="10" t="s">
        <v>9</v>
      </c>
      <c r="K147" s="10" t="s">
        <v>10</v>
      </c>
      <c r="L147" s="11" t="s">
        <v>11</v>
      </c>
      <c r="M147" s="12" t="s">
        <v>13</v>
      </c>
      <c r="N147" s="12" t="s">
        <v>14</v>
      </c>
      <c r="O147" s="13" t="s">
        <v>12</v>
      </c>
    </row>
    <row r="148" spans="1:15" ht="15.75" x14ac:dyDescent="0.25">
      <c r="A148" s="2"/>
      <c r="B148" s="191" t="s">
        <v>15</v>
      </c>
      <c r="C148" s="192"/>
      <c r="D148" s="192"/>
      <c r="E148" s="192"/>
      <c r="F148" s="192"/>
      <c r="G148" s="192"/>
      <c r="H148" s="193"/>
      <c r="J148" s="194" t="s">
        <v>15</v>
      </c>
      <c r="K148" s="195"/>
      <c r="L148" s="195"/>
      <c r="M148" s="195"/>
      <c r="N148" s="195"/>
      <c r="O148" s="196"/>
    </row>
    <row r="149" spans="1:15" ht="15.75" x14ac:dyDescent="0.25">
      <c r="A149" s="2"/>
      <c r="B149" s="14" t="s">
        <v>16</v>
      </c>
      <c r="C149" s="14" t="s">
        <v>202</v>
      </c>
      <c r="D149" s="14" t="s">
        <v>200</v>
      </c>
      <c r="E149" s="14" t="s">
        <v>195</v>
      </c>
      <c r="F149" s="14">
        <v>4</v>
      </c>
      <c r="G149" s="173">
        <v>310</v>
      </c>
      <c r="H149" s="28" t="e">
        <f>G149*(F149+#REF!)</f>
        <v>#REF!</v>
      </c>
      <c r="J149" s="14"/>
      <c r="K149" s="14"/>
      <c r="L149" s="18"/>
      <c r="M149" s="19"/>
      <c r="N149" s="19"/>
      <c r="O149" s="18"/>
    </row>
    <row r="150" spans="1:15" ht="15.75" x14ac:dyDescent="0.25">
      <c r="A150" s="2"/>
      <c r="B150" s="14" t="s">
        <v>26</v>
      </c>
      <c r="C150" s="14" t="s">
        <v>199</v>
      </c>
      <c r="D150" s="14" t="s">
        <v>200</v>
      </c>
      <c r="E150" s="14" t="s">
        <v>195</v>
      </c>
      <c r="F150" s="14">
        <v>1</v>
      </c>
      <c r="G150" s="173">
        <v>384</v>
      </c>
      <c r="H150" s="28" t="e">
        <f>G150*(F150+#REF!)</f>
        <v>#REF!</v>
      </c>
      <c r="J150" s="16"/>
      <c r="K150" s="17"/>
      <c r="L150" s="18"/>
      <c r="M150" s="19"/>
      <c r="N150" s="19"/>
      <c r="O150" s="18"/>
    </row>
    <row r="151" spans="1:15" ht="15.75" x14ac:dyDescent="0.25">
      <c r="A151" s="2"/>
      <c r="B151" s="14" t="s">
        <v>27</v>
      </c>
      <c r="C151" s="14" t="s">
        <v>205</v>
      </c>
      <c r="D151" s="14" t="s">
        <v>200</v>
      </c>
      <c r="E151" s="14" t="s">
        <v>195</v>
      </c>
      <c r="F151" s="14">
        <v>1</v>
      </c>
      <c r="G151" s="173">
        <v>338</v>
      </c>
      <c r="H151" s="28" t="e">
        <f>G151*(F151+#REF!)</f>
        <v>#REF!</v>
      </c>
      <c r="J151" s="16"/>
      <c r="K151" s="17"/>
      <c r="L151" s="18"/>
      <c r="M151" s="19"/>
      <c r="N151" s="19"/>
      <c r="O151" s="18"/>
    </row>
    <row r="152" spans="1:15" ht="15.75" x14ac:dyDescent="0.25">
      <c r="A152" s="2"/>
      <c r="B152" s="20" t="s">
        <v>28</v>
      </c>
      <c r="C152" s="20" t="s">
        <v>203</v>
      </c>
      <c r="D152" s="14" t="s">
        <v>200</v>
      </c>
      <c r="E152" s="14" t="s">
        <v>195</v>
      </c>
      <c r="F152" s="20">
        <v>1</v>
      </c>
      <c r="G152" s="174">
        <v>248</v>
      </c>
      <c r="H152" s="28" t="e">
        <f>G152*(F152+#REF!)</f>
        <v>#REF!</v>
      </c>
      <c r="J152" s="16"/>
      <c r="K152" s="17"/>
      <c r="L152" s="18"/>
      <c r="M152" s="19"/>
      <c r="N152" s="33"/>
      <c r="O152" s="18"/>
    </row>
    <row r="153" spans="1:15" ht="15.75" x14ac:dyDescent="0.25">
      <c r="A153" s="2"/>
      <c r="B153" s="20" t="s">
        <v>29</v>
      </c>
      <c r="C153" s="20" t="s">
        <v>206</v>
      </c>
      <c r="D153" s="14" t="s">
        <v>200</v>
      </c>
      <c r="E153" s="14" t="s">
        <v>195</v>
      </c>
      <c r="F153" s="20">
        <v>1</v>
      </c>
      <c r="G153" s="174">
        <v>400</v>
      </c>
      <c r="H153" s="28" t="e">
        <f>G153*(F153+#REF!)</f>
        <v>#REF!</v>
      </c>
      <c r="J153" s="16"/>
      <c r="K153" s="17"/>
      <c r="L153" s="18"/>
      <c r="M153" s="19"/>
      <c r="N153" s="33"/>
      <c r="O153" s="18"/>
    </row>
    <row r="154" spans="1:15" ht="15.75" x14ac:dyDescent="0.25">
      <c r="A154" s="2"/>
      <c r="B154" s="20" t="s">
        <v>17</v>
      </c>
      <c r="C154" s="20" t="s">
        <v>197</v>
      </c>
      <c r="D154" s="14" t="s">
        <v>200</v>
      </c>
      <c r="E154" s="14" t="s">
        <v>195</v>
      </c>
      <c r="F154" s="20">
        <v>1</v>
      </c>
      <c r="G154" s="174">
        <v>330</v>
      </c>
      <c r="H154" s="28" t="e">
        <f>G154*(F154+#REF!)</f>
        <v>#REF!</v>
      </c>
      <c r="J154" s="16"/>
      <c r="K154" s="17"/>
      <c r="L154" s="18"/>
      <c r="M154" s="19"/>
      <c r="N154" s="33"/>
      <c r="O154" s="18"/>
    </row>
    <row r="155" spans="1:15" ht="15.75" x14ac:dyDescent="0.25">
      <c r="A155" s="2"/>
      <c r="B155" s="20" t="s">
        <v>134</v>
      </c>
      <c r="C155" s="20" t="s">
        <v>207</v>
      </c>
      <c r="D155" s="14" t="s">
        <v>200</v>
      </c>
      <c r="E155" s="14" t="s">
        <v>195</v>
      </c>
      <c r="F155" s="20">
        <v>1</v>
      </c>
      <c r="G155" s="174">
        <v>299</v>
      </c>
      <c r="H155" s="28" t="e">
        <f>G155*(F155+#REF!)</f>
        <v>#REF!</v>
      </c>
      <c r="J155" s="16"/>
      <c r="K155" s="17"/>
      <c r="L155" s="18"/>
      <c r="M155" s="19"/>
      <c r="N155" s="33"/>
      <c r="O155" s="18"/>
    </row>
    <row r="156" spans="1:15" ht="15.75" x14ac:dyDescent="0.25">
      <c r="A156" s="2"/>
      <c r="B156" s="142" t="s">
        <v>19</v>
      </c>
      <c r="C156" s="170"/>
      <c r="D156" s="170"/>
      <c r="E156" s="170"/>
      <c r="F156" s="143">
        <f>SUM(F149:F155)</f>
        <v>10</v>
      </c>
      <c r="G156" s="36"/>
      <c r="H156" s="158" t="e">
        <f>SUM(H149:H155)</f>
        <v>#REF!</v>
      </c>
      <c r="J156" s="37"/>
      <c r="K156" s="38"/>
      <c r="L156" s="39"/>
      <c r="M156" s="40"/>
      <c r="N156" s="40"/>
      <c r="O156" s="41"/>
    </row>
    <row r="157" spans="1:15" ht="15.75" x14ac:dyDescent="0.25">
      <c r="A157" s="2"/>
      <c r="B157" s="191" t="s">
        <v>30</v>
      </c>
      <c r="C157" s="192"/>
      <c r="D157" s="192"/>
      <c r="E157" s="192"/>
      <c r="F157" s="192"/>
      <c r="G157" s="192"/>
      <c r="H157" s="193"/>
      <c r="J157" s="191" t="s">
        <v>30</v>
      </c>
      <c r="K157" s="192"/>
      <c r="L157" s="192"/>
      <c r="M157" s="192"/>
      <c r="N157" s="192"/>
      <c r="O157" s="193"/>
    </row>
    <row r="158" spans="1:15" ht="15.75" x14ac:dyDescent="0.25">
      <c r="A158" s="2"/>
      <c r="B158" s="14" t="s">
        <v>220</v>
      </c>
      <c r="C158" s="14" t="s">
        <v>208</v>
      </c>
      <c r="D158" s="14" t="s">
        <v>215</v>
      </c>
      <c r="E158" s="14" t="s">
        <v>222</v>
      </c>
      <c r="F158" s="14">
        <v>11</v>
      </c>
      <c r="G158" s="29">
        <v>1523</v>
      </c>
      <c r="H158" s="28" t="e">
        <f>G158*(F158+#REF!)</f>
        <v>#REF!</v>
      </c>
      <c r="J158" s="14"/>
      <c r="K158" s="14"/>
      <c r="L158" s="18"/>
      <c r="M158" s="19"/>
      <c r="N158" s="19"/>
      <c r="O158" s="18"/>
    </row>
    <row r="159" spans="1:15" ht="15.75" x14ac:dyDescent="0.25">
      <c r="A159" s="2"/>
      <c r="B159" s="14" t="s">
        <v>218</v>
      </c>
      <c r="C159" s="14" t="s">
        <v>215</v>
      </c>
      <c r="D159" s="14" t="s">
        <v>214</v>
      </c>
      <c r="E159" s="14" t="s">
        <v>222</v>
      </c>
      <c r="F159" s="14">
        <v>11</v>
      </c>
      <c r="G159" s="29">
        <v>518</v>
      </c>
      <c r="H159" s="28" t="e">
        <f>G159*(F159+#REF!)</f>
        <v>#REF!</v>
      </c>
      <c r="J159" s="14"/>
      <c r="K159" s="14"/>
      <c r="L159" s="18"/>
      <c r="M159" s="19"/>
      <c r="N159" s="19"/>
      <c r="O159" s="18"/>
    </row>
    <row r="160" spans="1:15" ht="15.75" x14ac:dyDescent="0.25">
      <c r="A160" s="2"/>
      <c r="B160" s="42" t="s">
        <v>219</v>
      </c>
      <c r="C160" s="14" t="s">
        <v>214</v>
      </c>
      <c r="D160" s="14" t="s">
        <v>208</v>
      </c>
      <c r="E160" s="42" t="s">
        <v>222</v>
      </c>
      <c r="F160" s="14">
        <v>11</v>
      </c>
      <c r="G160" s="44">
        <v>1864</v>
      </c>
      <c r="H160" s="28" t="e">
        <f>G160*(F160+#REF!)</f>
        <v>#REF!</v>
      </c>
      <c r="J160" s="42"/>
      <c r="K160" s="43"/>
      <c r="L160" s="45"/>
      <c r="M160" s="45"/>
      <c r="N160" s="46"/>
      <c r="O160" s="45"/>
    </row>
    <row r="161" spans="1:15" ht="15.75" x14ac:dyDescent="0.25">
      <c r="A161" s="2"/>
      <c r="B161" s="142" t="s">
        <v>19</v>
      </c>
      <c r="C161" s="170"/>
      <c r="D161" s="170"/>
      <c r="E161" s="170"/>
      <c r="F161" s="143">
        <v>11</v>
      </c>
      <c r="G161" s="36"/>
      <c r="H161" s="160" t="e">
        <f>SUM(H158:H160)</f>
        <v>#REF!</v>
      </c>
      <c r="J161" s="185" t="s">
        <v>19</v>
      </c>
      <c r="K161" s="186"/>
      <c r="L161" s="187"/>
      <c r="M161" s="144"/>
      <c r="N161" s="144"/>
      <c r="O161" s="25">
        <f>SUM(O149:O160)</f>
        <v>0</v>
      </c>
    </row>
    <row r="162" spans="1:15" ht="15.75" x14ac:dyDescent="0.25">
      <c r="A162" s="2"/>
      <c r="B162" s="47" t="s">
        <v>31</v>
      </c>
      <c r="C162" s="172"/>
      <c r="D162" s="172"/>
      <c r="E162" s="172"/>
      <c r="F162" s="143">
        <f>F161+F155</f>
        <v>12</v>
      </c>
      <c r="G162" s="36"/>
      <c r="H162" s="48" t="e">
        <f>H156+H161</f>
        <v>#REF!</v>
      </c>
      <c r="K162" s="188" t="s">
        <v>20</v>
      </c>
      <c r="L162" s="188"/>
      <c r="M162" s="145"/>
      <c r="N162" s="145"/>
      <c r="O162" s="27"/>
    </row>
    <row r="163" spans="1:15" x14ac:dyDescent="0.25">
      <c r="A163" s="2"/>
    </row>
    <row r="164" spans="1:15" x14ac:dyDescent="0.25">
      <c r="A164" s="2"/>
      <c r="B164" s="198" t="s">
        <v>32</v>
      </c>
      <c r="C164" s="198"/>
      <c r="D164" s="198"/>
      <c r="E164" s="198"/>
      <c r="F164" s="198"/>
      <c r="G164" s="198"/>
      <c r="H164" s="198"/>
      <c r="J164" s="198" t="s">
        <v>33</v>
      </c>
      <c r="K164" s="198"/>
      <c r="L164" s="198"/>
      <c r="M164" s="198"/>
      <c r="N164" s="198"/>
      <c r="O164" s="50"/>
    </row>
    <row r="165" spans="1:15" outlineLevel="1" x14ac:dyDescent="0.25">
      <c r="A165" s="2"/>
      <c r="B165" s="202" t="s">
        <v>34</v>
      </c>
      <c r="C165" s="202"/>
      <c r="D165" s="202"/>
      <c r="E165" s="202"/>
      <c r="F165" s="202"/>
      <c r="G165" s="202"/>
      <c r="H165" s="51" t="e">
        <f>H156+H135+H115+H100+H85+H69+H54+H39+H23</f>
        <v>#REF!</v>
      </c>
      <c r="J165" s="202" t="s">
        <v>4</v>
      </c>
      <c r="K165" s="202"/>
      <c r="L165" s="202"/>
      <c r="M165" s="203"/>
      <c r="N165" s="203"/>
      <c r="O165" s="52"/>
    </row>
    <row r="166" spans="1:15" outlineLevel="1" x14ac:dyDescent="0.25">
      <c r="A166" s="2"/>
      <c r="B166" s="202" t="s">
        <v>35</v>
      </c>
      <c r="C166" s="202"/>
      <c r="D166" s="202"/>
      <c r="E166" s="202"/>
      <c r="F166" s="202"/>
      <c r="G166" s="202"/>
      <c r="H166" s="51" t="e">
        <f>H161+H139+H119</f>
        <v>#REF!</v>
      </c>
      <c r="J166" s="202" t="s">
        <v>25</v>
      </c>
      <c r="K166" s="202"/>
      <c r="L166" s="202"/>
      <c r="M166" s="203"/>
      <c r="N166" s="203"/>
      <c r="O166" s="52"/>
    </row>
    <row r="167" spans="1:15" x14ac:dyDescent="0.25">
      <c r="A167" s="2"/>
      <c r="B167" s="198" t="s">
        <v>19</v>
      </c>
      <c r="C167" s="198"/>
      <c r="D167" s="198"/>
      <c r="E167" s="198"/>
      <c r="F167" s="198"/>
      <c r="G167" s="198"/>
      <c r="H167" s="53" t="e">
        <f>H165+H166</f>
        <v>#REF!</v>
      </c>
      <c r="J167" s="198" t="s">
        <v>19</v>
      </c>
      <c r="K167" s="198"/>
      <c r="L167" s="198"/>
      <c r="M167" s="204"/>
      <c r="N167" s="204"/>
      <c r="O167" s="54">
        <f>O166+O165</f>
        <v>0</v>
      </c>
    </row>
    <row r="168" spans="1:15" x14ac:dyDescent="0.25">
      <c r="A168" s="2"/>
    </row>
    <row r="169" spans="1:15" x14ac:dyDescent="0.25">
      <c r="A169" s="2"/>
    </row>
    <row r="170" spans="1:15" outlineLevel="1" x14ac:dyDescent="0.25">
      <c r="A170" s="2"/>
      <c r="B170" s="205" t="s">
        <v>36</v>
      </c>
      <c r="C170" s="206"/>
      <c r="D170" s="206"/>
      <c r="E170" s="206"/>
      <c r="F170" s="206"/>
      <c r="G170" s="207"/>
      <c r="H170" s="55" t="e">
        <f>H165</f>
        <v>#REF!</v>
      </c>
    </row>
    <row r="171" spans="1:15" outlineLevel="1" x14ac:dyDescent="0.25">
      <c r="A171" s="2"/>
      <c r="B171" s="205" t="s">
        <v>37</v>
      </c>
      <c r="C171" s="206"/>
      <c r="D171" s="206"/>
      <c r="E171" s="206"/>
      <c r="F171" s="206"/>
      <c r="G171" s="207"/>
      <c r="H171" s="56" t="e">
        <f>H166</f>
        <v>#REF!</v>
      </c>
    </row>
    <row r="172" spans="1:15" x14ac:dyDescent="0.25">
      <c r="A172" s="2"/>
      <c r="B172" s="199" t="s">
        <v>38</v>
      </c>
      <c r="C172" s="200"/>
      <c r="D172" s="200"/>
      <c r="E172" s="200"/>
      <c r="F172" s="200"/>
      <c r="G172" s="201"/>
      <c r="H172" s="57" t="e">
        <f>H170+H171</f>
        <v>#REF!</v>
      </c>
    </row>
    <row r="173" spans="1:15" x14ac:dyDescent="0.25">
      <c r="A173" s="2"/>
    </row>
  </sheetData>
  <mergeCells count="90">
    <mergeCell ref="B172:G172"/>
    <mergeCell ref="B165:G165"/>
    <mergeCell ref="J165:L165"/>
    <mergeCell ref="M165:N165"/>
    <mergeCell ref="B166:G166"/>
    <mergeCell ref="J166:L166"/>
    <mergeCell ref="M166:N166"/>
    <mergeCell ref="B167:G167"/>
    <mergeCell ref="J167:L167"/>
    <mergeCell ref="M167:N167"/>
    <mergeCell ref="B170:G170"/>
    <mergeCell ref="B171:G171"/>
    <mergeCell ref="B13:H13"/>
    <mergeCell ref="J13:O13"/>
    <mergeCell ref="B164:H164"/>
    <mergeCell ref="J164:N164"/>
    <mergeCell ref="K120:L120"/>
    <mergeCell ref="B122:O122"/>
    <mergeCell ref="B125:H125"/>
    <mergeCell ref="J125:O125"/>
    <mergeCell ref="B127:H127"/>
    <mergeCell ref="J127:O127"/>
    <mergeCell ref="B136:H136"/>
    <mergeCell ref="J136:O136"/>
    <mergeCell ref="J139:L139"/>
    <mergeCell ref="K140:L140"/>
    <mergeCell ref="B56:O56"/>
    <mergeCell ref="B59:H59"/>
    <mergeCell ref="J59:O59"/>
    <mergeCell ref="B61:H61"/>
    <mergeCell ref="B39:G39"/>
    <mergeCell ref="J39:L39"/>
    <mergeCell ref="K40:L40"/>
    <mergeCell ref="B7:O7"/>
    <mergeCell ref="B41:O41"/>
    <mergeCell ref="B44:H44"/>
    <mergeCell ref="J44:O44"/>
    <mergeCell ref="B46:H46"/>
    <mergeCell ref="J46:O46"/>
    <mergeCell ref="B10:O10"/>
    <mergeCell ref="B15:H15"/>
    <mergeCell ref="J15:O15"/>
    <mergeCell ref="B23:G23"/>
    <mergeCell ref="J23:L23"/>
    <mergeCell ref="K24:L24"/>
    <mergeCell ref="B26:O26"/>
    <mergeCell ref="B29:H29"/>
    <mergeCell ref="J29:O29"/>
    <mergeCell ref="B31:H31"/>
    <mergeCell ref="J31:O31"/>
    <mergeCell ref="B75:H75"/>
    <mergeCell ref="B157:H157"/>
    <mergeCell ref="J157:O157"/>
    <mergeCell ref="B54:G54"/>
    <mergeCell ref="J54:L54"/>
    <mergeCell ref="J61:O61"/>
    <mergeCell ref="B69:G69"/>
    <mergeCell ref="J69:L69"/>
    <mergeCell ref="K70:L70"/>
    <mergeCell ref="B72:O72"/>
    <mergeCell ref="K55:L55"/>
    <mergeCell ref="J75:O75"/>
    <mergeCell ref="B77:H77"/>
    <mergeCell ref="J77:O77"/>
    <mergeCell ref="B85:G85"/>
    <mergeCell ref="J85:L85"/>
    <mergeCell ref="B100:G100"/>
    <mergeCell ref="J161:L161"/>
    <mergeCell ref="K162:L162"/>
    <mergeCell ref="K86:L86"/>
    <mergeCell ref="B143:O143"/>
    <mergeCell ref="B146:H146"/>
    <mergeCell ref="J146:O146"/>
    <mergeCell ref="B148:H148"/>
    <mergeCell ref="J148:O148"/>
    <mergeCell ref="B108:H108"/>
    <mergeCell ref="J108:O108"/>
    <mergeCell ref="B116:H116"/>
    <mergeCell ref="J116:O116"/>
    <mergeCell ref="J119:L119"/>
    <mergeCell ref="B103:O103"/>
    <mergeCell ref="B106:H106"/>
    <mergeCell ref="J106:O106"/>
    <mergeCell ref="J100:L100"/>
    <mergeCell ref="K101:L101"/>
    <mergeCell ref="B88:O88"/>
    <mergeCell ref="B91:H91"/>
    <mergeCell ref="J91:O91"/>
    <mergeCell ref="B93:H93"/>
    <mergeCell ref="J93:O93"/>
  </mergeCells>
  <pageMargins left="0.51181102362204722" right="0.51181102362204722" top="0.78740157480314965" bottom="0.78740157480314965" header="0.31496062992125984" footer="0.31496062992125984"/>
  <pageSetup paperSize="9" scale="68" orientation="landscape"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election activeCell="A9" sqref="A9"/>
    </sheetView>
  </sheetViews>
  <sheetFormatPr defaultRowHeight="15" x14ac:dyDescent="0.25"/>
  <cols>
    <col min="2" max="2" width="25.85546875" bestFit="1" customWidth="1"/>
    <col min="3" max="3" width="25.85546875" customWidth="1"/>
    <col min="4" max="4" width="22.85546875" bestFit="1" customWidth="1"/>
    <col min="5" max="5" width="65.28515625" bestFit="1" customWidth="1"/>
    <col min="254" max="254" width="4.5703125" customWidth="1"/>
    <col min="255" max="255" width="26.5703125" customWidth="1"/>
    <col min="256" max="256" width="26.7109375" customWidth="1"/>
    <col min="257" max="257" width="26.85546875" customWidth="1"/>
    <col min="258" max="258" width="26.140625" customWidth="1"/>
    <col min="259" max="259" width="19.42578125" customWidth="1"/>
    <col min="260" max="260" width="25" customWidth="1"/>
    <col min="261" max="261" width="17.42578125" customWidth="1"/>
    <col min="510" max="510" width="4.5703125" customWidth="1"/>
    <col min="511" max="511" width="26.5703125" customWidth="1"/>
    <col min="512" max="512" width="26.7109375" customWidth="1"/>
    <col min="513" max="513" width="26.85546875" customWidth="1"/>
    <col min="514" max="514" width="26.140625" customWidth="1"/>
    <col min="515" max="515" width="19.42578125" customWidth="1"/>
    <col min="516" max="516" width="25" customWidth="1"/>
    <col min="517" max="517" width="17.42578125" customWidth="1"/>
    <col min="766" max="766" width="4.5703125" customWidth="1"/>
    <col min="767" max="767" width="26.5703125" customWidth="1"/>
    <col min="768" max="768" width="26.7109375" customWidth="1"/>
    <col min="769" max="769" width="26.85546875" customWidth="1"/>
    <col min="770" max="770" width="26.140625" customWidth="1"/>
    <col min="771" max="771" width="19.42578125" customWidth="1"/>
    <col min="772" max="772" width="25" customWidth="1"/>
    <col min="773" max="773" width="17.42578125" customWidth="1"/>
    <col min="1022" max="1022" width="4.5703125" customWidth="1"/>
    <col min="1023" max="1023" width="26.5703125" customWidth="1"/>
    <col min="1024" max="1024" width="26.7109375" customWidth="1"/>
    <col min="1025" max="1025" width="26.85546875" customWidth="1"/>
    <col min="1026" max="1026" width="26.140625" customWidth="1"/>
    <col min="1027" max="1027" width="19.42578125" customWidth="1"/>
    <col min="1028" max="1028" width="25" customWidth="1"/>
    <col min="1029" max="1029" width="17.42578125" customWidth="1"/>
    <col min="1278" max="1278" width="4.5703125" customWidth="1"/>
    <col min="1279" max="1279" width="26.5703125" customWidth="1"/>
    <col min="1280" max="1280" width="26.7109375" customWidth="1"/>
    <col min="1281" max="1281" width="26.85546875" customWidth="1"/>
    <col min="1282" max="1282" width="26.140625" customWidth="1"/>
    <col min="1283" max="1283" width="19.42578125" customWidth="1"/>
    <col min="1284" max="1284" width="25" customWidth="1"/>
    <col min="1285" max="1285" width="17.42578125" customWidth="1"/>
    <col min="1534" max="1534" width="4.5703125" customWidth="1"/>
    <col min="1535" max="1535" width="26.5703125" customWidth="1"/>
    <col min="1536" max="1536" width="26.7109375" customWidth="1"/>
    <col min="1537" max="1537" width="26.85546875" customWidth="1"/>
    <col min="1538" max="1538" width="26.140625" customWidth="1"/>
    <col min="1539" max="1539" width="19.42578125" customWidth="1"/>
    <col min="1540" max="1540" width="25" customWidth="1"/>
    <col min="1541" max="1541" width="17.42578125" customWidth="1"/>
    <col min="1790" max="1790" width="4.5703125" customWidth="1"/>
    <col min="1791" max="1791" width="26.5703125" customWidth="1"/>
    <col min="1792" max="1792" width="26.7109375" customWidth="1"/>
    <col min="1793" max="1793" width="26.85546875" customWidth="1"/>
    <col min="1794" max="1794" width="26.140625" customWidth="1"/>
    <col min="1795" max="1795" width="19.42578125" customWidth="1"/>
    <col min="1796" max="1796" width="25" customWidth="1"/>
    <col min="1797" max="1797" width="17.42578125" customWidth="1"/>
    <col min="2046" max="2046" width="4.5703125" customWidth="1"/>
    <col min="2047" max="2047" width="26.5703125" customWidth="1"/>
    <col min="2048" max="2048" width="26.7109375" customWidth="1"/>
    <col min="2049" max="2049" width="26.85546875" customWidth="1"/>
    <col min="2050" max="2050" width="26.140625" customWidth="1"/>
    <col min="2051" max="2051" width="19.42578125" customWidth="1"/>
    <col min="2052" max="2052" width="25" customWidth="1"/>
    <col min="2053" max="2053" width="17.42578125" customWidth="1"/>
    <col min="2302" max="2302" width="4.5703125" customWidth="1"/>
    <col min="2303" max="2303" width="26.5703125" customWidth="1"/>
    <col min="2304" max="2304" width="26.7109375" customWidth="1"/>
    <col min="2305" max="2305" width="26.85546875" customWidth="1"/>
    <col min="2306" max="2306" width="26.140625" customWidth="1"/>
    <col min="2307" max="2307" width="19.42578125" customWidth="1"/>
    <col min="2308" max="2308" width="25" customWidth="1"/>
    <col min="2309" max="2309" width="17.42578125" customWidth="1"/>
    <col min="2558" max="2558" width="4.5703125" customWidth="1"/>
    <col min="2559" max="2559" width="26.5703125" customWidth="1"/>
    <col min="2560" max="2560" width="26.7109375" customWidth="1"/>
    <col min="2561" max="2561" width="26.85546875" customWidth="1"/>
    <col min="2562" max="2562" width="26.140625" customWidth="1"/>
    <col min="2563" max="2563" width="19.42578125" customWidth="1"/>
    <col min="2564" max="2564" width="25" customWidth="1"/>
    <col min="2565" max="2565" width="17.42578125" customWidth="1"/>
    <col min="2814" max="2814" width="4.5703125" customWidth="1"/>
    <col min="2815" max="2815" width="26.5703125" customWidth="1"/>
    <col min="2816" max="2816" width="26.7109375" customWidth="1"/>
    <col min="2817" max="2817" width="26.85546875" customWidth="1"/>
    <col min="2818" max="2818" width="26.140625" customWidth="1"/>
    <col min="2819" max="2819" width="19.42578125" customWidth="1"/>
    <col min="2820" max="2820" width="25" customWidth="1"/>
    <col min="2821" max="2821" width="17.42578125" customWidth="1"/>
    <col min="3070" max="3070" width="4.5703125" customWidth="1"/>
    <col min="3071" max="3071" width="26.5703125" customWidth="1"/>
    <col min="3072" max="3072" width="26.7109375" customWidth="1"/>
    <col min="3073" max="3073" width="26.85546875" customWidth="1"/>
    <col min="3074" max="3074" width="26.140625" customWidth="1"/>
    <col min="3075" max="3075" width="19.42578125" customWidth="1"/>
    <col min="3076" max="3076" width="25" customWidth="1"/>
    <col min="3077" max="3077" width="17.42578125" customWidth="1"/>
    <col min="3326" max="3326" width="4.5703125" customWidth="1"/>
    <col min="3327" max="3327" width="26.5703125" customWidth="1"/>
    <col min="3328" max="3328" width="26.7109375" customWidth="1"/>
    <col min="3329" max="3329" width="26.85546875" customWidth="1"/>
    <col min="3330" max="3330" width="26.140625" customWidth="1"/>
    <col min="3331" max="3331" width="19.42578125" customWidth="1"/>
    <col min="3332" max="3332" width="25" customWidth="1"/>
    <col min="3333" max="3333" width="17.42578125" customWidth="1"/>
    <col min="3582" max="3582" width="4.5703125" customWidth="1"/>
    <col min="3583" max="3583" width="26.5703125" customWidth="1"/>
    <col min="3584" max="3584" width="26.7109375" customWidth="1"/>
    <col min="3585" max="3585" width="26.85546875" customWidth="1"/>
    <col min="3586" max="3586" width="26.140625" customWidth="1"/>
    <col min="3587" max="3587" width="19.42578125" customWidth="1"/>
    <col min="3588" max="3588" width="25" customWidth="1"/>
    <col min="3589" max="3589" width="17.42578125" customWidth="1"/>
    <col min="3838" max="3838" width="4.5703125" customWidth="1"/>
    <col min="3839" max="3839" width="26.5703125" customWidth="1"/>
    <col min="3840" max="3840" width="26.7109375" customWidth="1"/>
    <col min="3841" max="3841" width="26.85546875" customWidth="1"/>
    <col min="3842" max="3842" width="26.140625" customWidth="1"/>
    <col min="3843" max="3843" width="19.42578125" customWidth="1"/>
    <col min="3844" max="3844" width="25" customWidth="1"/>
    <col min="3845" max="3845" width="17.42578125" customWidth="1"/>
    <col min="4094" max="4094" width="4.5703125" customWidth="1"/>
    <col min="4095" max="4095" width="26.5703125" customWidth="1"/>
    <col min="4096" max="4096" width="26.7109375" customWidth="1"/>
    <col min="4097" max="4097" width="26.85546875" customWidth="1"/>
    <col min="4098" max="4098" width="26.140625" customWidth="1"/>
    <col min="4099" max="4099" width="19.42578125" customWidth="1"/>
    <col min="4100" max="4100" width="25" customWidth="1"/>
    <col min="4101" max="4101" width="17.42578125" customWidth="1"/>
    <col min="4350" max="4350" width="4.5703125" customWidth="1"/>
    <col min="4351" max="4351" width="26.5703125" customWidth="1"/>
    <col min="4352" max="4352" width="26.7109375" customWidth="1"/>
    <col min="4353" max="4353" width="26.85546875" customWidth="1"/>
    <col min="4354" max="4354" width="26.140625" customWidth="1"/>
    <col min="4355" max="4355" width="19.42578125" customWidth="1"/>
    <col min="4356" max="4356" width="25" customWidth="1"/>
    <col min="4357" max="4357" width="17.42578125" customWidth="1"/>
    <col min="4606" max="4606" width="4.5703125" customWidth="1"/>
    <col min="4607" max="4607" width="26.5703125" customWidth="1"/>
    <col min="4608" max="4608" width="26.7109375" customWidth="1"/>
    <col min="4609" max="4609" width="26.85546875" customWidth="1"/>
    <col min="4610" max="4610" width="26.140625" customWidth="1"/>
    <col min="4611" max="4611" width="19.42578125" customWidth="1"/>
    <col min="4612" max="4612" width="25" customWidth="1"/>
    <col min="4613" max="4613" width="17.42578125" customWidth="1"/>
    <col min="4862" max="4862" width="4.5703125" customWidth="1"/>
    <col min="4863" max="4863" width="26.5703125" customWidth="1"/>
    <col min="4864" max="4864" width="26.7109375" customWidth="1"/>
    <col min="4865" max="4865" width="26.85546875" customWidth="1"/>
    <col min="4866" max="4866" width="26.140625" customWidth="1"/>
    <col min="4867" max="4867" width="19.42578125" customWidth="1"/>
    <col min="4868" max="4868" width="25" customWidth="1"/>
    <col min="4869" max="4869" width="17.42578125" customWidth="1"/>
    <col min="5118" max="5118" width="4.5703125" customWidth="1"/>
    <col min="5119" max="5119" width="26.5703125" customWidth="1"/>
    <col min="5120" max="5120" width="26.7109375" customWidth="1"/>
    <col min="5121" max="5121" width="26.85546875" customWidth="1"/>
    <col min="5122" max="5122" width="26.140625" customWidth="1"/>
    <col min="5123" max="5123" width="19.42578125" customWidth="1"/>
    <col min="5124" max="5124" width="25" customWidth="1"/>
    <col min="5125" max="5125" width="17.42578125" customWidth="1"/>
    <col min="5374" max="5374" width="4.5703125" customWidth="1"/>
    <col min="5375" max="5375" width="26.5703125" customWidth="1"/>
    <col min="5376" max="5376" width="26.7109375" customWidth="1"/>
    <col min="5377" max="5377" width="26.85546875" customWidth="1"/>
    <col min="5378" max="5378" width="26.140625" customWidth="1"/>
    <col min="5379" max="5379" width="19.42578125" customWidth="1"/>
    <col min="5380" max="5380" width="25" customWidth="1"/>
    <col min="5381" max="5381" width="17.42578125" customWidth="1"/>
    <col min="5630" max="5630" width="4.5703125" customWidth="1"/>
    <col min="5631" max="5631" width="26.5703125" customWidth="1"/>
    <col min="5632" max="5632" width="26.7109375" customWidth="1"/>
    <col min="5633" max="5633" width="26.85546875" customWidth="1"/>
    <col min="5634" max="5634" width="26.140625" customWidth="1"/>
    <col min="5635" max="5635" width="19.42578125" customWidth="1"/>
    <col min="5636" max="5636" width="25" customWidth="1"/>
    <col min="5637" max="5637" width="17.42578125" customWidth="1"/>
    <col min="5886" max="5886" width="4.5703125" customWidth="1"/>
    <col min="5887" max="5887" width="26.5703125" customWidth="1"/>
    <col min="5888" max="5888" width="26.7109375" customWidth="1"/>
    <col min="5889" max="5889" width="26.85546875" customWidth="1"/>
    <col min="5890" max="5890" width="26.140625" customWidth="1"/>
    <col min="5891" max="5891" width="19.42578125" customWidth="1"/>
    <col min="5892" max="5892" width="25" customWidth="1"/>
    <col min="5893" max="5893" width="17.42578125" customWidth="1"/>
    <col min="6142" max="6142" width="4.5703125" customWidth="1"/>
    <col min="6143" max="6143" width="26.5703125" customWidth="1"/>
    <col min="6144" max="6144" width="26.7109375" customWidth="1"/>
    <col min="6145" max="6145" width="26.85546875" customWidth="1"/>
    <col min="6146" max="6146" width="26.140625" customWidth="1"/>
    <col min="6147" max="6147" width="19.42578125" customWidth="1"/>
    <col min="6148" max="6148" width="25" customWidth="1"/>
    <col min="6149" max="6149" width="17.42578125" customWidth="1"/>
    <col min="6398" max="6398" width="4.5703125" customWidth="1"/>
    <col min="6399" max="6399" width="26.5703125" customWidth="1"/>
    <col min="6400" max="6400" width="26.7109375" customWidth="1"/>
    <col min="6401" max="6401" width="26.85546875" customWidth="1"/>
    <col min="6402" max="6402" width="26.140625" customWidth="1"/>
    <col min="6403" max="6403" width="19.42578125" customWidth="1"/>
    <col min="6404" max="6404" width="25" customWidth="1"/>
    <col min="6405" max="6405" width="17.42578125" customWidth="1"/>
    <col min="6654" max="6654" width="4.5703125" customWidth="1"/>
    <col min="6655" max="6655" width="26.5703125" customWidth="1"/>
    <col min="6656" max="6656" width="26.7109375" customWidth="1"/>
    <col min="6657" max="6657" width="26.85546875" customWidth="1"/>
    <col min="6658" max="6658" width="26.140625" customWidth="1"/>
    <col min="6659" max="6659" width="19.42578125" customWidth="1"/>
    <col min="6660" max="6660" width="25" customWidth="1"/>
    <col min="6661" max="6661" width="17.42578125" customWidth="1"/>
    <col min="6910" max="6910" width="4.5703125" customWidth="1"/>
    <col min="6911" max="6911" width="26.5703125" customWidth="1"/>
    <col min="6912" max="6912" width="26.7109375" customWidth="1"/>
    <col min="6913" max="6913" width="26.85546875" customWidth="1"/>
    <col min="6914" max="6914" width="26.140625" customWidth="1"/>
    <col min="6915" max="6915" width="19.42578125" customWidth="1"/>
    <col min="6916" max="6916" width="25" customWidth="1"/>
    <col min="6917" max="6917" width="17.42578125" customWidth="1"/>
    <col min="7166" max="7166" width="4.5703125" customWidth="1"/>
    <col min="7167" max="7167" width="26.5703125" customWidth="1"/>
    <col min="7168" max="7168" width="26.7109375" customWidth="1"/>
    <col min="7169" max="7169" width="26.85546875" customWidth="1"/>
    <col min="7170" max="7170" width="26.140625" customWidth="1"/>
    <col min="7171" max="7171" width="19.42578125" customWidth="1"/>
    <col min="7172" max="7172" width="25" customWidth="1"/>
    <col min="7173" max="7173" width="17.42578125" customWidth="1"/>
    <col min="7422" max="7422" width="4.5703125" customWidth="1"/>
    <col min="7423" max="7423" width="26.5703125" customWidth="1"/>
    <col min="7424" max="7424" width="26.7109375" customWidth="1"/>
    <col min="7425" max="7425" width="26.85546875" customWidth="1"/>
    <col min="7426" max="7426" width="26.140625" customWidth="1"/>
    <col min="7427" max="7427" width="19.42578125" customWidth="1"/>
    <col min="7428" max="7428" width="25" customWidth="1"/>
    <col min="7429" max="7429" width="17.42578125" customWidth="1"/>
    <col min="7678" max="7678" width="4.5703125" customWidth="1"/>
    <col min="7679" max="7679" width="26.5703125" customWidth="1"/>
    <col min="7680" max="7680" width="26.7109375" customWidth="1"/>
    <col min="7681" max="7681" width="26.85546875" customWidth="1"/>
    <col min="7682" max="7682" width="26.140625" customWidth="1"/>
    <col min="7683" max="7683" width="19.42578125" customWidth="1"/>
    <col min="7684" max="7684" width="25" customWidth="1"/>
    <col min="7685" max="7685" width="17.42578125" customWidth="1"/>
    <col min="7934" max="7934" width="4.5703125" customWidth="1"/>
    <col min="7935" max="7935" width="26.5703125" customWidth="1"/>
    <col min="7936" max="7936" width="26.7109375" customWidth="1"/>
    <col min="7937" max="7937" width="26.85546875" customWidth="1"/>
    <col min="7938" max="7938" width="26.140625" customWidth="1"/>
    <col min="7939" max="7939" width="19.42578125" customWidth="1"/>
    <col min="7940" max="7940" width="25" customWidth="1"/>
    <col min="7941" max="7941" width="17.42578125" customWidth="1"/>
    <col min="8190" max="8190" width="4.5703125" customWidth="1"/>
    <col min="8191" max="8191" width="26.5703125" customWidth="1"/>
    <col min="8192" max="8192" width="26.7109375" customWidth="1"/>
    <col min="8193" max="8193" width="26.85546875" customWidth="1"/>
    <col min="8194" max="8194" width="26.140625" customWidth="1"/>
    <col min="8195" max="8195" width="19.42578125" customWidth="1"/>
    <col min="8196" max="8196" width="25" customWidth="1"/>
    <col min="8197" max="8197" width="17.42578125" customWidth="1"/>
    <col min="8446" max="8446" width="4.5703125" customWidth="1"/>
    <col min="8447" max="8447" width="26.5703125" customWidth="1"/>
    <col min="8448" max="8448" width="26.7109375" customWidth="1"/>
    <col min="8449" max="8449" width="26.85546875" customWidth="1"/>
    <col min="8450" max="8450" width="26.140625" customWidth="1"/>
    <col min="8451" max="8451" width="19.42578125" customWidth="1"/>
    <col min="8452" max="8452" width="25" customWidth="1"/>
    <col min="8453" max="8453" width="17.42578125" customWidth="1"/>
    <col min="8702" max="8702" width="4.5703125" customWidth="1"/>
    <col min="8703" max="8703" width="26.5703125" customWidth="1"/>
    <col min="8704" max="8704" width="26.7109375" customWidth="1"/>
    <col min="8705" max="8705" width="26.85546875" customWidth="1"/>
    <col min="8706" max="8706" width="26.140625" customWidth="1"/>
    <col min="8707" max="8707" width="19.42578125" customWidth="1"/>
    <col min="8708" max="8708" width="25" customWidth="1"/>
    <col min="8709" max="8709" width="17.42578125" customWidth="1"/>
    <col min="8958" max="8958" width="4.5703125" customWidth="1"/>
    <col min="8959" max="8959" width="26.5703125" customWidth="1"/>
    <col min="8960" max="8960" width="26.7109375" customWidth="1"/>
    <col min="8961" max="8961" width="26.85546875" customWidth="1"/>
    <col min="8962" max="8962" width="26.140625" customWidth="1"/>
    <col min="8963" max="8963" width="19.42578125" customWidth="1"/>
    <col min="8964" max="8964" width="25" customWidth="1"/>
    <col min="8965" max="8965" width="17.42578125" customWidth="1"/>
    <col min="9214" max="9214" width="4.5703125" customWidth="1"/>
    <col min="9215" max="9215" width="26.5703125" customWidth="1"/>
    <col min="9216" max="9216" width="26.7109375" customWidth="1"/>
    <col min="9217" max="9217" width="26.85546875" customWidth="1"/>
    <col min="9218" max="9218" width="26.140625" customWidth="1"/>
    <col min="9219" max="9219" width="19.42578125" customWidth="1"/>
    <col min="9220" max="9220" width="25" customWidth="1"/>
    <col min="9221" max="9221" width="17.42578125" customWidth="1"/>
    <col min="9470" max="9470" width="4.5703125" customWidth="1"/>
    <col min="9471" max="9471" width="26.5703125" customWidth="1"/>
    <col min="9472" max="9472" width="26.7109375" customWidth="1"/>
    <col min="9473" max="9473" width="26.85546875" customWidth="1"/>
    <col min="9474" max="9474" width="26.140625" customWidth="1"/>
    <col min="9475" max="9475" width="19.42578125" customWidth="1"/>
    <col min="9476" max="9476" width="25" customWidth="1"/>
    <col min="9477" max="9477" width="17.42578125" customWidth="1"/>
    <col min="9726" max="9726" width="4.5703125" customWidth="1"/>
    <col min="9727" max="9727" width="26.5703125" customWidth="1"/>
    <col min="9728" max="9728" width="26.7109375" customWidth="1"/>
    <col min="9729" max="9729" width="26.85546875" customWidth="1"/>
    <col min="9730" max="9730" width="26.140625" customWidth="1"/>
    <col min="9731" max="9731" width="19.42578125" customWidth="1"/>
    <col min="9732" max="9732" width="25" customWidth="1"/>
    <col min="9733" max="9733" width="17.42578125" customWidth="1"/>
    <col min="9982" max="9982" width="4.5703125" customWidth="1"/>
    <col min="9983" max="9983" width="26.5703125" customWidth="1"/>
    <col min="9984" max="9984" width="26.7109375" customWidth="1"/>
    <col min="9985" max="9985" width="26.85546875" customWidth="1"/>
    <col min="9986" max="9986" width="26.140625" customWidth="1"/>
    <col min="9987" max="9987" width="19.42578125" customWidth="1"/>
    <col min="9988" max="9988" width="25" customWidth="1"/>
    <col min="9989" max="9989" width="17.42578125" customWidth="1"/>
    <col min="10238" max="10238" width="4.5703125" customWidth="1"/>
    <col min="10239" max="10239" width="26.5703125" customWidth="1"/>
    <col min="10240" max="10240" width="26.7109375" customWidth="1"/>
    <col min="10241" max="10241" width="26.85546875" customWidth="1"/>
    <col min="10242" max="10242" width="26.140625" customWidth="1"/>
    <col min="10243" max="10243" width="19.42578125" customWidth="1"/>
    <col min="10244" max="10244" width="25" customWidth="1"/>
    <col min="10245" max="10245" width="17.42578125" customWidth="1"/>
    <col min="10494" max="10494" width="4.5703125" customWidth="1"/>
    <col min="10495" max="10495" width="26.5703125" customWidth="1"/>
    <col min="10496" max="10496" width="26.7109375" customWidth="1"/>
    <col min="10497" max="10497" width="26.85546875" customWidth="1"/>
    <col min="10498" max="10498" width="26.140625" customWidth="1"/>
    <col min="10499" max="10499" width="19.42578125" customWidth="1"/>
    <col min="10500" max="10500" width="25" customWidth="1"/>
    <col min="10501" max="10501" width="17.42578125" customWidth="1"/>
    <col min="10750" max="10750" width="4.5703125" customWidth="1"/>
    <col min="10751" max="10751" width="26.5703125" customWidth="1"/>
    <col min="10752" max="10752" width="26.7109375" customWidth="1"/>
    <col min="10753" max="10753" width="26.85546875" customWidth="1"/>
    <col min="10754" max="10754" width="26.140625" customWidth="1"/>
    <col min="10755" max="10755" width="19.42578125" customWidth="1"/>
    <col min="10756" max="10756" width="25" customWidth="1"/>
    <col min="10757" max="10757" width="17.42578125" customWidth="1"/>
    <col min="11006" max="11006" width="4.5703125" customWidth="1"/>
    <col min="11007" max="11007" width="26.5703125" customWidth="1"/>
    <col min="11008" max="11008" width="26.7109375" customWidth="1"/>
    <col min="11009" max="11009" width="26.85546875" customWidth="1"/>
    <col min="11010" max="11010" width="26.140625" customWidth="1"/>
    <col min="11011" max="11011" width="19.42578125" customWidth="1"/>
    <col min="11012" max="11012" width="25" customWidth="1"/>
    <col min="11013" max="11013" width="17.42578125" customWidth="1"/>
    <col min="11262" max="11262" width="4.5703125" customWidth="1"/>
    <col min="11263" max="11263" width="26.5703125" customWidth="1"/>
    <col min="11264" max="11264" width="26.7109375" customWidth="1"/>
    <col min="11265" max="11265" width="26.85546875" customWidth="1"/>
    <col min="11266" max="11266" width="26.140625" customWidth="1"/>
    <col min="11267" max="11267" width="19.42578125" customWidth="1"/>
    <col min="11268" max="11268" width="25" customWidth="1"/>
    <col min="11269" max="11269" width="17.42578125" customWidth="1"/>
    <col min="11518" max="11518" width="4.5703125" customWidth="1"/>
    <col min="11519" max="11519" width="26.5703125" customWidth="1"/>
    <col min="11520" max="11520" width="26.7109375" customWidth="1"/>
    <col min="11521" max="11521" width="26.85546875" customWidth="1"/>
    <col min="11522" max="11522" width="26.140625" customWidth="1"/>
    <col min="11523" max="11523" width="19.42578125" customWidth="1"/>
    <col min="11524" max="11524" width="25" customWidth="1"/>
    <col min="11525" max="11525" width="17.42578125" customWidth="1"/>
    <col min="11774" max="11774" width="4.5703125" customWidth="1"/>
    <col min="11775" max="11775" width="26.5703125" customWidth="1"/>
    <col min="11776" max="11776" width="26.7109375" customWidth="1"/>
    <col min="11777" max="11777" width="26.85546875" customWidth="1"/>
    <col min="11778" max="11778" width="26.140625" customWidth="1"/>
    <col min="11779" max="11779" width="19.42578125" customWidth="1"/>
    <col min="11780" max="11780" width="25" customWidth="1"/>
    <col min="11781" max="11781" width="17.42578125" customWidth="1"/>
    <col min="12030" max="12030" width="4.5703125" customWidth="1"/>
    <col min="12031" max="12031" width="26.5703125" customWidth="1"/>
    <col min="12032" max="12032" width="26.7109375" customWidth="1"/>
    <col min="12033" max="12033" width="26.85546875" customWidth="1"/>
    <col min="12034" max="12034" width="26.140625" customWidth="1"/>
    <col min="12035" max="12035" width="19.42578125" customWidth="1"/>
    <col min="12036" max="12036" width="25" customWidth="1"/>
    <col min="12037" max="12037" width="17.42578125" customWidth="1"/>
    <col min="12286" max="12286" width="4.5703125" customWidth="1"/>
    <col min="12287" max="12287" width="26.5703125" customWidth="1"/>
    <col min="12288" max="12288" width="26.7109375" customWidth="1"/>
    <col min="12289" max="12289" width="26.85546875" customWidth="1"/>
    <col min="12290" max="12290" width="26.140625" customWidth="1"/>
    <col min="12291" max="12291" width="19.42578125" customWidth="1"/>
    <col min="12292" max="12292" width="25" customWidth="1"/>
    <col min="12293" max="12293" width="17.42578125" customWidth="1"/>
    <col min="12542" max="12542" width="4.5703125" customWidth="1"/>
    <col min="12543" max="12543" width="26.5703125" customWidth="1"/>
    <col min="12544" max="12544" width="26.7109375" customWidth="1"/>
    <col min="12545" max="12545" width="26.85546875" customWidth="1"/>
    <col min="12546" max="12546" width="26.140625" customWidth="1"/>
    <col min="12547" max="12547" width="19.42578125" customWidth="1"/>
    <col min="12548" max="12548" width="25" customWidth="1"/>
    <col min="12549" max="12549" width="17.42578125" customWidth="1"/>
    <col min="12798" max="12798" width="4.5703125" customWidth="1"/>
    <col min="12799" max="12799" width="26.5703125" customWidth="1"/>
    <col min="12800" max="12800" width="26.7109375" customWidth="1"/>
    <col min="12801" max="12801" width="26.85546875" customWidth="1"/>
    <col min="12802" max="12802" width="26.140625" customWidth="1"/>
    <col min="12803" max="12803" width="19.42578125" customWidth="1"/>
    <col min="12804" max="12804" width="25" customWidth="1"/>
    <col min="12805" max="12805" width="17.42578125" customWidth="1"/>
    <col min="13054" max="13054" width="4.5703125" customWidth="1"/>
    <col min="13055" max="13055" width="26.5703125" customWidth="1"/>
    <col min="13056" max="13056" width="26.7109375" customWidth="1"/>
    <col min="13057" max="13057" width="26.85546875" customWidth="1"/>
    <col min="13058" max="13058" width="26.140625" customWidth="1"/>
    <col min="13059" max="13059" width="19.42578125" customWidth="1"/>
    <col min="13060" max="13060" width="25" customWidth="1"/>
    <col min="13061" max="13061" width="17.42578125" customWidth="1"/>
    <col min="13310" max="13310" width="4.5703125" customWidth="1"/>
    <col min="13311" max="13311" width="26.5703125" customWidth="1"/>
    <col min="13312" max="13312" width="26.7109375" customWidth="1"/>
    <col min="13313" max="13313" width="26.85546875" customWidth="1"/>
    <col min="13314" max="13314" width="26.140625" customWidth="1"/>
    <col min="13315" max="13315" width="19.42578125" customWidth="1"/>
    <col min="13316" max="13316" width="25" customWidth="1"/>
    <col min="13317" max="13317" width="17.42578125" customWidth="1"/>
    <col min="13566" max="13566" width="4.5703125" customWidth="1"/>
    <col min="13567" max="13567" width="26.5703125" customWidth="1"/>
    <col min="13568" max="13568" width="26.7109375" customWidth="1"/>
    <col min="13569" max="13569" width="26.85546875" customWidth="1"/>
    <col min="13570" max="13570" width="26.140625" customWidth="1"/>
    <col min="13571" max="13571" width="19.42578125" customWidth="1"/>
    <col min="13572" max="13572" width="25" customWidth="1"/>
    <col min="13573" max="13573" width="17.42578125" customWidth="1"/>
    <col min="13822" max="13822" width="4.5703125" customWidth="1"/>
    <col min="13823" max="13823" width="26.5703125" customWidth="1"/>
    <col min="13824" max="13824" width="26.7109375" customWidth="1"/>
    <col min="13825" max="13825" width="26.85546875" customWidth="1"/>
    <col min="13826" max="13826" width="26.140625" customWidth="1"/>
    <col min="13827" max="13827" width="19.42578125" customWidth="1"/>
    <col min="13828" max="13828" width="25" customWidth="1"/>
    <col min="13829" max="13829" width="17.42578125" customWidth="1"/>
    <col min="14078" max="14078" width="4.5703125" customWidth="1"/>
    <col min="14079" max="14079" width="26.5703125" customWidth="1"/>
    <col min="14080" max="14080" width="26.7109375" customWidth="1"/>
    <col min="14081" max="14081" width="26.85546875" customWidth="1"/>
    <col min="14082" max="14082" width="26.140625" customWidth="1"/>
    <col min="14083" max="14083" width="19.42578125" customWidth="1"/>
    <col min="14084" max="14084" width="25" customWidth="1"/>
    <col min="14085" max="14085" width="17.42578125" customWidth="1"/>
    <col min="14334" max="14334" width="4.5703125" customWidth="1"/>
    <col min="14335" max="14335" width="26.5703125" customWidth="1"/>
    <col min="14336" max="14336" width="26.7109375" customWidth="1"/>
    <col min="14337" max="14337" width="26.85546875" customWidth="1"/>
    <col min="14338" max="14338" width="26.140625" customWidth="1"/>
    <col min="14339" max="14339" width="19.42578125" customWidth="1"/>
    <col min="14340" max="14340" width="25" customWidth="1"/>
    <col min="14341" max="14341" width="17.42578125" customWidth="1"/>
    <col min="14590" max="14590" width="4.5703125" customWidth="1"/>
    <col min="14591" max="14591" width="26.5703125" customWidth="1"/>
    <col min="14592" max="14592" width="26.7109375" customWidth="1"/>
    <col min="14593" max="14593" width="26.85546875" customWidth="1"/>
    <col min="14594" max="14594" width="26.140625" customWidth="1"/>
    <col min="14595" max="14595" width="19.42578125" customWidth="1"/>
    <col min="14596" max="14596" width="25" customWidth="1"/>
    <col min="14597" max="14597" width="17.42578125" customWidth="1"/>
    <col min="14846" max="14846" width="4.5703125" customWidth="1"/>
    <col min="14847" max="14847" width="26.5703125" customWidth="1"/>
    <col min="14848" max="14848" width="26.7109375" customWidth="1"/>
    <col min="14849" max="14849" width="26.85546875" customWidth="1"/>
    <col min="14850" max="14850" width="26.140625" customWidth="1"/>
    <col min="14851" max="14851" width="19.42578125" customWidth="1"/>
    <col min="14852" max="14852" width="25" customWidth="1"/>
    <col min="14853" max="14853" width="17.42578125" customWidth="1"/>
    <col min="15102" max="15102" width="4.5703125" customWidth="1"/>
    <col min="15103" max="15103" width="26.5703125" customWidth="1"/>
    <col min="15104" max="15104" width="26.7109375" customWidth="1"/>
    <col min="15105" max="15105" width="26.85546875" customWidth="1"/>
    <col min="15106" max="15106" width="26.140625" customWidth="1"/>
    <col min="15107" max="15107" width="19.42578125" customWidth="1"/>
    <col min="15108" max="15108" width="25" customWidth="1"/>
    <col min="15109" max="15109" width="17.42578125" customWidth="1"/>
    <col min="15358" max="15358" width="4.5703125" customWidth="1"/>
    <col min="15359" max="15359" width="26.5703125" customWidth="1"/>
    <col min="15360" max="15360" width="26.7109375" customWidth="1"/>
    <col min="15361" max="15361" width="26.85546875" customWidth="1"/>
    <col min="15362" max="15362" width="26.140625" customWidth="1"/>
    <col min="15363" max="15363" width="19.42578125" customWidth="1"/>
    <col min="15364" max="15364" width="25" customWidth="1"/>
    <col min="15365" max="15365" width="17.42578125" customWidth="1"/>
    <col min="15614" max="15614" width="4.5703125" customWidth="1"/>
    <col min="15615" max="15615" width="26.5703125" customWidth="1"/>
    <col min="15616" max="15616" width="26.7109375" customWidth="1"/>
    <col min="15617" max="15617" width="26.85546875" customWidth="1"/>
    <col min="15618" max="15618" width="26.140625" customWidth="1"/>
    <col min="15619" max="15619" width="19.42578125" customWidth="1"/>
    <col min="15620" max="15620" width="25" customWidth="1"/>
    <col min="15621" max="15621" width="17.42578125" customWidth="1"/>
    <col min="15870" max="15870" width="4.5703125" customWidth="1"/>
    <col min="15871" max="15871" width="26.5703125" customWidth="1"/>
    <col min="15872" max="15872" width="26.7109375" customWidth="1"/>
    <col min="15873" max="15873" width="26.85546875" customWidth="1"/>
    <col min="15874" max="15874" width="26.140625" customWidth="1"/>
    <col min="15875" max="15875" width="19.42578125" customWidth="1"/>
    <col min="15876" max="15876" width="25" customWidth="1"/>
    <col min="15877" max="15877" width="17.42578125" customWidth="1"/>
    <col min="16126" max="16126" width="4.5703125" customWidth="1"/>
    <col min="16127" max="16127" width="26.5703125" customWidth="1"/>
    <col min="16128" max="16128" width="26.7109375" customWidth="1"/>
    <col min="16129" max="16129" width="26.85546875" customWidth="1"/>
    <col min="16130" max="16130" width="26.140625" customWidth="1"/>
    <col min="16131" max="16131" width="19.42578125" customWidth="1"/>
    <col min="16132" max="16132" width="25" customWidth="1"/>
    <col min="16133" max="16133" width="17.42578125" customWidth="1"/>
  </cols>
  <sheetData>
    <row r="1" spans="1:7" ht="30" customHeight="1" thickBot="1" x14ac:dyDescent="0.3">
      <c r="B1" s="236" t="s">
        <v>176</v>
      </c>
      <c r="C1" s="237"/>
      <c r="D1" s="237"/>
      <c r="E1" s="237"/>
      <c r="G1" t="s">
        <v>227</v>
      </c>
    </row>
    <row r="2" spans="1:7" ht="15" customHeight="1" x14ac:dyDescent="0.25">
      <c r="A2">
        <v>31</v>
      </c>
      <c r="B2" s="180">
        <v>41913</v>
      </c>
      <c r="C2" s="179">
        <v>41916</v>
      </c>
      <c r="D2" s="156" t="s">
        <v>112</v>
      </c>
      <c r="E2" s="157" t="s">
        <v>229</v>
      </c>
      <c r="F2" t="s">
        <v>237</v>
      </c>
      <c r="G2">
        <v>4</v>
      </c>
    </row>
    <row r="3" spans="1:7" ht="15" customHeight="1" x14ac:dyDescent="0.25">
      <c r="A3">
        <v>32</v>
      </c>
      <c r="B3" s="180">
        <v>41944</v>
      </c>
      <c r="C3" s="179">
        <v>41947</v>
      </c>
      <c r="D3" s="156" t="s">
        <v>162</v>
      </c>
      <c r="E3" s="157" t="s">
        <v>230</v>
      </c>
      <c r="F3" t="s">
        <v>237</v>
      </c>
      <c r="G3">
        <v>4</v>
      </c>
    </row>
    <row r="4" spans="1:7" ht="15" customHeight="1" x14ac:dyDescent="0.25">
      <c r="A4">
        <v>33</v>
      </c>
      <c r="B4" s="180">
        <v>42095</v>
      </c>
      <c r="C4" s="179">
        <v>42098</v>
      </c>
      <c r="D4" s="156" t="s">
        <v>228</v>
      </c>
      <c r="E4" s="157" t="s">
        <v>231</v>
      </c>
      <c r="F4" t="s">
        <v>237</v>
      </c>
      <c r="G4">
        <v>4</v>
      </c>
    </row>
    <row r="5" spans="1:7" ht="15" customHeight="1" x14ac:dyDescent="0.25">
      <c r="A5">
        <v>34</v>
      </c>
      <c r="B5" s="180">
        <v>42156</v>
      </c>
      <c r="C5" s="179">
        <v>42159</v>
      </c>
      <c r="D5" s="156" t="s">
        <v>112</v>
      </c>
      <c r="E5" s="157" t="s">
        <v>229</v>
      </c>
      <c r="F5" t="s">
        <v>237</v>
      </c>
      <c r="G5">
        <v>4</v>
      </c>
    </row>
    <row r="6" spans="1:7" ht="15" customHeight="1" x14ac:dyDescent="0.25">
      <c r="A6">
        <v>35</v>
      </c>
      <c r="B6" s="180">
        <v>42248</v>
      </c>
      <c r="C6" s="179">
        <v>42251</v>
      </c>
      <c r="D6" s="156" t="s">
        <v>113</v>
      </c>
      <c r="E6" s="157" t="s">
        <v>232</v>
      </c>
      <c r="F6" t="s">
        <v>237</v>
      </c>
      <c r="G6">
        <v>4</v>
      </c>
    </row>
    <row r="7" spans="1:7" ht="15" customHeight="1" x14ac:dyDescent="0.25">
      <c r="A7">
        <v>36</v>
      </c>
      <c r="B7" s="180">
        <v>42309</v>
      </c>
      <c r="C7" s="179">
        <v>42312</v>
      </c>
      <c r="D7" s="156" t="s">
        <v>162</v>
      </c>
      <c r="E7" s="157" t="s">
        <v>233</v>
      </c>
      <c r="F7" t="s">
        <v>237</v>
      </c>
      <c r="G7">
        <v>4</v>
      </c>
    </row>
    <row r="8" spans="1:7" ht="15" customHeight="1" x14ac:dyDescent="0.25">
      <c r="A8">
        <v>37</v>
      </c>
      <c r="B8" s="180">
        <v>42125</v>
      </c>
      <c r="C8" s="179">
        <v>42135</v>
      </c>
      <c r="D8" s="156" t="s">
        <v>212</v>
      </c>
      <c r="E8" s="157" t="s">
        <v>234</v>
      </c>
      <c r="F8" t="s">
        <v>237</v>
      </c>
      <c r="G8">
        <v>11</v>
      </c>
    </row>
    <row r="9" spans="1:7" ht="15" customHeight="1" x14ac:dyDescent="0.25">
      <c r="A9">
        <v>38</v>
      </c>
      <c r="B9" s="180">
        <v>42186</v>
      </c>
      <c r="C9" s="179">
        <v>42195</v>
      </c>
      <c r="D9" s="156" t="s">
        <v>213</v>
      </c>
      <c r="E9" s="157" t="s">
        <v>235</v>
      </c>
      <c r="F9" t="s">
        <v>237</v>
      </c>
      <c r="G9">
        <v>10</v>
      </c>
    </row>
    <row r="10" spans="1:7" ht="15" customHeight="1" x14ac:dyDescent="0.25">
      <c r="A10">
        <v>39</v>
      </c>
      <c r="B10" s="180">
        <v>42239</v>
      </c>
      <c r="C10" s="179">
        <v>42253</v>
      </c>
      <c r="D10" s="156" t="s">
        <v>215</v>
      </c>
      <c r="E10" s="157" t="s">
        <v>236</v>
      </c>
      <c r="F10" t="s">
        <v>237</v>
      </c>
      <c r="G10">
        <v>15</v>
      </c>
    </row>
    <row r="13" spans="1:7" x14ac:dyDescent="0.25">
      <c r="B13" s="180"/>
    </row>
    <row r="14" spans="1:7" x14ac:dyDescent="0.25">
      <c r="B14" s="180"/>
    </row>
    <row r="15" spans="1:7" x14ac:dyDescent="0.25">
      <c r="B15" s="180"/>
    </row>
    <row r="16" spans="1:7" x14ac:dyDescent="0.25">
      <c r="B16" s="180"/>
    </row>
    <row r="17" spans="2:2" x14ac:dyDescent="0.25">
      <c r="B17" s="180"/>
    </row>
    <row r="18" spans="2:2" x14ac:dyDescent="0.25">
      <c r="B18" s="180"/>
    </row>
    <row r="19" spans="2:2" x14ac:dyDescent="0.25">
      <c r="B19" s="180"/>
    </row>
    <row r="20" spans="2:2" x14ac:dyDescent="0.25">
      <c r="B20" s="180"/>
    </row>
    <row r="21" spans="2:2" x14ac:dyDescent="0.25">
      <c r="B21" s="180"/>
    </row>
    <row r="22" spans="2:2" x14ac:dyDescent="0.25">
      <c r="B22" s="180"/>
    </row>
    <row r="23" spans="2:2" x14ac:dyDescent="0.25">
      <c r="B23" s="180"/>
    </row>
    <row r="24" spans="2:2" x14ac:dyDescent="0.25">
      <c r="B24" s="180"/>
    </row>
    <row r="25" spans="2:2" x14ac:dyDescent="0.25">
      <c r="B25" s="180"/>
    </row>
    <row r="26" spans="2:2" x14ac:dyDescent="0.25">
      <c r="B26" s="180"/>
    </row>
    <row r="27" spans="2:2" x14ac:dyDescent="0.25">
      <c r="B27" s="180"/>
    </row>
    <row r="28" spans="2:2" x14ac:dyDescent="0.25">
      <c r="B28" s="180"/>
    </row>
    <row r="29" spans="2:2" x14ac:dyDescent="0.25">
      <c r="B29" s="180"/>
    </row>
  </sheetData>
  <mergeCells count="1">
    <mergeCell ref="B1:E1"/>
  </mergeCells>
  <pageMargins left="0.51181102362204722" right="0.51181102362204722" top="0.78740157480314965" bottom="0.78740157480314965" header="0.31496062992125984" footer="0.31496062992125984"/>
  <pageSetup paperSize="9" scale="92"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topLeftCell="A8" workbookViewId="0">
      <selection activeCell="A16" sqref="A16:G41"/>
    </sheetView>
  </sheetViews>
  <sheetFormatPr defaultRowHeight="15" x14ac:dyDescent="0.25"/>
  <cols>
    <col min="2" max="2" width="9.140625" style="183"/>
    <col min="3" max="3" width="43.42578125" bestFit="1" customWidth="1"/>
    <col min="4" max="4" width="27.42578125" customWidth="1"/>
    <col min="7" max="7" width="21.28515625" customWidth="1"/>
  </cols>
  <sheetData>
    <row r="1" spans="1:7" x14ac:dyDescent="0.25">
      <c r="A1" s="1"/>
      <c r="B1" s="1"/>
    </row>
    <row r="2" spans="1:7" x14ac:dyDescent="0.25">
      <c r="A2" s="1"/>
      <c r="B2" s="1"/>
    </row>
    <row r="3" spans="1:7" x14ac:dyDescent="0.25">
      <c r="A3" s="1"/>
      <c r="B3" s="1"/>
    </row>
    <row r="4" spans="1:7" x14ac:dyDescent="0.25">
      <c r="A4" s="1"/>
      <c r="B4" s="1"/>
    </row>
    <row r="5" spans="1:7" x14ac:dyDescent="0.25">
      <c r="A5" s="1"/>
      <c r="B5" s="1"/>
    </row>
    <row r="6" spans="1:7" x14ac:dyDescent="0.25">
      <c r="B6"/>
    </row>
    <row r="7" spans="1:7" ht="28.5" x14ac:dyDescent="0.45">
      <c r="A7" s="1"/>
      <c r="B7" s="1"/>
      <c r="C7" s="197" t="s">
        <v>0</v>
      </c>
      <c r="D7" s="197"/>
      <c r="E7" s="197"/>
      <c r="F7" s="197"/>
      <c r="G7" s="197"/>
    </row>
    <row r="8" spans="1:7" ht="31.5" customHeight="1" x14ac:dyDescent="0.25">
      <c r="A8" s="58"/>
      <c r="B8" s="58"/>
      <c r="C8" s="208"/>
      <c r="D8" s="208"/>
      <c r="E8" s="208"/>
      <c r="F8" s="208"/>
      <c r="G8" s="208"/>
    </row>
    <row r="9" spans="1:7" x14ac:dyDescent="0.25">
      <c r="A9" s="59"/>
      <c r="B9" s="59"/>
    </row>
    <row r="10" spans="1:7" ht="15.75" x14ac:dyDescent="0.25">
      <c r="A10" s="59"/>
      <c r="B10" s="59"/>
      <c r="C10" s="189" t="s">
        <v>180</v>
      </c>
      <c r="D10" s="189"/>
      <c r="E10" s="189"/>
      <c r="F10" s="189"/>
      <c r="G10" s="189"/>
    </row>
    <row r="11" spans="1:7" x14ac:dyDescent="0.25">
      <c r="A11" s="59"/>
      <c r="B11" s="59"/>
      <c r="C11" s="3" t="s">
        <v>124</v>
      </c>
      <c r="D11" s="3"/>
      <c r="E11" s="3"/>
      <c r="F11" s="4" t="s">
        <v>3</v>
      </c>
      <c r="G11" s="60">
        <v>4</v>
      </c>
    </row>
    <row r="12" spans="1:7" x14ac:dyDescent="0.25">
      <c r="A12" s="59"/>
      <c r="B12" s="59"/>
      <c r="C12" s="209" t="s">
        <v>39</v>
      </c>
      <c r="D12" s="209"/>
      <c r="E12" s="6"/>
      <c r="F12" s="4" t="s">
        <v>80</v>
      </c>
      <c r="G12" s="5"/>
    </row>
    <row r="13" spans="1:7" ht="16.5" thickBot="1" x14ac:dyDescent="0.3">
      <c r="A13" s="59"/>
      <c r="B13" s="59"/>
      <c r="C13" s="184" t="s">
        <v>7</v>
      </c>
      <c r="D13" s="184"/>
      <c r="E13" s="184"/>
      <c r="F13" s="184"/>
      <c r="G13" s="184"/>
    </row>
    <row r="14" spans="1:7" x14ac:dyDescent="0.25">
      <c r="A14" s="59" t="s">
        <v>238</v>
      </c>
      <c r="B14" s="59" t="s">
        <v>239</v>
      </c>
      <c r="C14" s="7" t="s">
        <v>40</v>
      </c>
      <c r="D14" s="7" t="s">
        <v>210</v>
      </c>
      <c r="E14" s="7" t="s">
        <v>42</v>
      </c>
      <c r="F14" s="7" t="s">
        <v>10</v>
      </c>
      <c r="G14" s="8" t="s">
        <v>43</v>
      </c>
    </row>
    <row r="15" spans="1:7" ht="15.75" x14ac:dyDescent="0.25">
      <c r="A15" s="59"/>
      <c r="B15" s="59"/>
      <c r="C15" s="191" t="s">
        <v>15</v>
      </c>
      <c r="D15" s="192"/>
      <c r="E15" s="192"/>
      <c r="F15" s="192"/>
      <c r="G15" s="192"/>
    </row>
    <row r="16" spans="1:7" x14ac:dyDescent="0.25">
      <c r="A16" s="59" t="s">
        <v>237</v>
      </c>
      <c r="B16" s="181">
        <v>31</v>
      </c>
      <c r="C16" s="20">
        <v>1</v>
      </c>
      <c r="D16" s="20" t="s">
        <v>112</v>
      </c>
      <c r="E16" s="20">
        <v>3</v>
      </c>
      <c r="F16" s="61">
        <v>1</v>
      </c>
      <c r="G16" s="62">
        <v>270</v>
      </c>
    </row>
    <row r="17" spans="1:7" x14ac:dyDescent="0.25">
      <c r="A17" s="59" t="s">
        <v>237</v>
      </c>
      <c r="B17" s="181">
        <v>31</v>
      </c>
      <c r="C17" s="20">
        <v>2</v>
      </c>
      <c r="D17" s="20" t="s">
        <v>112</v>
      </c>
      <c r="E17" s="20">
        <v>1</v>
      </c>
      <c r="F17" s="61">
        <v>60</v>
      </c>
      <c r="G17" s="62">
        <v>290</v>
      </c>
    </row>
    <row r="18" spans="1:7" x14ac:dyDescent="0.25">
      <c r="A18" s="59" t="s">
        <v>237</v>
      </c>
      <c r="B18" s="181">
        <v>31</v>
      </c>
      <c r="C18" s="20">
        <v>2</v>
      </c>
      <c r="D18" s="20" t="s">
        <v>112</v>
      </c>
      <c r="E18" s="20">
        <v>2</v>
      </c>
      <c r="F18" s="61">
        <v>150</v>
      </c>
      <c r="G18" s="62">
        <v>290</v>
      </c>
    </row>
    <row r="19" spans="1:7" x14ac:dyDescent="0.25">
      <c r="A19" s="59" t="s">
        <v>237</v>
      </c>
      <c r="B19" s="181">
        <v>32</v>
      </c>
      <c r="C19" s="20">
        <v>1</v>
      </c>
      <c r="D19" s="20" t="s">
        <v>162</v>
      </c>
      <c r="E19" s="20">
        <v>3</v>
      </c>
      <c r="F19" s="61">
        <v>1</v>
      </c>
      <c r="G19" s="62">
        <v>340</v>
      </c>
    </row>
    <row r="20" spans="1:7" x14ac:dyDescent="0.25">
      <c r="A20" s="59" t="s">
        <v>237</v>
      </c>
      <c r="B20" s="181">
        <v>32</v>
      </c>
      <c r="C20" s="20">
        <v>2</v>
      </c>
      <c r="D20" s="20" t="s">
        <v>162</v>
      </c>
      <c r="E20" s="20">
        <v>1</v>
      </c>
      <c r="F20" s="61">
        <v>60</v>
      </c>
      <c r="G20" s="62">
        <v>410</v>
      </c>
    </row>
    <row r="21" spans="1:7" x14ac:dyDescent="0.25">
      <c r="A21" s="59" t="s">
        <v>237</v>
      </c>
      <c r="B21" s="181">
        <v>32</v>
      </c>
      <c r="C21" s="20">
        <v>2</v>
      </c>
      <c r="D21" s="20" t="s">
        <v>162</v>
      </c>
      <c r="E21" s="20">
        <v>2</v>
      </c>
      <c r="F21" s="61">
        <v>150</v>
      </c>
      <c r="G21" s="62">
        <v>410</v>
      </c>
    </row>
    <row r="22" spans="1:7" x14ac:dyDescent="0.25">
      <c r="A22" s="59" t="s">
        <v>237</v>
      </c>
      <c r="B22" s="181">
        <v>33</v>
      </c>
      <c r="C22" s="20">
        <v>1</v>
      </c>
      <c r="D22" s="20" t="s">
        <v>211</v>
      </c>
      <c r="E22" s="20">
        <v>3</v>
      </c>
      <c r="F22" s="61">
        <v>1</v>
      </c>
      <c r="G22" s="62">
        <v>180</v>
      </c>
    </row>
    <row r="23" spans="1:7" x14ac:dyDescent="0.25">
      <c r="A23" s="59" t="s">
        <v>237</v>
      </c>
      <c r="B23" s="181">
        <v>33</v>
      </c>
      <c r="C23" s="20">
        <v>2</v>
      </c>
      <c r="D23" s="20" t="s">
        <v>211</v>
      </c>
      <c r="E23" s="20">
        <v>1</v>
      </c>
      <c r="F23" s="61">
        <v>60</v>
      </c>
      <c r="G23" s="62">
        <v>290</v>
      </c>
    </row>
    <row r="24" spans="1:7" x14ac:dyDescent="0.25">
      <c r="A24" s="59" t="s">
        <v>237</v>
      </c>
      <c r="B24" s="181">
        <v>33</v>
      </c>
      <c r="C24" s="20">
        <v>2</v>
      </c>
      <c r="D24" s="20" t="s">
        <v>211</v>
      </c>
      <c r="E24" s="20">
        <v>2</v>
      </c>
      <c r="F24" s="61">
        <v>150</v>
      </c>
      <c r="G24" s="62">
        <v>290</v>
      </c>
    </row>
    <row r="25" spans="1:7" x14ac:dyDescent="0.25">
      <c r="A25" s="59" t="s">
        <v>237</v>
      </c>
      <c r="B25" s="181">
        <v>34</v>
      </c>
      <c r="C25" s="20">
        <v>1</v>
      </c>
      <c r="D25" s="20" t="s">
        <v>112</v>
      </c>
      <c r="E25" s="20">
        <v>3</v>
      </c>
      <c r="F25" s="61">
        <v>1</v>
      </c>
      <c r="G25" s="62">
        <v>270</v>
      </c>
    </row>
    <row r="26" spans="1:7" x14ac:dyDescent="0.25">
      <c r="A26" s="59" t="s">
        <v>237</v>
      </c>
      <c r="B26" s="181">
        <v>34</v>
      </c>
      <c r="C26" s="20">
        <v>2</v>
      </c>
      <c r="D26" s="20" t="s">
        <v>112</v>
      </c>
      <c r="E26" s="20">
        <v>1</v>
      </c>
      <c r="F26" s="61">
        <v>60</v>
      </c>
      <c r="G26" s="62">
        <v>290</v>
      </c>
    </row>
    <row r="27" spans="1:7" x14ac:dyDescent="0.25">
      <c r="A27" s="59" t="s">
        <v>237</v>
      </c>
      <c r="B27" s="181">
        <v>34</v>
      </c>
      <c r="C27" s="20">
        <v>2</v>
      </c>
      <c r="D27" s="20" t="s">
        <v>112</v>
      </c>
      <c r="E27" s="20">
        <v>2</v>
      </c>
      <c r="F27" s="61">
        <v>150</v>
      </c>
      <c r="G27" s="62">
        <v>290</v>
      </c>
    </row>
    <row r="28" spans="1:7" x14ac:dyDescent="0.25">
      <c r="A28" s="59" t="s">
        <v>237</v>
      </c>
      <c r="B28" s="181">
        <v>35</v>
      </c>
      <c r="C28" s="20">
        <v>1</v>
      </c>
      <c r="D28" s="20" t="s">
        <v>113</v>
      </c>
      <c r="E28" s="20">
        <v>3</v>
      </c>
      <c r="F28" s="61">
        <v>1</v>
      </c>
      <c r="G28" s="62">
        <v>270</v>
      </c>
    </row>
    <row r="29" spans="1:7" x14ac:dyDescent="0.25">
      <c r="A29" s="59" t="s">
        <v>237</v>
      </c>
      <c r="B29" s="181">
        <v>35</v>
      </c>
      <c r="C29" s="20">
        <v>2</v>
      </c>
      <c r="D29" s="20" t="s">
        <v>113</v>
      </c>
      <c r="E29" s="20">
        <v>1</v>
      </c>
      <c r="F29" s="61">
        <v>60</v>
      </c>
      <c r="G29" s="62">
        <v>290</v>
      </c>
    </row>
    <row r="30" spans="1:7" x14ac:dyDescent="0.25">
      <c r="A30" s="59" t="s">
        <v>237</v>
      </c>
      <c r="B30" s="181">
        <v>35</v>
      </c>
      <c r="C30" s="20">
        <v>2</v>
      </c>
      <c r="D30" s="20" t="s">
        <v>113</v>
      </c>
      <c r="E30" s="20">
        <v>2</v>
      </c>
      <c r="F30" s="61">
        <v>150</v>
      </c>
      <c r="G30" s="62">
        <v>290</v>
      </c>
    </row>
    <row r="31" spans="1:7" x14ac:dyDescent="0.25">
      <c r="A31" s="59" t="s">
        <v>237</v>
      </c>
      <c r="B31" s="181">
        <v>36</v>
      </c>
      <c r="C31" s="20">
        <v>1</v>
      </c>
      <c r="D31" s="20" t="s">
        <v>162</v>
      </c>
      <c r="E31" s="20">
        <v>3</v>
      </c>
      <c r="F31" s="61">
        <v>1</v>
      </c>
      <c r="G31" s="62">
        <v>340</v>
      </c>
    </row>
    <row r="32" spans="1:7" x14ac:dyDescent="0.25">
      <c r="A32" s="59" t="s">
        <v>237</v>
      </c>
      <c r="B32" s="181">
        <v>36</v>
      </c>
      <c r="C32" s="20">
        <v>2</v>
      </c>
      <c r="D32" s="20" t="s">
        <v>162</v>
      </c>
      <c r="E32" s="20">
        <v>1</v>
      </c>
      <c r="F32" s="61">
        <v>60</v>
      </c>
      <c r="G32" s="62">
        <v>410</v>
      </c>
    </row>
    <row r="33" spans="1:7" x14ac:dyDescent="0.25">
      <c r="A33" s="59" t="s">
        <v>237</v>
      </c>
      <c r="B33" s="181">
        <v>36</v>
      </c>
      <c r="C33" s="20">
        <v>2</v>
      </c>
      <c r="D33" s="20" t="s">
        <v>162</v>
      </c>
      <c r="E33" s="20">
        <v>2</v>
      </c>
      <c r="F33" s="61">
        <v>150</v>
      </c>
      <c r="G33" s="62">
        <v>410</v>
      </c>
    </row>
    <row r="34" spans="1:7" x14ac:dyDescent="0.25">
      <c r="A34" s="59" t="s">
        <v>237</v>
      </c>
      <c r="B34" s="181">
        <v>37</v>
      </c>
      <c r="C34" s="20">
        <v>1</v>
      </c>
      <c r="D34" s="20" t="s">
        <v>212</v>
      </c>
      <c r="E34" s="20">
        <v>9</v>
      </c>
      <c r="F34" s="61">
        <v>1</v>
      </c>
      <c r="G34" s="62">
        <v>320</v>
      </c>
    </row>
    <row r="35" spans="1:7" x14ac:dyDescent="0.25">
      <c r="A35" s="59" t="s">
        <v>237</v>
      </c>
      <c r="B35" s="181">
        <v>37</v>
      </c>
      <c r="C35" s="20">
        <v>2</v>
      </c>
      <c r="D35" s="20" t="s">
        <v>212</v>
      </c>
      <c r="E35" s="20">
        <v>9</v>
      </c>
      <c r="F35" s="61">
        <v>8</v>
      </c>
      <c r="G35" s="62">
        <v>350</v>
      </c>
    </row>
    <row r="36" spans="1:7" x14ac:dyDescent="0.25">
      <c r="A36" s="59" t="s">
        <v>237</v>
      </c>
      <c r="B36" s="181">
        <v>38</v>
      </c>
      <c r="C36" s="20">
        <v>1</v>
      </c>
      <c r="D36" s="20" t="s">
        <v>213</v>
      </c>
      <c r="E36" s="20">
        <v>9</v>
      </c>
      <c r="F36" s="61">
        <v>1</v>
      </c>
      <c r="G36" s="62">
        <v>300</v>
      </c>
    </row>
    <row r="37" spans="1:7" x14ac:dyDescent="0.25">
      <c r="A37" s="59" t="s">
        <v>237</v>
      </c>
      <c r="B37" s="181">
        <v>38</v>
      </c>
      <c r="C37" s="20">
        <v>2</v>
      </c>
      <c r="D37" s="20" t="s">
        <v>213</v>
      </c>
      <c r="E37" s="20">
        <v>9</v>
      </c>
      <c r="F37" s="61">
        <v>10</v>
      </c>
      <c r="G37" s="62">
        <v>340</v>
      </c>
    </row>
    <row r="38" spans="1:7" s="149" customFormat="1" x14ac:dyDescent="0.25">
      <c r="A38" s="59" t="s">
        <v>237</v>
      </c>
      <c r="B38" s="182">
        <v>39</v>
      </c>
      <c r="C38" s="16">
        <v>1</v>
      </c>
      <c r="D38" s="16" t="s">
        <v>214</v>
      </c>
      <c r="E38" s="20">
        <v>7</v>
      </c>
      <c r="F38" s="20">
        <v>1</v>
      </c>
      <c r="G38" s="62">
        <v>326.64999999999998</v>
      </c>
    </row>
    <row r="39" spans="1:7" s="149" customFormat="1" x14ac:dyDescent="0.25">
      <c r="A39" s="59" t="s">
        <v>237</v>
      </c>
      <c r="B39" s="182">
        <v>39</v>
      </c>
      <c r="C39" s="16">
        <v>2</v>
      </c>
      <c r="D39" s="16" t="s">
        <v>214</v>
      </c>
      <c r="E39" s="20">
        <v>7</v>
      </c>
      <c r="F39" s="20">
        <v>12</v>
      </c>
      <c r="G39" s="62">
        <v>326.64999999999998</v>
      </c>
    </row>
    <row r="40" spans="1:7" x14ac:dyDescent="0.25">
      <c r="A40" s="59" t="s">
        <v>237</v>
      </c>
      <c r="B40" s="181">
        <v>39</v>
      </c>
      <c r="C40" s="20">
        <v>1</v>
      </c>
      <c r="D40" s="20" t="s">
        <v>215</v>
      </c>
      <c r="E40" s="20">
        <v>7</v>
      </c>
      <c r="F40" s="61">
        <v>1</v>
      </c>
      <c r="G40" s="62">
        <v>254</v>
      </c>
    </row>
    <row r="41" spans="1:7" x14ac:dyDescent="0.25">
      <c r="A41" s="59" t="s">
        <v>237</v>
      </c>
      <c r="B41" s="181">
        <v>39</v>
      </c>
      <c r="C41" s="20">
        <v>2</v>
      </c>
      <c r="D41" s="20" t="s">
        <v>215</v>
      </c>
      <c r="E41" s="20">
        <v>7</v>
      </c>
      <c r="F41" s="61">
        <v>12</v>
      </c>
      <c r="G41" s="62">
        <v>350</v>
      </c>
    </row>
  </sheetData>
  <mergeCells count="6">
    <mergeCell ref="C15:G15"/>
    <mergeCell ref="C7:G7"/>
    <mergeCell ref="C8:G8"/>
    <mergeCell ref="C10:G10"/>
    <mergeCell ref="C12:D12"/>
    <mergeCell ref="C13:G13"/>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topLeftCell="A22" workbookViewId="0">
      <selection activeCell="C17" sqref="C17:C56"/>
    </sheetView>
  </sheetViews>
  <sheetFormatPr defaultRowHeight="15" x14ac:dyDescent="0.25"/>
  <cols>
    <col min="4" max="4" width="9.140625" style="183"/>
    <col min="5" max="5" width="38.140625" bestFit="1" customWidth="1"/>
    <col min="6" max="6" width="28" customWidth="1"/>
    <col min="7" max="7" width="10.42578125" bestFit="1" customWidth="1"/>
    <col min="9" max="9" width="9" customWidth="1"/>
    <col min="10" max="10" width="13.5703125" bestFit="1" customWidth="1"/>
    <col min="11" max="11" width="17.5703125" customWidth="1"/>
    <col min="14" max="14" width="10.42578125" bestFit="1" customWidth="1"/>
    <col min="18" max="18" width="12.140625" bestFit="1" customWidth="1"/>
  </cols>
  <sheetData>
    <row r="1" spans="1:18" x14ac:dyDescent="0.25">
      <c r="D1" s="1"/>
    </row>
    <row r="2" spans="1:18" x14ac:dyDescent="0.25">
      <c r="D2" s="1"/>
    </row>
    <row r="3" spans="1:18" x14ac:dyDescent="0.25">
      <c r="D3" s="1"/>
    </row>
    <row r="4" spans="1:18" x14ac:dyDescent="0.25">
      <c r="D4" s="1"/>
    </row>
    <row r="5" spans="1:18" x14ac:dyDescent="0.25">
      <c r="D5" s="1"/>
    </row>
    <row r="6" spans="1:18" x14ac:dyDescent="0.25">
      <c r="D6"/>
      <c r="Q6" s="65"/>
    </row>
    <row r="7" spans="1:18" x14ac:dyDescent="0.25">
      <c r="D7"/>
    </row>
    <row r="8" spans="1:18" x14ac:dyDescent="0.25">
      <c r="D8" s="59"/>
    </row>
    <row r="9" spans="1:18" ht="28.5" x14ac:dyDescent="0.45">
      <c r="D9" s="58"/>
      <c r="E9" s="197" t="s">
        <v>0</v>
      </c>
      <c r="F9" s="197"/>
      <c r="G9" s="197"/>
      <c r="H9" s="197"/>
      <c r="I9" s="197"/>
      <c r="J9" s="197"/>
      <c r="K9" s="197"/>
      <c r="L9" s="197"/>
      <c r="M9" s="197"/>
      <c r="N9" s="197"/>
      <c r="O9" s="197"/>
      <c r="P9" s="197"/>
      <c r="Q9" s="197"/>
      <c r="R9" s="197"/>
    </row>
    <row r="10" spans="1:18" ht="28.5" customHeight="1" x14ac:dyDescent="0.25">
      <c r="D10" s="58"/>
      <c r="E10" s="208"/>
      <c r="F10" s="208"/>
      <c r="G10" s="208"/>
      <c r="H10" s="208"/>
      <c r="I10" s="208"/>
      <c r="J10" s="208"/>
      <c r="K10" s="208"/>
      <c r="L10" s="208"/>
      <c r="M10" s="208"/>
      <c r="N10" s="208"/>
      <c r="O10" s="208"/>
      <c r="P10" s="208"/>
    </row>
    <row r="11" spans="1:18" x14ac:dyDescent="0.25">
      <c r="D11" s="59"/>
    </row>
    <row r="12" spans="1:18" ht="15.75" x14ac:dyDescent="0.25">
      <c r="D12" s="59"/>
      <c r="E12" s="189" t="s">
        <v>180</v>
      </c>
      <c r="F12" s="189"/>
      <c r="G12" s="189"/>
      <c r="H12" s="190"/>
      <c r="I12" s="190"/>
      <c r="J12" s="190"/>
      <c r="K12" s="190"/>
      <c r="L12" s="190"/>
      <c r="M12" s="190"/>
      <c r="N12" s="190"/>
      <c r="O12" s="190"/>
      <c r="P12" s="190"/>
      <c r="Q12" s="190"/>
      <c r="R12" s="190"/>
    </row>
    <row r="13" spans="1:18" x14ac:dyDescent="0.25">
      <c r="D13" s="59"/>
      <c r="E13" s="3" t="s">
        <v>124</v>
      </c>
      <c r="F13" s="3"/>
      <c r="G13" s="3"/>
      <c r="H13" s="4" t="s">
        <v>3</v>
      </c>
      <c r="I13" s="4"/>
      <c r="J13" s="60">
        <v>4</v>
      </c>
      <c r="K13" s="5"/>
      <c r="M13" s="5" t="s">
        <v>2</v>
      </c>
      <c r="N13" s="5"/>
      <c r="O13" s="4" t="s">
        <v>3</v>
      </c>
      <c r="P13" s="60"/>
      <c r="Q13" s="5"/>
      <c r="R13" s="5"/>
    </row>
    <row r="14" spans="1:18" x14ac:dyDescent="0.25">
      <c r="D14" s="59"/>
      <c r="E14" s="209" t="s">
        <v>45</v>
      </c>
      <c r="F14" s="209"/>
      <c r="G14" s="209"/>
      <c r="H14" s="4" t="s">
        <v>81</v>
      </c>
      <c r="I14" s="4"/>
      <c r="J14" s="5"/>
      <c r="K14" s="5"/>
      <c r="M14" s="209" t="s">
        <v>45</v>
      </c>
      <c r="N14" s="209"/>
      <c r="O14" s="4" t="s">
        <v>6</v>
      </c>
      <c r="P14" s="5"/>
      <c r="Q14" s="5"/>
      <c r="R14" s="5"/>
    </row>
    <row r="15" spans="1:18" ht="16.5" thickBot="1" x14ac:dyDescent="0.3">
      <c r="D15" s="59"/>
      <c r="E15" s="184" t="s">
        <v>7</v>
      </c>
      <c r="F15" s="184"/>
      <c r="G15" s="184"/>
      <c r="H15" s="184"/>
      <c r="I15" s="184"/>
      <c r="J15" s="184"/>
      <c r="K15" s="184"/>
      <c r="M15" s="184" t="s">
        <v>8</v>
      </c>
      <c r="N15" s="184"/>
      <c r="O15" s="184"/>
      <c r="P15" s="184"/>
      <c r="Q15" s="184"/>
      <c r="R15" s="184"/>
    </row>
    <row r="16" spans="1:18" ht="15.75" thickBot="1" x14ac:dyDescent="0.3">
      <c r="A16" t="s">
        <v>240</v>
      </c>
      <c r="B16" t="s">
        <v>241</v>
      </c>
      <c r="C16" t="s">
        <v>242</v>
      </c>
      <c r="D16" s="59" t="s">
        <v>239</v>
      </c>
      <c r="E16" s="7" t="s">
        <v>40</v>
      </c>
      <c r="F16" s="7" t="s">
        <v>210</v>
      </c>
      <c r="G16" s="7" t="s">
        <v>41</v>
      </c>
      <c r="H16" s="7" t="s">
        <v>10</v>
      </c>
      <c r="I16" s="7" t="s">
        <v>42</v>
      </c>
      <c r="J16" s="8" t="s">
        <v>43</v>
      </c>
      <c r="K16" s="9" t="s">
        <v>12</v>
      </c>
      <c r="M16" s="10" t="s">
        <v>40</v>
      </c>
      <c r="N16" s="10" t="s">
        <v>41</v>
      </c>
      <c r="O16" s="10" t="s">
        <v>10</v>
      </c>
      <c r="P16" s="11" t="s">
        <v>43</v>
      </c>
      <c r="Q16" s="12" t="s">
        <v>44</v>
      </c>
      <c r="R16" s="13" t="s">
        <v>12</v>
      </c>
    </row>
    <row r="17" spans="1:18" x14ac:dyDescent="0.25">
      <c r="A17">
        <v>1</v>
      </c>
      <c r="B17">
        <v>0</v>
      </c>
      <c r="C17" t="s">
        <v>237</v>
      </c>
      <c r="D17" s="181">
        <v>31</v>
      </c>
      <c r="E17" s="20">
        <v>0</v>
      </c>
      <c r="F17" s="20" t="s">
        <v>112</v>
      </c>
      <c r="G17" s="20">
        <v>12</v>
      </c>
      <c r="H17" s="61">
        <v>12</v>
      </c>
      <c r="I17" s="61">
        <v>1</v>
      </c>
      <c r="J17" s="62">
        <v>1920</v>
      </c>
      <c r="K17" s="62">
        <f>J17*H17*J13</f>
        <v>92160</v>
      </c>
      <c r="M17" s="16"/>
      <c r="N17" s="16"/>
      <c r="O17" s="17"/>
      <c r="P17" s="18"/>
      <c r="Q17" s="63"/>
      <c r="R17" s="18"/>
    </row>
    <row r="18" spans="1:18" x14ac:dyDescent="0.25">
      <c r="A18">
        <v>0</v>
      </c>
      <c r="B18">
        <v>1</v>
      </c>
      <c r="C18" t="s">
        <v>237</v>
      </c>
      <c r="D18" s="181">
        <v>31</v>
      </c>
      <c r="E18" s="20">
        <v>0</v>
      </c>
      <c r="F18" s="20" t="s">
        <v>112</v>
      </c>
      <c r="G18" s="20">
        <v>60</v>
      </c>
      <c r="H18" s="20">
        <v>60</v>
      </c>
      <c r="I18" s="20">
        <v>1</v>
      </c>
      <c r="J18" s="62">
        <v>9600</v>
      </c>
      <c r="K18" s="62">
        <f>J18*H18*J13</f>
        <v>2304000</v>
      </c>
      <c r="M18" s="16"/>
      <c r="N18" s="16"/>
      <c r="O18" s="17"/>
      <c r="P18" s="18"/>
      <c r="Q18" s="18"/>
      <c r="R18" s="18"/>
    </row>
    <row r="19" spans="1:18" x14ac:dyDescent="0.25">
      <c r="A19">
        <v>1</v>
      </c>
      <c r="B19">
        <v>0</v>
      </c>
      <c r="C19" t="s">
        <v>237</v>
      </c>
      <c r="D19" s="181">
        <v>31</v>
      </c>
      <c r="E19" s="20">
        <v>0</v>
      </c>
      <c r="F19" s="20" t="s">
        <v>112</v>
      </c>
      <c r="G19" s="20">
        <v>60</v>
      </c>
      <c r="H19" s="20">
        <v>60</v>
      </c>
      <c r="I19" s="20">
        <v>1</v>
      </c>
      <c r="J19" s="62">
        <v>9600</v>
      </c>
      <c r="K19" s="62">
        <f>J19*H19*J13</f>
        <v>2304000</v>
      </c>
      <c r="M19" s="16"/>
      <c r="N19" s="16"/>
      <c r="O19" s="17"/>
      <c r="P19" s="18"/>
      <c r="Q19" s="18"/>
      <c r="R19" s="18"/>
    </row>
    <row r="20" spans="1:18" x14ac:dyDescent="0.25">
      <c r="A20">
        <v>0</v>
      </c>
      <c r="B20">
        <v>1</v>
      </c>
      <c r="C20" t="s">
        <v>237</v>
      </c>
      <c r="D20" s="181">
        <v>31</v>
      </c>
      <c r="E20" s="20">
        <v>0</v>
      </c>
      <c r="F20" s="20" t="s">
        <v>112</v>
      </c>
      <c r="G20" s="20">
        <v>150</v>
      </c>
      <c r="H20" s="20">
        <v>150</v>
      </c>
      <c r="I20" s="20">
        <v>1</v>
      </c>
      <c r="J20" s="62">
        <v>24000</v>
      </c>
      <c r="K20" s="62">
        <f>J20*H20*J13</f>
        <v>14400000</v>
      </c>
      <c r="M20" s="16"/>
      <c r="N20" s="16"/>
      <c r="O20" s="17"/>
      <c r="P20" s="18"/>
      <c r="Q20" s="18"/>
      <c r="R20" s="18"/>
    </row>
    <row r="21" spans="1:18" x14ac:dyDescent="0.25">
      <c r="A21">
        <v>0</v>
      </c>
      <c r="B21">
        <v>0</v>
      </c>
      <c r="C21" t="s">
        <v>237</v>
      </c>
      <c r="D21" s="181">
        <v>31</v>
      </c>
      <c r="E21" s="20">
        <v>1</v>
      </c>
      <c r="F21" s="20" t="s">
        <v>112</v>
      </c>
      <c r="G21" s="20">
        <v>300</v>
      </c>
      <c r="H21" s="20">
        <v>150</v>
      </c>
      <c r="I21" s="20">
        <v>1</v>
      </c>
      <c r="J21" s="62">
        <v>48000</v>
      </c>
      <c r="K21" s="62">
        <f>J21*H21*J13</f>
        <v>28800000</v>
      </c>
      <c r="M21" s="16"/>
      <c r="N21" s="16"/>
      <c r="O21" s="17"/>
      <c r="P21" s="18"/>
      <c r="Q21" s="18"/>
      <c r="R21" s="18"/>
    </row>
    <row r="22" spans="1:18" x14ac:dyDescent="0.25">
      <c r="A22">
        <v>1</v>
      </c>
      <c r="B22">
        <v>0</v>
      </c>
      <c r="C22" t="s">
        <v>237</v>
      </c>
      <c r="D22" s="181">
        <v>31</v>
      </c>
      <c r="E22" s="20">
        <v>0</v>
      </c>
      <c r="F22" s="20" t="s">
        <v>112</v>
      </c>
      <c r="G22" s="20">
        <v>150</v>
      </c>
      <c r="H22" s="20">
        <v>150</v>
      </c>
      <c r="I22" s="20">
        <v>1</v>
      </c>
      <c r="J22" s="62">
        <v>24000</v>
      </c>
      <c r="K22" s="62">
        <f>J22*G22*J13</f>
        <v>14400000</v>
      </c>
      <c r="M22" s="16"/>
      <c r="N22" s="16"/>
      <c r="O22" s="17"/>
      <c r="P22" s="18"/>
      <c r="Q22" s="18"/>
      <c r="R22" s="18"/>
    </row>
    <row r="23" spans="1:18" x14ac:dyDescent="0.25">
      <c r="A23">
        <v>1</v>
      </c>
      <c r="B23">
        <v>0</v>
      </c>
      <c r="C23" t="s">
        <v>237</v>
      </c>
      <c r="D23" s="181">
        <v>32</v>
      </c>
      <c r="E23" s="20">
        <v>0</v>
      </c>
      <c r="F23" s="20" t="s">
        <v>162</v>
      </c>
      <c r="G23" s="20">
        <v>12</v>
      </c>
      <c r="H23" s="61">
        <v>12</v>
      </c>
      <c r="I23" s="61">
        <v>1</v>
      </c>
      <c r="J23" s="62">
        <v>2160</v>
      </c>
      <c r="K23" s="62" t="e">
        <f>J23*H23*#REF!</f>
        <v>#REF!</v>
      </c>
      <c r="M23" s="16"/>
      <c r="N23" s="16"/>
      <c r="O23" s="17"/>
      <c r="P23" s="18"/>
      <c r="Q23" s="63"/>
      <c r="R23" s="18"/>
    </row>
    <row r="24" spans="1:18" x14ac:dyDescent="0.25">
      <c r="A24">
        <v>0</v>
      </c>
      <c r="B24">
        <v>1</v>
      </c>
      <c r="C24" t="s">
        <v>237</v>
      </c>
      <c r="D24" s="181">
        <v>32</v>
      </c>
      <c r="E24" s="20">
        <v>0</v>
      </c>
      <c r="F24" s="20" t="s">
        <v>162</v>
      </c>
      <c r="G24" s="20">
        <v>60</v>
      </c>
      <c r="H24" s="20">
        <v>60</v>
      </c>
      <c r="I24" s="20">
        <v>1</v>
      </c>
      <c r="J24" s="62">
        <v>10800</v>
      </c>
      <c r="K24" s="62" t="e">
        <f>J24*H24*#REF!</f>
        <v>#REF!</v>
      </c>
      <c r="M24" s="16"/>
      <c r="N24" s="16"/>
      <c r="O24" s="17"/>
      <c r="P24" s="18"/>
      <c r="Q24" s="18"/>
      <c r="R24" s="18"/>
    </row>
    <row r="25" spans="1:18" x14ac:dyDescent="0.25">
      <c r="A25">
        <v>1</v>
      </c>
      <c r="B25">
        <v>0</v>
      </c>
      <c r="C25" t="s">
        <v>237</v>
      </c>
      <c r="D25" s="181">
        <v>32</v>
      </c>
      <c r="E25" s="20">
        <v>0</v>
      </c>
      <c r="F25" s="20" t="s">
        <v>162</v>
      </c>
      <c r="G25" s="20">
        <v>60</v>
      </c>
      <c r="H25" s="20">
        <v>60</v>
      </c>
      <c r="I25" s="20">
        <v>1</v>
      </c>
      <c r="J25" s="62">
        <v>10800</v>
      </c>
      <c r="K25" s="62" t="e">
        <f>J25*H25*#REF!</f>
        <v>#REF!</v>
      </c>
      <c r="M25" s="16"/>
      <c r="N25" s="16"/>
      <c r="O25" s="17"/>
      <c r="P25" s="18"/>
      <c r="Q25" s="18"/>
      <c r="R25" s="18"/>
    </row>
    <row r="26" spans="1:18" x14ac:dyDescent="0.25">
      <c r="A26">
        <v>0</v>
      </c>
      <c r="B26">
        <v>1</v>
      </c>
      <c r="C26" t="s">
        <v>237</v>
      </c>
      <c r="D26" s="181">
        <v>32</v>
      </c>
      <c r="E26" s="20">
        <v>0</v>
      </c>
      <c r="F26" s="20" t="s">
        <v>162</v>
      </c>
      <c r="G26" s="20">
        <v>150</v>
      </c>
      <c r="H26" s="20">
        <v>150</v>
      </c>
      <c r="I26" s="20">
        <v>1</v>
      </c>
      <c r="J26" s="62">
        <v>27000</v>
      </c>
      <c r="K26" s="62" t="e">
        <f>J26*H26*#REF!</f>
        <v>#REF!</v>
      </c>
      <c r="M26" s="16"/>
      <c r="N26" s="16"/>
      <c r="O26" s="17"/>
      <c r="P26" s="18"/>
      <c r="Q26" s="18"/>
      <c r="R26" s="18"/>
    </row>
    <row r="27" spans="1:18" x14ac:dyDescent="0.25">
      <c r="A27">
        <v>0</v>
      </c>
      <c r="B27">
        <v>0</v>
      </c>
      <c r="C27" t="s">
        <v>237</v>
      </c>
      <c r="D27" s="181">
        <v>32</v>
      </c>
      <c r="E27" s="20">
        <v>1</v>
      </c>
      <c r="F27" s="20" t="s">
        <v>162</v>
      </c>
      <c r="G27" s="20">
        <v>300</v>
      </c>
      <c r="H27" s="20">
        <v>150</v>
      </c>
      <c r="I27" s="20">
        <v>1</v>
      </c>
      <c r="J27" s="62">
        <v>54000</v>
      </c>
      <c r="K27" s="62" t="e">
        <f>J27*H27*#REF!</f>
        <v>#REF!</v>
      </c>
      <c r="M27" s="16"/>
      <c r="N27" s="16"/>
      <c r="O27" s="17"/>
      <c r="P27" s="18"/>
      <c r="Q27" s="18"/>
      <c r="R27" s="18"/>
    </row>
    <row r="28" spans="1:18" x14ac:dyDescent="0.25">
      <c r="A28">
        <v>1</v>
      </c>
      <c r="B28">
        <v>0</v>
      </c>
      <c r="C28" t="s">
        <v>237</v>
      </c>
      <c r="D28" s="181">
        <v>32</v>
      </c>
      <c r="E28" s="20">
        <v>0</v>
      </c>
      <c r="F28" s="20" t="s">
        <v>162</v>
      </c>
      <c r="G28" s="20">
        <v>150</v>
      </c>
      <c r="H28" s="20">
        <v>150</v>
      </c>
      <c r="I28" s="20">
        <v>1</v>
      </c>
      <c r="J28" s="62">
        <v>27000</v>
      </c>
      <c r="K28" s="62" t="e">
        <f>J28*H28*#REF!</f>
        <v>#REF!</v>
      </c>
      <c r="M28" s="16"/>
      <c r="N28" s="16"/>
      <c r="O28" s="17"/>
      <c r="P28" s="18"/>
      <c r="Q28" s="18"/>
      <c r="R28" s="18"/>
    </row>
    <row r="29" spans="1:18" x14ac:dyDescent="0.25">
      <c r="A29">
        <v>1</v>
      </c>
      <c r="B29">
        <v>0</v>
      </c>
      <c r="C29" t="s">
        <v>237</v>
      </c>
      <c r="D29" s="181">
        <v>33</v>
      </c>
      <c r="E29" s="20">
        <v>0</v>
      </c>
      <c r="F29" s="20" t="s">
        <v>211</v>
      </c>
      <c r="G29" s="20">
        <v>12</v>
      </c>
      <c r="H29" s="61">
        <v>12</v>
      </c>
      <c r="I29" s="61">
        <v>1</v>
      </c>
      <c r="J29" s="62">
        <v>1440</v>
      </c>
      <c r="K29" s="62" t="e">
        <f>J29*H29*#REF!</f>
        <v>#REF!</v>
      </c>
      <c r="M29" s="16"/>
      <c r="N29" s="16"/>
      <c r="O29" s="17"/>
      <c r="P29" s="18"/>
      <c r="Q29" s="63"/>
      <c r="R29" s="18"/>
    </row>
    <row r="30" spans="1:18" x14ac:dyDescent="0.25">
      <c r="A30">
        <v>0</v>
      </c>
      <c r="B30">
        <v>1</v>
      </c>
      <c r="C30" t="s">
        <v>237</v>
      </c>
      <c r="D30" s="181">
        <v>33</v>
      </c>
      <c r="E30" s="20">
        <v>0</v>
      </c>
      <c r="F30" s="20" t="s">
        <v>211</v>
      </c>
      <c r="G30" s="20">
        <v>60</v>
      </c>
      <c r="H30" s="20">
        <v>60</v>
      </c>
      <c r="I30" s="20">
        <v>1</v>
      </c>
      <c r="J30" s="62">
        <v>7200</v>
      </c>
      <c r="K30" s="62" t="e">
        <f>J30*H30*#REF!</f>
        <v>#REF!</v>
      </c>
      <c r="M30" s="16"/>
      <c r="N30" s="16"/>
      <c r="O30" s="17"/>
      <c r="P30" s="18"/>
      <c r="Q30" s="18"/>
      <c r="R30" s="18"/>
    </row>
    <row r="31" spans="1:18" x14ac:dyDescent="0.25">
      <c r="A31">
        <v>1</v>
      </c>
      <c r="B31">
        <v>0</v>
      </c>
      <c r="C31" t="s">
        <v>237</v>
      </c>
      <c r="D31" s="181">
        <v>33</v>
      </c>
      <c r="E31" s="20">
        <v>0</v>
      </c>
      <c r="F31" s="20" t="s">
        <v>211</v>
      </c>
      <c r="G31" s="20">
        <v>60</v>
      </c>
      <c r="H31" s="20">
        <v>60</v>
      </c>
      <c r="I31" s="20">
        <v>1</v>
      </c>
      <c r="J31" s="62">
        <v>7200</v>
      </c>
      <c r="K31" s="62" t="e">
        <f>J31*H31*#REF!</f>
        <v>#REF!</v>
      </c>
      <c r="M31" s="16"/>
      <c r="N31" s="16"/>
      <c r="O31" s="17"/>
      <c r="P31" s="18"/>
      <c r="Q31" s="18"/>
      <c r="R31" s="18"/>
    </row>
    <row r="32" spans="1:18" x14ac:dyDescent="0.25">
      <c r="A32">
        <v>0</v>
      </c>
      <c r="B32">
        <v>1</v>
      </c>
      <c r="C32" t="s">
        <v>237</v>
      </c>
      <c r="D32" s="181">
        <v>33</v>
      </c>
      <c r="E32" s="20">
        <v>0</v>
      </c>
      <c r="F32" s="20" t="s">
        <v>211</v>
      </c>
      <c r="G32" s="20">
        <v>150</v>
      </c>
      <c r="H32" s="20">
        <v>150</v>
      </c>
      <c r="I32" s="20">
        <v>1</v>
      </c>
      <c r="J32" s="62">
        <v>18000</v>
      </c>
      <c r="K32" s="62" t="e">
        <f>J32*H32*#REF!</f>
        <v>#REF!</v>
      </c>
      <c r="M32" s="16"/>
      <c r="N32" s="16"/>
      <c r="O32" s="17"/>
      <c r="P32" s="18"/>
      <c r="Q32" s="18"/>
      <c r="R32" s="18"/>
    </row>
    <row r="33" spans="1:18" x14ac:dyDescent="0.25">
      <c r="A33">
        <v>0</v>
      </c>
      <c r="B33">
        <v>0</v>
      </c>
      <c r="C33" t="s">
        <v>237</v>
      </c>
      <c r="D33" s="181">
        <v>33</v>
      </c>
      <c r="E33" s="20">
        <v>1</v>
      </c>
      <c r="F33" s="20" t="s">
        <v>211</v>
      </c>
      <c r="G33" s="20">
        <v>300</v>
      </c>
      <c r="H33" s="20">
        <v>150</v>
      </c>
      <c r="I33" s="20">
        <v>1</v>
      </c>
      <c r="J33" s="62">
        <v>21600</v>
      </c>
      <c r="K33" s="62" t="e">
        <f>J33*H33*#REF!</f>
        <v>#REF!</v>
      </c>
      <c r="M33" s="16"/>
      <c r="N33" s="16"/>
      <c r="O33" s="17"/>
      <c r="P33" s="18"/>
      <c r="Q33" s="18"/>
      <c r="R33" s="18"/>
    </row>
    <row r="34" spans="1:18" x14ac:dyDescent="0.25">
      <c r="A34">
        <v>1</v>
      </c>
      <c r="B34">
        <v>0</v>
      </c>
      <c r="C34" t="s">
        <v>237</v>
      </c>
      <c r="D34" s="181">
        <v>33</v>
      </c>
      <c r="E34" s="20">
        <v>0</v>
      </c>
      <c r="F34" s="20" t="s">
        <v>211</v>
      </c>
      <c r="G34" s="20">
        <v>150</v>
      </c>
      <c r="H34" s="20">
        <v>150</v>
      </c>
      <c r="I34" s="20">
        <v>1</v>
      </c>
      <c r="J34" s="62">
        <v>18000</v>
      </c>
      <c r="K34" s="62" t="e">
        <f>J34*H34*#REF!</f>
        <v>#REF!</v>
      </c>
      <c r="M34" s="16"/>
      <c r="N34" s="16"/>
      <c r="O34" s="17"/>
      <c r="P34" s="18"/>
      <c r="Q34" s="18"/>
      <c r="R34" s="18"/>
    </row>
    <row r="35" spans="1:18" x14ac:dyDescent="0.25">
      <c r="A35">
        <v>1</v>
      </c>
      <c r="B35">
        <v>0</v>
      </c>
      <c r="C35" t="s">
        <v>237</v>
      </c>
      <c r="D35" s="181">
        <v>34</v>
      </c>
      <c r="E35" s="20">
        <v>0</v>
      </c>
      <c r="F35" s="20" t="s">
        <v>112</v>
      </c>
      <c r="G35" s="20">
        <v>12</v>
      </c>
      <c r="H35" s="61">
        <v>12</v>
      </c>
      <c r="I35" s="61">
        <v>1</v>
      </c>
      <c r="J35" s="62">
        <v>1920</v>
      </c>
      <c r="K35" s="62" t="e">
        <f>J35*H35*#REF!</f>
        <v>#REF!</v>
      </c>
      <c r="M35" s="16"/>
      <c r="N35" s="16"/>
      <c r="O35" s="17"/>
      <c r="P35" s="18"/>
      <c r="Q35" s="63"/>
      <c r="R35" s="18"/>
    </row>
    <row r="36" spans="1:18" x14ac:dyDescent="0.25">
      <c r="A36">
        <v>0</v>
      </c>
      <c r="B36">
        <v>1</v>
      </c>
      <c r="C36" t="s">
        <v>237</v>
      </c>
      <c r="D36" s="181">
        <v>34</v>
      </c>
      <c r="E36" s="20">
        <v>0</v>
      </c>
      <c r="F36" s="20" t="s">
        <v>112</v>
      </c>
      <c r="G36" s="20">
        <v>60</v>
      </c>
      <c r="H36" s="20">
        <v>60</v>
      </c>
      <c r="I36" s="20">
        <v>1</v>
      </c>
      <c r="J36" s="62">
        <v>9600</v>
      </c>
      <c r="K36" s="62" t="e">
        <f>J36*H36*#REF!</f>
        <v>#REF!</v>
      </c>
      <c r="M36" s="16"/>
      <c r="N36" s="16"/>
      <c r="O36" s="17"/>
      <c r="P36" s="18"/>
      <c r="Q36" s="18"/>
      <c r="R36" s="18"/>
    </row>
    <row r="37" spans="1:18" x14ac:dyDescent="0.25">
      <c r="A37">
        <v>1</v>
      </c>
      <c r="B37">
        <v>0</v>
      </c>
      <c r="C37" t="s">
        <v>237</v>
      </c>
      <c r="D37" s="181">
        <v>34</v>
      </c>
      <c r="E37" s="20">
        <v>0</v>
      </c>
      <c r="F37" s="20" t="s">
        <v>112</v>
      </c>
      <c r="G37" s="20">
        <v>60</v>
      </c>
      <c r="H37" s="20">
        <v>60</v>
      </c>
      <c r="I37" s="20">
        <v>1</v>
      </c>
      <c r="J37" s="62">
        <v>9600</v>
      </c>
      <c r="K37" s="62" t="e">
        <f>J37*H37*#REF!</f>
        <v>#REF!</v>
      </c>
      <c r="M37" s="16"/>
      <c r="N37" s="16"/>
      <c r="O37" s="17"/>
      <c r="P37" s="18"/>
      <c r="Q37" s="18"/>
      <c r="R37" s="18"/>
    </row>
    <row r="38" spans="1:18" x14ac:dyDescent="0.25">
      <c r="A38">
        <v>0</v>
      </c>
      <c r="B38">
        <v>1</v>
      </c>
      <c r="C38" t="s">
        <v>237</v>
      </c>
      <c r="D38" s="181">
        <v>34</v>
      </c>
      <c r="E38" s="20">
        <v>0</v>
      </c>
      <c r="F38" s="20" t="s">
        <v>112</v>
      </c>
      <c r="G38" s="20">
        <v>150</v>
      </c>
      <c r="H38" s="20">
        <v>150</v>
      </c>
      <c r="I38" s="20">
        <v>1</v>
      </c>
      <c r="J38" s="62">
        <v>24000</v>
      </c>
      <c r="K38" s="62" t="e">
        <f>J38*H38*#REF!</f>
        <v>#REF!</v>
      </c>
      <c r="M38" s="16"/>
      <c r="N38" s="16"/>
      <c r="O38" s="17"/>
      <c r="P38" s="18"/>
      <c r="Q38" s="18"/>
      <c r="R38" s="18"/>
    </row>
    <row r="39" spans="1:18" x14ac:dyDescent="0.25">
      <c r="A39">
        <v>0</v>
      </c>
      <c r="B39">
        <v>0</v>
      </c>
      <c r="C39" t="s">
        <v>237</v>
      </c>
      <c r="D39" s="181">
        <v>34</v>
      </c>
      <c r="E39" s="20">
        <v>1</v>
      </c>
      <c r="F39" s="20" t="s">
        <v>112</v>
      </c>
      <c r="G39" s="20">
        <v>300</v>
      </c>
      <c r="H39" s="20">
        <v>150</v>
      </c>
      <c r="I39" s="20">
        <v>1</v>
      </c>
      <c r="J39" s="62">
        <v>48000</v>
      </c>
      <c r="K39" s="62" t="e">
        <f>J39*H39*#REF!</f>
        <v>#REF!</v>
      </c>
      <c r="M39" s="16"/>
      <c r="N39" s="16"/>
      <c r="O39" s="17"/>
      <c r="P39" s="18"/>
      <c r="Q39" s="18"/>
      <c r="R39" s="18"/>
    </row>
    <row r="40" spans="1:18" x14ac:dyDescent="0.25">
      <c r="A40">
        <v>1</v>
      </c>
      <c r="B40">
        <v>0</v>
      </c>
      <c r="C40" t="s">
        <v>237</v>
      </c>
      <c r="D40" s="181">
        <v>34</v>
      </c>
      <c r="E40" s="20">
        <v>0</v>
      </c>
      <c r="F40" s="20" t="s">
        <v>112</v>
      </c>
      <c r="G40" s="20">
        <v>150</v>
      </c>
      <c r="H40" s="20">
        <v>150</v>
      </c>
      <c r="I40" s="20">
        <v>1</v>
      </c>
      <c r="J40" s="62">
        <v>24000</v>
      </c>
      <c r="K40" s="62" t="e">
        <f>J40*#REF!*H40</f>
        <v>#REF!</v>
      </c>
      <c r="M40" s="16"/>
      <c r="N40" s="16"/>
      <c r="O40" s="17"/>
      <c r="P40" s="18"/>
      <c r="Q40" s="18"/>
      <c r="R40" s="18"/>
    </row>
    <row r="41" spans="1:18" x14ac:dyDescent="0.25">
      <c r="A41">
        <v>1</v>
      </c>
      <c r="B41">
        <v>0</v>
      </c>
      <c r="C41" t="s">
        <v>237</v>
      </c>
      <c r="D41" s="181">
        <v>35</v>
      </c>
      <c r="E41" s="20">
        <v>0</v>
      </c>
      <c r="F41" s="20" t="s">
        <v>113</v>
      </c>
      <c r="G41" s="20">
        <v>12</v>
      </c>
      <c r="H41" s="61">
        <v>12</v>
      </c>
      <c r="I41" s="61">
        <v>1</v>
      </c>
      <c r="J41" s="62">
        <v>1800</v>
      </c>
      <c r="K41" s="62" t="e">
        <f>J41*H41*#REF!</f>
        <v>#REF!</v>
      </c>
      <c r="M41" s="16"/>
      <c r="N41" s="16"/>
      <c r="O41" s="17"/>
      <c r="P41" s="18"/>
      <c r="Q41" s="63"/>
      <c r="R41" s="18"/>
    </row>
    <row r="42" spans="1:18" x14ac:dyDescent="0.25">
      <c r="A42">
        <v>0</v>
      </c>
      <c r="B42">
        <v>1</v>
      </c>
      <c r="C42" t="s">
        <v>237</v>
      </c>
      <c r="D42" s="181">
        <v>35</v>
      </c>
      <c r="E42" s="20">
        <v>0</v>
      </c>
      <c r="F42" s="20" t="s">
        <v>113</v>
      </c>
      <c r="G42" s="20">
        <v>60</v>
      </c>
      <c r="H42" s="20">
        <v>60</v>
      </c>
      <c r="I42" s="20">
        <v>1</v>
      </c>
      <c r="J42" s="62">
        <v>9000</v>
      </c>
      <c r="K42" s="62" t="e">
        <f>J42*H42*#REF!</f>
        <v>#REF!</v>
      </c>
      <c r="M42" s="16"/>
      <c r="N42" s="16"/>
      <c r="O42" s="17"/>
      <c r="P42" s="18"/>
      <c r="Q42" s="18"/>
      <c r="R42" s="18"/>
    </row>
    <row r="43" spans="1:18" x14ac:dyDescent="0.25">
      <c r="A43">
        <v>1</v>
      </c>
      <c r="B43">
        <v>0</v>
      </c>
      <c r="C43" t="s">
        <v>237</v>
      </c>
      <c r="D43" s="181">
        <v>35</v>
      </c>
      <c r="E43" s="20">
        <v>0</v>
      </c>
      <c r="F43" s="20" t="s">
        <v>113</v>
      </c>
      <c r="G43" s="20">
        <v>60</v>
      </c>
      <c r="H43" s="20">
        <v>60</v>
      </c>
      <c r="I43" s="20">
        <v>1</v>
      </c>
      <c r="J43" s="62">
        <v>9000</v>
      </c>
      <c r="K43" s="62" t="e">
        <f>J43*H43*#REF!</f>
        <v>#REF!</v>
      </c>
      <c r="M43" s="16"/>
      <c r="N43" s="16"/>
      <c r="O43" s="17"/>
      <c r="P43" s="18"/>
      <c r="Q43" s="18"/>
      <c r="R43" s="18"/>
    </row>
    <row r="44" spans="1:18" x14ac:dyDescent="0.25">
      <c r="A44">
        <v>0</v>
      </c>
      <c r="B44">
        <v>1</v>
      </c>
      <c r="C44" t="s">
        <v>237</v>
      </c>
      <c r="D44" s="181">
        <v>35</v>
      </c>
      <c r="E44" s="20">
        <v>0</v>
      </c>
      <c r="F44" s="20" t="s">
        <v>113</v>
      </c>
      <c r="G44" s="20">
        <v>150</v>
      </c>
      <c r="H44" s="20">
        <v>150</v>
      </c>
      <c r="I44" s="20">
        <v>1</v>
      </c>
      <c r="J44" s="62">
        <v>22500</v>
      </c>
      <c r="K44" s="62" t="e">
        <f>J44*H44*#REF!</f>
        <v>#REF!</v>
      </c>
      <c r="M44" s="16"/>
      <c r="N44" s="16"/>
      <c r="O44" s="17"/>
      <c r="P44" s="18"/>
      <c r="Q44" s="18"/>
      <c r="R44" s="18"/>
    </row>
    <row r="45" spans="1:18" x14ac:dyDescent="0.25">
      <c r="A45">
        <v>0</v>
      </c>
      <c r="B45">
        <v>0</v>
      </c>
      <c r="C45" t="s">
        <v>237</v>
      </c>
      <c r="D45" s="181">
        <v>35</v>
      </c>
      <c r="E45" s="20">
        <v>1</v>
      </c>
      <c r="F45" s="20" t="s">
        <v>113</v>
      </c>
      <c r="G45" s="20">
        <v>150</v>
      </c>
      <c r="H45" s="20">
        <v>150</v>
      </c>
      <c r="I45" s="20">
        <v>1</v>
      </c>
      <c r="J45" s="62">
        <v>45000</v>
      </c>
      <c r="K45" s="62" t="e">
        <f>J45*H45*#REF!</f>
        <v>#REF!</v>
      </c>
      <c r="M45" s="16"/>
      <c r="N45" s="16"/>
      <c r="O45" s="17"/>
      <c r="P45" s="18"/>
      <c r="Q45" s="18"/>
      <c r="R45" s="18"/>
    </row>
    <row r="46" spans="1:18" x14ac:dyDescent="0.25">
      <c r="A46">
        <v>1</v>
      </c>
      <c r="B46">
        <v>0</v>
      </c>
      <c r="C46" t="s">
        <v>237</v>
      </c>
      <c r="D46" s="181">
        <v>35</v>
      </c>
      <c r="E46" s="20">
        <v>0</v>
      </c>
      <c r="F46" s="20" t="s">
        <v>113</v>
      </c>
      <c r="G46" s="20">
        <v>150</v>
      </c>
      <c r="H46" s="20">
        <v>150</v>
      </c>
      <c r="I46" s="20">
        <v>1</v>
      </c>
      <c r="J46" s="62">
        <v>22500</v>
      </c>
      <c r="K46" s="62" t="e">
        <f>J46*H46*#REF!</f>
        <v>#REF!</v>
      </c>
      <c r="M46" s="16"/>
      <c r="N46" s="16"/>
      <c r="O46" s="17"/>
      <c r="P46" s="18"/>
      <c r="Q46" s="18"/>
      <c r="R46" s="18"/>
    </row>
    <row r="47" spans="1:18" x14ac:dyDescent="0.25">
      <c r="A47">
        <v>1</v>
      </c>
      <c r="B47">
        <v>0</v>
      </c>
      <c r="C47" t="s">
        <v>237</v>
      </c>
      <c r="D47" s="181">
        <v>36</v>
      </c>
      <c r="E47" s="20">
        <v>0</v>
      </c>
      <c r="F47" s="20" t="s">
        <v>162</v>
      </c>
      <c r="G47" s="20">
        <v>12</v>
      </c>
      <c r="H47" s="61">
        <v>12</v>
      </c>
      <c r="I47" s="61">
        <v>1</v>
      </c>
      <c r="J47" s="62">
        <v>2160</v>
      </c>
      <c r="K47" s="62" t="e">
        <f>J47*H47*#REF!</f>
        <v>#REF!</v>
      </c>
      <c r="M47" s="16"/>
      <c r="N47" s="16"/>
      <c r="O47" s="17"/>
      <c r="P47" s="18"/>
      <c r="Q47" s="63"/>
      <c r="R47" s="18"/>
    </row>
    <row r="48" spans="1:18" x14ac:dyDescent="0.25">
      <c r="A48">
        <v>0</v>
      </c>
      <c r="B48">
        <v>1</v>
      </c>
      <c r="C48" t="s">
        <v>237</v>
      </c>
      <c r="D48" s="181">
        <v>36</v>
      </c>
      <c r="E48" s="20">
        <v>0</v>
      </c>
      <c r="F48" s="20" t="s">
        <v>162</v>
      </c>
      <c r="G48" s="20">
        <v>60</v>
      </c>
      <c r="H48" s="20">
        <v>60</v>
      </c>
      <c r="I48" s="20">
        <v>1</v>
      </c>
      <c r="J48" s="62">
        <v>10800</v>
      </c>
      <c r="K48" s="62" t="e">
        <f>J48*H48*#REF!</f>
        <v>#REF!</v>
      </c>
      <c r="M48" s="16"/>
      <c r="N48" s="16"/>
      <c r="O48" s="17"/>
      <c r="P48" s="18"/>
      <c r="Q48" s="18"/>
      <c r="R48" s="18"/>
    </row>
    <row r="49" spans="1:18" x14ac:dyDescent="0.25">
      <c r="A49">
        <v>1</v>
      </c>
      <c r="B49">
        <v>0</v>
      </c>
      <c r="C49" t="s">
        <v>237</v>
      </c>
      <c r="D49" s="181">
        <v>36</v>
      </c>
      <c r="E49" s="20">
        <v>0</v>
      </c>
      <c r="F49" s="20" t="s">
        <v>162</v>
      </c>
      <c r="G49" s="20">
        <v>60</v>
      </c>
      <c r="H49" s="20">
        <v>60</v>
      </c>
      <c r="I49" s="20">
        <v>1</v>
      </c>
      <c r="J49" s="62">
        <v>10800</v>
      </c>
      <c r="K49" s="62" t="e">
        <f>J49*H49*#REF!</f>
        <v>#REF!</v>
      </c>
      <c r="M49" s="16"/>
      <c r="N49" s="16"/>
      <c r="O49" s="17"/>
      <c r="P49" s="18"/>
      <c r="Q49" s="18"/>
      <c r="R49" s="18"/>
    </row>
    <row r="50" spans="1:18" x14ac:dyDescent="0.25">
      <c r="A50">
        <v>0</v>
      </c>
      <c r="B50">
        <v>1</v>
      </c>
      <c r="C50" t="s">
        <v>237</v>
      </c>
      <c r="D50" s="181">
        <v>36</v>
      </c>
      <c r="E50" s="20">
        <v>0</v>
      </c>
      <c r="F50" s="20" t="s">
        <v>162</v>
      </c>
      <c r="G50" s="20">
        <v>150</v>
      </c>
      <c r="H50" s="20">
        <v>150</v>
      </c>
      <c r="I50" s="20">
        <v>1</v>
      </c>
      <c r="J50" s="62">
        <v>27000</v>
      </c>
      <c r="K50" s="62" t="e">
        <f>J50*H50*#REF!</f>
        <v>#REF!</v>
      </c>
      <c r="M50" s="16"/>
      <c r="N50" s="16"/>
      <c r="O50" s="17"/>
      <c r="P50" s="18"/>
      <c r="Q50" s="18"/>
      <c r="R50" s="18"/>
    </row>
    <row r="51" spans="1:18" x14ac:dyDescent="0.25">
      <c r="A51">
        <v>0</v>
      </c>
      <c r="B51">
        <v>0</v>
      </c>
      <c r="C51" t="s">
        <v>237</v>
      </c>
      <c r="D51" s="181">
        <v>36</v>
      </c>
      <c r="E51" s="20">
        <v>1</v>
      </c>
      <c r="F51" s="20" t="s">
        <v>162</v>
      </c>
      <c r="G51" s="20">
        <v>150</v>
      </c>
      <c r="H51" s="20">
        <v>150</v>
      </c>
      <c r="I51" s="20">
        <v>1</v>
      </c>
      <c r="J51" s="62">
        <v>54000</v>
      </c>
      <c r="K51" s="62" t="e">
        <f>J51*H51*#REF!</f>
        <v>#REF!</v>
      </c>
      <c r="M51" s="16"/>
      <c r="N51" s="16"/>
      <c r="O51" s="17"/>
      <c r="P51" s="18"/>
      <c r="Q51" s="18"/>
      <c r="R51" s="18"/>
    </row>
    <row r="52" spans="1:18" x14ac:dyDescent="0.25">
      <c r="A52">
        <v>1</v>
      </c>
      <c r="B52">
        <v>0</v>
      </c>
      <c r="C52" t="s">
        <v>237</v>
      </c>
      <c r="D52" s="181">
        <v>36</v>
      </c>
      <c r="E52" s="20">
        <v>0</v>
      </c>
      <c r="F52" s="20" t="s">
        <v>162</v>
      </c>
      <c r="G52" s="20">
        <v>150</v>
      </c>
      <c r="H52" s="20">
        <v>150</v>
      </c>
      <c r="I52" s="20">
        <v>1</v>
      </c>
      <c r="J52" s="62">
        <v>27000</v>
      </c>
      <c r="K52" s="62" t="e">
        <f>J52*H52*#REF!</f>
        <v>#REF!</v>
      </c>
      <c r="M52" s="16"/>
      <c r="N52" s="16"/>
      <c r="O52" s="17"/>
      <c r="P52" s="18"/>
      <c r="Q52" s="18"/>
      <c r="R52" s="18"/>
    </row>
    <row r="53" spans="1:18" x14ac:dyDescent="0.25">
      <c r="A53">
        <v>0</v>
      </c>
      <c r="B53">
        <v>0</v>
      </c>
      <c r="C53" t="s">
        <v>237</v>
      </c>
      <c r="D53" s="181">
        <v>37</v>
      </c>
      <c r="E53" s="20">
        <v>1</v>
      </c>
      <c r="F53" s="20" t="s">
        <v>212</v>
      </c>
      <c r="G53" s="20">
        <v>20</v>
      </c>
      <c r="H53" s="61">
        <v>10</v>
      </c>
      <c r="I53" s="61">
        <v>10</v>
      </c>
      <c r="J53" s="68">
        <v>6800</v>
      </c>
      <c r="K53" s="62" t="e">
        <f>J53*H53*#REF!</f>
        <v>#REF!</v>
      </c>
      <c r="M53" s="20"/>
      <c r="N53" s="20"/>
      <c r="O53" s="67"/>
      <c r="P53" s="61"/>
      <c r="Q53" s="69"/>
      <c r="R53" s="18"/>
    </row>
    <row r="54" spans="1:18" x14ac:dyDescent="0.25">
      <c r="A54">
        <v>0</v>
      </c>
      <c r="B54">
        <v>0</v>
      </c>
      <c r="C54" t="s">
        <v>237</v>
      </c>
      <c r="D54" s="181">
        <v>38</v>
      </c>
      <c r="E54" s="20">
        <v>1</v>
      </c>
      <c r="F54" s="20" t="s">
        <v>213</v>
      </c>
      <c r="G54" s="20">
        <v>20</v>
      </c>
      <c r="H54" s="61">
        <v>10</v>
      </c>
      <c r="I54" s="61">
        <v>10</v>
      </c>
      <c r="J54" s="68">
        <v>9800</v>
      </c>
      <c r="K54" s="62" t="e">
        <f>J54*H54*#REF!</f>
        <v>#REF!</v>
      </c>
      <c r="M54" s="20"/>
      <c r="N54" s="20"/>
      <c r="O54" s="67"/>
      <c r="P54" s="61"/>
      <c r="Q54" s="69"/>
      <c r="R54" s="18"/>
    </row>
    <row r="55" spans="1:18" x14ac:dyDescent="0.25">
      <c r="A55">
        <v>0</v>
      </c>
      <c r="B55">
        <v>0</v>
      </c>
      <c r="C55" t="s">
        <v>237</v>
      </c>
      <c r="D55" s="181">
        <v>39</v>
      </c>
      <c r="E55" s="20">
        <v>1</v>
      </c>
      <c r="F55" s="20" t="s">
        <v>214</v>
      </c>
      <c r="G55" s="20">
        <v>24</v>
      </c>
      <c r="H55" s="61">
        <v>12</v>
      </c>
      <c r="I55" s="61">
        <v>15</v>
      </c>
      <c r="J55" s="29">
        <v>17640</v>
      </c>
      <c r="K55" s="62" t="e">
        <f>J55*H55*#REF!</f>
        <v>#REF!</v>
      </c>
      <c r="M55" s="20"/>
      <c r="N55" s="20"/>
      <c r="O55" s="67"/>
      <c r="P55" s="61"/>
      <c r="Q55" s="69"/>
      <c r="R55" s="18"/>
    </row>
    <row r="56" spans="1:18" x14ac:dyDescent="0.25">
      <c r="A56">
        <v>0</v>
      </c>
      <c r="B56">
        <v>0</v>
      </c>
      <c r="C56" t="s">
        <v>237</v>
      </c>
      <c r="D56" s="181">
        <v>39</v>
      </c>
      <c r="E56" s="20">
        <v>1</v>
      </c>
      <c r="F56" s="16" t="s">
        <v>215</v>
      </c>
      <c r="G56" s="20">
        <v>24</v>
      </c>
      <c r="H56" s="61">
        <v>12</v>
      </c>
      <c r="I56" s="61">
        <v>15</v>
      </c>
      <c r="J56" s="29">
        <v>14040</v>
      </c>
      <c r="K56" s="62" t="e">
        <f>J56*H56*#REF!</f>
        <v>#REF!</v>
      </c>
      <c r="M56" s="16"/>
      <c r="N56" s="16"/>
      <c r="O56" s="17"/>
      <c r="P56" s="18"/>
      <c r="Q56" s="18"/>
      <c r="R56" s="18"/>
    </row>
  </sheetData>
  <mergeCells count="7">
    <mergeCell ref="E15:K15"/>
    <mergeCell ref="M15:R15"/>
    <mergeCell ref="E9:R9"/>
    <mergeCell ref="E10:P10"/>
    <mergeCell ref="E14:G14"/>
    <mergeCell ref="M14:N14"/>
    <mergeCell ref="E12:R12"/>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showGridLines="0" topLeftCell="A9" workbookViewId="0">
      <selection activeCell="A16" sqref="A16:G45"/>
    </sheetView>
  </sheetViews>
  <sheetFormatPr defaultRowHeight="15" x14ac:dyDescent="0.25"/>
  <cols>
    <col min="2" max="2" width="9.140625" style="183"/>
    <col min="3" max="3" width="22.5703125" customWidth="1"/>
    <col min="4" max="4" width="10.42578125" bestFit="1" customWidth="1"/>
    <col min="6" max="6" width="18.85546875" customWidth="1"/>
    <col min="7" max="7" width="19.5703125" customWidth="1"/>
    <col min="8" max="8" width="14.28515625" bestFit="1" customWidth="1"/>
    <col min="10" max="10" width="23" customWidth="1"/>
    <col min="11" max="11" width="10.42578125" bestFit="1" customWidth="1"/>
    <col min="12" max="12" width="6" bestFit="1" customWidth="1"/>
    <col min="14" max="14" width="16.42578125" customWidth="1"/>
    <col min="15" max="15" width="14.5703125" customWidth="1"/>
  </cols>
  <sheetData>
    <row r="1" spans="1:15" x14ac:dyDescent="0.25">
      <c r="A1" s="1"/>
      <c r="B1" s="1"/>
    </row>
    <row r="2" spans="1:15" x14ac:dyDescent="0.25">
      <c r="A2" s="1"/>
      <c r="B2" s="1"/>
    </row>
    <row r="3" spans="1:15" x14ac:dyDescent="0.25">
      <c r="A3" s="1"/>
      <c r="B3" s="1"/>
    </row>
    <row r="4" spans="1:15" x14ac:dyDescent="0.25">
      <c r="A4" s="1"/>
      <c r="B4" s="1"/>
    </row>
    <row r="5" spans="1:15" x14ac:dyDescent="0.25">
      <c r="A5" s="1"/>
      <c r="B5" s="1"/>
    </row>
    <row r="6" spans="1:15" x14ac:dyDescent="0.25">
      <c r="B6"/>
      <c r="O6" s="65"/>
    </row>
    <row r="7" spans="1:15" ht="28.5" x14ac:dyDescent="0.45">
      <c r="A7" s="59"/>
      <c r="B7" s="59"/>
      <c r="C7" s="197"/>
      <c r="D7" s="197"/>
      <c r="E7" s="197"/>
      <c r="F7" s="197"/>
      <c r="G7" s="197"/>
      <c r="H7" s="197"/>
      <c r="I7" s="197"/>
      <c r="J7" s="197"/>
      <c r="K7" s="197"/>
      <c r="L7" s="197"/>
      <c r="M7" s="197"/>
      <c r="N7" s="197"/>
      <c r="O7" s="197"/>
    </row>
    <row r="8" spans="1:15" ht="30" customHeight="1" x14ac:dyDescent="0.25">
      <c r="A8" s="59"/>
      <c r="B8" s="59"/>
      <c r="C8" s="208"/>
      <c r="D8" s="208"/>
      <c r="E8" s="208"/>
      <c r="F8" s="208"/>
      <c r="G8" s="208"/>
      <c r="H8" s="208"/>
      <c r="I8" s="208"/>
      <c r="J8" s="208"/>
      <c r="K8" s="208"/>
      <c r="L8" s="208"/>
      <c r="M8" s="208"/>
      <c r="N8" s="208"/>
    </row>
    <row r="9" spans="1:15" x14ac:dyDescent="0.25">
      <c r="A9" s="59"/>
      <c r="B9" s="59"/>
    </row>
    <row r="10" spans="1:15" ht="15.75" x14ac:dyDescent="0.25">
      <c r="A10" s="59"/>
      <c r="B10" s="59"/>
      <c r="C10" s="189"/>
      <c r="D10" s="189"/>
      <c r="E10" s="190"/>
      <c r="F10" s="190"/>
      <c r="G10" s="190"/>
      <c r="H10" s="190"/>
      <c r="I10" s="190"/>
      <c r="J10" s="190"/>
      <c r="K10" s="190"/>
      <c r="L10" s="190"/>
      <c r="M10" s="190"/>
      <c r="N10" s="190"/>
      <c r="O10" s="190"/>
    </row>
    <row r="11" spans="1:15" x14ac:dyDescent="0.25">
      <c r="A11" s="59"/>
      <c r="B11" s="59"/>
      <c r="C11" s="3"/>
      <c r="D11" s="3"/>
      <c r="E11" s="4" t="s">
        <v>3</v>
      </c>
      <c r="F11" s="3"/>
      <c r="G11" s="60">
        <v>4</v>
      </c>
      <c r="H11" s="5"/>
      <c r="J11" s="5" t="s">
        <v>47</v>
      </c>
      <c r="K11" s="5"/>
      <c r="L11" s="4" t="s">
        <v>3</v>
      </c>
      <c r="M11" s="60"/>
      <c r="N11" s="5"/>
      <c r="O11" s="5"/>
    </row>
    <row r="12" spans="1:15" x14ac:dyDescent="0.25">
      <c r="A12" s="59"/>
      <c r="B12" s="59"/>
      <c r="C12" s="209"/>
      <c r="D12" s="209"/>
      <c r="E12" s="4" t="s">
        <v>73</v>
      </c>
      <c r="F12" s="4"/>
      <c r="G12" s="5"/>
      <c r="H12" s="5"/>
      <c r="J12" s="209" t="s">
        <v>48</v>
      </c>
      <c r="K12" s="209"/>
      <c r="L12" s="4" t="s">
        <v>6</v>
      </c>
      <c r="M12" s="5"/>
      <c r="N12" s="5"/>
      <c r="O12" s="5"/>
    </row>
    <row r="13" spans="1:15" ht="16.5" thickBot="1" x14ac:dyDescent="0.3">
      <c r="A13" s="59"/>
      <c r="B13" s="59"/>
      <c r="C13" s="184"/>
      <c r="D13" s="184"/>
      <c r="E13" s="184"/>
      <c r="F13" s="184"/>
      <c r="G13" s="184"/>
      <c r="H13" s="184"/>
      <c r="J13" s="184" t="s">
        <v>8</v>
      </c>
      <c r="K13" s="184"/>
      <c r="L13" s="184"/>
      <c r="M13" s="184"/>
      <c r="N13" s="184"/>
      <c r="O13" s="184"/>
    </row>
    <row r="14" spans="1:15" ht="15.75" thickBot="1" x14ac:dyDescent="0.3">
      <c r="A14" s="59"/>
      <c r="B14" s="59"/>
      <c r="C14" s="7" t="s">
        <v>210</v>
      </c>
      <c r="D14" s="7" t="s">
        <v>41</v>
      </c>
      <c r="E14" s="7" t="s">
        <v>10</v>
      </c>
      <c r="F14" s="7" t="s">
        <v>216</v>
      </c>
      <c r="G14" s="8" t="s">
        <v>43</v>
      </c>
      <c r="H14" s="9" t="s">
        <v>12</v>
      </c>
      <c r="J14" s="10" t="s">
        <v>40</v>
      </c>
      <c r="K14" s="10" t="s">
        <v>41</v>
      </c>
      <c r="L14" s="10" t="s">
        <v>10</v>
      </c>
      <c r="M14" s="11" t="s">
        <v>43</v>
      </c>
      <c r="N14" s="12" t="s">
        <v>44</v>
      </c>
      <c r="O14" s="13" t="s">
        <v>12</v>
      </c>
    </row>
    <row r="15" spans="1:15" ht="15.75" x14ac:dyDescent="0.25">
      <c r="A15" s="59" t="s">
        <v>243</v>
      </c>
      <c r="B15" s="59" t="s">
        <v>239</v>
      </c>
      <c r="C15" s="192"/>
      <c r="D15" s="192"/>
      <c r="E15" s="192"/>
      <c r="F15" s="192"/>
      <c r="G15" s="192"/>
      <c r="H15" s="193"/>
      <c r="J15" s="194" t="s">
        <v>15</v>
      </c>
      <c r="K15" s="195"/>
      <c r="L15" s="195"/>
      <c r="M15" s="195"/>
      <c r="N15" s="195"/>
      <c r="O15" s="196"/>
    </row>
    <row r="16" spans="1:15" x14ac:dyDescent="0.25">
      <c r="A16" s="59" t="s">
        <v>237</v>
      </c>
      <c r="B16" s="181">
        <v>31</v>
      </c>
      <c r="C16" s="20" t="s">
        <v>194</v>
      </c>
      <c r="D16" s="20">
        <v>2</v>
      </c>
      <c r="E16" s="61">
        <v>50</v>
      </c>
      <c r="F16" s="20">
        <v>1</v>
      </c>
      <c r="G16" s="62">
        <v>5200</v>
      </c>
      <c r="H16" s="62">
        <f>G16*D16*$G$11</f>
        <v>41600</v>
      </c>
      <c r="J16" s="20"/>
      <c r="K16" s="20"/>
      <c r="L16" s="61"/>
      <c r="M16" s="70"/>
      <c r="N16" s="63"/>
      <c r="O16" s="18"/>
    </row>
    <row r="17" spans="1:15" x14ac:dyDescent="0.25">
      <c r="A17" s="59" t="s">
        <v>237</v>
      </c>
      <c r="B17" s="181">
        <v>31</v>
      </c>
      <c r="C17" s="20" t="s">
        <v>194</v>
      </c>
      <c r="D17" s="20">
        <v>5</v>
      </c>
      <c r="E17" s="20">
        <v>150</v>
      </c>
      <c r="F17" s="20">
        <v>1</v>
      </c>
      <c r="G17" s="62">
        <v>13000</v>
      </c>
      <c r="H17" s="62">
        <f>G17*D17*$G$11</f>
        <v>260000</v>
      </c>
      <c r="J17" s="16"/>
      <c r="K17" s="16"/>
      <c r="L17" s="17"/>
      <c r="M17" s="18"/>
      <c r="N17" s="18"/>
      <c r="O17" s="18"/>
    </row>
    <row r="18" spans="1:15" x14ac:dyDescent="0.25">
      <c r="A18" s="59" t="s">
        <v>237</v>
      </c>
      <c r="B18" s="181">
        <v>31</v>
      </c>
      <c r="C18" s="20" t="s">
        <v>194</v>
      </c>
      <c r="D18" s="20">
        <v>5</v>
      </c>
      <c r="E18" s="20">
        <v>150</v>
      </c>
      <c r="F18" s="20">
        <v>1</v>
      </c>
      <c r="G18" s="62">
        <v>13000</v>
      </c>
      <c r="H18" s="62">
        <f>G18*D18*$G$11</f>
        <v>260000</v>
      </c>
      <c r="J18" s="16"/>
      <c r="K18" s="16"/>
      <c r="L18" s="17"/>
      <c r="M18" s="18"/>
      <c r="N18" s="18"/>
      <c r="O18" s="18"/>
    </row>
    <row r="19" spans="1:15" ht="15.75" x14ac:dyDescent="0.25">
      <c r="A19" s="59" t="s">
        <v>237</v>
      </c>
      <c r="B19" s="181">
        <v>31</v>
      </c>
      <c r="C19" s="20" t="s">
        <v>194</v>
      </c>
      <c r="D19" s="20">
        <v>5</v>
      </c>
      <c r="E19" s="20">
        <v>150</v>
      </c>
      <c r="F19" s="20">
        <v>1</v>
      </c>
      <c r="G19" s="62">
        <v>13000</v>
      </c>
      <c r="H19" s="62">
        <f>G19*D19*$G$11</f>
        <v>260000</v>
      </c>
      <c r="J19" s="42"/>
      <c r="K19" s="42"/>
      <c r="L19" s="43"/>
      <c r="M19" s="45"/>
      <c r="N19" s="45"/>
      <c r="O19" s="45"/>
    </row>
    <row r="20" spans="1:15" x14ac:dyDescent="0.25">
      <c r="A20" s="59" t="s">
        <v>237</v>
      </c>
      <c r="B20" s="181">
        <v>32</v>
      </c>
      <c r="C20" s="20" t="s">
        <v>201</v>
      </c>
      <c r="D20" s="20">
        <v>2</v>
      </c>
      <c r="E20" s="61">
        <v>50</v>
      </c>
      <c r="F20" s="20">
        <v>1</v>
      </c>
      <c r="G20" s="62">
        <v>5760</v>
      </c>
      <c r="H20" s="62" t="e">
        <f>G20*D20*#REF!</f>
        <v>#REF!</v>
      </c>
      <c r="J20" s="20"/>
      <c r="K20" s="20"/>
      <c r="L20" s="61"/>
      <c r="M20" s="70"/>
      <c r="N20" s="63"/>
      <c r="O20" s="18"/>
    </row>
    <row r="21" spans="1:15" x14ac:dyDescent="0.25">
      <c r="A21" s="59" t="s">
        <v>237</v>
      </c>
      <c r="B21" s="181">
        <v>32</v>
      </c>
      <c r="C21" s="20" t="s">
        <v>201</v>
      </c>
      <c r="D21" s="20">
        <v>5</v>
      </c>
      <c r="E21" s="20">
        <v>150</v>
      </c>
      <c r="F21" s="20">
        <v>1</v>
      </c>
      <c r="G21" s="62">
        <v>14400</v>
      </c>
      <c r="H21" s="62" t="e">
        <f>G21*D21*#REF!</f>
        <v>#REF!</v>
      </c>
      <c r="J21" s="16"/>
      <c r="K21" s="16"/>
      <c r="L21" s="17"/>
      <c r="M21" s="18"/>
      <c r="N21" s="18"/>
      <c r="O21" s="18"/>
    </row>
    <row r="22" spans="1:15" x14ac:dyDescent="0.25">
      <c r="A22" s="59" t="s">
        <v>237</v>
      </c>
      <c r="B22" s="181">
        <v>32</v>
      </c>
      <c r="C22" s="20" t="s">
        <v>201</v>
      </c>
      <c r="D22" s="20">
        <v>5</v>
      </c>
      <c r="E22" s="20">
        <v>150</v>
      </c>
      <c r="F22" s="20">
        <v>1</v>
      </c>
      <c r="G22" s="62">
        <v>14400</v>
      </c>
      <c r="H22" s="62" t="e">
        <f>G22*D22*#REF!</f>
        <v>#REF!</v>
      </c>
      <c r="J22" s="16"/>
      <c r="K22" s="16"/>
      <c r="L22" s="17"/>
      <c r="M22" s="18"/>
      <c r="N22" s="18"/>
      <c r="O22" s="18"/>
    </row>
    <row r="23" spans="1:15" ht="15.75" x14ac:dyDescent="0.25">
      <c r="A23" s="59" t="s">
        <v>237</v>
      </c>
      <c r="B23" s="181">
        <v>32</v>
      </c>
      <c r="C23" s="20" t="s">
        <v>201</v>
      </c>
      <c r="D23" s="20">
        <v>5</v>
      </c>
      <c r="E23" s="20">
        <v>150</v>
      </c>
      <c r="F23" s="20">
        <v>1</v>
      </c>
      <c r="G23" s="62">
        <v>14400</v>
      </c>
      <c r="H23" s="62" t="e">
        <f>G23*D23*#REF!</f>
        <v>#REF!</v>
      </c>
      <c r="J23" s="42"/>
      <c r="K23" s="42"/>
      <c r="L23" s="43"/>
      <c r="M23" s="45"/>
      <c r="N23" s="45"/>
      <c r="O23" s="45"/>
    </row>
    <row r="24" spans="1:15" x14ac:dyDescent="0.25">
      <c r="A24" s="59" t="s">
        <v>237</v>
      </c>
      <c r="B24" s="181">
        <v>33</v>
      </c>
      <c r="C24" s="20" t="s">
        <v>217</v>
      </c>
      <c r="D24" s="20">
        <v>2</v>
      </c>
      <c r="E24" s="61">
        <v>50</v>
      </c>
      <c r="F24" s="20">
        <v>1</v>
      </c>
      <c r="G24" s="62">
        <v>5680</v>
      </c>
      <c r="H24" s="62" t="e">
        <f>G24*D24*#REF!</f>
        <v>#REF!</v>
      </c>
      <c r="J24" s="20"/>
      <c r="K24" s="20"/>
      <c r="L24" s="61"/>
      <c r="M24" s="70"/>
      <c r="N24" s="63"/>
      <c r="O24" s="18"/>
    </row>
    <row r="25" spans="1:15" x14ac:dyDescent="0.25">
      <c r="A25" s="59" t="s">
        <v>237</v>
      </c>
      <c r="B25" s="181">
        <v>33</v>
      </c>
      <c r="C25" s="20" t="s">
        <v>217</v>
      </c>
      <c r="D25" s="20">
        <v>3</v>
      </c>
      <c r="E25" s="20">
        <v>120</v>
      </c>
      <c r="F25" s="20">
        <v>1</v>
      </c>
      <c r="G25" s="62">
        <v>8520</v>
      </c>
      <c r="H25" s="62" t="e">
        <f>G25*D25*#REF!</f>
        <v>#REF!</v>
      </c>
      <c r="J25" s="16"/>
      <c r="K25" s="16"/>
      <c r="L25" s="17"/>
      <c r="M25" s="18"/>
      <c r="N25" s="18"/>
      <c r="O25" s="18"/>
    </row>
    <row r="26" spans="1:15" x14ac:dyDescent="0.25">
      <c r="A26" s="59" t="s">
        <v>237</v>
      </c>
      <c r="B26" s="181">
        <v>33</v>
      </c>
      <c r="C26" s="20" t="s">
        <v>217</v>
      </c>
      <c r="D26" s="20">
        <v>3</v>
      </c>
      <c r="E26" s="20">
        <v>120</v>
      </c>
      <c r="F26" s="20">
        <v>1</v>
      </c>
      <c r="G26" s="62">
        <v>8520</v>
      </c>
      <c r="H26" s="62" t="e">
        <f>G26*D26*#REF!</f>
        <v>#REF!</v>
      </c>
      <c r="J26" s="16"/>
      <c r="K26" s="16"/>
      <c r="L26" s="17"/>
      <c r="M26" s="18"/>
      <c r="N26" s="18"/>
      <c r="O26" s="18"/>
    </row>
    <row r="27" spans="1:15" ht="15.75" x14ac:dyDescent="0.25">
      <c r="A27" s="59" t="s">
        <v>237</v>
      </c>
      <c r="B27" s="181">
        <v>33</v>
      </c>
      <c r="C27" s="20" t="s">
        <v>217</v>
      </c>
      <c r="D27" s="20">
        <v>3</v>
      </c>
      <c r="E27" s="20">
        <v>120</v>
      </c>
      <c r="F27" s="20">
        <v>1</v>
      </c>
      <c r="G27" s="62">
        <v>8520</v>
      </c>
      <c r="H27" s="62" t="e">
        <f>G27*D27*#REF!</f>
        <v>#REF!</v>
      </c>
      <c r="J27" s="42"/>
      <c r="K27" s="42"/>
      <c r="L27" s="43"/>
      <c r="M27" s="45"/>
      <c r="N27" s="45"/>
      <c r="O27" s="45"/>
    </row>
    <row r="28" spans="1:15" x14ac:dyDescent="0.25">
      <c r="A28" s="59" t="s">
        <v>237</v>
      </c>
      <c r="B28" s="181">
        <v>34</v>
      </c>
      <c r="C28" s="20" t="s">
        <v>194</v>
      </c>
      <c r="D28" s="20">
        <v>2</v>
      </c>
      <c r="E28" s="61">
        <v>50</v>
      </c>
      <c r="F28" s="20">
        <v>1</v>
      </c>
      <c r="G28" s="62">
        <v>5200</v>
      </c>
      <c r="H28" s="62" t="e">
        <f>G28*D28*#REF!</f>
        <v>#REF!</v>
      </c>
      <c r="J28" s="20"/>
      <c r="K28" s="20"/>
      <c r="L28" s="61"/>
      <c r="M28" s="70"/>
      <c r="N28" s="63"/>
      <c r="O28" s="18"/>
    </row>
    <row r="29" spans="1:15" x14ac:dyDescent="0.25">
      <c r="A29" s="59" t="s">
        <v>237</v>
      </c>
      <c r="B29" s="181">
        <v>34</v>
      </c>
      <c r="C29" s="20" t="s">
        <v>194</v>
      </c>
      <c r="D29" s="20">
        <v>5</v>
      </c>
      <c r="E29" s="20">
        <v>150</v>
      </c>
      <c r="F29" s="20">
        <v>1</v>
      </c>
      <c r="G29" s="62">
        <v>13000</v>
      </c>
      <c r="H29" s="62" t="e">
        <f>G29*D29*#REF!</f>
        <v>#REF!</v>
      </c>
      <c r="J29" s="16"/>
      <c r="K29" s="16"/>
      <c r="L29" s="17"/>
      <c r="M29" s="18"/>
      <c r="N29" s="18"/>
      <c r="O29" s="18"/>
    </row>
    <row r="30" spans="1:15" x14ac:dyDescent="0.25">
      <c r="A30" s="59" t="s">
        <v>237</v>
      </c>
      <c r="B30" s="181">
        <v>34</v>
      </c>
      <c r="C30" s="20" t="s">
        <v>194</v>
      </c>
      <c r="D30" s="20">
        <v>5</v>
      </c>
      <c r="E30" s="20">
        <v>150</v>
      </c>
      <c r="F30" s="20">
        <v>1</v>
      </c>
      <c r="G30" s="62">
        <v>13000</v>
      </c>
      <c r="H30" s="62" t="e">
        <f>G30*D30*#REF!</f>
        <v>#REF!</v>
      </c>
      <c r="J30" s="16"/>
      <c r="K30" s="16"/>
      <c r="L30" s="17"/>
      <c r="M30" s="18"/>
      <c r="N30" s="18"/>
      <c r="O30" s="18"/>
    </row>
    <row r="31" spans="1:15" ht="15.75" x14ac:dyDescent="0.25">
      <c r="A31" s="59" t="s">
        <v>237</v>
      </c>
      <c r="B31" s="181">
        <v>34</v>
      </c>
      <c r="C31" s="20" t="s">
        <v>194</v>
      </c>
      <c r="D31" s="20">
        <v>5</v>
      </c>
      <c r="E31" s="20">
        <v>150</v>
      </c>
      <c r="F31" s="20">
        <v>1</v>
      </c>
      <c r="G31" s="62">
        <v>13000</v>
      </c>
      <c r="H31" s="62" t="e">
        <f>G31*D31*#REF!</f>
        <v>#REF!</v>
      </c>
      <c r="J31" s="42"/>
      <c r="K31" s="42"/>
      <c r="L31" s="43"/>
      <c r="M31" s="45"/>
      <c r="N31" s="45"/>
      <c r="O31" s="45"/>
    </row>
    <row r="32" spans="1:15" x14ac:dyDescent="0.25">
      <c r="A32" s="59" t="s">
        <v>237</v>
      </c>
      <c r="B32" s="181">
        <v>35</v>
      </c>
      <c r="C32" s="20" t="s">
        <v>203</v>
      </c>
      <c r="D32" s="20">
        <v>2</v>
      </c>
      <c r="E32" s="61">
        <v>50</v>
      </c>
      <c r="F32" s="20">
        <v>1</v>
      </c>
      <c r="G32" s="62">
        <v>4960</v>
      </c>
      <c r="H32" s="62" t="e">
        <f>G32*D32*#REF!</f>
        <v>#REF!</v>
      </c>
      <c r="J32" s="20"/>
      <c r="K32" s="20"/>
      <c r="L32" s="61"/>
      <c r="M32" s="70"/>
      <c r="N32" s="63"/>
      <c r="O32" s="18"/>
    </row>
    <row r="33" spans="1:15" x14ac:dyDescent="0.25">
      <c r="A33" s="59" t="s">
        <v>237</v>
      </c>
      <c r="B33" s="181">
        <v>35</v>
      </c>
      <c r="C33" s="20" t="s">
        <v>203</v>
      </c>
      <c r="D33" s="20">
        <v>5</v>
      </c>
      <c r="E33" s="20">
        <v>150</v>
      </c>
      <c r="F33" s="20">
        <v>1</v>
      </c>
      <c r="G33" s="62">
        <v>12400</v>
      </c>
      <c r="H33" s="62" t="e">
        <f>G33*D33*#REF!</f>
        <v>#REF!</v>
      </c>
      <c r="J33" s="16"/>
      <c r="K33" s="16"/>
      <c r="L33" s="17"/>
      <c r="M33" s="18"/>
      <c r="N33" s="18"/>
      <c r="O33" s="18"/>
    </row>
    <row r="34" spans="1:15" x14ac:dyDescent="0.25">
      <c r="A34" s="59" t="s">
        <v>237</v>
      </c>
      <c r="B34" s="181">
        <v>35</v>
      </c>
      <c r="C34" s="20" t="s">
        <v>203</v>
      </c>
      <c r="D34" s="20">
        <v>5</v>
      </c>
      <c r="E34" s="20">
        <v>150</v>
      </c>
      <c r="F34" s="20">
        <v>1</v>
      </c>
      <c r="G34" s="62">
        <v>12400</v>
      </c>
      <c r="H34" s="62" t="e">
        <f>G34*D34*#REF!</f>
        <v>#REF!</v>
      </c>
      <c r="J34" s="16"/>
      <c r="K34" s="16"/>
      <c r="L34" s="17"/>
      <c r="M34" s="18"/>
      <c r="N34" s="18"/>
      <c r="O34" s="18"/>
    </row>
    <row r="35" spans="1:15" ht="15.75" x14ac:dyDescent="0.25">
      <c r="A35" s="59" t="s">
        <v>237</v>
      </c>
      <c r="B35" s="181">
        <v>35</v>
      </c>
      <c r="C35" s="20" t="s">
        <v>203</v>
      </c>
      <c r="D35" s="20">
        <v>5</v>
      </c>
      <c r="E35" s="20">
        <v>150</v>
      </c>
      <c r="F35" s="20">
        <v>1</v>
      </c>
      <c r="G35" s="62">
        <v>12400</v>
      </c>
      <c r="H35" s="62" t="e">
        <f>G35*D35*#REF!</f>
        <v>#REF!</v>
      </c>
      <c r="J35" s="42"/>
      <c r="K35" s="42"/>
      <c r="L35" s="43"/>
      <c r="M35" s="45"/>
      <c r="N35" s="45"/>
      <c r="O35" s="45"/>
    </row>
    <row r="36" spans="1:15" x14ac:dyDescent="0.25">
      <c r="A36" s="59" t="s">
        <v>237</v>
      </c>
      <c r="B36" s="181">
        <v>36</v>
      </c>
      <c r="C36" s="20" t="s">
        <v>201</v>
      </c>
      <c r="D36" s="20">
        <v>2</v>
      </c>
      <c r="E36" s="61">
        <v>50</v>
      </c>
      <c r="F36" s="20">
        <v>1</v>
      </c>
      <c r="G36" s="62">
        <v>5760</v>
      </c>
      <c r="H36" s="62" t="e">
        <f>G36*D36*#REF!</f>
        <v>#REF!</v>
      </c>
      <c r="J36" s="20"/>
      <c r="K36" s="20"/>
      <c r="L36" s="61"/>
      <c r="M36" s="70"/>
      <c r="N36" s="63"/>
      <c r="O36" s="18"/>
    </row>
    <row r="37" spans="1:15" x14ac:dyDescent="0.25">
      <c r="A37" s="59" t="s">
        <v>237</v>
      </c>
      <c r="B37" s="181">
        <v>36</v>
      </c>
      <c r="C37" s="20" t="s">
        <v>201</v>
      </c>
      <c r="D37" s="20">
        <v>5</v>
      </c>
      <c r="E37" s="20">
        <v>150</v>
      </c>
      <c r="F37" s="20">
        <v>1</v>
      </c>
      <c r="G37" s="62">
        <v>14400</v>
      </c>
      <c r="H37" s="62" t="e">
        <f>G37*D37*#REF!</f>
        <v>#REF!</v>
      </c>
      <c r="J37" s="16"/>
      <c r="K37" s="16"/>
      <c r="L37" s="17"/>
      <c r="M37" s="18"/>
      <c r="N37" s="18"/>
      <c r="O37" s="18"/>
    </row>
    <row r="38" spans="1:15" x14ac:dyDescent="0.25">
      <c r="A38" s="59" t="s">
        <v>237</v>
      </c>
      <c r="B38" s="181">
        <v>36</v>
      </c>
      <c r="C38" s="20" t="s">
        <v>201</v>
      </c>
      <c r="D38" s="20">
        <v>5</v>
      </c>
      <c r="E38" s="20">
        <v>150</v>
      </c>
      <c r="F38" s="20">
        <v>1</v>
      </c>
      <c r="G38" s="62">
        <v>14400</v>
      </c>
      <c r="H38" s="62" t="e">
        <f>G38*D38*#REF!</f>
        <v>#REF!</v>
      </c>
      <c r="J38" s="16"/>
      <c r="K38" s="16"/>
      <c r="L38" s="17"/>
      <c r="M38" s="18"/>
      <c r="N38" s="18"/>
      <c r="O38" s="18"/>
    </row>
    <row r="39" spans="1:15" ht="15.75" x14ac:dyDescent="0.25">
      <c r="A39" s="59" t="s">
        <v>237</v>
      </c>
      <c r="B39" s="181">
        <v>36</v>
      </c>
      <c r="C39" s="20" t="s">
        <v>201</v>
      </c>
      <c r="D39" s="20">
        <v>5</v>
      </c>
      <c r="E39" s="20">
        <v>150</v>
      </c>
      <c r="F39" s="20">
        <v>1</v>
      </c>
      <c r="G39" s="62">
        <v>14400</v>
      </c>
      <c r="H39" s="62" t="e">
        <f>G39*D39*#REF!</f>
        <v>#REF!</v>
      </c>
      <c r="J39" s="42"/>
      <c r="K39" s="42"/>
      <c r="L39" s="43"/>
      <c r="M39" s="45"/>
      <c r="N39" s="45"/>
      <c r="O39" s="45"/>
    </row>
    <row r="40" spans="1:15" x14ac:dyDescent="0.25">
      <c r="A40" s="59" t="s">
        <v>237</v>
      </c>
      <c r="B40" s="181">
        <v>37</v>
      </c>
      <c r="C40" s="20" t="s">
        <v>212</v>
      </c>
      <c r="D40" s="20">
        <v>1</v>
      </c>
      <c r="E40" s="61">
        <v>10</v>
      </c>
      <c r="F40" s="20">
        <v>10</v>
      </c>
      <c r="G40" s="62">
        <v>10500</v>
      </c>
      <c r="H40" s="62" t="e">
        <f>G40*#REF!*D40</f>
        <v>#REF!</v>
      </c>
      <c r="J40" s="20"/>
      <c r="K40" s="20"/>
      <c r="L40" s="61"/>
      <c r="M40" s="70"/>
      <c r="N40" s="63"/>
      <c r="O40" s="18"/>
    </row>
    <row r="41" spans="1:15" x14ac:dyDescent="0.25">
      <c r="A41" s="59" t="s">
        <v>237</v>
      </c>
      <c r="B41" s="181">
        <v>37</v>
      </c>
      <c r="C41" s="20" t="s">
        <v>212</v>
      </c>
      <c r="D41" s="20">
        <v>1</v>
      </c>
      <c r="E41" s="20">
        <v>10</v>
      </c>
      <c r="F41" s="20">
        <v>10</v>
      </c>
      <c r="G41" s="62">
        <v>10500</v>
      </c>
      <c r="H41" s="62" t="e">
        <f>G41*#REF!*D41</f>
        <v>#REF!</v>
      </c>
      <c r="J41" s="16"/>
      <c r="K41" s="16"/>
      <c r="L41" s="17"/>
      <c r="M41" s="18"/>
      <c r="N41" s="18"/>
      <c r="O41" s="18"/>
    </row>
    <row r="42" spans="1:15" x14ac:dyDescent="0.25">
      <c r="A42" s="59" t="s">
        <v>237</v>
      </c>
      <c r="B42" s="181">
        <v>38</v>
      </c>
      <c r="C42" s="20" t="s">
        <v>213</v>
      </c>
      <c r="D42" s="20">
        <v>1</v>
      </c>
      <c r="E42" s="61">
        <v>10</v>
      </c>
      <c r="F42" s="20">
        <v>10</v>
      </c>
      <c r="G42" s="62">
        <v>12150</v>
      </c>
      <c r="H42" s="62" t="e">
        <f>G42*#REF!*D42</f>
        <v>#REF!</v>
      </c>
      <c r="J42" s="20"/>
      <c r="K42" s="20"/>
      <c r="L42" s="61"/>
      <c r="M42" s="70"/>
      <c r="N42" s="63"/>
      <c r="O42" s="18"/>
    </row>
    <row r="43" spans="1:15" x14ac:dyDescent="0.25">
      <c r="A43" s="59" t="s">
        <v>237</v>
      </c>
      <c r="B43" s="181">
        <v>38</v>
      </c>
      <c r="C43" s="20" t="s">
        <v>213</v>
      </c>
      <c r="D43" s="20">
        <v>1</v>
      </c>
      <c r="E43" s="20">
        <v>10</v>
      </c>
      <c r="F43" s="20">
        <v>10</v>
      </c>
      <c r="G43" s="62">
        <v>12150</v>
      </c>
      <c r="H43" s="62" t="e">
        <f>G43*#REF!*D43</f>
        <v>#REF!</v>
      </c>
      <c r="J43" s="16"/>
      <c r="K43" s="16"/>
      <c r="L43" s="17"/>
      <c r="M43" s="18"/>
      <c r="N43" s="18"/>
      <c r="O43" s="18"/>
    </row>
    <row r="44" spans="1:15" x14ac:dyDescent="0.25">
      <c r="A44" s="59" t="s">
        <v>237</v>
      </c>
      <c r="B44" s="181">
        <v>39</v>
      </c>
      <c r="C44" s="20" t="s">
        <v>215</v>
      </c>
      <c r="D44" s="20">
        <v>1</v>
      </c>
      <c r="E44" s="61">
        <v>12</v>
      </c>
      <c r="F44" s="20">
        <v>10</v>
      </c>
      <c r="G44" s="62">
        <v>13050</v>
      </c>
      <c r="H44" s="62" t="e">
        <f>G44*D44*#REF!</f>
        <v>#REF!</v>
      </c>
      <c r="J44" s="20"/>
      <c r="K44" s="20"/>
      <c r="L44" s="61"/>
      <c r="M44" s="70"/>
      <c r="N44" s="63"/>
      <c r="O44" s="18"/>
    </row>
    <row r="45" spans="1:15" x14ac:dyDescent="0.25">
      <c r="A45" s="59" t="s">
        <v>237</v>
      </c>
      <c r="B45" s="181">
        <v>39</v>
      </c>
      <c r="C45" s="20" t="s">
        <v>214</v>
      </c>
      <c r="D45" s="20">
        <v>1</v>
      </c>
      <c r="E45" s="20">
        <v>12</v>
      </c>
      <c r="F45" s="20">
        <v>10</v>
      </c>
      <c r="G45" s="62">
        <v>10800</v>
      </c>
      <c r="H45" s="62" t="e">
        <f>G45*D45*#REF!</f>
        <v>#REF!</v>
      </c>
      <c r="J45" s="16"/>
      <c r="K45" s="16"/>
      <c r="L45" s="17"/>
      <c r="M45" s="18"/>
      <c r="N45" s="18"/>
      <c r="O45" s="18"/>
    </row>
  </sheetData>
  <mergeCells count="9">
    <mergeCell ref="C13:H13"/>
    <mergeCell ref="J13:O13"/>
    <mergeCell ref="C15:H15"/>
    <mergeCell ref="J15:O15"/>
    <mergeCell ref="C10:O10"/>
    <mergeCell ref="C12:D12"/>
    <mergeCell ref="J12:K12"/>
    <mergeCell ref="C7:O7"/>
    <mergeCell ref="C8:N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tabSelected="1" topLeftCell="A5" workbookViewId="0">
      <selection activeCell="A15" sqref="A15:G18"/>
    </sheetView>
  </sheetViews>
  <sheetFormatPr defaultRowHeight="15" x14ac:dyDescent="0.25"/>
  <cols>
    <col min="3" max="3" width="38.85546875" bestFit="1" customWidth="1"/>
    <col min="4" max="4" width="11.42578125" bestFit="1" customWidth="1"/>
    <col min="5" max="5" width="6" bestFit="1" customWidth="1"/>
    <col min="6" max="6" width="6" customWidth="1"/>
    <col min="7" max="7" width="22.5703125" bestFit="1" customWidth="1"/>
    <col min="8" max="8" width="13.28515625" bestFit="1" customWidth="1"/>
    <col min="9" max="9" width="6.7109375" customWidth="1"/>
    <col min="10" max="10" width="27.28515625" customWidth="1"/>
    <col min="11" max="11" width="10.42578125" bestFit="1" customWidth="1"/>
    <col min="12" max="12" width="12.140625" bestFit="1" customWidth="1"/>
    <col min="15" max="15" width="12.140625" bestFit="1" customWidth="1"/>
  </cols>
  <sheetData>
    <row r="1" spans="1:15" x14ac:dyDescent="0.25">
      <c r="B1" s="1"/>
    </row>
    <row r="2" spans="1:15" x14ac:dyDescent="0.25">
      <c r="B2" s="1"/>
    </row>
    <row r="3" spans="1:15" x14ac:dyDescent="0.25">
      <c r="B3" s="1"/>
    </row>
    <row r="4" spans="1:15" x14ac:dyDescent="0.25">
      <c r="B4" s="1"/>
    </row>
    <row r="5" spans="1:15" x14ac:dyDescent="0.25">
      <c r="B5" s="1"/>
    </row>
    <row r="6" spans="1:15" x14ac:dyDescent="0.25">
      <c r="O6" s="65"/>
    </row>
    <row r="8" spans="1:15" ht="28.5" x14ac:dyDescent="0.45">
      <c r="B8" s="59"/>
      <c r="C8" s="197" t="s">
        <v>0</v>
      </c>
      <c r="D8" s="197"/>
      <c r="E8" s="197"/>
      <c r="F8" s="197"/>
      <c r="G8" s="197"/>
      <c r="H8" s="197"/>
      <c r="I8" s="197"/>
      <c r="J8" s="197"/>
      <c r="K8" s="197"/>
      <c r="L8" s="197"/>
      <c r="M8" s="197"/>
      <c r="N8" s="197"/>
      <c r="O8" s="197"/>
    </row>
    <row r="9" spans="1:15" x14ac:dyDescent="0.25">
      <c r="B9" s="59"/>
      <c r="L9" s="31"/>
      <c r="M9" s="31"/>
      <c r="N9" s="31"/>
      <c r="O9" s="32"/>
    </row>
    <row r="10" spans="1:15" ht="15.75" x14ac:dyDescent="0.25">
      <c r="B10" s="59"/>
      <c r="C10" s="189" t="s">
        <v>158</v>
      </c>
      <c r="D10" s="189"/>
      <c r="E10" s="190"/>
      <c r="F10" s="190"/>
      <c r="G10" s="190"/>
      <c r="H10" s="190"/>
      <c r="I10" s="190"/>
      <c r="J10" s="190"/>
      <c r="K10" s="190"/>
      <c r="L10" s="190"/>
      <c r="M10" s="190"/>
      <c r="N10" s="190"/>
      <c r="O10" s="190"/>
    </row>
    <row r="11" spans="1:15" x14ac:dyDescent="0.25">
      <c r="B11" s="59"/>
      <c r="C11" s="3" t="s">
        <v>143</v>
      </c>
      <c r="D11" s="3"/>
      <c r="E11" s="4" t="s">
        <v>3</v>
      </c>
      <c r="F11" s="4"/>
      <c r="G11" s="60">
        <v>10</v>
      </c>
      <c r="H11" s="5"/>
      <c r="J11" s="5" t="s">
        <v>2</v>
      </c>
      <c r="K11" s="5"/>
      <c r="L11" s="4" t="s">
        <v>3</v>
      </c>
      <c r="M11" s="60"/>
      <c r="N11" s="5"/>
      <c r="O11" s="5"/>
    </row>
    <row r="12" spans="1:15" x14ac:dyDescent="0.25">
      <c r="B12" s="59"/>
      <c r="C12" s="209" t="s">
        <v>49</v>
      </c>
      <c r="D12" s="209"/>
      <c r="E12" s="4" t="s">
        <v>6</v>
      </c>
      <c r="F12" s="4"/>
      <c r="G12" s="5" t="s">
        <v>221</v>
      </c>
      <c r="H12" s="5"/>
      <c r="J12" s="209" t="s">
        <v>49</v>
      </c>
      <c r="K12" s="209"/>
      <c r="L12" s="4" t="s">
        <v>6</v>
      </c>
      <c r="M12" s="5"/>
      <c r="N12" s="5"/>
      <c r="O12" s="5"/>
    </row>
    <row r="13" spans="1:15" ht="16.5" thickBot="1" x14ac:dyDescent="0.3">
      <c r="B13" s="59"/>
      <c r="C13" s="184" t="s">
        <v>7</v>
      </c>
      <c r="D13" s="184"/>
      <c r="E13" s="184"/>
      <c r="F13" s="184"/>
      <c r="G13" s="184"/>
      <c r="H13" s="184"/>
      <c r="J13" s="184" t="s">
        <v>8</v>
      </c>
      <c r="K13" s="184"/>
      <c r="L13" s="184"/>
      <c r="M13" s="184"/>
      <c r="N13" s="184"/>
      <c r="O13" s="184"/>
    </row>
    <row r="14" spans="1:15" ht="15.75" thickBot="1" x14ac:dyDescent="0.3">
      <c r="B14" s="59"/>
      <c r="C14" s="7" t="s">
        <v>40</v>
      </c>
      <c r="D14" s="7" t="s">
        <v>41</v>
      </c>
      <c r="E14" s="7" t="s">
        <v>10</v>
      </c>
      <c r="F14" s="7"/>
      <c r="G14" s="8" t="s">
        <v>186</v>
      </c>
      <c r="H14" s="9" t="s">
        <v>12</v>
      </c>
      <c r="J14" s="10" t="s">
        <v>40</v>
      </c>
      <c r="K14" s="10" t="s">
        <v>41</v>
      </c>
      <c r="L14" s="10" t="s">
        <v>10</v>
      </c>
      <c r="M14" s="8" t="s">
        <v>186</v>
      </c>
      <c r="N14" s="12" t="s">
        <v>44</v>
      </c>
      <c r="O14" s="13" t="s">
        <v>12</v>
      </c>
    </row>
    <row r="15" spans="1:15" x14ac:dyDescent="0.25">
      <c r="A15" t="s">
        <v>237</v>
      </c>
      <c r="B15" s="181">
        <v>37</v>
      </c>
      <c r="C15" s="20">
        <v>16</v>
      </c>
      <c r="D15" s="20">
        <v>10</v>
      </c>
      <c r="E15" s="61">
        <v>10</v>
      </c>
      <c r="F15" s="61">
        <v>10</v>
      </c>
      <c r="G15" s="62">
        <v>3750</v>
      </c>
      <c r="H15" s="62">
        <f>G15*E15</f>
        <v>37500</v>
      </c>
      <c r="J15" s="16"/>
      <c r="K15" s="16"/>
      <c r="L15" s="17"/>
      <c r="M15" s="18"/>
      <c r="N15" s="63"/>
      <c r="O15" s="18"/>
    </row>
    <row r="16" spans="1:15" x14ac:dyDescent="0.25">
      <c r="A16" t="s">
        <v>237</v>
      </c>
      <c r="B16" s="181">
        <v>38</v>
      </c>
      <c r="C16" s="20">
        <v>34</v>
      </c>
      <c r="D16" s="20">
        <v>10</v>
      </c>
      <c r="E16" s="61">
        <v>10</v>
      </c>
      <c r="F16" s="61">
        <v>10</v>
      </c>
      <c r="G16" s="62">
        <v>3750</v>
      </c>
      <c r="H16" s="62">
        <f>G16*E16</f>
        <v>37500</v>
      </c>
      <c r="J16" s="16"/>
      <c r="K16" s="16"/>
      <c r="L16" s="17"/>
      <c r="M16" s="18"/>
      <c r="N16" s="63"/>
      <c r="O16" s="18"/>
    </row>
    <row r="17" spans="1:15" x14ac:dyDescent="0.25">
      <c r="A17" t="s">
        <v>237</v>
      </c>
      <c r="B17" s="181">
        <v>39</v>
      </c>
      <c r="C17" s="20">
        <v>4</v>
      </c>
      <c r="D17" s="20">
        <v>12</v>
      </c>
      <c r="E17" s="61">
        <v>12</v>
      </c>
      <c r="F17" s="61">
        <v>15</v>
      </c>
      <c r="G17" s="107">
        <v>4500</v>
      </c>
      <c r="H17" s="62">
        <f>G17*E17</f>
        <v>54000</v>
      </c>
      <c r="J17" s="16"/>
      <c r="K17" s="16"/>
      <c r="L17" s="17"/>
      <c r="M17" s="18"/>
      <c r="N17" s="63"/>
      <c r="O17" s="18"/>
    </row>
    <row r="18" spans="1:15" x14ac:dyDescent="0.25">
      <c r="A18" t="s">
        <v>237</v>
      </c>
      <c r="B18" s="181">
        <v>39</v>
      </c>
      <c r="C18" s="20">
        <v>25</v>
      </c>
      <c r="D18" s="20">
        <v>12</v>
      </c>
      <c r="E18" s="20">
        <v>12</v>
      </c>
      <c r="F18" s="20">
        <v>15</v>
      </c>
      <c r="G18" s="107">
        <v>4500</v>
      </c>
      <c r="H18" s="62">
        <f>G18*E18</f>
        <v>54000</v>
      </c>
      <c r="J18" s="16"/>
      <c r="K18" s="16"/>
      <c r="L18" s="17"/>
      <c r="M18" s="18"/>
      <c r="N18" s="18"/>
      <c r="O18" s="18"/>
    </row>
    <row r="19" spans="1:15" x14ac:dyDescent="0.25">
      <c r="B19" s="58"/>
    </row>
  </sheetData>
  <mergeCells count="6">
    <mergeCell ref="C10:O10"/>
    <mergeCell ref="C12:D12"/>
    <mergeCell ref="J12:K12"/>
    <mergeCell ref="C13:H13"/>
    <mergeCell ref="J13:O13"/>
    <mergeCell ref="C8:O8"/>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N109"/>
  <sheetViews>
    <sheetView showGridLines="0" topLeftCell="A67" zoomScale="90" zoomScaleNormal="90" workbookViewId="0">
      <selection activeCell="G88" sqref="G88"/>
    </sheetView>
  </sheetViews>
  <sheetFormatPr defaultRowHeight="15" x14ac:dyDescent="0.25"/>
  <cols>
    <col min="1" max="1" width="46.85546875" bestFit="1" customWidth="1"/>
    <col min="2" max="2" width="20.5703125" bestFit="1" customWidth="1"/>
    <col min="3" max="3" width="20.5703125" customWidth="1"/>
    <col min="4" max="4" width="13" bestFit="1" customWidth="1"/>
    <col min="5" max="5" width="13" customWidth="1"/>
    <col min="6" max="6" width="11.42578125" bestFit="1" customWidth="1"/>
    <col min="7" max="7" width="20.140625" bestFit="1" customWidth="1"/>
    <col min="8" max="8" width="2.7109375" customWidth="1"/>
    <col min="9" max="9" width="35.28515625" bestFit="1" customWidth="1"/>
    <col min="10" max="10" width="10.7109375" bestFit="1" customWidth="1"/>
    <col min="11" max="11" width="10.7109375" customWidth="1"/>
    <col min="12" max="12" width="9.7109375" bestFit="1" customWidth="1"/>
    <col min="13" max="13" width="13.85546875" bestFit="1" customWidth="1"/>
    <col min="14" max="14" width="0.5703125" customWidth="1"/>
    <col min="257" max="257" width="46.85546875" bestFit="1" customWidth="1"/>
    <col min="258" max="258" width="20.5703125" bestFit="1" customWidth="1"/>
    <col min="259" max="259" width="20.5703125" customWidth="1"/>
    <col min="260" max="260" width="13" bestFit="1" customWidth="1"/>
    <col min="261" max="261" width="13" customWidth="1"/>
    <col min="262" max="262" width="11.42578125" bestFit="1" customWidth="1"/>
    <col min="263" max="263" width="20.140625" bestFit="1" customWidth="1"/>
    <col min="264" max="264" width="2.7109375" customWidth="1"/>
    <col min="265" max="265" width="35.28515625" bestFit="1" customWidth="1"/>
    <col min="266" max="266" width="10.7109375" bestFit="1" customWidth="1"/>
    <col min="267" max="267" width="10.7109375" customWidth="1"/>
    <col min="268" max="268" width="9.7109375" bestFit="1" customWidth="1"/>
    <col min="269" max="269" width="13.85546875" bestFit="1" customWidth="1"/>
    <col min="270" max="270" width="0.5703125" customWidth="1"/>
    <col min="513" max="513" width="46.85546875" bestFit="1" customWidth="1"/>
    <col min="514" max="514" width="20.5703125" bestFit="1" customWidth="1"/>
    <col min="515" max="515" width="20.5703125" customWidth="1"/>
    <col min="516" max="516" width="13" bestFit="1" customWidth="1"/>
    <col min="517" max="517" width="13" customWidth="1"/>
    <col min="518" max="518" width="11.42578125" bestFit="1" customWidth="1"/>
    <col min="519" max="519" width="20.140625" bestFit="1" customWidth="1"/>
    <col min="520" max="520" width="2.7109375" customWidth="1"/>
    <col min="521" max="521" width="35.28515625" bestFit="1" customWidth="1"/>
    <col min="522" max="522" width="10.7109375" bestFit="1" customWidth="1"/>
    <col min="523" max="523" width="10.7109375" customWidth="1"/>
    <col min="524" max="524" width="9.7109375" bestFit="1" customWidth="1"/>
    <col min="525" max="525" width="13.85546875" bestFit="1" customWidth="1"/>
    <col min="526" max="526" width="0.5703125" customWidth="1"/>
    <col min="769" max="769" width="46.85546875" bestFit="1" customWidth="1"/>
    <col min="770" max="770" width="20.5703125" bestFit="1" customWidth="1"/>
    <col min="771" max="771" width="20.5703125" customWidth="1"/>
    <col min="772" max="772" width="13" bestFit="1" customWidth="1"/>
    <col min="773" max="773" width="13" customWidth="1"/>
    <col min="774" max="774" width="11.42578125" bestFit="1" customWidth="1"/>
    <col min="775" max="775" width="20.140625" bestFit="1" customWidth="1"/>
    <col min="776" max="776" width="2.7109375" customWidth="1"/>
    <col min="777" max="777" width="35.28515625" bestFit="1" customWidth="1"/>
    <col min="778" max="778" width="10.7109375" bestFit="1" customWidth="1"/>
    <col min="779" max="779" width="10.7109375" customWidth="1"/>
    <col min="780" max="780" width="9.7109375" bestFit="1" customWidth="1"/>
    <col min="781" max="781" width="13.85546875" bestFit="1" customWidth="1"/>
    <col min="782" max="782" width="0.5703125" customWidth="1"/>
    <col min="1025" max="1025" width="46.85546875" bestFit="1" customWidth="1"/>
    <col min="1026" max="1026" width="20.5703125" bestFit="1" customWidth="1"/>
    <col min="1027" max="1027" width="20.5703125" customWidth="1"/>
    <col min="1028" max="1028" width="13" bestFit="1" customWidth="1"/>
    <col min="1029" max="1029" width="13" customWidth="1"/>
    <col min="1030" max="1030" width="11.42578125" bestFit="1" customWidth="1"/>
    <col min="1031" max="1031" width="20.140625" bestFit="1" customWidth="1"/>
    <col min="1032" max="1032" width="2.7109375" customWidth="1"/>
    <col min="1033" max="1033" width="35.28515625" bestFit="1" customWidth="1"/>
    <col min="1034" max="1034" width="10.7109375" bestFit="1" customWidth="1"/>
    <col min="1035" max="1035" width="10.7109375" customWidth="1"/>
    <col min="1036" max="1036" width="9.7109375" bestFit="1" customWidth="1"/>
    <col min="1037" max="1037" width="13.85546875" bestFit="1" customWidth="1"/>
    <col min="1038" max="1038" width="0.5703125" customWidth="1"/>
    <col min="1281" max="1281" width="46.85546875" bestFit="1" customWidth="1"/>
    <col min="1282" max="1282" width="20.5703125" bestFit="1" customWidth="1"/>
    <col min="1283" max="1283" width="20.5703125" customWidth="1"/>
    <col min="1284" max="1284" width="13" bestFit="1" customWidth="1"/>
    <col min="1285" max="1285" width="13" customWidth="1"/>
    <col min="1286" max="1286" width="11.42578125" bestFit="1" customWidth="1"/>
    <col min="1287" max="1287" width="20.140625" bestFit="1" customWidth="1"/>
    <col min="1288" max="1288" width="2.7109375" customWidth="1"/>
    <col min="1289" max="1289" width="35.28515625" bestFit="1" customWidth="1"/>
    <col min="1290" max="1290" width="10.7109375" bestFit="1" customWidth="1"/>
    <col min="1291" max="1291" width="10.7109375" customWidth="1"/>
    <col min="1292" max="1292" width="9.7109375" bestFit="1" customWidth="1"/>
    <col min="1293" max="1293" width="13.85546875" bestFit="1" customWidth="1"/>
    <col min="1294" max="1294" width="0.5703125" customWidth="1"/>
    <col min="1537" max="1537" width="46.85546875" bestFit="1" customWidth="1"/>
    <col min="1538" max="1538" width="20.5703125" bestFit="1" customWidth="1"/>
    <col min="1539" max="1539" width="20.5703125" customWidth="1"/>
    <col min="1540" max="1540" width="13" bestFit="1" customWidth="1"/>
    <col min="1541" max="1541" width="13" customWidth="1"/>
    <col min="1542" max="1542" width="11.42578125" bestFit="1" customWidth="1"/>
    <col min="1543" max="1543" width="20.140625" bestFit="1" customWidth="1"/>
    <col min="1544" max="1544" width="2.7109375" customWidth="1"/>
    <col min="1545" max="1545" width="35.28515625" bestFit="1" customWidth="1"/>
    <col min="1546" max="1546" width="10.7109375" bestFit="1" customWidth="1"/>
    <col min="1547" max="1547" width="10.7109375" customWidth="1"/>
    <col min="1548" max="1548" width="9.7109375" bestFit="1" customWidth="1"/>
    <col min="1549" max="1549" width="13.85546875" bestFit="1" customWidth="1"/>
    <col min="1550" max="1550" width="0.5703125" customWidth="1"/>
    <col min="1793" max="1793" width="46.85546875" bestFit="1" customWidth="1"/>
    <col min="1794" max="1794" width="20.5703125" bestFit="1" customWidth="1"/>
    <col min="1795" max="1795" width="20.5703125" customWidth="1"/>
    <col min="1796" max="1796" width="13" bestFit="1" customWidth="1"/>
    <col min="1797" max="1797" width="13" customWidth="1"/>
    <col min="1798" max="1798" width="11.42578125" bestFit="1" customWidth="1"/>
    <col min="1799" max="1799" width="20.140625" bestFit="1" customWidth="1"/>
    <col min="1800" max="1800" width="2.7109375" customWidth="1"/>
    <col min="1801" max="1801" width="35.28515625" bestFit="1" customWidth="1"/>
    <col min="1802" max="1802" width="10.7109375" bestFit="1" customWidth="1"/>
    <col min="1803" max="1803" width="10.7109375" customWidth="1"/>
    <col min="1804" max="1804" width="9.7109375" bestFit="1" customWidth="1"/>
    <col min="1805" max="1805" width="13.85546875" bestFit="1" customWidth="1"/>
    <col min="1806" max="1806" width="0.5703125" customWidth="1"/>
    <col min="2049" max="2049" width="46.85546875" bestFit="1" customWidth="1"/>
    <col min="2050" max="2050" width="20.5703125" bestFit="1" customWidth="1"/>
    <col min="2051" max="2051" width="20.5703125" customWidth="1"/>
    <col min="2052" max="2052" width="13" bestFit="1" customWidth="1"/>
    <col min="2053" max="2053" width="13" customWidth="1"/>
    <col min="2054" max="2054" width="11.42578125" bestFit="1" customWidth="1"/>
    <col min="2055" max="2055" width="20.140625" bestFit="1" customWidth="1"/>
    <col min="2056" max="2056" width="2.7109375" customWidth="1"/>
    <col min="2057" max="2057" width="35.28515625" bestFit="1" customWidth="1"/>
    <col min="2058" max="2058" width="10.7109375" bestFit="1" customWidth="1"/>
    <col min="2059" max="2059" width="10.7109375" customWidth="1"/>
    <col min="2060" max="2060" width="9.7109375" bestFit="1" customWidth="1"/>
    <col min="2061" max="2061" width="13.85546875" bestFit="1" customWidth="1"/>
    <col min="2062" max="2062" width="0.5703125" customWidth="1"/>
    <col min="2305" max="2305" width="46.85546875" bestFit="1" customWidth="1"/>
    <col min="2306" max="2306" width="20.5703125" bestFit="1" customWidth="1"/>
    <col min="2307" max="2307" width="20.5703125" customWidth="1"/>
    <col min="2308" max="2308" width="13" bestFit="1" customWidth="1"/>
    <col min="2309" max="2309" width="13" customWidth="1"/>
    <col min="2310" max="2310" width="11.42578125" bestFit="1" customWidth="1"/>
    <col min="2311" max="2311" width="20.140625" bestFit="1" customWidth="1"/>
    <col min="2312" max="2312" width="2.7109375" customWidth="1"/>
    <col min="2313" max="2313" width="35.28515625" bestFit="1" customWidth="1"/>
    <col min="2314" max="2314" width="10.7109375" bestFit="1" customWidth="1"/>
    <col min="2315" max="2315" width="10.7109375" customWidth="1"/>
    <col min="2316" max="2316" width="9.7109375" bestFit="1" customWidth="1"/>
    <col min="2317" max="2317" width="13.85546875" bestFit="1" customWidth="1"/>
    <col min="2318" max="2318" width="0.5703125" customWidth="1"/>
    <col min="2561" max="2561" width="46.85546875" bestFit="1" customWidth="1"/>
    <col min="2562" max="2562" width="20.5703125" bestFit="1" customWidth="1"/>
    <col min="2563" max="2563" width="20.5703125" customWidth="1"/>
    <col min="2564" max="2564" width="13" bestFit="1" customWidth="1"/>
    <col min="2565" max="2565" width="13" customWidth="1"/>
    <col min="2566" max="2566" width="11.42578125" bestFit="1" customWidth="1"/>
    <col min="2567" max="2567" width="20.140625" bestFit="1" customWidth="1"/>
    <col min="2568" max="2568" width="2.7109375" customWidth="1"/>
    <col min="2569" max="2569" width="35.28515625" bestFit="1" customWidth="1"/>
    <col min="2570" max="2570" width="10.7109375" bestFit="1" customWidth="1"/>
    <col min="2571" max="2571" width="10.7109375" customWidth="1"/>
    <col min="2572" max="2572" width="9.7109375" bestFit="1" customWidth="1"/>
    <col min="2573" max="2573" width="13.85546875" bestFit="1" customWidth="1"/>
    <col min="2574" max="2574" width="0.5703125" customWidth="1"/>
    <col min="2817" max="2817" width="46.85546875" bestFit="1" customWidth="1"/>
    <col min="2818" max="2818" width="20.5703125" bestFit="1" customWidth="1"/>
    <col min="2819" max="2819" width="20.5703125" customWidth="1"/>
    <col min="2820" max="2820" width="13" bestFit="1" customWidth="1"/>
    <col min="2821" max="2821" width="13" customWidth="1"/>
    <col min="2822" max="2822" width="11.42578125" bestFit="1" customWidth="1"/>
    <col min="2823" max="2823" width="20.140625" bestFit="1" customWidth="1"/>
    <col min="2824" max="2824" width="2.7109375" customWidth="1"/>
    <col min="2825" max="2825" width="35.28515625" bestFit="1" customWidth="1"/>
    <col min="2826" max="2826" width="10.7109375" bestFit="1" customWidth="1"/>
    <col min="2827" max="2827" width="10.7109375" customWidth="1"/>
    <col min="2828" max="2828" width="9.7109375" bestFit="1" customWidth="1"/>
    <col min="2829" max="2829" width="13.85546875" bestFit="1" customWidth="1"/>
    <col min="2830" max="2830" width="0.5703125" customWidth="1"/>
    <col min="3073" max="3073" width="46.85546875" bestFit="1" customWidth="1"/>
    <col min="3074" max="3074" width="20.5703125" bestFit="1" customWidth="1"/>
    <col min="3075" max="3075" width="20.5703125" customWidth="1"/>
    <col min="3076" max="3076" width="13" bestFit="1" customWidth="1"/>
    <col min="3077" max="3077" width="13" customWidth="1"/>
    <col min="3078" max="3078" width="11.42578125" bestFit="1" customWidth="1"/>
    <col min="3079" max="3079" width="20.140625" bestFit="1" customWidth="1"/>
    <col min="3080" max="3080" width="2.7109375" customWidth="1"/>
    <col min="3081" max="3081" width="35.28515625" bestFit="1" customWidth="1"/>
    <col min="3082" max="3082" width="10.7109375" bestFit="1" customWidth="1"/>
    <col min="3083" max="3083" width="10.7109375" customWidth="1"/>
    <col min="3084" max="3084" width="9.7109375" bestFit="1" customWidth="1"/>
    <col min="3085" max="3085" width="13.85546875" bestFit="1" customWidth="1"/>
    <col min="3086" max="3086" width="0.5703125" customWidth="1"/>
    <col min="3329" max="3329" width="46.85546875" bestFit="1" customWidth="1"/>
    <col min="3330" max="3330" width="20.5703125" bestFit="1" customWidth="1"/>
    <col min="3331" max="3331" width="20.5703125" customWidth="1"/>
    <col min="3332" max="3332" width="13" bestFit="1" customWidth="1"/>
    <col min="3333" max="3333" width="13" customWidth="1"/>
    <col min="3334" max="3334" width="11.42578125" bestFit="1" customWidth="1"/>
    <col min="3335" max="3335" width="20.140625" bestFit="1" customWidth="1"/>
    <col min="3336" max="3336" width="2.7109375" customWidth="1"/>
    <col min="3337" max="3337" width="35.28515625" bestFit="1" customWidth="1"/>
    <col min="3338" max="3338" width="10.7109375" bestFit="1" customWidth="1"/>
    <col min="3339" max="3339" width="10.7109375" customWidth="1"/>
    <col min="3340" max="3340" width="9.7109375" bestFit="1" customWidth="1"/>
    <col min="3341" max="3341" width="13.85546875" bestFit="1" customWidth="1"/>
    <col min="3342" max="3342" width="0.5703125" customWidth="1"/>
    <col min="3585" max="3585" width="46.85546875" bestFit="1" customWidth="1"/>
    <col min="3586" max="3586" width="20.5703125" bestFit="1" customWidth="1"/>
    <col min="3587" max="3587" width="20.5703125" customWidth="1"/>
    <col min="3588" max="3588" width="13" bestFit="1" customWidth="1"/>
    <col min="3589" max="3589" width="13" customWidth="1"/>
    <col min="3590" max="3590" width="11.42578125" bestFit="1" customWidth="1"/>
    <col min="3591" max="3591" width="20.140625" bestFit="1" customWidth="1"/>
    <col min="3592" max="3592" width="2.7109375" customWidth="1"/>
    <col min="3593" max="3593" width="35.28515625" bestFit="1" customWidth="1"/>
    <col min="3594" max="3594" width="10.7109375" bestFit="1" customWidth="1"/>
    <col min="3595" max="3595" width="10.7109375" customWidth="1"/>
    <col min="3596" max="3596" width="9.7109375" bestFit="1" customWidth="1"/>
    <col min="3597" max="3597" width="13.85546875" bestFit="1" customWidth="1"/>
    <col min="3598" max="3598" width="0.5703125" customWidth="1"/>
    <col min="3841" max="3841" width="46.85546875" bestFit="1" customWidth="1"/>
    <col min="3842" max="3842" width="20.5703125" bestFit="1" customWidth="1"/>
    <col min="3843" max="3843" width="20.5703125" customWidth="1"/>
    <col min="3844" max="3844" width="13" bestFit="1" customWidth="1"/>
    <col min="3845" max="3845" width="13" customWidth="1"/>
    <col min="3846" max="3846" width="11.42578125" bestFit="1" customWidth="1"/>
    <col min="3847" max="3847" width="20.140625" bestFit="1" customWidth="1"/>
    <col min="3848" max="3848" width="2.7109375" customWidth="1"/>
    <col min="3849" max="3849" width="35.28515625" bestFit="1" customWidth="1"/>
    <col min="3850" max="3850" width="10.7109375" bestFit="1" customWidth="1"/>
    <col min="3851" max="3851" width="10.7109375" customWidth="1"/>
    <col min="3852" max="3852" width="9.7109375" bestFit="1" customWidth="1"/>
    <col min="3853" max="3853" width="13.85546875" bestFit="1" customWidth="1"/>
    <col min="3854" max="3854" width="0.5703125" customWidth="1"/>
    <col min="4097" max="4097" width="46.85546875" bestFit="1" customWidth="1"/>
    <col min="4098" max="4098" width="20.5703125" bestFit="1" customWidth="1"/>
    <col min="4099" max="4099" width="20.5703125" customWidth="1"/>
    <col min="4100" max="4100" width="13" bestFit="1" customWidth="1"/>
    <col min="4101" max="4101" width="13" customWidth="1"/>
    <col min="4102" max="4102" width="11.42578125" bestFit="1" customWidth="1"/>
    <col min="4103" max="4103" width="20.140625" bestFit="1" customWidth="1"/>
    <col min="4104" max="4104" width="2.7109375" customWidth="1"/>
    <col min="4105" max="4105" width="35.28515625" bestFit="1" customWidth="1"/>
    <col min="4106" max="4106" width="10.7109375" bestFit="1" customWidth="1"/>
    <col min="4107" max="4107" width="10.7109375" customWidth="1"/>
    <col min="4108" max="4108" width="9.7109375" bestFit="1" customWidth="1"/>
    <col min="4109" max="4109" width="13.85546875" bestFit="1" customWidth="1"/>
    <col min="4110" max="4110" width="0.5703125" customWidth="1"/>
    <col min="4353" max="4353" width="46.85546875" bestFit="1" customWidth="1"/>
    <col min="4354" max="4354" width="20.5703125" bestFit="1" customWidth="1"/>
    <col min="4355" max="4355" width="20.5703125" customWidth="1"/>
    <col min="4356" max="4356" width="13" bestFit="1" customWidth="1"/>
    <col min="4357" max="4357" width="13" customWidth="1"/>
    <col min="4358" max="4358" width="11.42578125" bestFit="1" customWidth="1"/>
    <col min="4359" max="4359" width="20.140625" bestFit="1" customWidth="1"/>
    <col min="4360" max="4360" width="2.7109375" customWidth="1"/>
    <col min="4361" max="4361" width="35.28515625" bestFit="1" customWidth="1"/>
    <col min="4362" max="4362" width="10.7109375" bestFit="1" customWidth="1"/>
    <col min="4363" max="4363" width="10.7109375" customWidth="1"/>
    <col min="4364" max="4364" width="9.7109375" bestFit="1" customWidth="1"/>
    <col min="4365" max="4365" width="13.85546875" bestFit="1" customWidth="1"/>
    <col min="4366" max="4366" width="0.5703125" customWidth="1"/>
    <col min="4609" max="4609" width="46.85546875" bestFit="1" customWidth="1"/>
    <col min="4610" max="4610" width="20.5703125" bestFit="1" customWidth="1"/>
    <col min="4611" max="4611" width="20.5703125" customWidth="1"/>
    <col min="4612" max="4612" width="13" bestFit="1" customWidth="1"/>
    <col min="4613" max="4613" width="13" customWidth="1"/>
    <col min="4614" max="4614" width="11.42578125" bestFit="1" customWidth="1"/>
    <col min="4615" max="4615" width="20.140625" bestFit="1" customWidth="1"/>
    <col min="4616" max="4616" width="2.7109375" customWidth="1"/>
    <col min="4617" max="4617" width="35.28515625" bestFit="1" customWidth="1"/>
    <col min="4618" max="4618" width="10.7109375" bestFit="1" customWidth="1"/>
    <col min="4619" max="4619" width="10.7109375" customWidth="1"/>
    <col min="4620" max="4620" width="9.7109375" bestFit="1" customWidth="1"/>
    <col min="4621" max="4621" width="13.85546875" bestFit="1" customWidth="1"/>
    <col min="4622" max="4622" width="0.5703125" customWidth="1"/>
    <col min="4865" max="4865" width="46.85546875" bestFit="1" customWidth="1"/>
    <col min="4866" max="4866" width="20.5703125" bestFit="1" customWidth="1"/>
    <col min="4867" max="4867" width="20.5703125" customWidth="1"/>
    <col min="4868" max="4868" width="13" bestFit="1" customWidth="1"/>
    <col min="4869" max="4869" width="13" customWidth="1"/>
    <col min="4870" max="4870" width="11.42578125" bestFit="1" customWidth="1"/>
    <col min="4871" max="4871" width="20.140625" bestFit="1" customWidth="1"/>
    <col min="4872" max="4872" width="2.7109375" customWidth="1"/>
    <col min="4873" max="4873" width="35.28515625" bestFit="1" customWidth="1"/>
    <col min="4874" max="4874" width="10.7109375" bestFit="1" customWidth="1"/>
    <col min="4875" max="4875" width="10.7109375" customWidth="1"/>
    <col min="4876" max="4876" width="9.7109375" bestFit="1" customWidth="1"/>
    <col min="4877" max="4877" width="13.85546875" bestFit="1" customWidth="1"/>
    <col min="4878" max="4878" width="0.5703125" customWidth="1"/>
    <col min="5121" max="5121" width="46.85546875" bestFit="1" customWidth="1"/>
    <col min="5122" max="5122" width="20.5703125" bestFit="1" customWidth="1"/>
    <col min="5123" max="5123" width="20.5703125" customWidth="1"/>
    <col min="5124" max="5124" width="13" bestFit="1" customWidth="1"/>
    <col min="5125" max="5125" width="13" customWidth="1"/>
    <col min="5126" max="5126" width="11.42578125" bestFit="1" customWidth="1"/>
    <col min="5127" max="5127" width="20.140625" bestFit="1" customWidth="1"/>
    <col min="5128" max="5128" width="2.7109375" customWidth="1"/>
    <col min="5129" max="5129" width="35.28515625" bestFit="1" customWidth="1"/>
    <col min="5130" max="5130" width="10.7109375" bestFit="1" customWidth="1"/>
    <col min="5131" max="5131" width="10.7109375" customWidth="1"/>
    <col min="5132" max="5132" width="9.7109375" bestFit="1" customWidth="1"/>
    <col min="5133" max="5133" width="13.85546875" bestFit="1" customWidth="1"/>
    <col min="5134" max="5134" width="0.5703125" customWidth="1"/>
    <col min="5377" max="5377" width="46.85546875" bestFit="1" customWidth="1"/>
    <col min="5378" max="5378" width="20.5703125" bestFit="1" customWidth="1"/>
    <col min="5379" max="5379" width="20.5703125" customWidth="1"/>
    <col min="5380" max="5380" width="13" bestFit="1" customWidth="1"/>
    <col min="5381" max="5381" width="13" customWidth="1"/>
    <col min="5382" max="5382" width="11.42578125" bestFit="1" customWidth="1"/>
    <col min="5383" max="5383" width="20.140625" bestFit="1" customWidth="1"/>
    <col min="5384" max="5384" width="2.7109375" customWidth="1"/>
    <col min="5385" max="5385" width="35.28515625" bestFit="1" customWidth="1"/>
    <col min="5386" max="5386" width="10.7109375" bestFit="1" customWidth="1"/>
    <col min="5387" max="5387" width="10.7109375" customWidth="1"/>
    <col min="5388" max="5388" width="9.7109375" bestFit="1" customWidth="1"/>
    <col min="5389" max="5389" width="13.85546875" bestFit="1" customWidth="1"/>
    <col min="5390" max="5390" width="0.5703125" customWidth="1"/>
    <col min="5633" max="5633" width="46.85546875" bestFit="1" customWidth="1"/>
    <col min="5634" max="5634" width="20.5703125" bestFit="1" customWidth="1"/>
    <col min="5635" max="5635" width="20.5703125" customWidth="1"/>
    <col min="5636" max="5636" width="13" bestFit="1" customWidth="1"/>
    <col min="5637" max="5637" width="13" customWidth="1"/>
    <col min="5638" max="5638" width="11.42578125" bestFit="1" customWidth="1"/>
    <col min="5639" max="5639" width="20.140625" bestFit="1" customWidth="1"/>
    <col min="5640" max="5640" width="2.7109375" customWidth="1"/>
    <col min="5641" max="5641" width="35.28515625" bestFit="1" customWidth="1"/>
    <col min="5642" max="5642" width="10.7109375" bestFit="1" customWidth="1"/>
    <col min="5643" max="5643" width="10.7109375" customWidth="1"/>
    <col min="5644" max="5644" width="9.7109375" bestFit="1" customWidth="1"/>
    <col min="5645" max="5645" width="13.85546875" bestFit="1" customWidth="1"/>
    <col min="5646" max="5646" width="0.5703125" customWidth="1"/>
    <col min="5889" max="5889" width="46.85546875" bestFit="1" customWidth="1"/>
    <col min="5890" max="5890" width="20.5703125" bestFit="1" customWidth="1"/>
    <col min="5891" max="5891" width="20.5703125" customWidth="1"/>
    <col min="5892" max="5892" width="13" bestFit="1" customWidth="1"/>
    <col min="5893" max="5893" width="13" customWidth="1"/>
    <col min="5894" max="5894" width="11.42578125" bestFit="1" customWidth="1"/>
    <col min="5895" max="5895" width="20.140625" bestFit="1" customWidth="1"/>
    <col min="5896" max="5896" width="2.7109375" customWidth="1"/>
    <col min="5897" max="5897" width="35.28515625" bestFit="1" customWidth="1"/>
    <col min="5898" max="5898" width="10.7109375" bestFit="1" customWidth="1"/>
    <col min="5899" max="5899" width="10.7109375" customWidth="1"/>
    <col min="5900" max="5900" width="9.7109375" bestFit="1" customWidth="1"/>
    <col min="5901" max="5901" width="13.85546875" bestFit="1" customWidth="1"/>
    <col min="5902" max="5902" width="0.5703125" customWidth="1"/>
    <col min="6145" max="6145" width="46.85546875" bestFit="1" customWidth="1"/>
    <col min="6146" max="6146" width="20.5703125" bestFit="1" customWidth="1"/>
    <col min="6147" max="6147" width="20.5703125" customWidth="1"/>
    <col min="6148" max="6148" width="13" bestFit="1" customWidth="1"/>
    <col min="6149" max="6149" width="13" customWidth="1"/>
    <col min="6150" max="6150" width="11.42578125" bestFit="1" customWidth="1"/>
    <col min="6151" max="6151" width="20.140625" bestFit="1" customWidth="1"/>
    <col min="6152" max="6152" width="2.7109375" customWidth="1"/>
    <col min="6153" max="6153" width="35.28515625" bestFit="1" customWidth="1"/>
    <col min="6154" max="6154" width="10.7109375" bestFit="1" customWidth="1"/>
    <col min="6155" max="6155" width="10.7109375" customWidth="1"/>
    <col min="6156" max="6156" width="9.7109375" bestFit="1" customWidth="1"/>
    <col min="6157" max="6157" width="13.85546875" bestFit="1" customWidth="1"/>
    <col min="6158" max="6158" width="0.5703125" customWidth="1"/>
    <col min="6401" max="6401" width="46.85546875" bestFit="1" customWidth="1"/>
    <col min="6402" max="6402" width="20.5703125" bestFit="1" customWidth="1"/>
    <col min="6403" max="6403" width="20.5703125" customWidth="1"/>
    <col min="6404" max="6404" width="13" bestFit="1" customWidth="1"/>
    <col min="6405" max="6405" width="13" customWidth="1"/>
    <col min="6406" max="6406" width="11.42578125" bestFit="1" customWidth="1"/>
    <col min="6407" max="6407" width="20.140625" bestFit="1" customWidth="1"/>
    <col min="6408" max="6408" width="2.7109375" customWidth="1"/>
    <col min="6409" max="6409" width="35.28515625" bestFit="1" customWidth="1"/>
    <col min="6410" max="6410" width="10.7109375" bestFit="1" customWidth="1"/>
    <col min="6411" max="6411" width="10.7109375" customWidth="1"/>
    <col min="6412" max="6412" width="9.7109375" bestFit="1" customWidth="1"/>
    <col min="6413" max="6413" width="13.85546875" bestFit="1" customWidth="1"/>
    <col min="6414" max="6414" width="0.5703125" customWidth="1"/>
    <col min="6657" max="6657" width="46.85546875" bestFit="1" customWidth="1"/>
    <col min="6658" max="6658" width="20.5703125" bestFit="1" customWidth="1"/>
    <col min="6659" max="6659" width="20.5703125" customWidth="1"/>
    <col min="6660" max="6660" width="13" bestFit="1" customWidth="1"/>
    <col min="6661" max="6661" width="13" customWidth="1"/>
    <col min="6662" max="6662" width="11.42578125" bestFit="1" customWidth="1"/>
    <col min="6663" max="6663" width="20.140625" bestFit="1" customWidth="1"/>
    <col min="6664" max="6664" width="2.7109375" customWidth="1"/>
    <col min="6665" max="6665" width="35.28515625" bestFit="1" customWidth="1"/>
    <col min="6666" max="6666" width="10.7109375" bestFit="1" customWidth="1"/>
    <col min="6667" max="6667" width="10.7109375" customWidth="1"/>
    <col min="6668" max="6668" width="9.7109375" bestFit="1" customWidth="1"/>
    <col min="6669" max="6669" width="13.85546875" bestFit="1" customWidth="1"/>
    <col min="6670" max="6670" width="0.5703125" customWidth="1"/>
    <col min="6913" max="6913" width="46.85546875" bestFit="1" customWidth="1"/>
    <col min="6914" max="6914" width="20.5703125" bestFit="1" customWidth="1"/>
    <col min="6915" max="6915" width="20.5703125" customWidth="1"/>
    <col min="6916" max="6916" width="13" bestFit="1" customWidth="1"/>
    <col min="6917" max="6917" width="13" customWidth="1"/>
    <col min="6918" max="6918" width="11.42578125" bestFit="1" customWidth="1"/>
    <col min="6919" max="6919" width="20.140625" bestFit="1" customWidth="1"/>
    <col min="6920" max="6920" width="2.7109375" customWidth="1"/>
    <col min="6921" max="6921" width="35.28515625" bestFit="1" customWidth="1"/>
    <col min="6922" max="6922" width="10.7109375" bestFit="1" customWidth="1"/>
    <col min="6923" max="6923" width="10.7109375" customWidth="1"/>
    <col min="6924" max="6924" width="9.7109375" bestFit="1" customWidth="1"/>
    <col min="6925" max="6925" width="13.85546875" bestFit="1" customWidth="1"/>
    <col min="6926" max="6926" width="0.5703125" customWidth="1"/>
    <col min="7169" max="7169" width="46.85546875" bestFit="1" customWidth="1"/>
    <col min="7170" max="7170" width="20.5703125" bestFit="1" customWidth="1"/>
    <col min="7171" max="7171" width="20.5703125" customWidth="1"/>
    <col min="7172" max="7172" width="13" bestFit="1" customWidth="1"/>
    <col min="7173" max="7173" width="13" customWidth="1"/>
    <col min="7174" max="7174" width="11.42578125" bestFit="1" customWidth="1"/>
    <col min="7175" max="7175" width="20.140625" bestFit="1" customWidth="1"/>
    <col min="7176" max="7176" width="2.7109375" customWidth="1"/>
    <col min="7177" max="7177" width="35.28515625" bestFit="1" customWidth="1"/>
    <col min="7178" max="7178" width="10.7109375" bestFit="1" customWidth="1"/>
    <col min="7179" max="7179" width="10.7109375" customWidth="1"/>
    <col min="7180" max="7180" width="9.7109375" bestFit="1" customWidth="1"/>
    <col min="7181" max="7181" width="13.85546875" bestFit="1" customWidth="1"/>
    <col min="7182" max="7182" width="0.5703125" customWidth="1"/>
    <col min="7425" max="7425" width="46.85546875" bestFit="1" customWidth="1"/>
    <col min="7426" max="7426" width="20.5703125" bestFit="1" customWidth="1"/>
    <col min="7427" max="7427" width="20.5703125" customWidth="1"/>
    <col min="7428" max="7428" width="13" bestFit="1" customWidth="1"/>
    <col min="7429" max="7429" width="13" customWidth="1"/>
    <col min="7430" max="7430" width="11.42578125" bestFit="1" customWidth="1"/>
    <col min="7431" max="7431" width="20.140625" bestFit="1" customWidth="1"/>
    <col min="7432" max="7432" width="2.7109375" customWidth="1"/>
    <col min="7433" max="7433" width="35.28515625" bestFit="1" customWidth="1"/>
    <col min="7434" max="7434" width="10.7109375" bestFit="1" customWidth="1"/>
    <col min="7435" max="7435" width="10.7109375" customWidth="1"/>
    <col min="7436" max="7436" width="9.7109375" bestFit="1" customWidth="1"/>
    <col min="7437" max="7437" width="13.85546875" bestFit="1" customWidth="1"/>
    <col min="7438" max="7438" width="0.5703125" customWidth="1"/>
    <col min="7681" max="7681" width="46.85546875" bestFit="1" customWidth="1"/>
    <col min="7682" max="7682" width="20.5703125" bestFit="1" customWidth="1"/>
    <col min="7683" max="7683" width="20.5703125" customWidth="1"/>
    <col min="7684" max="7684" width="13" bestFit="1" customWidth="1"/>
    <col min="7685" max="7685" width="13" customWidth="1"/>
    <col min="7686" max="7686" width="11.42578125" bestFit="1" customWidth="1"/>
    <col min="7687" max="7687" width="20.140625" bestFit="1" customWidth="1"/>
    <col min="7688" max="7688" width="2.7109375" customWidth="1"/>
    <col min="7689" max="7689" width="35.28515625" bestFit="1" customWidth="1"/>
    <col min="7690" max="7690" width="10.7109375" bestFit="1" customWidth="1"/>
    <col min="7691" max="7691" width="10.7109375" customWidth="1"/>
    <col min="7692" max="7692" width="9.7109375" bestFit="1" customWidth="1"/>
    <col min="7693" max="7693" width="13.85546875" bestFit="1" customWidth="1"/>
    <col min="7694" max="7694" width="0.5703125" customWidth="1"/>
    <col min="7937" max="7937" width="46.85546875" bestFit="1" customWidth="1"/>
    <col min="7938" max="7938" width="20.5703125" bestFit="1" customWidth="1"/>
    <col min="7939" max="7939" width="20.5703125" customWidth="1"/>
    <col min="7940" max="7940" width="13" bestFit="1" customWidth="1"/>
    <col min="7941" max="7941" width="13" customWidth="1"/>
    <col min="7942" max="7942" width="11.42578125" bestFit="1" customWidth="1"/>
    <col min="7943" max="7943" width="20.140625" bestFit="1" customWidth="1"/>
    <col min="7944" max="7944" width="2.7109375" customWidth="1"/>
    <col min="7945" max="7945" width="35.28515625" bestFit="1" customWidth="1"/>
    <col min="7946" max="7946" width="10.7109375" bestFit="1" customWidth="1"/>
    <col min="7947" max="7947" width="10.7109375" customWidth="1"/>
    <col min="7948" max="7948" width="9.7109375" bestFit="1" customWidth="1"/>
    <col min="7949" max="7949" width="13.85546875" bestFit="1" customWidth="1"/>
    <col min="7950" max="7950" width="0.5703125" customWidth="1"/>
    <col min="8193" max="8193" width="46.85546875" bestFit="1" customWidth="1"/>
    <col min="8194" max="8194" width="20.5703125" bestFit="1" customWidth="1"/>
    <col min="8195" max="8195" width="20.5703125" customWidth="1"/>
    <col min="8196" max="8196" width="13" bestFit="1" customWidth="1"/>
    <col min="8197" max="8197" width="13" customWidth="1"/>
    <col min="8198" max="8198" width="11.42578125" bestFit="1" customWidth="1"/>
    <col min="8199" max="8199" width="20.140625" bestFit="1" customWidth="1"/>
    <col min="8200" max="8200" width="2.7109375" customWidth="1"/>
    <col min="8201" max="8201" width="35.28515625" bestFit="1" customWidth="1"/>
    <col min="8202" max="8202" width="10.7109375" bestFit="1" customWidth="1"/>
    <col min="8203" max="8203" width="10.7109375" customWidth="1"/>
    <col min="8204" max="8204" width="9.7109375" bestFit="1" customWidth="1"/>
    <col min="8205" max="8205" width="13.85546875" bestFit="1" customWidth="1"/>
    <col min="8206" max="8206" width="0.5703125" customWidth="1"/>
    <col min="8449" max="8449" width="46.85546875" bestFit="1" customWidth="1"/>
    <col min="8450" max="8450" width="20.5703125" bestFit="1" customWidth="1"/>
    <col min="8451" max="8451" width="20.5703125" customWidth="1"/>
    <col min="8452" max="8452" width="13" bestFit="1" customWidth="1"/>
    <col min="8453" max="8453" width="13" customWidth="1"/>
    <col min="8454" max="8454" width="11.42578125" bestFit="1" customWidth="1"/>
    <col min="8455" max="8455" width="20.140625" bestFit="1" customWidth="1"/>
    <col min="8456" max="8456" width="2.7109375" customWidth="1"/>
    <col min="8457" max="8457" width="35.28515625" bestFit="1" customWidth="1"/>
    <col min="8458" max="8458" width="10.7109375" bestFit="1" customWidth="1"/>
    <col min="8459" max="8459" width="10.7109375" customWidth="1"/>
    <col min="8460" max="8460" width="9.7109375" bestFit="1" customWidth="1"/>
    <col min="8461" max="8461" width="13.85546875" bestFit="1" customWidth="1"/>
    <col min="8462" max="8462" width="0.5703125" customWidth="1"/>
    <col min="8705" max="8705" width="46.85546875" bestFit="1" customWidth="1"/>
    <col min="8706" max="8706" width="20.5703125" bestFit="1" customWidth="1"/>
    <col min="8707" max="8707" width="20.5703125" customWidth="1"/>
    <col min="8708" max="8708" width="13" bestFit="1" customWidth="1"/>
    <col min="8709" max="8709" width="13" customWidth="1"/>
    <col min="8710" max="8710" width="11.42578125" bestFit="1" customWidth="1"/>
    <col min="8711" max="8711" width="20.140625" bestFit="1" customWidth="1"/>
    <col min="8712" max="8712" width="2.7109375" customWidth="1"/>
    <col min="8713" max="8713" width="35.28515625" bestFit="1" customWidth="1"/>
    <col min="8714" max="8714" width="10.7109375" bestFit="1" customWidth="1"/>
    <col min="8715" max="8715" width="10.7109375" customWidth="1"/>
    <col min="8716" max="8716" width="9.7109375" bestFit="1" customWidth="1"/>
    <col min="8717" max="8717" width="13.85546875" bestFit="1" customWidth="1"/>
    <col min="8718" max="8718" width="0.5703125" customWidth="1"/>
    <col min="8961" max="8961" width="46.85546875" bestFit="1" customWidth="1"/>
    <col min="8962" max="8962" width="20.5703125" bestFit="1" customWidth="1"/>
    <col min="8963" max="8963" width="20.5703125" customWidth="1"/>
    <col min="8964" max="8964" width="13" bestFit="1" customWidth="1"/>
    <col min="8965" max="8965" width="13" customWidth="1"/>
    <col min="8966" max="8966" width="11.42578125" bestFit="1" customWidth="1"/>
    <col min="8967" max="8967" width="20.140625" bestFit="1" customWidth="1"/>
    <col min="8968" max="8968" width="2.7109375" customWidth="1"/>
    <col min="8969" max="8969" width="35.28515625" bestFit="1" customWidth="1"/>
    <col min="8970" max="8970" width="10.7109375" bestFit="1" customWidth="1"/>
    <col min="8971" max="8971" width="10.7109375" customWidth="1"/>
    <col min="8972" max="8972" width="9.7109375" bestFit="1" customWidth="1"/>
    <col min="8973" max="8973" width="13.85546875" bestFit="1" customWidth="1"/>
    <col min="8974" max="8974" width="0.5703125" customWidth="1"/>
    <col min="9217" max="9217" width="46.85546875" bestFit="1" customWidth="1"/>
    <col min="9218" max="9218" width="20.5703125" bestFit="1" customWidth="1"/>
    <col min="9219" max="9219" width="20.5703125" customWidth="1"/>
    <col min="9220" max="9220" width="13" bestFit="1" customWidth="1"/>
    <col min="9221" max="9221" width="13" customWidth="1"/>
    <col min="9222" max="9222" width="11.42578125" bestFit="1" customWidth="1"/>
    <col min="9223" max="9223" width="20.140625" bestFit="1" customWidth="1"/>
    <col min="9224" max="9224" width="2.7109375" customWidth="1"/>
    <col min="9225" max="9225" width="35.28515625" bestFit="1" customWidth="1"/>
    <col min="9226" max="9226" width="10.7109375" bestFit="1" customWidth="1"/>
    <col min="9227" max="9227" width="10.7109375" customWidth="1"/>
    <col min="9228" max="9228" width="9.7109375" bestFit="1" customWidth="1"/>
    <col min="9229" max="9229" width="13.85546875" bestFit="1" customWidth="1"/>
    <col min="9230" max="9230" width="0.5703125" customWidth="1"/>
    <col min="9473" max="9473" width="46.85546875" bestFit="1" customWidth="1"/>
    <col min="9474" max="9474" width="20.5703125" bestFit="1" customWidth="1"/>
    <col min="9475" max="9475" width="20.5703125" customWidth="1"/>
    <col min="9476" max="9476" width="13" bestFit="1" customWidth="1"/>
    <col min="9477" max="9477" width="13" customWidth="1"/>
    <col min="9478" max="9478" width="11.42578125" bestFit="1" customWidth="1"/>
    <col min="9479" max="9479" width="20.140625" bestFit="1" customWidth="1"/>
    <col min="9480" max="9480" width="2.7109375" customWidth="1"/>
    <col min="9481" max="9481" width="35.28515625" bestFit="1" customWidth="1"/>
    <col min="9482" max="9482" width="10.7109375" bestFit="1" customWidth="1"/>
    <col min="9483" max="9483" width="10.7109375" customWidth="1"/>
    <col min="9484" max="9484" width="9.7109375" bestFit="1" customWidth="1"/>
    <col min="9485" max="9485" width="13.85546875" bestFit="1" customWidth="1"/>
    <col min="9486" max="9486" width="0.5703125" customWidth="1"/>
    <col min="9729" max="9729" width="46.85546875" bestFit="1" customWidth="1"/>
    <col min="9730" max="9730" width="20.5703125" bestFit="1" customWidth="1"/>
    <col min="9731" max="9731" width="20.5703125" customWidth="1"/>
    <col min="9732" max="9732" width="13" bestFit="1" customWidth="1"/>
    <col min="9733" max="9733" width="13" customWidth="1"/>
    <col min="9734" max="9734" width="11.42578125" bestFit="1" customWidth="1"/>
    <col min="9735" max="9735" width="20.140625" bestFit="1" customWidth="1"/>
    <col min="9736" max="9736" width="2.7109375" customWidth="1"/>
    <col min="9737" max="9737" width="35.28515625" bestFit="1" customWidth="1"/>
    <col min="9738" max="9738" width="10.7109375" bestFit="1" customWidth="1"/>
    <col min="9739" max="9739" width="10.7109375" customWidth="1"/>
    <col min="9740" max="9740" width="9.7109375" bestFit="1" customWidth="1"/>
    <col min="9741" max="9741" width="13.85546875" bestFit="1" customWidth="1"/>
    <col min="9742" max="9742" width="0.5703125" customWidth="1"/>
    <col min="9985" max="9985" width="46.85546875" bestFit="1" customWidth="1"/>
    <col min="9986" max="9986" width="20.5703125" bestFit="1" customWidth="1"/>
    <col min="9987" max="9987" width="20.5703125" customWidth="1"/>
    <col min="9988" max="9988" width="13" bestFit="1" customWidth="1"/>
    <col min="9989" max="9989" width="13" customWidth="1"/>
    <col min="9990" max="9990" width="11.42578125" bestFit="1" customWidth="1"/>
    <col min="9991" max="9991" width="20.140625" bestFit="1" customWidth="1"/>
    <col min="9992" max="9992" width="2.7109375" customWidth="1"/>
    <col min="9993" max="9993" width="35.28515625" bestFit="1" customWidth="1"/>
    <col min="9994" max="9994" width="10.7109375" bestFit="1" customWidth="1"/>
    <col min="9995" max="9995" width="10.7109375" customWidth="1"/>
    <col min="9996" max="9996" width="9.7109375" bestFit="1" customWidth="1"/>
    <col min="9997" max="9997" width="13.85546875" bestFit="1" customWidth="1"/>
    <col min="9998" max="9998" width="0.5703125" customWidth="1"/>
    <col min="10241" max="10241" width="46.85546875" bestFit="1" customWidth="1"/>
    <col min="10242" max="10242" width="20.5703125" bestFit="1" customWidth="1"/>
    <col min="10243" max="10243" width="20.5703125" customWidth="1"/>
    <col min="10244" max="10244" width="13" bestFit="1" customWidth="1"/>
    <col min="10245" max="10245" width="13" customWidth="1"/>
    <col min="10246" max="10246" width="11.42578125" bestFit="1" customWidth="1"/>
    <col min="10247" max="10247" width="20.140625" bestFit="1" customWidth="1"/>
    <col min="10248" max="10248" width="2.7109375" customWidth="1"/>
    <col min="10249" max="10249" width="35.28515625" bestFit="1" customWidth="1"/>
    <col min="10250" max="10250" width="10.7109375" bestFit="1" customWidth="1"/>
    <col min="10251" max="10251" width="10.7109375" customWidth="1"/>
    <col min="10252" max="10252" width="9.7109375" bestFit="1" customWidth="1"/>
    <col min="10253" max="10253" width="13.85546875" bestFit="1" customWidth="1"/>
    <col min="10254" max="10254" width="0.5703125" customWidth="1"/>
    <col min="10497" max="10497" width="46.85546875" bestFit="1" customWidth="1"/>
    <col min="10498" max="10498" width="20.5703125" bestFit="1" customWidth="1"/>
    <col min="10499" max="10499" width="20.5703125" customWidth="1"/>
    <col min="10500" max="10500" width="13" bestFit="1" customWidth="1"/>
    <col min="10501" max="10501" width="13" customWidth="1"/>
    <col min="10502" max="10502" width="11.42578125" bestFit="1" customWidth="1"/>
    <col min="10503" max="10503" width="20.140625" bestFit="1" customWidth="1"/>
    <col min="10504" max="10504" width="2.7109375" customWidth="1"/>
    <col min="10505" max="10505" width="35.28515625" bestFit="1" customWidth="1"/>
    <col min="10506" max="10506" width="10.7109375" bestFit="1" customWidth="1"/>
    <col min="10507" max="10507" width="10.7109375" customWidth="1"/>
    <col min="10508" max="10508" width="9.7109375" bestFit="1" customWidth="1"/>
    <col min="10509" max="10509" width="13.85546875" bestFit="1" customWidth="1"/>
    <col min="10510" max="10510" width="0.5703125" customWidth="1"/>
    <col min="10753" max="10753" width="46.85546875" bestFit="1" customWidth="1"/>
    <col min="10754" max="10754" width="20.5703125" bestFit="1" customWidth="1"/>
    <col min="10755" max="10755" width="20.5703125" customWidth="1"/>
    <col min="10756" max="10756" width="13" bestFit="1" customWidth="1"/>
    <col min="10757" max="10757" width="13" customWidth="1"/>
    <col min="10758" max="10758" width="11.42578125" bestFit="1" customWidth="1"/>
    <col min="10759" max="10759" width="20.140625" bestFit="1" customWidth="1"/>
    <col min="10760" max="10760" width="2.7109375" customWidth="1"/>
    <col min="10761" max="10761" width="35.28515625" bestFit="1" customWidth="1"/>
    <col min="10762" max="10762" width="10.7109375" bestFit="1" customWidth="1"/>
    <col min="10763" max="10763" width="10.7109375" customWidth="1"/>
    <col min="10764" max="10764" width="9.7109375" bestFit="1" customWidth="1"/>
    <col min="10765" max="10765" width="13.85546875" bestFit="1" customWidth="1"/>
    <col min="10766" max="10766" width="0.5703125" customWidth="1"/>
    <col min="11009" max="11009" width="46.85546875" bestFit="1" customWidth="1"/>
    <col min="11010" max="11010" width="20.5703125" bestFit="1" customWidth="1"/>
    <col min="11011" max="11011" width="20.5703125" customWidth="1"/>
    <col min="11012" max="11012" width="13" bestFit="1" customWidth="1"/>
    <col min="11013" max="11013" width="13" customWidth="1"/>
    <col min="11014" max="11014" width="11.42578125" bestFit="1" customWidth="1"/>
    <col min="11015" max="11015" width="20.140625" bestFit="1" customWidth="1"/>
    <col min="11016" max="11016" width="2.7109375" customWidth="1"/>
    <col min="11017" max="11017" width="35.28515625" bestFit="1" customWidth="1"/>
    <col min="11018" max="11018" width="10.7109375" bestFit="1" customWidth="1"/>
    <col min="11019" max="11019" width="10.7109375" customWidth="1"/>
    <col min="11020" max="11020" width="9.7109375" bestFit="1" customWidth="1"/>
    <col min="11021" max="11021" width="13.85546875" bestFit="1" customWidth="1"/>
    <col min="11022" max="11022" width="0.5703125" customWidth="1"/>
    <col min="11265" max="11265" width="46.85546875" bestFit="1" customWidth="1"/>
    <col min="11266" max="11266" width="20.5703125" bestFit="1" customWidth="1"/>
    <col min="11267" max="11267" width="20.5703125" customWidth="1"/>
    <col min="11268" max="11268" width="13" bestFit="1" customWidth="1"/>
    <col min="11269" max="11269" width="13" customWidth="1"/>
    <col min="11270" max="11270" width="11.42578125" bestFit="1" customWidth="1"/>
    <col min="11271" max="11271" width="20.140625" bestFit="1" customWidth="1"/>
    <col min="11272" max="11272" width="2.7109375" customWidth="1"/>
    <col min="11273" max="11273" width="35.28515625" bestFit="1" customWidth="1"/>
    <col min="11274" max="11274" width="10.7109375" bestFit="1" customWidth="1"/>
    <col min="11275" max="11275" width="10.7109375" customWidth="1"/>
    <col min="11276" max="11276" width="9.7109375" bestFit="1" customWidth="1"/>
    <col min="11277" max="11277" width="13.85546875" bestFit="1" customWidth="1"/>
    <col min="11278" max="11278" width="0.5703125" customWidth="1"/>
    <col min="11521" max="11521" width="46.85546875" bestFit="1" customWidth="1"/>
    <col min="11522" max="11522" width="20.5703125" bestFit="1" customWidth="1"/>
    <col min="11523" max="11523" width="20.5703125" customWidth="1"/>
    <col min="11524" max="11524" width="13" bestFit="1" customWidth="1"/>
    <col min="11525" max="11525" width="13" customWidth="1"/>
    <col min="11526" max="11526" width="11.42578125" bestFit="1" customWidth="1"/>
    <col min="11527" max="11527" width="20.140625" bestFit="1" customWidth="1"/>
    <col min="11528" max="11528" width="2.7109375" customWidth="1"/>
    <col min="11529" max="11529" width="35.28515625" bestFit="1" customWidth="1"/>
    <col min="11530" max="11530" width="10.7109375" bestFit="1" customWidth="1"/>
    <col min="11531" max="11531" width="10.7109375" customWidth="1"/>
    <col min="11532" max="11532" width="9.7109375" bestFit="1" customWidth="1"/>
    <col min="11533" max="11533" width="13.85546875" bestFit="1" customWidth="1"/>
    <col min="11534" max="11534" width="0.5703125" customWidth="1"/>
    <col min="11777" max="11777" width="46.85546875" bestFit="1" customWidth="1"/>
    <col min="11778" max="11778" width="20.5703125" bestFit="1" customWidth="1"/>
    <col min="11779" max="11779" width="20.5703125" customWidth="1"/>
    <col min="11780" max="11780" width="13" bestFit="1" customWidth="1"/>
    <col min="11781" max="11781" width="13" customWidth="1"/>
    <col min="11782" max="11782" width="11.42578125" bestFit="1" customWidth="1"/>
    <col min="11783" max="11783" width="20.140625" bestFit="1" customWidth="1"/>
    <col min="11784" max="11784" width="2.7109375" customWidth="1"/>
    <col min="11785" max="11785" width="35.28515625" bestFit="1" customWidth="1"/>
    <col min="11786" max="11786" width="10.7109375" bestFit="1" customWidth="1"/>
    <col min="11787" max="11787" width="10.7109375" customWidth="1"/>
    <col min="11788" max="11788" width="9.7109375" bestFit="1" customWidth="1"/>
    <col min="11789" max="11789" width="13.85546875" bestFit="1" customWidth="1"/>
    <col min="11790" max="11790" width="0.5703125" customWidth="1"/>
    <col min="12033" max="12033" width="46.85546875" bestFit="1" customWidth="1"/>
    <col min="12034" max="12034" width="20.5703125" bestFit="1" customWidth="1"/>
    <col min="12035" max="12035" width="20.5703125" customWidth="1"/>
    <col min="12036" max="12036" width="13" bestFit="1" customWidth="1"/>
    <col min="12037" max="12037" width="13" customWidth="1"/>
    <col min="12038" max="12038" width="11.42578125" bestFit="1" customWidth="1"/>
    <col min="12039" max="12039" width="20.140625" bestFit="1" customWidth="1"/>
    <col min="12040" max="12040" width="2.7109375" customWidth="1"/>
    <col min="12041" max="12041" width="35.28515625" bestFit="1" customWidth="1"/>
    <col min="12042" max="12042" width="10.7109375" bestFit="1" customWidth="1"/>
    <col min="12043" max="12043" width="10.7109375" customWidth="1"/>
    <col min="12044" max="12044" width="9.7109375" bestFit="1" customWidth="1"/>
    <col min="12045" max="12045" width="13.85546875" bestFit="1" customWidth="1"/>
    <col min="12046" max="12046" width="0.5703125" customWidth="1"/>
    <col min="12289" max="12289" width="46.85546875" bestFit="1" customWidth="1"/>
    <col min="12290" max="12290" width="20.5703125" bestFit="1" customWidth="1"/>
    <col min="12291" max="12291" width="20.5703125" customWidth="1"/>
    <col min="12292" max="12292" width="13" bestFit="1" customWidth="1"/>
    <col min="12293" max="12293" width="13" customWidth="1"/>
    <col min="12294" max="12294" width="11.42578125" bestFit="1" customWidth="1"/>
    <col min="12295" max="12295" width="20.140625" bestFit="1" customWidth="1"/>
    <col min="12296" max="12296" width="2.7109375" customWidth="1"/>
    <col min="12297" max="12297" width="35.28515625" bestFit="1" customWidth="1"/>
    <col min="12298" max="12298" width="10.7109375" bestFit="1" customWidth="1"/>
    <col min="12299" max="12299" width="10.7109375" customWidth="1"/>
    <col min="12300" max="12300" width="9.7109375" bestFit="1" customWidth="1"/>
    <col min="12301" max="12301" width="13.85546875" bestFit="1" customWidth="1"/>
    <col min="12302" max="12302" width="0.5703125" customWidth="1"/>
    <col min="12545" max="12545" width="46.85546875" bestFit="1" customWidth="1"/>
    <col min="12546" max="12546" width="20.5703125" bestFit="1" customWidth="1"/>
    <col min="12547" max="12547" width="20.5703125" customWidth="1"/>
    <col min="12548" max="12548" width="13" bestFit="1" customWidth="1"/>
    <col min="12549" max="12549" width="13" customWidth="1"/>
    <col min="12550" max="12550" width="11.42578125" bestFit="1" customWidth="1"/>
    <col min="12551" max="12551" width="20.140625" bestFit="1" customWidth="1"/>
    <col min="12552" max="12552" width="2.7109375" customWidth="1"/>
    <col min="12553" max="12553" width="35.28515625" bestFit="1" customWidth="1"/>
    <col min="12554" max="12554" width="10.7109375" bestFit="1" customWidth="1"/>
    <col min="12555" max="12555" width="10.7109375" customWidth="1"/>
    <col min="12556" max="12556" width="9.7109375" bestFit="1" customWidth="1"/>
    <col min="12557" max="12557" width="13.85546875" bestFit="1" customWidth="1"/>
    <col min="12558" max="12558" width="0.5703125" customWidth="1"/>
    <col min="12801" max="12801" width="46.85546875" bestFit="1" customWidth="1"/>
    <col min="12802" max="12802" width="20.5703125" bestFit="1" customWidth="1"/>
    <col min="12803" max="12803" width="20.5703125" customWidth="1"/>
    <col min="12804" max="12804" width="13" bestFit="1" customWidth="1"/>
    <col min="12805" max="12805" width="13" customWidth="1"/>
    <col min="12806" max="12806" width="11.42578125" bestFit="1" customWidth="1"/>
    <col min="12807" max="12807" width="20.140625" bestFit="1" customWidth="1"/>
    <col min="12808" max="12808" width="2.7109375" customWidth="1"/>
    <col min="12809" max="12809" width="35.28515625" bestFit="1" customWidth="1"/>
    <col min="12810" max="12810" width="10.7109375" bestFit="1" customWidth="1"/>
    <col min="12811" max="12811" width="10.7109375" customWidth="1"/>
    <col min="12812" max="12812" width="9.7109375" bestFit="1" customWidth="1"/>
    <col min="12813" max="12813" width="13.85546875" bestFit="1" customWidth="1"/>
    <col min="12814" max="12814" width="0.5703125" customWidth="1"/>
    <col min="13057" max="13057" width="46.85546875" bestFit="1" customWidth="1"/>
    <col min="13058" max="13058" width="20.5703125" bestFit="1" customWidth="1"/>
    <col min="13059" max="13059" width="20.5703125" customWidth="1"/>
    <col min="13060" max="13060" width="13" bestFit="1" customWidth="1"/>
    <col min="13061" max="13061" width="13" customWidth="1"/>
    <col min="13062" max="13062" width="11.42578125" bestFit="1" customWidth="1"/>
    <col min="13063" max="13063" width="20.140625" bestFit="1" customWidth="1"/>
    <col min="13064" max="13064" width="2.7109375" customWidth="1"/>
    <col min="13065" max="13065" width="35.28515625" bestFit="1" customWidth="1"/>
    <col min="13066" max="13066" width="10.7109375" bestFit="1" customWidth="1"/>
    <col min="13067" max="13067" width="10.7109375" customWidth="1"/>
    <col min="13068" max="13068" width="9.7109375" bestFit="1" customWidth="1"/>
    <col min="13069" max="13069" width="13.85546875" bestFit="1" customWidth="1"/>
    <col min="13070" max="13070" width="0.5703125" customWidth="1"/>
    <col min="13313" max="13313" width="46.85546875" bestFit="1" customWidth="1"/>
    <col min="13314" max="13314" width="20.5703125" bestFit="1" customWidth="1"/>
    <col min="13315" max="13315" width="20.5703125" customWidth="1"/>
    <col min="13316" max="13316" width="13" bestFit="1" customWidth="1"/>
    <col min="13317" max="13317" width="13" customWidth="1"/>
    <col min="13318" max="13318" width="11.42578125" bestFit="1" customWidth="1"/>
    <col min="13319" max="13319" width="20.140625" bestFit="1" customWidth="1"/>
    <col min="13320" max="13320" width="2.7109375" customWidth="1"/>
    <col min="13321" max="13321" width="35.28515625" bestFit="1" customWidth="1"/>
    <col min="13322" max="13322" width="10.7109375" bestFit="1" customWidth="1"/>
    <col min="13323" max="13323" width="10.7109375" customWidth="1"/>
    <col min="13324" max="13324" width="9.7109375" bestFit="1" customWidth="1"/>
    <col min="13325" max="13325" width="13.85546875" bestFit="1" customWidth="1"/>
    <col min="13326" max="13326" width="0.5703125" customWidth="1"/>
    <col min="13569" max="13569" width="46.85546875" bestFit="1" customWidth="1"/>
    <col min="13570" max="13570" width="20.5703125" bestFit="1" customWidth="1"/>
    <col min="13571" max="13571" width="20.5703125" customWidth="1"/>
    <col min="13572" max="13572" width="13" bestFit="1" customWidth="1"/>
    <col min="13573" max="13573" width="13" customWidth="1"/>
    <col min="13574" max="13574" width="11.42578125" bestFit="1" customWidth="1"/>
    <col min="13575" max="13575" width="20.140625" bestFit="1" customWidth="1"/>
    <col min="13576" max="13576" width="2.7109375" customWidth="1"/>
    <col min="13577" max="13577" width="35.28515625" bestFit="1" customWidth="1"/>
    <col min="13578" max="13578" width="10.7109375" bestFit="1" customWidth="1"/>
    <col min="13579" max="13579" width="10.7109375" customWidth="1"/>
    <col min="13580" max="13580" width="9.7109375" bestFit="1" customWidth="1"/>
    <col min="13581" max="13581" width="13.85546875" bestFit="1" customWidth="1"/>
    <col min="13582" max="13582" width="0.5703125" customWidth="1"/>
    <col min="13825" max="13825" width="46.85546875" bestFit="1" customWidth="1"/>
    <col min="13826" max="13826" width="20.5703125" bestFit="1" customWidth="1"/>
    <col min="13827" max="13827" width="20.5703125" customWidth="1"/>
    <col min="13828" max="13828" width="13" bestFit="1" customWidth="1"/>
    <col min="13829" max="13829" width="13" customWidth="1"/>
    <col min="13830" max="13830" width="11.42578125" bestFit="1" customWidth="1"/>
    <col min="13831" max="13831" width="20.140625" bestFit="1" customWidth="1"/>
    <col min="13832" max="13832" width="2.7109375" customWidth="1"/>
    <col min="13833" max="13833" width="35.28515625" bestFit="1" customWidth="1"/>
    <col min="13834" max="13834" width="10.7109375" bestFit="1" customWidth="1"/>
    <col min="13835" max="13835" width="10.7109375" customWidth="1"/>
    <col min="13836" max="13836" width="9.7109375" bestFit="1" customWidth="1"/>
    <col min="13837" max="13837" width="13.85546875" bestFit="1" customWidth="1"/>
    <col min="13838" max="13838" width="0.5703125" customWidth="1"/>
    <col min="14081" max="14081" width="46.85546875" bestFit="1" customWidth="1"/>
    <col min="14082" max="14082" width="20.5703125" bestFit="1" customWidth="1"/>
    <col min="14083" max="14083" width="20.5703125" customWidth="1"/>
    <col min="14084" max="14084" width="13" bestFit="1" customWidth="1"/>
    <col min="14085" max="14085" width="13" customWidth="1"/>
    <col min="14086" max="14086" width="11.42578125" bestFit="1" customWidth="1"/>
    <col min="14087" max="14087" width="20.140625" bestFit="1" customWidth="1"/>
    <col min="14088" max="14088" width="2.7109375" customWidth="1"/>
    <col min="14089" max="14089" width="35.28515625" bestFit="1" customWidth="1"/>
    <col min="14090" max="14090" width="10.7109375" bestFit="1" customWidth="1"/>
    <col min="14091" max="14091" width="10.7109375" customWidth="1"/>
    <col min="14092" max="14092" width="9.7109375" bestFit="1" customWidth="1"/>
    <col min="14093" max="14093" width="13.85546875" bestFit="1" customWidth="1"/>
    <col min="14094" max="14094" width="0.5703125" customWidth="1"/>
    <col min="14337" max="14337" width="46.85546875" bestFit="1" customWidth="1"/>
    <col min="14338" max="14338" width="20.5703125" bestFit="1" customWidth="1"/>
    <col min="14339" max="14339" width="20.5703125" customWidth="1"/>
    <col min="14340" max="14340" width="13" bestFit="1" customWidth="1"/>
    <col min="14341" max="14341" width="13" customWidth="1"/>
    <col min="14342" max="14342" width="11.42578125" bestFit="1" customWidth="1"/>
    <col min="14343" max="14343" width="20.140625" bestFit="1" customWidth="1"/>
    <col min="14344" max="14344" width="2.7109375" customWidth="1"/>
    <col min="14345" max="14345" width="35.28515625" bestFit="1" customWidth="1"/>
    <col min="14346" max="14346" width="10.7109375" bestFit="1" customWidth="1"/>
    <col min="14347" max="14347" width="10.7109375" customWidth="1"/>
    <col min="14348" max="14348" width="9.7109375" bestFit="1" customWidth="1"/>
    <col min="14349" max="14349" width="13.85546875" bestFit="1" customWidth="1"/>
    <col min="14350" max="14350" width="0.5703125" customWidth="1"/>
    <col min="14593" max="14593" width="46.85546875" bestFit="1" customWidth="1"/>
    <col min="14594" max="14594" width="20.5703125" bestFit="1" customWidth="1"/>
    <col min="14595" max="14595" width="20.5703125" customWidth="1"/>
    <col min="14596" max="14596" width="13" bestFit="1" customWidth="1"/>
    <col min="14597" max="14597" width="13" customWidth="1"/>
    <col min="14598" max="14598" width="11.42578125" bestFit="1" customWidth="1"/>
    <col min="14599" max="14599" width="20.140625" bestFit="1" customWidth="1"/>
    <col min="14600" max="14600" width="2.7109375" customWidth="1"/>
    <col min="14601" max="14601" width="35.28515625" bestFit="1" customWidth="1"/>
    <col min="14602" max="14602" width="10.7109375" bestFit="1" customWidth="1"/>
    <col min="14603" max="14603" width="10.7109375" customWidth="1"/>
    <col min="14604" max="14604" width="9.7109375" bestFit="1" customWidth="1"/>
    <col min="14605" max="14605" width="13.85546875" bestFit="1" customWidth="1"/>
    <col min="14606" max="14606" width="0.5703125" customWidth="1"/>
    <col min="14849" max="14849" width="46.85546875" bestFit="1" customWidth="1"/>
    <col min="14850" max="14850" width="20.5703125" bestFit="1" customWidth="1"/>
    <col min="14851" max="14851" width="20.5703125" customWidth="1"/>
    <col min="14852" max="14852" width="13" bestFit="1" customWidth="1"/>
    <col min="14853" max="14853" width="13" customWidth="1"/>
    <col min="14854" max="14854" width="11.42578125" bestFit="1" customWidth="1"/>
    <col min="14855" max="14855" width="20.140625" bestFit="1" customWidth="1"/>
    <col min="14856" max="14856" width="2.7109375" customWidth="1"/>
    <col min="14857" max="14857" width="35.28515625" bestFit="1" customWidth="1"/>
    <col min="14858" max="14858" width="10.7109375" bestFit="1" customWidth="1"/>
    <col min="14859" max="14859" width="10.7109375" customWidth="1"/>
    <col min="14860" max="14860" width="9.7109375" bestFit="1" customWidth="1"/>
    <col min="14861" max="14861" width="13.85546875" bestFit="1" customWidth="1"/>
    <col min="14862" max="14862" width="0.5703125" customWidth="1"/>
    <col min="15105" max="15105" width="46.85546875" bestFit="1" customWidth="1"/>
    <col min="15106" max="15106" width="20.5703125" bestFit="1" customWidth="1"/>
    <col min="15107" max="15107" width="20.5703125" customWidth="1"/>
    <col min="15108" max="15108" width="13" bestFit="1" customWidth="1"/>
    <col min="15109" max="15109" width="13" customWidth="1"/>
    <col min="15110" max="15110" width="11.42578125" bestFit="1" customWidth="1"/>
    <col min="15111" max="15111" width="20.140625" bestFit="1" customWidth="1"/>
    <col min="15112" max="15112" width="2.7109375" customWidth="1"/>
    <col min="15113" max="15113" width="35.28515625" bestFit="1" customWidth="1"/>
    <col min="15114" max="15114" width="10.7109375" bestFit="1" customWidth="1"/>
    <col min="15115" max="15115" width="10.7109375" customWidth="1"/>
    <col min="15116" max="15116" width="9.7109375" bestFit="1" customWidth="1"/>
    <col min="15117" max="15117" width="13.85546875" bestFit="1" customWidth="1"/>
    <col min="15118" max="15118" width="0.5703125" customWidth="1"/>
    <col min="15361" max="15361" width="46.85546875" bestFit="1" customWidth="1"/>
    <col min="15362" max="15362" width="20.5703125" bestFit="1" customWidth="1"/>
    <col min="15363" max="15363" width="20.5703125" customWidth="1"/>
    <col min="15364" max="15364" width="13" bestFit="1" customWidth="1"/>
    <col min="15365" max="15365" width="13" customWidth="1"/>
    <col min="15366" max="15366" width="11.42578125" bestFit="1" customWidth="1"/>
    <col min="15367" max="15367" width="20.140625" bestFit="1" customWidth="1"/>
    <col min="15368" max="15368" width="2.7109375" customWidth="1"/>
    <col min="15369" max="15369" width="35.28515625" bestFit="1" customWidth="1"/>
    <col min="15370" max="15370" width="10.7109375" bestFit="1" customWidth="1"/>
    <col min="15371" max="15371" width="10.7109375" customWidth="1"/>
    <col min="15372" max="15372" width="9.7109375" bestFit="1" customWidth="1"/>
    <col min="15373" max="15373" width="13.85546875" bestFit="1" customWidth="1"/>
    <col min="15374" max="15374" width="0.5703125" customWidth="1"/>
    <col min="15617" max="15617" width="46.85546875" bestFit="1" customWidth="1"/>
    <col min="15618" max="15618" width="20.5703125" bestFit="1" customWidth="1"/>
    <col min="15619" max="15619" width="20.5703125" customWidth="1"/>
    <col min="15620" max="15620" width="13" bestFit="1" customWidth="1"/>
    <col min="15621" max="15621" width="13" customWidth="1"/>
    <col min="15622" max="15622" width="11.42578125" bestFit="1" customWidth="1"/>
    <col min="15623" max="15623" width="20.140625" bestFit="1" customWidth="1"/>
    <col min="15624" max="15624" width="2.7109375" customWidth="1"/>
    <col min="15625" max="15625" width="35.28515625" bestFit="1" customWidth="1"/>
    <col min="15626" max="15626" width="10.7109375" bestFit="1" customWidth="1"/>
    <col min="15627" max="15627" width="10.7109375" customWidth="1"/>
    <col min="15628" max="15628" width="9.7109375" bestFit="1" customWidth="1"/>
    <col min="15629" max="15629" width="13.85546875" bestFit="1" customWidth="1"/>
    <col min="15630" max="15630" width="0.5703125" customWidth="1"/>
    <col min="15873" max="15873" width="46.85546875" bestFit="1" customWidth="1"/>
    <col min="15874" max="15874" width="20.5703125" bestFit="1" customWidth="1"/>
    <col min="15875" max="15875" width="20.5703125" customWidth="1"/>
    <col min="15876" max="15876" width="13" bestFit="1" customWidth="1"/>
    <col min="15877" max="15877" width="13" customWidth="1"/>
    <col min="15878" max="15878" width="11.42578125" bestFit="1" customWidth="1"/>
    <col min="15879" max="15879" width="20.140625" bestFit="1" customWidth="1"/>
    <col min="15880" max="15880" width="2.7109375" customWidth="1"/>
    <col min="15881" max="15881" width="35.28515625" bestFit="1" customWidth="1"/>
    <col min="15882" max="15882" width="10.7109375" bestFit="1" customWidth="1"/>
    <col min="15883" max="15883" width="10.7109375" customWidth="1"/>
    <col min="15884" max="15884" width="9.7109375" bestFit="1" customWidth="1"/>
    <col min="15885" max="15885" width="13.85546875" bestFit="1" customWidth="1"/>
    <col min="15886" max="15886" width="0.5703125" customWidth="1"/>
    <col min="16129" max="16129" width="46.85546875" bestFit="1" customWidth="1"/>
    <col min="16130" max="16130" width="20.5703125" bestFit="1" customWidth="1"/>
    <col min="16131" max="16131" width="20.5703125" customWidth="1"/>
    <col min="16132" max="16132" width="13" bestFit="1" customWidth="1"/>
    <col min="16133" max="16133" width="13" customWidth="1"/>
    <col min="16134" max="16134" width="11.42578125" bestFit="1" customWidth="1"/>
    <col min="16135" max="16135" width="20.140625" bestFit="1" customWidth="1"/>
    <col min="16136" max="16136" width="2.7109375" customWidth="1"/>
    <col min="16137" max="16137" width="35.28515625" bestFit="1" customWidth="1"/>
    <col min="16138" max="16138" width="10.7109375" bestFit="1" customWidth="1"/>
    <col min="16139" max="16139" width="10.7109375" customWidth="1"/>
    <col min="16140" max="16140" width="9.7109375" bestFit="1" customWidth="1"/>
    <col min="16141" max="16141" width="13.85546875" bestFit="1" customWidth="1"/>
    <col min="16142" max="16142" width="0.5703125" customWidth="1"/>
  </cols>
  <sheetData>
    <row r="7" spans="1:14" x14ac:dyDescent="0.25">
      <c r="M7" s="88">
        <f ca="1">NOW()</f>
        <v>41890.939636342591</v>
      </c>
    </row>
    <row r="8" spans="1:14" ht="15.75" x14ac:dyDescent="0.25">
      <c r="A8" s="219" t="s">
        <v>180</v>
      </c>
      <c r="B8" s="219"/>
      <c r="C8" s="219"/>
      <c r="D8" s="219"/>
      <c r="E8" s="219"/>
      <c r="F8" s="219"/>
      <c r="G8" s="219"/>
      <c r="H8" s="219"/>
      <c r="I8" s="219"/>
      <c r="J8" s="219"/>
      <c r="K8" s="219"/>
      <c r="L8" s="219"/>
      <c r="M8" s="219"/>
    </row>
    <row r="9" spans="1:14" x14ac:dyDescent="0.25">
      <c r="A9" s="108" t="s">
        <v>161</v>
      </c>
      <c r="B9" s="4"/>
      <c r="C9" s="4"/>
      <c r="D9" s="4"/>
      <c r="E9" s="4" t="s">
        <v>23</v>
      </c>
      <c r="F9" s="60">
        <v>4</v>
      </c>
      <c r="G9" s="5"/>
      <c r="I9" s="5" t="s">
        <v>83</v>
      </c>
      <c r="J9" s="4" t="s">
        <v>3</v>
      </c>
      <c r="K9" s="89">
        <v>7</v>
      </c>
      <c r="L9" s="5"/>
      <c r="M9" s="5"/>
    </row>
    <row r="10" spans="1:14" x14ac:dyDescent="0.25">
      <c r="A10" s="85" t="s">
        <v>84</v>
      </c>
      <c r="B10" s="4" t="s">
        <v>81</v>
      </c>
      <c r="C10" s="4"/>
      <c r="D10" s="4"/>
      <c r="E10" s="4"/>
      <c r="F10" s="5"/>
      <c r="G10" s="5"/>
      <c r="I10" s="85" t="s">
        <v>84</v>
      </c>
      <c r="J10" s="4" t="s">
        <v>6</v>
      </c>
      <c r="K10" s="4"/>
      <c r="L10" s="5"/>
      <c r="M10" s="5"/>
    </row>
    <row r="11" spans="1:14" ht="16.5" thickBot="1" x14ac:dyDescent="0.3">
      <c r="A11" s="184" t="s">
        <v>7</v>
      </c>
      <c r="B11" s="184"/>
      <c r="C11" s="184"/>
      <c r="D11" s="184"/>
      <c r="E11" s="184"/>
      <c r="F11" s="184"/>
      <c r="G11" s="184"/>
      <c r="I11" s="184" t="s">
        <v>8</v>
      </c>
      <c r="J11" s="184"/>
      <c r="K11" s="184"/>
      <c r="L11" s="184"/>
      <c r="M11" s="184"/>
    </row>
    <row r="12" spans="1:14" x14ac:dyDescent="0.25">
      <c r="A12" s="7" t="s">
        <v>85</v>
      </c>
      <c r="B12" s="7" t="s">
        <v>86</v>
      </c>
      <c r="C12" s="90" t="s">
        <v>87</v>
      </c>
      <c r="D12" s="7" t="s">
        <v>88</v>
      </c>
      <c r="E12" s="90" t="s">
        <v>89</v>
      </c>
      <c r="F12" s="8" t="s">
        <v>59</v>
      </c>
      <c r="G12" s="9" t="s">
        <v>12</v>
      </c>
      <c r="I12" s="7" t="s">
        <v>85</v>
      </c>
      <c r="J12" s="7" t="s">
        <v>58</v>
      </c>
      <c r="K12" s="7" t="s">
        <v>88</v>
      </c>
      <c r="L12" s="8" t="s">
        <v>59</v>
      </c>
      <c r="M12" s="9" t="s">
        <v>12</v>
      </c>
    </row>
    <row r="13" spans="1:14" x14ac:dyDescent="0.25">
      <c r="A13" s="91" t="s">
        <v>90</v>
      </c>
      <c r="B13" s="92">
        <v>280</v>
      </c>
      <c r="C13" s="92">
        <f>B13*F9*F13</f>
        <v>1120</v>
      </c>
      <c r="D13" s="92">
        <f>B13*20%</f>
        <v>56</v>
      </c>
      <c r="E13" s="92">
        <f>G13-C13</f>
        <v>224</v>
      </c>
      <c r="F13" s="61">
        <v>1</v>
      </c>
      <c r="G13" s="93">
        <f>(B13+D13)*F9*F13</f>
        <v>1344</v>
      </c>
      <c r="I13" s="91"/>
      <c r="J13" s="92"/>
      <c r="K13" s="92"/>
      <c r="L13" s="61"/>
      <c r="M13" s="93"/>
      <c r="N13">
        <f>J13*K9</f>
        <v>0</v>
      </c>
    </row>
    <row r="14" spans="1:14" x14ac:dyDescent="0.25">
      <c r="A14" s="91" t="s">
        <v>91</v>
      </c>
      <c r="B14" s="92">
        <v>260</v>
      </c>
      <c r="C14" s="92">
        <f>B14*F9*F14</f>
        <v>1040</v>
      </c>
      <c r="D14" s="92">
        <f>B14*20%</f>
        <v>52</v>
      </c>
      <c r="E14" s="92">
        <f>G14-C14</f>
        <v>208</v>
      </c>
      <c r="F14" s="61">
        <v>1</v>
      </c>
      <c r="G14" s="93">
        <f>(B14+D14)*F9*F14</f>
        <v>1248</v>
      </c>
      <c r="I14" s="91"/>
      <c r="J14" s="92"/>
      <c r="K14" s="92"/>
      <c r="L14" s="61"/>
      <c r="M14" s="93"/>
    </row>
    <row r="15" spans="1:14" x14ac:dyDescent="0.25">
      <c r="A15" s="91" t="s">
        <v>98</v>
      </c>
      <c r="B15" s="92">
        <v>230</v>
      </c>
      <c r="C15" s="92">
        <f>B15*F9*F15</f>
        <v>1840</v>
      </c>
      <c r="D15" s="92">
        <f>B15*20%</f>
        <v>46</v>
      </c>
      <c r="E15" s="92">
        <f>G15-C15</f>
        <v>368</v>
      </c>
      <c r="F15" s="61">
        <v>2</v>
      </c>
      <c r="G15" s="93">
        <f>(B15+D15)*F9*F15</f>
        <v>2208</v>
      </c>
      <c r="I15" s="91"/>
      <c r="J15" s="92"/>
      <c r="K15" s="92"/>
      <c r="L15" s="61"/>
      <c r="M15" s="93"/>
    </row>
    <row r="16" spans="1:14" x14ac:dyDescent="0.25">
      <c r="A16" s="91" t="s">
        <v>100</v>
      </c>
      <c r="B16" s="92">
        <v>200</v>
      </c>
      <c r="C16" s="92">
        <f>B16*F9*F16</f>
        <v>1600</v>
      </c>
      <c r="D16" s="92">
        <f>B16*20%</f>
        <v>40</v>
      </c>
      <c r="E16" s="92">
        <f>G16-C16</f>
        <v>320</v>
      </c>
      <c r="F16" s="61">
        <v>2</v>
      </c>
      <c r="G16" s="93">
        <f>(B16+D16)*F9*F16</f>
        <v>1920</v>
      </c>
      <c r="I16" s="91"/>
      <c r="J16" s="92"/>
      <c r="K16" s="92"/>
      <c r="L16" s="61"/>
      <c r="M16" s="93"/>
    </row>
    <row r="17" spans="1:14" x14ac:dyDescent="0.25">
      <c r="A17" s="91"/>
      <c r="B17" s="92"/>
      <c r="C17" s="92"/>
      <c r="D17" s="92"/>
      <c r="E17" s="92"/>
      <c r="F17" s="61"/>
      <c r="G17" s="93"/>
      <c r="I17" s="91"/>
      <c r="J17" s="92"/>
      <c r="K17" s="92"/>
      <c r="L17" s="61"/>
      <c r="M17" s="93"/>
    </row>
    <row r="18" spans="1:14" ht="16.5" x14ac:dyDescent="0.25">
      <c r="A18" s="75"/>
      <c r="B18" s="61"/>
      <c r="C18" s="94">
        <f>SUM(C13:C17)</f>
        <v>5600</v>
      </c>
      <c r="D18" s="101"/>
      <c r="E18" s="94">
        <f>SUM(E13:E17)</f>
        <v>1120</v>
      </c>
      <c r="F18" s="70"/>
      <c r="G18" s="69"/>
      <c r="I18" s="95"/>
      <c r="J18" s="96"/>
      <c r="K18" s="96"/>
      <c r="L18" s="97"/>
      <c r="M18" s="98"/>
    </row>
    <row r="19" spans="1:14" ht="15.75" x14ac:dyDescent="0.25">
      <c r="A19" s="185" t="s">
        <v>19</v>
      </c>
      <c r="B19" s="186"/>
      <c r="C19" s="186"/>
      <c r="D19" s="186"/>
      <c r="E19" s="186"/>
      <c r="F19" s="187"/>
      <c r="G19" s="99">
        <f>SUM(G13:G18)</f>
        <v>6720</v>
      </c>
      <c r="I19" s="185" t="s">
        <v>19</v>
      </c>
      <c r="J19" s="186"/>
      <c r="K19" s="186"/>
      <c r="L19" s="187"/>
      <c r="M19" s="25">
        <f>SUM(M13:M18)</f>
        <v>0</v>
      </c>
    </row>
    <row r="20" spans="1:14" x14ac:dyDescent="0.25">
      <c r="J20" s="188" t="s">
        <v>20</v>
      </c>
      <c r="K20" s="188"/>
      <c r="L20" s="188"/>
      <c r="M20" s="27"/>
    </row>
    <row r="21" spans="1:14" x14ac:dyDescent="0.25">
      <c r="J21" s="31"/>
      <c r="K21" s="31"/>
      <c r="L21" s="31"/>
      <c r="M21" s="32"/>
    </row>
    <row r="22" spans="1:14" ht="15.75" x14ac:dyDescent="0.25">
      <c r="A22" s="189" t="s">
        <v>181</v>
      </c>
      <c r="B22" s="189"/>
      <c r="C22" s="189"/>
      <c r="D22" s="189"/>
      <c r="E22" s="189"/>
      <c r="F22" s="189"/>
      <c r="G22" s="189"/>
      <c r="H22" s="189"/>
      <c r="I22" s="189"/>
      <c r="J22" s="189"/>
      <c r="K22" s="189"/>
      <c r="L22" s="189"/>
      <c r="M22" s="189"/>
    </row>
    <row r="23" spans="1:14" x14ac:dyDescent="0.25">
      <c r="A23" s="108" t="s">
        <v>102</v>
      </c>
      <c r="B23" s="4"/>
      <c r="C23" s="4"/>
      <c r="D23" s="4"/>
      <c r="E23" s="4" t="s">
        <v>23</v>
      </c>
      <c r="F23" s="60">
        <v>4</v>
      </c>
      <c r="G23" s="5"/>
      <c r="I23" s="5" t="s">
        <v>95</v>
      </c>
      <c r="J23" s="4" t="s">
        <v>3</v>
      </c>
      <c r="K23" s="89">
        <v>7</v>
      </c>
      <c r="L23" s="5"/>
      <c r="M23" s="5"/>
    </row>
    <row r="24" spans="1:14" x14ac:dyDescent="0.25">
      <c r="A24" s="85" t="s">
        <v>84</v>
      </c>
      <c r="B24" s="4" t="s">
        <v>142</v>
      </c>
      <c r="C24" s="4"/>
      <c r="D24" s="4"/>
      <c r="E24" s="4"/>
      <c r="F24" s="5"/>
      <c r="G24" s="5"/>
      <c r="I24" s="85" t="s">
        <v>84</v>
      </c>
      <c r="J24" s="4" t="s">
        <v>6</v>
      </c>
      <c r="K24" s="4"/>
      <c r="L24" s="5"/>
      <c r="M24" s="5"/>
    </row>
    <row r="25" spans="1:14" ht="16.5" thickBot="1" x14ac:dyDescent="0.3">
      <c r="A25" s="184" t="s">
        <v>7</v>
      </c>
      <c r="B25" s="184"/>
      <c r="C25" s="184"/>
      <c r="D25" s="184"/>
      <c r="E25" s="184"/>
      <c r="F25" s="184"/>
      <c r="G25" s="184"/>
      <c r="I25" s="184" t="s">
        <v>8</v>
      </c>
      <c r="J25" s="184"/>
      <c r="K25" s="184"/>
      <c r="L25" s="184"/>
      <c r="M25" s="184"/>
    </row>
    <row r="26" spans="1:14" x14ac:dyDescent="0.25">
      <c r="A26" s="7" t="s">
        <v>85</v>
      </c>
      <c r="B26" s="7" t="s">
        <v>86</v>
      </c>
      <c r="C26" s="90" t="s">
        <v>87</v>
      </c>
      <c r="D26" s="7" t="s">
        <v>88</v>
      </c>
      <c r="E26" s="90" t="s">
        <v>89</v>
      </c>
      <c r="F26" s="8" t="s">
        <v>59</v>
      </c>
      <c r="G26" s="9" t="s">
        <v>12</v>
      </c>
      <c r="I26" s="7" t="s">
        <v>85</v>
      </c>
      <c r="J26" s="7" t="s">
        <v>58</v>
      </c>
      <c r="K26" s="7" t="s">
        <v>88</v>
      </c>
      <c r="L26" s="8" t="s">
        <v>59</v>
      </c>
      <c r="M26" s="9" t="s">
        <v>12</v>
      </c>
    </row>
    <row r="27" spans="1:14" x14ac:dyDescent="0.25">
      <c r="A27" s="91" t="s">
        <v>90</v>
      </c>
      <c r="B27" s="92">
        <v>280</v>
      </c>
      <c r="C27" s="92">
        <f>B27*F23*F27</f>
        <v>1120</v>
      </c>
      <c r="D27" s="92">
        <f>B27*20%</f>
        <v>56</v>
      </c>
      <c r="E27" s="92">
        <f>G27-C27</f>
        <v>224</v>
      </c>
      <c r="F27" s="61">
        <v>1</v>
      </c>
      <c r="G27" s="93">
        <f>(B27+D27)*F23*F27</f>
        <v>1344</v>
      </c>
      <c r="I27" s="91"/>
      <c r="J27" s="92"/>
      <c r="K27" s="92"/>
      <c r="L27" s="61"/>
      <c r="M27" s="93"/>
      <c r="N27">
        <f>J27*K23</f>
        <v>0</v>
      </c>
    </row>
    <row r="28" spans="1:14" x14ac:dyDescent="0.25">
      <c r="A28" s="91" t="s">
        <v>91</v>
      </c>
      <c r="B28" s="92">
        <v>260</v>
      </c>
      <c r="C28" s="92">
        <f>B28*F23*F28</f>
        <v>1040</v>
      </c>
      <c r="D28" s="92">
        <f>B28*20%</f>
        <v>52</v>
      </c>
      <c r="E28" s="92">
        <f>G28-C28</f>
        <v>208</v>
      </c>
      <c r="F28" s="61">
        <v>1</v>
      </c>
      <c r="G28" s="93">
        <f>(B28+D28)*F23*F28</f>
        <v>1248</v>
      </c>
      <c r="I28" s="91"/>
      <c r="J28" s="92"/>
      <c r="K28" s="92"/>
      <c r="L28" s="61"/>
      <c r="M28" s="93"/>
    </row>
    <row r="29" spans="1:14" x14ac:dyDescent="0.25">
      <c r="A29" s="91" t="s">
        <v>98</v>
      </c>
      <c r="B29" s="92">
        <v>230</v>
      </c>
      <c r="C29" s="92">
        <f>B29*F23*F29</f>
        <v>1840</v>
      </c>
      <c r="D29" s="92">
        <f>B29*20%</f>
        <v>46</v>
      </c>
      <c r="E29" s="92">
        <f>G29-C29</f>
        <v>368</v>
      </c>
      <c r="F29" s="61">
        <v>2</v>
      </c>
      <c r="G29" s="93">
        <f>(B29+D29)*F23*F29</f>
        <v>2208</v>
      </c>
      <c r="I29" s="91"/>
      <c r="J29" s="92"/>
      <c r="K29" s="92"/>
      <c r="L29" s="61"/>
      <c r="M29" s="93"/>
    </row>
    <row r="30" spans="1:14" x14ac:dyDescent="0.25">
      <c r="A30" s="91" t="s">
        <v>100</v>
      </c>
      <c r="B30" s="92">
        <v>200</v>
      </c>
      <c r="C30" s="92">
        <f>B30*F23*F30</f>
        <v>1600</v>
      </c>
      <c r="D30" s="92">
        <f>B30*20%</f>
        <v>40</v>
      </c>
      <c r="E30" s="92">
        <f>G30-C30</f>
        <v>320</v>
      </c>
      <c r="F30" s="61">
        <v>2</v>
      </c>
      <c r="G30" s="93">
        <f>(B30+D30)*F23*F30</f>
        <v>1920</v>
      </c>
      <c r="I30" s="91"/>
      <c r="J30" s="92"/>
      <c r="K30" s="92"/>
      <c r="L30" s="61"/>
      <c r="M30" s="93"/>
    </row>
    <row r="31" spans="1:14" x14ac:dyDescent="0.25">
      <c r="A31" s="91"/>
      <c r="B31" s="92"/>
      <c r="C31" s="92"/>
      <c r="D31" s="92"/>
      <c r="E31" s="92"/>
      <c r="F31" s="61"/>
      <c r="G31" s="93"/>
      <c r="I31" s="91"/>
      <c r="J31" s="92"/>
      <c r="K31" s="92"/>
      <c r="L31" s="61"/>
      <c r="M31" s="93"/>
    </row>
    <row r="32" spans="1:14" ht="16.5" x14ac:dyDescent="0.25">
      <c r="A32" s="75"/>
      <c r="B32" s="61"/>
      <c r="C32" s="94">
        <f>SUM(C27:C31)</f>
        <v>5600</v>
      </c>
      <c r="D32" s="101"/>
      <c r="E32" s="94">
        <f>SUM(E27:E31)</f>
        <v>1120</v>
      </c>
      <c r="F32" s="70"/>
      <c r="G32" s="69"/>
      <c r="I32" s="95"/>
      <c r="J32" s="96"/>
      <c r="K32" s="96"/>
      <c r="L32" s="97"/>
      <c r="M32" s="98"/>
    </row>
    <row r="33" spans="1:13" ht="15.75" x14ac:dyDescent="0.25">
      <c r="A33" s="185" t="s">
        <v>19</v>
      </c>
      <c r="B33" s="186"/>
      <c r="C33" s="186"/>
      <c r="D33" s="186"/>
      <c r="E33" s="186"/>
      <c r="F33" s="187"/>
      <c r="G33" s="99">
        <f>SUM(G27:G32)</f>
        <v>6720</v>
      </c>
      <c r="I33" s="185" t="s">
        <v>19</v>
      </c>
      <c r="J33" s="186"/>
      <c r="K33" s="186"/>
      <c r="L33" s="187"/>
      <c r="M33" s="25">
        <f>SUM(M27:M32)</f>
        <v>0</v>
      </c>
    </row>
    <row r="34" spans="1:13" x14ac:dyDescent="0.25">
      <c r="J34" s="188" t="s">
        <v>20</v>
      </c>
      <c r="K34" s="188"/>
      <c r="L34" s="188"/>
      <c r="M34" s="27"/>
    </row>
    <row r="35" spans="1:13" ht="15.75" x14ac:dyDescent="0.25">
      <c r="A35" s="219" t="s">
        <v>116</v>
      </c>
      <c r="B35" s="219"/>
      <c r="C35" s="219"/>
      <c r="D35" s="219"/>
      <c r="E35" s="219"/>
      <c r="F35" s="219"/>
      <c r="G35" s="219"/>
      <c r="H35" s="219"/>
      <c r="I35" s="219"/>
      <c r="J35" s="219"/>
      <c r="K35" s="219"/>
      <c r="L35" s="219"/>
      <c r="M35" s="219"/>
    </row>
    <row r="36" spans="1:13" x14ac:dyDescent="0.25">
      <c r="A36" s="108" t="s">
        <v>159</v>
      </c>
      <c r="B36" s="4"/>
      <c r="C36" s="4"/>
      <c r="D36" s="4"/>
      <c r="E36" s="4" t="s">
        <v>23</v>
      </c>
      <c r="F36" s="60">
        <v>4</v>
      </c>
      <c r="G36" s="5"/>
      <c r="I36" s="5" t="s">
        <v>83</v>
      </c>
      <c r="J36" s="4" t="s">
        <v>3</v>
      </c>
      <c r="K36" s="89">
        <v>7</v>
      </c>
      <c r="L36" s="5"/>
      <c r="M36" s="5"/>
    </row>
    <row r="37" spans="1:13" x14ac:dyDescent="0.25">
      <c r="A37" s="147" t="s">
        <v>84</v>
      </c>
      <c r="B37" s="4" t="s">
        <v>99</v>
      </c>
      <c r="C37" s="4"/>
      <c r="D37" s="4"/>
      <c r="E37" s="4"/>
      <c r="F37" s="5"/>
      <c r="G37" s="5"/>
      <c r="I37" s="147" t="s">
        <v>84</v>
      </c>
      <c r="J37" s="4" t="s">
        <v>6</v>
      </c>
      <c r="K37" s="4"/>
      <c r="L37" s="5"/>
      <c r="M37" s="5"/>
    </row>
    <row r="38" spans="1:13" ht="16.5" thickBot="1" x14ac:dyDescent="0.3">
      <c r="A38" s="184" t="s">
        <v>7</v>
      </c>
      <c r="B38" s="184"/>
      <c r="C38" s="184"/>
      <c r="D38" s="184"/>
      <c r="E38" s="184"/>
      <c r="F38" s="184"/>
      <c r="G38" s="184"/>
      <c r="I38" s="184" t="s">
        <v>8</v>
      </c>
      <c r="J38" s="184"/>
      <c r="K38" s="184"/>
      <c r="L38" s="184"/>
      <c r="M38" s="184"/>
    </row>
    <row r="39" spans="1:13" x14ac:dyDescent="0.25">
      <c r="A39" s="7" t="s">
        <v>85</v>
      </c>
      <c r="B39" s="7" t="s">
        <v>86</v>
      </c>
      <c r="C39" s="90" t="s">
        <v>87</v>
      </c>
      <c r="D39" s="7" t="s">
        <v>88</v>
      </c>
      <c r="E39" s="90" t="s">
        <v>89</v>
      </c>
      <c r="F39" s="8" t="s">
        <v>59</v>
      </c>
      <c r="G39" s="9" t="s">
        <v>12</v>
      </c>
      <c r="I39" s="7" t="s">
        <v>85</v>
      </c>
      <c r="J39" s="7" t="s">
        <v>58</v>
      </c>
      <c r="K39" s="7" t="s">
        <v>88</v>
      </c>
      <c r="L39" s="8" t="s">
        <v>59</v>
      </c>
      <c r="M39" s="9" t="s">
        <v>12</v>
      </c>
    </row>
    <row r="40" spans="1:13" x14ac:dyDescent="0.25">
      <c r="A40" s="91" t="s">
        <v>90</v>
      </c>
      <c r="B40" s="92">
        <v>280</v>
      </c>
      <c r="C40" s="92">
        <f>B40*F36*F40</f>
        <v>1120</v>
      </c>
      <c r="D40" s="92">
        <f>B40*20%</f>
        <v>56</v>
      </c>
      <c r="E40" s="92">
        <f>G40-C40</f>
        <v>224</v>
      </c>
      <c r="F40" s="61">
        <v>1</v>
      </c>
      <c r="G40" s="93">
        <f>(B40+D40)*F36*F40</f>
        <v>1344</v>
      </c>
      <c r="I40" s="91"/>
      <c r="J40" s="92"/>
      <c r="K40" s="92"/>
      <c r="L40" s="61"/>
      <c r="M40" s="93"/>
    </row>
    <row r="41" spans="1:13" x14ac:dyDescent="0.25">
      <c r="A41" s="91" t="s">
        <v>91</v>
      </c>
      <c r="B41" s="92">
        <v>260</v>
      </c>
      <c r="C41" s="92">
        <f>B41*F36*F41</f>
        <v>1040</v>
      </c>
      <c r="D41" s="92">
        <f>B41*20%</f>
        <v>52</v>
      </c>
      <c r="E41" s="92">
        <f>G41-C41</f>
        <v>208</v>
      </c>
      <c r="F41" s="61">
        <v>1</v>
      </c>
      <c r="G41" s="93">
        <f>(B41+D41)*F36*F41</f>
        <v>1248</v>
      </c>
      <c r="I41" s="91"/>
      <c r="J41" s="92"/>
      <c r="K41" s="92"/>
      <c r="L41" s="61"/>
      <c r="M41" s="93"/>
    </row>
    <row r="42" spans="1:13" x14ac:dyDescent="0.25">
      <c r="A42" s="91" t="s">
        <v>98</v>
      </c>
      <c r="B42" s="92">
        <v>230</v>
      </c>
      <c r="C42" s="92">
        <f>B42*F36*F42</f>
        <v>1840</v>
      </c>
      <c r="D42" s="92">
        <f>B42*20%</f>
        <v>46</v>
      </c>
      <c r="E42" s="92">
        <f>G42-C42</f>
        <v>368</v>
      </c>
      <c r="F42" s="61">
        <v>2</v>
      </c>
      <c r="G42" s="93">
        <f>(B42+D42)*F36*F42</f>
        <v>2208</v>
      </c>
      <c r="I42" s="91"/>
      <c r="J42" s="92"/>
      <c r="K42" s="92"/>
      <c r="L42" s="61"/>
      <c r="M42" s="93"/>
    </row>
    <row r="43" spans="1:13" x14ac:dyDescent="0.25">
      <c r="A43" s="91" t="s">
        <v>100</v>
      </c>
      <c r="B43" s="92">
        <v>200</v>
      </c>
      <c r="C43" s="92">
        <f>B43*F36*F43</f>
        <v>1600</v>
      </c>
      <c r="D43" s="92">
        <f>B43*20%</f>
        <v>40</v>
      </c>
      <c r="E43" s="92">
        <f>G43-C43</f>
        <v>320</v>
      </c>
      <c r="F43" s="61">
        <v>2</v>
      </c>
      <c r="G43" s="93">
        <f>(B43+D43)*F36*F43</f>
        <v>1920</v>
      </c>
      <c r="I43" s="91"/>
      <c r="J43" s="92"/>
      <c r="K43" s="92"/>
      <c r="L43" s="61"/>
      <c r="M43" s="93"/>
    </row>
    <row r="44" spans="1:13" x14ac:dyDescent="0.25">
      <c r="A44" s="91"/>
      <c r="B44" s="92"/>
      <c r="C44" s="92"/>
      <c r="D44" s="92"/>
      <c r="E44" s="92"/>
      <c r="F44" s="61"/>
      <c r="G44" s="93"/>
      <c r="I44" s="91"/>
      <c r="J44" s="92"/>
      <c r="K44" s="92"/>
      <c r="L44" s="61"/>
      <c r="M44" s="93"/>
    </row>
    <row r="45" spans="1:13" ht="16.5" x14ac:dyDescent="0.25">
      <c r="A45" s="75"/>
      <c r="B45" s="61"/>
      <c r="C45" s="94">
        <f>SUM(C40:C44)</f>
        <v>5600</v>
      </c>
      <c r="D45" s="61"/>
      <c r="E45" s="94">
        <f>SUM(E40:E44)</f>
        <v>1120</v>
      </c>
      <c r="F45" s="70"/>
      <c r="G45" s="69"/>
      <c r="I45" s="95"/>
      <c r="J45" s="96"/>
      <c r="K45" s="96"/>
      <c r="L45" s="97"/>
      <c r="M45" s="98"/>
    </row>
    <row r="46" spans="1:13" ht="15.75" x14ac:dyDescent="0.25">
      <c r="A46" s="185" t="s">
        <v>19</v>
      </c>
      <c r="B46" s="186"/>
      <c r="C46" s="186"/>
      <c r="D46" s="186"/>
      <c r="E46" s="186"/>
      <c r="F46" s="187"/>
      <c r="G46" s="99">
        <f>SUM(G40:G45)</f>
        <v>6720</v>
      </c>
      <c r="I46" s="185" t="s">
        <v>19</v>
      </c>
      <c r="J46" s="186"/>
      <c r="K46" s="186"/>
      <c r="L46" s="187"/>
      <c r="M46" s="25">
        <f>SUM(M40:M45)</f>
        <v>0</v>
      </c>
    </row>
    <row r="47" spans="1:13" x14ac:dyDescent="0.25">
      <c r="J47" s="188" t="s">
        <v>20</v>
      </c>
      <c r="K47" s="188"/>
      <c r="L47" s="188"/>
      <c r="M47" s="27"/>
    </row>
    <row r="48" spans="1:13" ht="15.75" x14ac:dyDescent="0.25">
      <c r="A48" s="189" t="s">
        <v>117</v>
      </c>
      <c r="B48" s="189"/>
      <c r="C48" s="189"/>
      <c r="D48" s="189"/>
      <c r="E48" s="189"/>
      <c r="F48" s="189"/>
      <c r="G48" s="189"/>
      <c r="H48" s="189"/>
      <c r="I48" s="189"/>
      <c r="J48" s="189"/>
      <c r="K48" s="189"/>
      <c r="L48" s="189"/>
      <c r="M48" s="189"/>
    </row>
    <row r="49" spans="1:13" x14ac:dyDescent="0.25">
      <c r="A49" s="108" t="s">
        <v>160</v>
      </c>
      <c r="B49" s="4"/>
      <c r="C49" s="4"/>
      <c r="D49" s="4"/>
      <c r="E49" s="4" t="s">
        <v>23</v>
      </c>
      <c r="F49" s="60">
        <v>4</v>
      </c>
      <c r="G49" s="5"/>
      <c r="I49" s="5" t="s">
        <v>95</v>
      </c>
      <c r="J49" s="4" t="s">
        <v>3</v>
      </c>
      <c r="K49" s="89">
        <v>7</v>
      </c>
      <c r="L49" s="5"/>
      <c r="M49" s="5"/>
    </row>
    <row r="50" spans="1:13" x14ac:dyDescent="0.25">
      <c r="A50" s="147" t="s">
        <v>84</v>
      </c>
      <c r="B50" s="4" t="s">
        <v>81</v>
      </c>
      <c r="C50" s="4"/>
      <c r="D50" s="4"/>
      <c r="E50" s="4"/>
      <c r="F50" s="5"/>
      <c r="G50" s="5"/>
      <c r="I50" s="147" t="s">
        <v>84</v>
      </c>
      <c r="J50" s="4" t="s">
        <v>6</v>
      </c>
      <c r="K50" s="4"/>
      <c r="L50" s="5"/>
      <c r="M50" s="5"/>
    </row>
    <row r="51" spans="1:13" ht="16.5" thickBot="1" x14ac:dyDescent="0.3">
      <c r="A51" s="184" t="s">
        <v>7</v>
      </c>
      <c r="B51" s="184"/>
      <c r="C51" s="184"/>
      <c r="D51" s="184"/>
      <c r="E51" s="184"/>
      <c r="F51" s="184"/>
      <c r="G51" s="184"/>
      <c r="I51" s="184" t="s">
        <v>8</v>
      </c>
      <c r="J51" s="184"/>
      <c r="K51" s="184"/>
      <c r="L51" s="184"/>
      <c r="M51" s="184"/>
    </row>
    <row r="52" spans="1:13" x14ac:dyDescent="0.25">
      <c r="A52" s="7" t="s">
        <v>85</v>
      </c>
      <c r="B52" s="7" t="s">
        <v>86</v>
      </c>
      <c r="C52" s="90" t="s">
        <v>87</v>
      </c>
      <c r="D52" s="7" t="s">
        <v>88</v>
      </c>
      <c r="E52" s="90" t="s">
        <v>89</v>
      </c>
      <c r="F52" s="8" t="s">
        <v>59</v>
      </c>
      <c r="G52" s="9" t="s">
        <v>12</v>
      </c>
      <c r="I52" s="7" t="s">
        <v>85</v>
      </c>
      <c r="J52" s="7" t="s">
        <v>58</v>
      </c>
      <c r="K52" s="7" t="s">
        <v>88</v>
      </c>
      <c r="L52" s="8" t="s">
        <v>59</v>
      </c>
      <c r="M52" s="9" t="s">
        <v>12</v>
      </c>
    </row>
    <row r="53" spans="1:13" x14ac:dyDescent="0.25">
      <c r="A53" s="91" t="s">
        <v>90</v>
      </c>
      <c r="B53" s="92">
        <v>280</v>
      </c>
      <c r="C53" s="92">
        <f>B53*F49*F53</f>
        <v>1120</v>
      </c>
      <c r="D53" s="92">
        <f>B53*20%</f>
        <v>56</v>
      </c>
      <c r="E53" s="92">
        <f>G53-C53</f>
        <v>224</v>
      </c>
      <c r="F53" s="61">
        <v>1</v>
      </c>
      <c r="G53" s="93">
        <f>(B53+D53)*F49*F53</f>
        <v>1344</v>
      </c>
      <c r="I53" s="91"/>
      <c r="J53" s="92"/>
      <c r="K53" s="92"/>
      <c r="L53" s="61"/>
      <c r="M53" s="93"/>
    </row>
    <row r="54" spans="1:13" x14ac:dyDescent="0.25">
      <c r="A54" s="91" t="s">
        <v>91</v>
      </c>
      <c r="B54" s="92">
        <v>260</v>
      </c>
      <c r="C54" s="92">
        <f>B54*F49*F54</f>
        <v>1040</v>
      </c>
      <c r="D54" s="92">
        <f>B54*20%</f>
        <v>52</v>
      </c>
      <c r="E54" s="92">
        <f>G54-C54</f>
        <v>208</v>
      </c>
      <c r="F54" s="61">
        <v>1</v>
      </c>
      <c r="G54" s="93">
        <f>(B54+D54)*F49*F54</f>
        <v>1248</v>
      </c>
      <c r="I54" s="91"/>
      <c r="J54" s="92"/>
      <c r="K54" s="92"/>
      <c r="L54" s="61"/>
      <c r="M54" s="93"/>
    </row>
    <row r="55" spans="1:13" x14ac:dyDescent="0.25">
      <c r="A55" s="91" t="s">
        <v>98</v>
      </c>
      <c r="B55" s="92">
        <v>230</v>
      </c>
      <c r="C55" s="92">
        <f>B55*F49*F55</f>
        <v>1840</v>
      </c>
      <c r="D55" s="92">
        <f>B55*20%</f>
        <v>46</v>
      </c>
      <c r="E55" s="92">
        <f>G55-C55</f>
        <v>368</v>
      </c>
      <c r="F55" s="61">
        <v>2</v>
      </c>
      <c r="G55" s="93">
        <f>(B55+D55)*F49*F55</f>
        <v>2208</v>
      </c>
      <c r="I55" s="91"/>
      <c r="J55" s="92"/>
      <c r="K55" s="92"/>
      <c r="L55" s="61"/>
      <c r="M55" s="93"/>
    </row>
    <row r="56" spans="1:13" x14ac:dyDescent="0.25">
      <c r="A56" s="91" t="s">
        <v>100</v>
      </c>
      <c r="B56" s="92">
        <v>200</v>
      </c>
      <c r="C56" s="92">
        <f>B56*F49*F56</f>
        <v>1600</v>
      </c>
      <c r="D56" s="92">
        <f>B56*20%</f>
        <v>40</v>
      </c>
      <c r="E56" s="92">
        <f>G56-C56</f>
        <v>320</v>
      </c>
      <c r="F56" s="61">
        <v>2</v>
      </c>
      <c r="G56" s="93">
        <f>(B56+D56)*F49*F56</f>
        <v>1920</v>
      </c>
      <c r="I56" s="91"/>
      <c r="J56" s="92"/>
      <c r="K56" s="92"/>
      <c r="L56" s="61"/>
      <c r="M56" s="93"/>
    </row>
    <row r="57" spans="1:13" x14ac:dyDescent="0.25">
      <c r="A57" s="91"/>
      <c r="B57" s="92"/>
      <c r="C57" s="92"/>
      <c r="D57" s="92"/>
      <c r="E57" s="92"/>
      <c r="F57" s="61"/>
      <c r="G57" s="93"/>
      <c r="I57" s="91"/>
      <c r="J57" s="92"/>
      <c r="K57" s="92"/>
      <c r="L57" s="61"/>
      <c r="M57" s="93"/>
    </row>
    <row r="58" spans="1:13" ht="16.5" x14ac:dyDescent="0.25">
      <c r="A58" s="75"/>
      <c r="B58" s="61"/>
      <c r="C58" s="94">
        <f>SUM(C53:C57)</f>
        <v>5600</v>
      </c>
      <c r="D58" s="100"/>
      <c r="E58" s="94">
        <f>SUM(E53:E57)</f>
        <v>1120</v>
      </c>
      <c r="F58" s="70"/>
      <c r="G58" s="69"/>
      <c r="I58" s="95"/>
      <c r="J58" s="96"/>
      <c r="K58" s="96"/>
      <c r="L58" s="97"/>
      <c r="M58" s="98"/>
    </row>
    <row r="59" spans="1:13" ht="15.75" x14ac:dyDescent="0.25">
      <c r="A59" s="185" t="s">
        <v>19</v>
      </c>
      <c r="B59" s="186"/>
      <c r="C59" s="186"/>
      <c r="D59" s="186"/>
      <c r="E59" s="186"/>
      <c r="F59" s="187"/>
      <c r="G59" s="99">
        <f>SUM(G53:G58)</f>
        <v>6720</v>
      </c>
      <c r="I59" s="185" t="s">
        <v>19</v>
      </c>
      <c r="J59" s="186"/>
      <c r="K59" s="186"/>
      <c r="L59" s="187"/>
      <c r="M59" s="25">
        <f>SUM(M53:M58)</f>
        <v>0</v>
      </c>
    </row>
    <row r="60" spans="1:13" x14ac:dyDescent="0.25">
      <c r="J60" s="188" t="s">
        <v>20</v>
      </c>
      <c r="K60" s="188"/>
      <c r="L60" s="188"/>
      <c r="M60" s="27"/>
    </row>
    <row r="62" spans="1:13" ht="15.75" x14ac:dyDescent="0.25">
      <c r="A62" s="219" t="s">
        <v>118</v>
      </c>
      <c r="B62" s="219"/>
      <c r="C62" s="219"/>
      <c r="D62" s="219"/>
      <c r="E62" s="219"/>
      <c r="F62" s="219"/>
      <c r="G62" s="219"/>
      <c r="H62" s="219"/>
      <c r="I62" s="219"/>
      <c r="J62" s="219"/>
      <c r="K62" s="219"/>
      <c r="L62" s="219"/>
      <c r="M62" s="219"/>
    </row>
    <row r="63" spans="1:13" x14ac:dyDescent="0.25">
      <c r="A63" s="108" t="s">
        <v>101</v>
      </c>
      <c r="B63" s="4"/>
      <c r="C63" s="4"/>
      <c r="D63" s="4"/>
      <c r="E63" s="4" t="s">
        <v>23</v>
      </c>
      <c r="F63" s="60">
        <v>4</v>
      </c>
      <c r="G63" s="5"/>
      <c r="I63" s="5" t="s">
        <v>83</v>
      </c>
      <c r="J63" s="4" t="s">
        <v>3</v>
      </c>
      <c r="K63" s="89">
        <v>7</v>
      </c>
      <c r="L63" s="5"/>
      <c r="M63" s="5"/>
    </row>
    <row r="64" spans="1:13" x14ac:dyDescent="0.25">
      <c r="A64" s="147" t="s">
        <v>84</v>
      </c>
      <c r="B64" s="4" t="s">
        <v>82</v>
      </c>
      <c r="C64" s="4"/>
      <c r="D64" s="4"/>
      <c r="E64" s="4"/>
      <c r="F64" s="5"/>
      <c r="G64" s="5"/>
      <c r="I64" s="147" t="s">
        <v>84</v>
      </c>
      <c r="J64" s="4" t="s">
        <v>6</v>
      </c>
      <c r="K64" s="4"/>
      <c r="L64" s="5"/>
      <c r="M64" s="5"/>
    </row>
    <row r="65" spans="1:13" ht="16.5" thickBot="1" x14ac:dyDescent="0.3">
      <c r="A65" s="184" t="s">
        <v>7</v>
      </c>
      <c r="B65" s="184"/>
      <c r="C65" s="184"/>
      <c r="D65" s="184"/>
      <c r="E65" s="184"/>
      <c r="F65" s="184"/>
      <c r="G65" s="184"/>
      <c r="I65" s="184" t="s">
        <v>8</v>
      </c>
      <c r="J65" s="184"/>
      <c r="K65" s="184"/>
      <c r="L65" s="184"/>
      <c r="M65" s="184"/>
    </row>
    <row r="66" spans="1:13" x14ac:dyDescent="0.25">
      <c r="A66" s="7" t="s">
        <v>85</v>
      </c>
      <c r="B66" s="7" t="s">
        <v>86</v>
      </c>
      <c r="C66" s="90" t="s">
        <v>87</v>
      </c>
      <c r="D66" s="7" t="s">
        <v>88</v>
      </c>
      <c r="E66" s="90" t="s">
        <v>89</v>
      </c>
      <c r="F66" s="8" t="s">
        <v>59</v>
      </c>
      <c r="G66" s="9" t="s">
        <v>12</v>
      </c>
      <c r="I66" s="7" t="s">
        <v>85</v>
      </c>
      <c r="J66" s="7" t="s">
        <v>58</v>
      </c>
      <c r="K66" s="7" t="s">
        <v>88</v>
      </c>
      <c r="L66" s="8" t="s">
        <v>59</v>
      </c>
      <c r="M66" s="9" t="s">
        <v>12</v>
      </c>
    </row>
    <row r="67" spans="1:13" x14ac:dyDescent="0.25">
      <c r="A67" s="91" t="s">
        <v>90</v>
      </c>
      <c r="B67" s="92">
        <v>280</v>
      </c>
      <c r="C67" s="92">
        <f>B67*F63*F67</f>
        <v>1120</v>
      </c>
      <c r="D67" s="92">
        <f>B67*20%</f>
        <v>56</v>
      </c>
      <c r="E67" s="92">
        <f>G67-C67</f>
        <v>224</v>
      </c>
      <c r="F67" s="61">
        <v>1</v>
      </c>
      <c r="G67" s="93">
        <f>(B67+D67)*F63*F67</f>
        <v>1344</v>
      </c>
      <c r="I67" s="91"/>
      <c r="J67" s="92"/>
      <c r="K67" s="92"/>
      <c r="L67" s="61"/>
      <c r="M67" s="93"/>
    </row>
    <row r="68" spans="1:13" x14ac:dyDescent="0.25">
      <c r="A68" s="91" t="s">
        <v>91</v>
      </c>
      <c r="B68" s="92">
        <v>260</v>
      </c>
      <c r="C68" s="92">
        <f>B68*F63*F68</f>
        <v>1040</v>
      </c>
      <c r="D68" s="92">
        <f>B68*20%</f>
        <v>52</v>
      </c>
      <c r="E68" s="92">
        <f>G68-C68</f>
        <v>208</v>
      </c>
      <c r="F68" s="61">
        <v>1</v>
      </c>
      <c r="G68" s="93">
        <f>(B68+D68)*F63*F68</f>
        <v>1248</v>
      </c>
      <c r="I68" s="91"/>
      <c r="J68" s="92"/>
      <c r="K68" s="92"/>
      <c r="L68" s="61"/>
      <c r="M68" s="93"/>
    </row>
    <row r="69" spans="1:13" x14ac:dyDescent="0.25">
      <c r="A69" s="91" t="s">
        <v>98</v>
      </c>
      <c r="B69" s="92">
        <v>230</v>
      </c>
      <c r="C69" s="92">
        <f>B69*F63*F69</f>
        <v>1840</v>
      </c>
      <c r="D69" s="92">
        <f>B69*20%</f>
        <v>46</v>
      </c>
      <c r="E69" s="92">
        <f>G69-C69</f>
        <v>368</v>
      </c>
      <c r="F69" s="61">
        <v>2</v>
      </c>
      <c r="G69" s="93">
        <f>(B69+D69)*F63*F69</f>
        <v>2208</v>
      </c>
      <c r="I69" s="91"/>
      <c r="J69" s="92"/>
      <c r="K69" s="92"/>
      <c r="L69" s="61"/>
      <c r="M69" s="93"/>
    </row>
    <row r="70" spans="1:13" x14ac:dyDescent="0.25">
      <c r="A70" s="91" t="s">
        <v>100</v>
      </c>
      <c r="B70" s="92">
        <v>200</v>
      </c>
      <c r="C70" s="92">
        <f>B70*F63*F70</f>
        <v>1600</v>
      </c>
      <c r="D70" s="92">
        <f>B70*20%</f>
        <v>40</v>
      </c>
      <c r="E70" s="92">
        <f>G70-C70</f>
        <v>320</v>
      </c>
      <c r="F70" s="61">
        <v>2</v>
      </c>
      <c r="G70" s="93">
        <f>(B70+D70)*F63*F70</f>
        <v>1920</v>
      </c>
      <c r="I70" s="91"/>
      <c r="J70" s="92"/>
      <c r="K70" s="92"/>
      <c r="L70" s="61"/>
      <c r="M70" s="93"/>
    </row>
    <row r="71" spans="1:13" x14ac:dyDescent="0.25">
      <c r="A71" s="91"/>
      <c r="B71" s="92"/>
      <c r="C71" s="92"/>
      <c r="D71" s="92"/>
      <c r="E71" s="92"/>
      <c r="F71" s="61"/>
      <c r="G71" s="93"/>
      <c r="I71" s="91"/>
      <c r="J71" s="92"/>
      <c r="K71" s="92"/>
      <c r="L71" s="61"/>
      <c r="M71" s="93"/>
    </row>
    <row r="72" spans="1:13" ht="16.5" x14ac:dyDescent="0.25">
      <c r="A72" s="75"/>
      <c r="B72" s="61"/>
      <c r="C72" s="94">
        <f>SUM(C67:C71)</f>
        <v>5600</v>
      </c>
      <c r="D72" s="101"/>
      <c r="E72" s="94">
        <f>SUM(E67:E71)</f>
        <v>1120</v>
      </c>
      <c r="F72" s="70"/>
      <c r="G72" s="69"/>
      <c r="I72" s="95"/>
      <c r="J72" s="96"/>
      <c r="K72" s="96"/>
      <c r="L72" s="97"/>
      <c r="M72" s="98"/>
    </row>
    <row r="73" spans="1:13" ht="15.75" x14ac:dyDescent="0.25">
      <c r="A73" s="185" t="s">
        <v>19</v>
      </c>
      <c r="B73" s="186"/>
      <c r="C73" s="186"/>
      <c r="D73" s="186"/>
      <c r="E73" s="186"/>
      <c r="F73" s="187"/>
      <c r="G73" s="99">
        <f>SUM(G67:G72)</f>
        <v>6720</v>
      </c>
      <c r="I73" s="185" t="s">
        <v>19</v>
      </c>
      <c r="J73" s="186"/>
      <c r="K73" s="186"/>
      <c r="L73" s="187"/>
      <c r="M73" s="25">
        <f>SUM(M67:M72)</f>
        <v>0</v>
      </c>
    </row>
    <row r="74" spans="1:13" x14ac:dyDescent="0.25">
      <c r="J74" s="188" t="s">
        <v>20</v>
      </c>
      <c r="K74" s="188"/>
      <c r="L74" s="188"/>
      <c r="M74" s="27"/>
    </row>
    <row r="75" spans="1:13" x14ac:dyDescent="0.25">
      <c r="J75" s="31"/>
      <c r="K75" s="31"/>
      <c r="L75" s="31"/>
      <c r="M75" s="32"/>
    </row>
    <row r="76" spans="1:13" ht="15.75" x14ac:dyDescent="0.25">
      <c r="A76" s="189" t="s">
        <v>120</v>
      </c>
      <c r="B76" s="189"/>
      <c r="C76" s="189"/>
      <c r="D76" s="189"/>
      <c r="E76" s="189"/>
      <c r="F76" s="189"/>
      <c r="G76" s="189"/>
      <c r="H76" s="189"/>
      <c r="I76" s="189"/>
      <c r="J76" s="189"/>
      <c r="K76" s="189"/>
      <c r="L76" s="189"/>
      <c r="M76" s="189"/>
    </row>
    <row r="77" spans="1:13" x14ac:dyDescent="0.25">
      <c r="A77" s="108" t="s">
        <v>102</v>
      </c>
      <c r="B77" s="4"/>
      <c r="C77" s="4"/>
      <c r="D77" s="4"/>
      <c r="E77" s="4" t="s">
        <v>23</v>
      </c>
      <c r="F77" s="60">
        <v>4</v>
      </c>
      <c r="G77" s="5"/>
      <c r="I77" s="5" t="s">
        <v>95</v>
      </c>
      <c r="J77" s="4" t="s">
        <v>3</v>
      </c>
      <c r="K77" s="89">
        <v>7</v>
      </c>
      <c r="L77" s="5"/>
      <c r="M77" s="5"/>
    </row>
    <row r="78" spans="1:13" x14ac:dyDescent="0.25">
      <c r="A78" s="147" t="s">
        <v>84</v>
      </c>
      <c r="B78" s="4" t="s">
        <v>142</v>
      </c>
      <c r="C78" s="4"/>
      <c r="D78" s="4"/>
      <c r="E78" s="4"/>
      <c r="F78" s="5"/>
      <c r="G78" s="5"/>
      <c r="I78" s="147" t="s">
        <v>84</v>
      </c>
      <c r="J78" s="4" t="s">
        <v>6</v>
      </c>
      <c r="K78" s="4"/>
      <c r="L78" s="5"/>
      <c r="M78" s="5"/>
    </row>
    <row r="79" spans="1:13" ht="16.5" thickBot="1" x14ac:dyDescent="0.3">
      <c r="A79" s="184" t="s">
        <v>7</v>
      </c>
      <c r="B79" s="184"/>
      <c r="C79" s="184"/>
      <c r="D79" s="184"/>
      <c r="E79" s="184"/>
      <c r="F79" s="184"/>
      <c r="G79" s="184"/>
      <c r="I79" s="184" t="s">
        <v>8</v>
      </c>
      <c r="J79" s="184"/>
      <c r="K79" s="184"/>
      <c r="L79" s="184"/>
      <c r="M79" s="184"/>
    </row>
    <row r="80" spans="1:13" x14ac:dyDescent="0.25">
      <c r="A80" s="7" t="s">
        <v>85</v>
      </c>
      <c r="B80" s="7" t="s">
        <v>86</v>
      </c>
      <c r="C80" s="90" t="s">
        <v>87</v>
      </c>
      <c r="D80" s="7" t="s">
        <v>88</v>
      </c>
      <c r="E80" s="90" t="s">
        <v>89</v>
      </c>
      <c r="F80" s="8" t="s">
        <v>59</v>
      </c>
      <c r="G80" s="9" t="s">
        <v>12</v>
      </c>
      <c r="I80" s="7" t="s">
        <v>85</v>
      </c>
      <c r="J80" s="7" t="s">
        <v>58</v>
      </c>
      <c r="K80" s="7" t="s">
        <v>88</v>
      </c>
      <c r="L80" s="8" t="s">
        <v>59</v>
      </c>
      <c r="M80" s="9" t="s">
        <v>12</v>
      </c>
    </row>
    <row r="81" spans="1:13" x14ac:dyDescent="0.25">
      <c r="A81" s="91" t="s">
        <v>90</v>
      </c>
      <c r="B81" s="92">
        <v>280</v>
      </c>
      <c r="C81" s="92">
        <f>B81*F77*F81</f>
        <v>1120</v>
      </c>
      <c r="D81" s="92">
        <f>B81*20%</f>
        <v>56</v>
      </c>
      <c r="E81" s="92">
        <f>G81-C81</f>
        <v>224</v>
      </c>
      <c r="F81" s="61">
        <v>1</v>
      </c>
      <c r="G81" s="93">
        <f>(B81+D81)*F77*F81</f>
        <v>1344</v>
      </c>
      <c r="I81" s="91"/>
      <c r="J81" s="92"/>
      <c r="K81" s="92"/>
      <c r="L81" s="61"/>
      <c r="M81" s="93"/>
    </row>
    <row r="82" spans="1:13" x14ac:dyDescent="0.25">
      <c r="A82" s="91" t="s">
        <v>91</v>
      </c>
      <c r="B82" s="92">
        <v>260</v>
      </c>
      <c r="C82" s="92">
        <f>B82*F77*F82</f>
        <v>1040</v>
      </c>
      <c r="D82" s="92">
        <f>B82*20%</f>
        <v>52</v>
      </c>
      <c r="E82" s="92">
        <f>G82-C82</f>
        <v>208</v>
      </c>
      <c r="F82" s="61">
        <v>1</v>
      </c>
      <c r="G82" s="93">
        <f>(B82+D82)*F77*F82</f>
        <v>1248</v>
      </c>
      <c r="I82" s="91"/>
      <c r="J82" s="92"/>
      <c r="K82" s="92"/>
      <c r="L82" s="61"/>
      <c r="M82" s="93"/>
    </row>
    <row r="83" spans="1:13" x14ac:dyDescent="0.25">
      <c r="A83" s="91" t="s">
        <v>98</v>
      </c>
      <c r="B83" s="92">
        <v>230</v>
      </c>
      <c r="C83" s="92">
        <f>B83*F77*F83</f>
        <v>1840</v>
      </c>
      <c r="D83" s="92">
        <f>B83*20%</f>
        <v>46</v>
      </c>
      <c r="E83" s="92">
        <f>G83-C83</f>
        <v>368</v>
      </c>
      <c r="F83" s="61">
        <v>2</v>
      </c>
      <c r="G83" s="93">
        <f>(B83+D83)*F77*F83</f>
        <v>2208</v>
      </c>
      <c r="I83" s="91"/>
      <c r="J83" s="92"/>
      <c r="K83" s="92"/>
      <c r="L83" s="61"/>
      <c r="M83" s="93"/>
    </row>
    <row r="84" spans="1:13" x14ac:dyDescent="0.25">
      <c r="A84" s="91" t="s">
        <v>100</v>
      </c>
      <c r="B84" s="92">
        <v>200</v>
      </c>
      <c r="C84" s="92">
        <f>B84*F77*F84</f>
        <v>1600</v>
      </c>
      <c r="D84" s="92">
        <f>B84*20%</f>
        <v>40</v>
      </c>
      <c r="E84" s="92">
        <f>G84-C84</f>
        <v>320</v>
      </c>
      <c r="F84" s="61">
        <v>2</v>
      </c>
      <c r="G84" s="93">
        <f>(B84+D84)*F77*F84</f>
        <v>1920</v>
      </c>
      <c r="I84" s="91"/>
      <c r="J84" s="92"/>
      <c r="K84" s="92"/>
      <c r="L84" s="61"/>
      <c r="M84" s="93"/>
    </row>
    <row r="85" spans="1:13" x14ac:dyDescent="0.25">
      <c r="A85" s="91"/>
      <c r="B85" s="92"/>
      <c r="C85" s="92"/>
      <c r="D85" s="92"/>
      <c r="E85" s="92"/>
      <c r="F85" s="61"/>
      <c r="G85" s="93"/>
      <c r="I85" s="91"/>
      <c r="J85" s="92"/>
      <c r="K85" s="92"/>
      <c r="L85" s="61"/>
      <c r="M85" s="93"/>
    </row>
    <row r="86" spans="1:13" ht="16.5" x14ac:dyDescent="0.25">
      <c r="A86" s="75"/>
      <c r="B86" s="61"/>
      <c r="C86" s="94">
        <f>SUM(C81:C85)</f>
        <v>5600</v>
      </c>
      <c r="D86" s="101"/>
      <c r="E86" s="94">
        <f>SUM(E81:E85)</f>
        <v>1120</v>
      </c>
      <c r="F86" s="70"/>
      <c r="G86" s="69"/>
      <c r="I86" s="95"/>
      <c r="J86" s="96"/>
      <c r="K86" s="96"/>
      <c r="L86" s="97"/>
      <c r="M86" s="98"/>
    </row>
    <row r="87" spans="1:13" ht="15.75" x14ac:dyDescent="0.25">
      <c r="A87" s="185" t="s">
        <v>19</v>
      </c>
      <c r="B87" s="186"/>
      <c r="C87" s="186"/>
      <c r="D87" s="186"/>
      <c r="E87" s="186"/>
      <c r="F87" s="187"/>
      <c r="G87" s="99">
        <f>SUM(G81:G86)</f>
        <v>6720</v>
      </c>
      <c r="I87" s="185" t="s">
        <v>19</v>
      </c>
      <c r="J87" s="186"/>
      <c r="K87" s="186"/>
      <c r="L87" s="187"/>
      <c r="M87" s="25">
        <f>SUM(M81:M86)</f>
        <v>0</v>
      </c>
    </row>
    <row r="88" spans="1:13" x14ac:dyDescent="0.25">
      <c r="J88" s="188" t="s">
        <v>20</v>
      </c>
      <c r="K88" s="188"/>
      <c r="L88" s="188"/>
      <c r="M88" s="27"/>
    </row>
    <row r="89" spans="1:13" x14ac:dyDescent="0.25">
      <c r="A89" s="218" t="s">
        <v>32</v>
      </c>
      <c r="B89" s="218"/>
      <c r="C89" s="218"/>
      <c r="D89" s="218"/>
      <c r="E89" s="218"/>
      <c r="F89" s="218"/>
      <c r="G89" s="218"/>
      <c r="I89" s="218" t="s">
        <v>33</v>
      </c>
      <c r="J89" s="218"/>
      <c r="K89" s="218"/>
      <c r="L89" s="218"/>
      <c r="M89" s="50"/>
    </row>
    <row r="90" spans="1:13" x14ac:dyDescent="0.25">
      <c r="A90" s="215" t="s">
        <v>90</v>
      </c>
      <c r="B90" s="216"/>
      <c r="C90" s="216"/>
      <c r="D90" s="216"/>
      <c r="E90" s="216"/>
      <c r="F90" s="216"/>
      <c r="G90" s="161">
        <f>G81+G67+G53+G40+G27+G13</f>
        <v>8064</v>
      </c>
      <c r="I90" s="216" t="s">
        <v>90</v>
      </c>
      <c r="J90" s="216"/>
      <c r="K90" s="216"/>
      <c r="L90" s="216"/>
      <c r="M90" s="102"/>
    </row>
    <row r="91" spans="1:13" x14ac:dyDescent="0.25">
      <c r="A91" s="215" t="s">
        <v>91</v>
      </c>
      <c r="B91" s="216"/>
      <c r="C91" s="216"/>
      <c r="D91" s="216"/>
      <c r="E91" s="216"/>
      <c r="F91" s="216"/>
      <c r="G91" s="161">
        <f>G82+G68+G54+G41+G28+G14</f>
        <v>7488</v>
      </c>
      <c r="I91" s="216" t="s">
        <v>91</v>
      </c>
      <c r="J91" s="216"/>
      <c r="K91" s="216"/>
      <c r="L91" s="216"/>
      <c r="M91" s="102"/>
    </row>
    <row r="92" spans="1:13" x14ac:dyDescent="0.25">
      <c r="A92" s="215" t="s">
        <v>98</v>
      </c>
      <c r="B92" s="216"/>
      <c r="C92" s="216"/>
      <c r="D92" s="216"/>
      <c r="E92" s="216"/>
      <c r="F92" s="216"/>
      <c r="G92" s="161">
        <f>G83+G69+G55+G42+G29+G15</f>
        <v>13248</v>
      </c>
      <c r="I92" s="216" t="s">
        <v>92</v>
      </c>
      <c r="J92" s="216"/>
      <c r="K92" s="216"/>
      <c r="L92" s="216"/>
      <c r="M92" s="102"/>
    </row>
    <row r="93" spans="1:13" x14ac:dyDescent="0.25">
      <c r="A93" s="215" t="s">
        <v>94</v>
      </c>
      <c r="B93" s="216"/>
      <c r="C93" s="216"/>
      <c r="D93" s="216"/>
      <c r="E93" s="216"/>
      <c r="F93" s="216"/>
      <c r="G93" s="161">
        <f>G84+G70+G56+G43+G30+G16</f>
        <v>11520</v>
      </c>
      <c r="I93" s="216" t="s">
        <v>93</v>
      </c>
      <c r="J93" s="216"/>
      <c r="K93" s="216"/>
      <c r="L93" s="216"/>
      <c r="M93" s="102"/>
    </row>
    <row r="94" spans="1:13" x14ac:dyDescent="0.25">
      <c r="A94" s="211" t="s">
        <v>19</v>
      </c>
      <c r="B94" s="211"/>
      <c r="C94" s="211"/>
      <c r="D94" s="211"/>
      <c r="E94" s="211"/>
      <c r="F94" s="211"/>
      <c r="G94" s="162">
        <f>SUM(G90:G93)</f>
        <v>40320</v>
      </c>
      <c r="I94" s="211" t="s">
        <v>19</v>
      </c>
      <c r="J94" s="211"/>
      <c r="K94" s="211"/>
      <c r="L94" s="211"/>
      <c r="M94" s="103"/>
    </row>
    <row r="95" spans="1:13" x14ac:dyDescent="0.25">
      <c r="G95" s="146"/>
    </row>
    <row r="98" spans="1:7" x14ac:dyDescent="0.25">
      <c r="A98" s="212" t="s">
        <v>96</v>
      </c>
      <c r="B98" s="213"/>
      <c r="C98" s="213"/>
      <c r="D98" s="213"/>
      <c r="E98" s="213"/>
      <c r="F98" s="214"/>
      <c r="G98" s="163">
        <f>C86+C72+C58+C45+C32+C18</f>
        <v>33600</v>
      </c>
    </row>
    <row r="99" spans="1:7" x14ac:dyDescent="0.25">
      <c r="A99" s="104" t="s">
        <v>97</v>
      </c>
      <c r="B99" s="105"/>
      <c r="C99" s="105"/>
      <c r="D99" s="105"/>
      <c r="E99" s="105"/>
      <c r="F99" s="106"/>
      <c r="G99" s="163">
        <f>E86+E72+E58+E45+E32+E18</f>
        <v>6720</v>
      </c>
    </row>
    <row r="100" spans="1:7" x14ac:dyDescent="0.25">
      <c r="A100" s="199" t="s">
        <v>38</v>
      </c>
      <c r="B100" s="200"/>
      <c r="C100" s="200"/>
      <c r="D100" s="200"/>
      <c r="E100" s="200"/>
      <c r="F100" s="201"/>
      <c r="G100" s="57">
        <f>G98+G99</f>
        <v>40320</v>
      </c>
    </row>
    <row r="104" spans="1:7" x14ac:dyDescent="0.25">
      <c r="A104" s="217" t="s">
        <v>191</v>
      </c>
      <c r="B104" s="217"/>
      <c r="C104" s="217"/>
    </row>
    <row r="105" spans="1:7" x14ac:dyDescent="0.25">
      <c r="A105" s="210" t="s">
        <v>187</v>
      </c>
      <c r="B105" s="210"/>
      <c r="C105" s="210"/>
    </row>
    <row r="106" spans="1:7" x14ac:dyDescent="0.25">
      <c r="A106" s="168" t="s">
        <v>188</v>
      </c>
      <c r="B106" s="168"/>
      <c r="C106" s="169">
        <f>C86+C72+C58+C45+C32+C18</f>
        <v>33600</v>
      </c>
    </row>
    <row r="107" spans="1:7" x14ac:dyDescent="0.25">
      <c r="A107" s="168" t="s">
        <v>189</v>
      </c>
      <c r="B107" s="168"/>
      <c r="C107" s="169"/>
    </row>
    <row r="108" spans="1:7" x14ac:dyDescent="0.25">
      <c r="A108" s="210" t="s">
        <v>190</v>
      </c>
      <c r="B108" s="210"/>
      <c r="C108" s="210"/>
    </row>
    <row r="109" spans="1:7" x14ac:dyDescent="0.25">
      <c r="A109" s="168" t="s">
        <v>188</v>
      </c>
      <c r="B109" s="168"/>
      <c r="C109" s="169">
        <f>E86+E72+E58+E45+E32+E18</f>
        <v>6720</v>
      </c>
    </row>
  </sheetData>
  <mergeCells count="53">
    <mergeCell ref="A22:M22"/>
    <mergeCell ref="J20:L20"/>
    <mergeCell ref="A8:M8"/>
    <mergeCell ref="A11:G11"/>
    <mergeCell ref="I11:M11"/>
    <mergeCell ref="A19:F19"/>
    <mergeCell ref="I19:L19"/>
    <mergeCell ref="A25:G25"/>
    <mergeCell ref="I25:M25"/>
    <mergeCell ref="A33:F33"/>
    <mergeCell ref="I33:L33"/>
    <mergeCell ref="I46:L46"/>
    <mergeCell ref="A46:F46"/>
    <mergeCell ref="J34:L34"/>
    <mergeCell ref="A35:M35"/>
    <mergeCell ref="A38:G38"/>
    <mergeCell ref="I38:M38"/>
    <mergeCell ref="J47:L47"/>
    <mergeCell ref="A48:M48"/>
    <mergeCell ref="A51:G51"/>
    <mergeCell ref="I51:M51"/>
    <mergeCell ref="A59:F59"/>
    <mergeCell ref="I59:L59"/>
    <mergeCell ref="J60:L60"/>
    <mergeCell ref="A62:M62"/>
    <mergeCell ref="A65:G65"/>
    <mergeCell ref="I65:M65"/>
    <mergeCell ref="A73:F73"/>
    <mergeCell ref="I73:L73"/>
    <mergeCell ref="J74:L74"/>
    <mergeCell ref="A76:M76"/>
    <mergeCell ref="A79:G79"/>
    <mergeCell ref="I79:M79"/>
    <mergeCell ref="A104:C104"/>
    <mergeCell ref="I90:L90"/>
    <mergeCell ref="A91:F91"/>
    <mergeCell ref="A89:G89"/>
    <mergeCell ref="I89:L89"/>
    <mergeCell ref="A105:C105"/>
    <mergeCell ref="A108:C108"/>
    <mergeCell ref="A87:F87"/>
    <mergeCell ref="I87:L87"/>
    <mergeCell ref="J88:L88"/>
    <mergeCell ref="A100:F100"/>
    <mergeCell ref="A94:F94"/>
    <mergeCell ref="I94:L94"/>
    <mergeCell ref="A98:F98"/>
    <mergeCell ref="A92:F92"/>
    <mergeCell ref="I92:L92"/>
    <mergeCell ref="A93:F93"/>
    <mergeCell ref="I93:L93"/>
    <mergeCell ref="I91:L91"/>
    <mergeCell ref="A90:F90"/>
  </mergeCells>
  <dataValidations count="1">
    <dataValidation allowBlank="1" showInputMessage="1" showErrorMessage="1" prompt="QUANTIDADE DE DIAS" sqref="F65446 JB65446 SX65446 ACT65446 AMP65446 AWL65446 BGH65446 BQD65446 BZZ65446 CJV65446 CTR65446 DDN65446 DNJ65446 DXF65446 EHB65446 EQX65446 FAT65446 FKP65446 FUL65446 GEH65446 GOD65446 GXZ65446 HHV65446 HRR65446 IBN65446 ILJ65446 IVF65446 JFB65446 JOX65446 JYT65446 KIP65446 KSL65446 LCH65446 LMD65446 LVZ65446 MFV65446 MPR65446 MZN65446 NJJ65446 NTF65446 ODB65446 OMX65446 OWT65446 PGP65446 PQL65446 QAH65446 QKD65446 QTZ65446 RDV65446 RNR65446 RXN65446 SHJ65446 SRF65446 TBB65446 TKX65446 TUT65446 UEP65446 UOL65446 UYH65446 VID65446 VRZ65446 WBV65446 WLR65446 WVN65446 F130982 JB130982 SX130982 ACT130982 AMP130982 AWL130982 BGH130982 BQD130982 BZZ130982 CJV130982 CTR130982 DDN130982 DNJ130982 DXF130982 EHB130982 EQX130982 FAT130982 FKP130982 FUL130982 GEH130982 GOD130982 GXZ130982 HHV130982 HRR130982 IBN130982 ILJ130982 IVF130982 JFB130982 JOX130982 JYT130982 KIP130982 KSL130982 LCH130982 LMD130982 LVZ130982 MFV130982 MPR130982 MZN130982 NJJ130982 NTF130982 ODB130982 OMX130982 OWT130982 PGP130982 PQL130982 QAH130982 QKD130982 QTZ130982 RDV130982 RNR130982 RXN130982 SHJ130982 SRF130982 TBB130982 TKX130982 TUT130982 UEP130982 UOL130982 UYH130982 VID130982 VRZ130982 WBV130982 WLR130982 WVN130982 F196518 JB196518 SX196518 ACT196518 AMP196518 AWL196518 BGH196518 BQD196518 BZZ196518 CJV196518 CTR196518 DDN196518 DNJ196518 DXF196518 EHB196518 EQX196518 FAT196518 FKP196518 FUL196518 GEH196518 GOD196518 GXZ196518 HHV196518 HRR196518 IBN196518 ILJ196518 IVF196518 JFB196518 JOX196518 JYT196518 KIP196518 KSL196518 LCH196518 LMD196518 LVZ196518 MFV196518 MPR196518 MZN196518 NJJ196518 NTF196518 ODB196518 OMX196518 OWT196518 PGP196518 PQL196518 QAH196518 QKD196518 QTZ196518 RDV196518 RNR196518 RXN196518 SHJ196518 SRF196518 TBB196518 TKX196518 TUT196518 UEP196518 UOL196518 UYH196518 VID196518 VRZ196518 WBV196518 WLR196518 WVN196518 F262054 JB262054 SX262054 ACT262054 AMP262054 AWL262054 BGH262054 BQD262054 BZZ262054 CJV262054 CTR262054 DDN262054 DNJ262054 DXF262054 EHB262054 EQX262054 FAT262054 FKP262054 FUL262054 GEH262054 GOD262054 GXZ262054 HHV262054 HRR262054 IBN262054 ILJ262054 IVF262054 JFB262054 JOX262054 JYT262054 KIP262054 KSL262054 LCH262054 LMD262054 LVZ262054 MFV262054 MPR262054 MZN262054 NJJ262054 NTF262054 ODB262054 OMX262054 OWT262054 PGP262054 PQL262054 QAH262054 QKD262054 QTZ262054 RDV262054 RNR262054 RXN262054 SHJ262054 SRF262054 TBB262054 TKX262054 TUT262054 UEP262054 UOL262054 UYH262054 VID262054 VRZ262054 WBV262054 WLR262054 WVN262054 F327590 JB327590 SX327590 ACT327590 AMP327590 AWL327590 BGH327590 BQD327590 BZZ327590 CJV327590 CTR327590 DDN327590 DNJ327590 DXF327590 EHB327590 EQX327590 FAT327590 FKP327590 FUL327590 GEH327590 GOD327590 GXZ327590 HHV327590 HRR327590 IBN327590 ILJ327590 IVF327590 JFB327590 JOX327590 JYT327590 KIP327590 KSL327590 LCH327590 LMD327590 LVZ327590 MFV327590 MPR327590 MZN327590 NJJ327590 NTF327590 ODB327590 OMX327590 OWT327590 PGP327590 PQL327590 QAH327590 QKD327590 QTZ327590 RDV327590 RNR327590 RXN327590 SHJ327590 SRF327590 TBB327590 TKX327590 TUT327590 UEP327590 UOL327590 UYH327590 VID327590 VRZ327590 WBV327590 WLR327590 WVN327590 F393126 JB393126 SX393126 ACT393126 AMP393126 AWL393126 BGH393126 BQD393126 BZZ393126 CJV393126 CTR393126 DDN393126 DNJ393126 DXF393126 EHB393126 EQX393126 FAT393126 FKP393126 FUL393126 GEH393126 GOD393126 GXZ393126 HHV393126 HRR393126 IBN393126 ILJ393126 IVF393126 JFB393126 JOX393126 JYT393126 KIP393126 KSL393126 LCH393126 LMD393126 LVZ393126 MFV393126 MPR393126 MZN393126 NJJ393126 NTF393126 ODB393126 OMX393126 OWT393126 PGP393126 PQL393126 QAH393126 QKD393126 QTZ393126 RDV393126 RNR393126 RXN393126 SHJ393126 SRF393126 TBB393126 TKX393126 TUT393126 UEP393126 UOL393126 UYH393126 VID393126 VRZ393126 WBV393126 WLR393126 WVN393126 F458662 JB458662 SX458662 ACT458662 AMP458662 AWL458662 BGH458662 BQD458662 BZZ458662 CJV458662 CTR458662 DDN458662 DNJ458662 DXF458662 EHB458662 EQX458662 FAT458662 FKP458662 FUL458662 GEH458662 GOD458662 GXZ458662 HHV458662 HRR458662 IBN458662 ILJ458662 IVF458662 JFB458662 JOX458662 JYT458662 KIP458662 KSL458662 LCH458662 LMD458662 LVZ458662 MFV458662 MPR458662 MZN458662 NJJ458662 NTF458662 ODB458662 OMX458662 OWT458662 PGP458662 PQL458662 QAH458662 QKD458662 QTZ458662 RDV458662 RNR458662 RXN458662 SHJ458662 SRF458662 TBB458662 TKX458662 TUT458662 UEP458662 UOL458662 UYH458662 VID458662 VRZ458662 WBV458662 WLR458662 WVN458662 F524198 JB524198 SX524198 ACT524198 AMP524198 AWL524198 BGH524198 BQD524198 BZZ524198 CJV524198 CTR524198 DDN524198 DNJ524198 DXF524198 EHB524198 EQX524198 FAT524198 FKP524198 FUL524198 GEH524198 GOD524198 GXZ524198 HHV524198 HRR524198 IBN524198 ILJ524198 IVF524198 JFB524198 JOX524198 JYT524198 KIP524198 KSL524198 LCH524198 LMD524198 LVZ524198 MFV524198 MPR524198 MZN524198 NJJ524198 NTF524198 ODB524198 OMX524198 OWT524198 PGP524198 PQL524198 QAH524198 QKD524198 QTZ524198 RDV524198 RNR524198 RXN524198 SHJ524198 SRF524198 TBB524198 TKX524198 TUT524198 UEP524198 UOL524198 UYH524198 VID524198 VRZ524198 WBV524198 WLR524198 WVN524198 F589734 JB589734 SX589734 ACT589734 AMP589734 AWL589734 BGH589734 BQD589734 BZZ589734 CJV589734 CTR589734 DDN589734 DNJ589734 DXF589734 EHB589734 EQX589734 FAT589734 FKP589734 FUL589734 GEH589734 GOD589734 GXZ589734 HHV589734 HRR589734 IBN589734 ILJ589734 IVF589734 JFB589734 JOX589734 JYT589734 KIP589734 KSL589734 LCH589734 LMD589734 LVZ589734 MFV589734 MPR589734 MZN589734 NJJ589734 NTF589734 ODB589734 OMX589734 OWT589734 PGP589734 PQL589734 QAH589734 QKD589734 QTZ589734 RDV589734 RNR589734 RXN589734 SHJ589734 SRF589734 TBB589734 TKX589734 TUT589734 UEP589734 UOL589734 UYH589734 VID589734 VRZ589734 WBV589734 WLR589734 WVN589734 F655270 JB655270 SX655270 ACT655270 AMP655270 AWL655270 BGH655270 BQD655270 BZZ655270 CJV655270 CTR655270 DDN655270 DNJ655270 DXF655270 EHB655270 EQX655270 FAT655270 FKP655270 FUL655270 GEH655270 GOD655270 GXZ655270 HHV655270 HRR655270 IBN655270 ILJ655270 IVF655270 JFB655270 JOX655270 JYT655270 KIP655270 KSL655270 LCH655270 LMD655270 LVZ655270 MFV655270 MPR655270 MZN655270 NJJ655270 NTF655270 ODB655270 OMX655270 OWT655270 PGP655270 PQL655270 QAH655270 QKD655270 QTZ655270 RDV655270 RNR655270 RXN655270 SHJ655270 SRF655270 TBB655270 TKX655270 TUT655270 UEP655270 UOL655270 UYH655270 VID655270 VRZ655270 WBV655270 WLR655270 WVN655270 F720806 JB720806 SX720806 ACT720806 AMP720806 AWL720806 BGH720806 BQD720806 BZZ720806 CJV720806 CTR720806 DDN720806 DNJ720806 DXF720806 EHB720806 EQX720806 FAT720806 FKP720806 FUL720806 GEH720806 GOD720806 GXZ720806 HHV720806 HRR720806 IBN720806 ILJ720806 IVF720806 JFB720806 JOX720806 JYT720806 KIP720806 KSL720806 LCH720806 LMD720806 LVZ720806 MFV720806 MPR720806 MZN720806 NJJ720806 NTF720806 ODB720806 OMX720806 OWT720806 PGP720806 PQL720806 QAH720806 QKD720806 QTZ720806 RDV720806 RNR720806 RXN720806 SHJ720806 SRF720806 TBB720806 TKX720806 TUT720806 UEP720806 UOL720806 UYH720806 VID720806 VRZ720806 WBV720806 WLR720806 WVN720806 F786342 JB786342 SX786342 ACT786342 AMP786342 AWL786342 BGH786342 BQD786342 BZZ786342 CJV786342 CTR786342 DDN786342 DNJ786342 DXF786342 EHB786342 EQX786342 FAT786342 FKP786342 FUL786342 GEH786342 GOD786342 GXZ786342 HHV786342 HRR786342 IBN786342 ILJ786342 IVF786342 JFB786342 JOX786342 JYT786342 KIP786342 KSL786342 LCH786342 LMD786342 LVZ786342 MFV786342 MPR786342 MZN786342 NJJ786342 NTF786342 ODB786342 OMX786342 OWT786342 PGP786342 PQL786342 QAH786342 QKD786342 QTZ786342 RDV786342 RNR786342 RXN786342 SHJ786342 SRF786342 TBB786342 TKX786342 TUT786342 UEP786342 UOL786342 UYH786342 VID786342 VRZ786342 WBV786342 WLR786342 WVN786342 F851878 JB851878 SX851878 ACT851878 AMP851878 AWL851878 BGH851878 BQD851878 BZZ851878 CJV851878 CTR851878 DDN851878 DNJ851878 DXF851878 EHB851878 EQX851878 FAT851878 FKP851878 FUL851878 GEH851878 GOD851878 GXZ851878 HHV851878 HRR851878 IBN851878 ILJ851878 IVF851878 JFB851878 JOX851878 JYT851878 KIP851878 KSL851878 LCH851878 LMD851878 LVZ851878 MFV851878 MPR851878 MZN851878 NJJ851878 NTF851878 ODB851878 OMX851878 OWT851878 PGP851878 PQL851878 QAH851878 QKD851878 QTZ851878 RDV851878 RNR851878 RXN851878 SHJ851878 SRF851878 TBB851878 TKX851878 TUT851878 UEP851878 UOL851878 UYH851878 VID851878 VRZ851878 WBV851878 WLR851878 WVN851878 F917414 JB917414 SX917414 ACT917414 AMP917414 AWL917414 BGH917414 BQD917414 BZZ917414 CJV917414 CTR917414 DDN917414 DNJ917414 DXF917414 EHB917414 EQX917414 FAT917414 FKP917414 FUL917414 GEH917414 GOD917414 GXZ917414 HHV917414 HRR917414 IBN917414 ILJ917414 IVF917414 JFB917414 JOX917414 JYT917414 KIP917414 KSL917414 LCH917414 LMD917414 LVZ917414 MFV917414 MPR917414 MZN917414 NJJ917414 NTF917414 ODB917414 OMX917414 OWT917414 PGP917414 PQL917414 QAH917414 QKD917414 QTZ917414 RDV917414 RNR917414 RXN917414 SHJ917414 SRF917414 TBB917414 TKX917414 TUT917414 UEP917414 UOL917414 UYH917414 VID917414 VRZ917414 WBV917414 WLR917414 WVN917414 F982950 JB982950 SX982950 ACT982950 AMP982950 AWL982950 BGH982950 BQD982950 BZZ982950 CJV982950 CTR982950 DDN982950 DNJ982950 DXF982950 EHB982950 EQX982950 FAT982950 FKP982950 FUL982950 GEH982950 GOD982950 GXZ982950 HHV982950 HRR982950 IBN982950 ILJ982950 IVF982950 JFB982950 JOX982950 JYT982950 KIP982950 KSL982950 LCH982950 LMD982950 LVZ982950 MFV982950 MPR982950 MZN982950 NJJ982950 NTF982950 ODB982950 OMX982950 OWT982950 PGP982950 PQL982950 QAH982950 QKD982950 QTZ982950 RDV982950 RNR982950 RXN982950 SHJ982950 SRF982950 TBB982950 TKX982950 TUT982950 UEP982950 UOL982950 UYH982950 VID982950 VRZ982950 WBV982950 WLR982950 WVN982950 F36"/>
  </dataValidation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J144"/>
  <sheetViews>
    <sheetView showGridLines="0" topLeftCell="A115" zoomScaleNormal="100" workbookViewId="0">
      <selection activeCell="E125" sqref="E125"/>
    </sheetView>
  </sheetViews>
  <sheetFormatPr defaultRowHeight="15" x14ac:dyDescent="0.25"/>
  <cols>
    <col min="2" max="2" width="32.7109375" bestFit="1" customWidth="1"/>
    <col min="3" max="3" width="11.42578125" bestFit="1" customWidth="1"/>
    <col min="5" max="5" width="15.42578125" customWidth="1"/>
    <col min="6" max="6" width="6.85546875" customWidth="1"/>
    <col min="7" max="7" width="24.140625" bestFit="1" customWidth="1"/>
    <col min="10" max="10" width="12.140625" bestFit="1" customWidth="1"/>
  </cols>
  <sheetData>
    <row r="9" spans="1:10" ht="18.75" x14ac:dyDescent="0.3">
      <c r="A9" s="59"/>
      <c r="B9" s="74" t="s">
        <v>55</v>
      </c>
    </row>
    <row r="10" spans="1:10" ht="15.75" x14ac:dyDescent="0.25">
      <c r="A10" s="59"/>
      <c r="B10" s="189" t="s">
        <v>117</v>
      </c>
      <c r="C10" s="190"/>
      <c r="D10" s="190"/>
      <c r="E10" s="190"/>
      <c r="F10" s="190"/>
      <c r="G10" s="190"/>
      <c r="H10" s="190"/>
      <c r="I10" s="190"/>
      <c r="J10" s="190"/>
    </row>
    <row r="11" spans="1:10" x14ac:dyDescent="0.25">
      <c r="A11" s="59"/>
      <c r="B11" s="3" t="s">
        <v>124</v>
      </c>
      <c r="C11" s="4" t="s">
        <v>23</v>
      </c>
      <c r="D11" s="60">
        <v>4</v>
      </c>
      <c r="E11" s="5"/>
      <c r="G11" s="5" t="s">
        <v>2</v>
      </c>
      <c r="H11" s="4" t="s">
        <v>3</v>
      </c>
      <c r="I11" s="5"/>
      <c r="J11" s="5"/>
    </row>
    <row r="12" spans="1:10" x14ac:dyDescent="0.25">
      <c r="A12" s="59"/>
      <c r="B12" s="125" t="s">
        <v>56</v>
      </c>
      <c r="C12" s="4" t="s">
        <v>6</v>
      </c>
      <c r="D12" s="66" t="s">
        <v>112</v>
      </c>
      <c r="E12" s="5"/>
      <c r="G12" s="125" t="s">
        <v>56</v>
      </c>
      <c r="H12" s="4" t="s">
        <v>6</v>
      </c>
      <c r="I12" s="5"/>
      <c r="J12" s="5"/>
    </row>
    <row r="13" spans="1:10" ht="16.5" thickBot="1" x14ac:dyDescent="0.3">
      <c r="A13" s="59"/>
      <c r="B13" s="184" t="s">
        <v>7</v>
      </c>
      <c r="C13" s="184"/>
      <c r="D13" s="184"/>
      <c r="E13" s="184"/>
      <c r="G13" s="184" t="s">
        <v>8</v>
      </c>
      <c r="H13" s="184"/>
      <c r="I13" s="184"/>
      <c r="J13" s="184"/>
    </row>
    <row r="14" spans="1:10" x14ac:dyDescent="0.25">
      <c r="A14" s="59"/>
      <c r="B14" s="7" t="s">
        <v>57</v>
      </c>
      <c r="C14" s="7" t="s">
        <v>58</v>
      </c>
      <c r="D14" s="8" t="s">
        <v>59</v>
      </c>
      <c r="E14" s="9" t="s">
        <v>12</v>
      </c>
      <c r="G14" s="7" t="s">
        <v>57</v>
      </c>
      <c r="H14" s="7" t="s">
        <v>58</v>
      </c>
      <c r="I14" s="8" t="s">
        <v>59</v>
      </c>
      <c r="J14" s="9" t="s">
        <v>12</v>
      </c>
    </row>
    <row r="15" spans="1:10" x14ac:dyDescent="0.25">
      <c r="A15" s="59"/>
      <c r="B15" s="75" t="s">
        <v>60</v>
      </c>
      <c r="C15" s="76">
        <v>5.35</v>
      </c>
      <c r="D15" s="77">
        <v>600</v>
      </c>
      <c r="E15" s="69">
        <f>D15*C15</f>
        <v>3210</v>
      </c>
      <c r="G15" s="16"/>
      <c r="H15" s="17"/>
      <c r="I15" s="18"/>
      <c r="J15" s="18"/>
    </row>
    <row r="16" spans="1:10" x14ac:dyDescent="0.25">
      <c r="A16" s="59"/>
      <c r="B16" s="75" t="s">
        <v>61</v>
      </c>
      <c r="C16" s="76">
        <v>321</v>
      </c>
      <c r="D16" s="77">
        <v>2</v>
      </c>
      <c r="E16" s="69">
        <f>C16*D16*3</f>
        <v>1926</v>
      </c>
      <c r="G16" s="16"/>
      <c r="H16" s="17"/>
      <c r="I16" s="18"/>
      <c r="J16" s="18"/>
    </row>
    <row r="17" spans="1:10" x14ac:dyDescent="0.25">
      <c r="A17" s="59"/>
      <c r="B17" s="75" t="s">
        <v>62</v>
      </c>
      <c r="C17" s="76">
        <v>642</v>
      </c>
      <c r="D17" s="77">
        <v>1</v>
      </c>
      <c r="E17" s="69">
        <f>C17*D17*3</f>
        <v>1926</v>
      </c>
      <c r="G17" s="16"/>
      <c r="H17" s="17"/>
      <c r="I17" s="18"/>
      <c r="J17" s="18"/>
    </row>
    <row r="18" spans="1:10" x14ac:dyDescent="0.25">
      <c r="A18" s="59"/>
      <c r="B18" s="75" t="s">
        <v>63</v>
      </c>
      <c r="C18" s="76">
        <v>1765.5</v>
      </c>
      <c r="D18" s="79">
        <v>1</v>
      </c>
      <c r="E18" s="69">
        <f>C18*D18*2</f>
        <v>3531</v>
      </c>
      <c r="G18" s="16"/>
      <c r="H18" s="17"/>
      <c r="I18" s="18"/>
      <c r="J18" s="18"/>
    </row>
    <row r="19" spans="1:10" x14ac:dyDescent="0.25">
      <c r="A19" s="59"/>
      <c r="B19" s="75" t="s">
        <v>64</v>
      </c>
      <c r="C19" s="76">
        <v>10.7</v>
      </c>
      <c r="D19" s="79">
        <v>50</v>
      </c>
      <c r="E19" s="69">
        <f t="shared" ref="E19:E24" si="0">C19*D19</f>
        <v>535</v>
      </c>
      <c r="G19" s="16"/>
      <c r="H19" s="17"/>
      <c r="I19" s="18"/>
      <c r="J19" s="18"/>
    </row>
    <row r="20" spans="1:10" x14ac:dyDescent="0.25">
      <c r="A20" s="59"/>
      <c r="B20" s="75" t="s">
        <v>65</v>
      </c>
      <c r="C20" s="76">
        <v>909.5</v>
      </c>
      <c r="D20" s="79">
        <v>1</v>
      </c>
      <c r="E20" s="69">
        <f t="shared" si="0"/>
        <v>909.5</v>
      </c>
      <c r="G20" s="16"/>
      <c r="H20" s="17"/>
      <c r="I20" s="18"/>
      <c r="J20" s="18"/>
    </row>
    <row r="21" spans="1:10" x14ac:dyDescent="0.25">
      <c r="A21" s="59"/>
      <c r="B21" s="75" t="s">
        <v>66</v>
      </c>
      <c r="C21" s="76">
        <v>6.42</v>
      </c>
      <c r="D21" s="79">
        <v>5</v>
      </c>
      <c r="E21" s="69">
        <f t="shared" si="0"/>
        <v>32.1</v>
      </c>
      <c r="G21" s="16"/>
      <c r="H21" s="17"/>
      <c r="I21" s="18"/>
      <c r="J21" s="18"/>
    </row>
    <row r="22" spans="1:10" x14ac:dyDescent="0.25">
      <c r="A22" s="59"/>
      <c r="B22" s="75" t="s">
        <v>67</v>
      </c>
      <c r="C22" s="76">
        <v>1.6</v>
      </c>
      <c r="D22" s="79">
        <v>20</v>
      </c>
      <c r="E22" s="69">
        <f t="shared" si="0"/>
        <v>32</v>
      </c>
      <c r="G22" s="16"/>
      <c r="H22" s="17"/>
      <c r="I22" s="18"/>
      <c r="J22" s="18"/>
    </row>
    <row r="23" spans="1:10" x14ac:dyDescent="0.25">
      <c r="A23" s="59"/>
      <c r="B23" s="75" t="s">
        <v>68</v>
      </c>
      <c r="C23" s="76">
        <v>58.85</v>
      </c>
      <c r="D23" s="79">
        <v>3</v>
      </c>
      <c r="E23" s="69">
        <f t="shared" si="0"/>
        <v>176.55</v>
      </c>
      <c r="G23" s="16"/>
      <c r="H23" s="17"/>
      <c r="I23" s="18"/>
      <c r="J23" s="18"/>
    </row>
    <row r="24" spans="1:10" x14ac:dyDescent="0.25">
      <c r="A24" s="59"/>
      <c r="B24" s="75" t="s">
        <v>69</v>
      </c>
      <c r="C24" s="76">
        <v>58.85</v>
      </c>
      <c r="D24" s="79">
        <v>2</v>
      </c>
      <c r="E24" s="69">
        <f t="shared" si="0"/>
        <v>117.7</v>
      </c>
      <c r="G24" s="16"/>
      <c r="H24" s="17"/>
      <c r="I24" s="18"/>
      <c r="J24" s="18"/>
    </row>
    <row r="25" spans="1:10" x14ac:dyDescent="0.25">
      <c r="A25" s="59"/>
      <c r="B25" s="75" t="s">
        <v>70</v>
      </c>
      <c r="C25" s="76">
        <v>192.6</v>
      </c>
      <c r="D25" s="79">
        <v>6</v>
      </c>
      <c r="E25" s="69">
        <f>C25*D25*2</f>
        <v>2311.1999999999998</v>
      </c>
      <c r="G25" s="16"/>
      <c r="H25" s="17"/>
      <c r="I25" s="18"/>
      <c r="J25" s="18"/>
    </row>
    <row r="26" spans="1:10" ht="15.75" x14ac:dyDescent="0.25">
      <c r="A26" s="59"/>
      <c r="B26" s="75"/>
      <c r="C26" s="76"/>
      <c r="D26" s="79"/>
      <c r="E26" s="49">
        <f>SUM(E15:E25)</f>
        <v>14707.05</v>
      </c>
      <c r="G26" s="185" t="s">
        <v>19</v>
      </c>
      <c r="H26" s="186"/>
      <c r="I26" s="187"/>
      <c r="J26" s="25">
        <f>SUM(J15:J25)</f>
        <v>0</v>
      </c>
    </row>
    <row r="27" spans="1:10" x14ac:dyDescent="0.25">
      <c r="A27" s="59"/>
      <c r="B27" s="80"/>
      <c r="C27" s="81"/>
      <c r="D27" s="82"/>
      <c r="E27" s="83"/>
      <c r="H27" s="188" t="s">
        <v>20</v>
      </c>
      <c r="I27" s="188"/>
      <c r="J27" s="27"/>
    </row>
    <row r="28" spans="1:10" x14ac:dyDescent="0.25">
      <c r="A28" s="59"/>
      <c r="B28" s="80"/>
      <c r="C28" s="81"/>
      <c r="D28" s="82"/>
      <c r="E28" s="83"/>
      <c r="H28" s="31"/>
      <c r="I28" s="31"/>
      <c r="J28" s="32"/>
    </row>
    <row r="29" spans="1:10" ht="15.75" x14ac:dyDescent="0.25">
      <c r="A29" s="59"/>
      <c r="B29" s="189" t="s">
        <v>118</v>
      </c>
      <c r="C29" s="190"/>
      <c r="D29" s="190"/>
      <c r="E29" s="190"/>
      <c r="F29" s="190"/>
      <c r="G29" s="190"/>
      <c r="H29" s="190"/>
      <c r="I29" s="190"/>
      <c r="J29" s="190"/>
    </row>
    <row r="30" spans="1:10" x14ac:dyDescent="0.25">
      <c r="A30" s="59"/>
      <c r="B30" s="3" t="s">
        <v>22</v>
      </c>
      <c r="C30" s="4" t="s">
        <v>23</v>
      </c>
      <c r="D30" s="60">
        <v>4</v>
      </c>
      <c r="E30" s="5"/>
      <c r="G30" s="5" t="s">
        <v>2</v>
      </c>
      <c r="H30" s="4" t="s">
        <v>3</v>
      </c>
      <c r="I30" s="5"/>
      <c r="J30" s="5"/>
    </row>
    <row r="31" spans="1:10" x14ac:dyDescent="0.25">
      <c r="A31" s="59"/>
      <c r="B31" s="125" t="s">
        <v>56</v>
      </c>
      <c r="C31" s="4" t="s">
        <v>6</v>
      </c>
      <c r="D31" s="66" t="s">
        <v>162</v>
      </c>
      <c r="E31" s="5"/>
      <c r="G31" s="125" t="s">
        <v>56</v>
      </c>
      <c r="H31" s="4" t="s">
        <v>6</v>
      </c>
      <c r="I31" s="5"/>
      <c r="J31" s="5"/>
    </row>
    <row r="32" spans="1:10" ht="16.5" thickBot="1" x14ac:dyDescent="0.3">
      <c r="A32" s="59"/>
      <c r="B32" s="184" t="s">
        <v>7</v>
      </c>
      <c r="C32" s="184"/>
      <c r="D32" s="184"/>
      <c r="E32" s="184"/>
      <c r="G32" s="184" t="s">
        <v>8</v>
      </c>
      <c r="H32" s="184"/>
      <c r="I32" s="184"/>
      <c r="J32" s="184"/>
    </row>
    <row r="33" spans="1:10" x14ac:dyDescent="0.25">
      <c r="A33" s="59"/>
      <c r="B33" s="7" t="s">
        <v>57</v>
      </c>
      <c r="C33" s="7" t="s">
        <v>58</v>
      </c>
      <c r="D33" s="8" t="s">
        <v>59</v>
      </c>
      <c r="E33" s="9" t="s">
        <v>12</v>
      </c>
      <c r="G33" s="7" t="s">
        <v>57</v>
      </c>
      <c r="H33" s="7" t="s">
        <v>58</v>
      </c>
      <c r="I33" s="8" t="s">
        <v>59</v>
      </c>
      <c r="J33" s="9" t="s">
        <v>12</v>
      </c>
    </row>
    <row r="34" spans="1:10" x14ac:dyDescent="0.25">
      <c r="A34" s="59"/>
      <c r="B34" s="75" t="s">
        <v>60</v>
      </c>
      <c r="C34" s="76">
        <v>5.35</v>
      </c>
      <c r="D34" s="77">
        <v>600</v>
      </c>
      <c r="E34" s="69">
        <f>D34*C34</f>
        <v>3210</v>
      </c>
      <c r="G34" s="16"/>
      <c r="H34" s="17"/>
      <c r="I34" s="18"/>
      <c r="J34" s="18"/>
    </row>
    <row r="35" spans="1:10" x14ac:dyDescent="0.25">
      <c r="A35" s="59"/>
      <c r="B35" s="75" t="s">
        <v>61</v>
      </c>
      <c r="C35" s="76">
        <v>321</v>
      </c>
      <c r="D35" s="77">
        <v>2</v>
      </c>
      <c r="E35" s="69">
        <f>C35*D35*3</f>
        <v>1926</v>
      </c>
      <c r="G35" s="16"/>
      <c r="H35" s="17"/>
      <c r="I35" s="18"/>
      <c r="J35" s="18"/>
    </row>
    <row r="36" spans="1:10" x14ac:dyDescent="0.25">
      <c r="A36" s="59"/>
      <c r="B36" s="75" t="s">
        <v>62</v>
      </c>
      <c r="C36" s="76">
        <v>642</v>
      </c>
      <c r="D36" s="77">
        <v>1</v>
      </c>
      <c r="E36" s="69">
        <f>C36*D36*3</f>
        <v>1926</v>
      </c>
      <c r="G36" s="16"/>
      <c r="H36" s="17"/>
      <c r="I36" s="18"/>
      <c r="J36" s="18"/>
    </row>
    <row r="37" spans="1:10" x14ac:dyDescent="0.25">
      <c r="A37" s="59"/>
      <c r="B37" s="75" t="s">
        <v>63</v>
      </c>
      <c r="C37" s="76">
        <v>1765.5</v>
      </c>
      <c r="D37" s="79">
        <v>1</v>
      </c>
      <c r="E37" s="69">
        <f>C37*D37*2</f>
        <v>3531</v>
      </c>
      <c r="G37" s="16"/>
      <c r="H37" s="17"/>
      <c r="I37" s="18"/>
      <c r="J37" s="18"/>
    </row>
    <row r="38" spans="1:10" x14ac:dyDescent="0.25">
      <c r="A38" s="59"/>
      <c r="B38" s="75" t="s">
        <v>64</v>
      </c>
      <c r="C38" s="76">
        <v>10.7</v>
      </c>
      <c r="D38" s="79">
        <v>50</v>
      </c>
      <c r="E38" s="69">
        <f t="shared" ref="E38:E43" si="1">C38*D38</f>
        <v>535</v>
      </c>
      <c r="G38" s="16"/>
      <c r="H38" s="17"/>
      <c r="I38" s="18"/>
      <c r="J38" s="18"/>
    </row>
    <row r="39" spans="1:10" x14ac:dyDescent="0.25">
      <c r="A39" s="59"/>
      <c r="B39" s="75" t="s">
        <v>65</v>
      </c>
      <c r="C39" s="76">
        <v>909.5</v>
      </c>
      <c r="D39" s="79">
        <v>1</v>
      </c>
      <c r="E39" s="69">
        <f t="shared" si="1"/>
        <v>909.5</v>
      </c>
      <c r="G39" s="16"/>
      <c r="H39" s="17"/>
      <c r="I39" s="18"/>
      <c r="J39" s="18"/>
    </row>
    <row r="40" spans="1:10" x14ac:dyDescent="0.25">
      <c r="A40" s="59"/>
      <c r="B40" s="75" t="s">
        <v>66</v>
      </c>
      <c r="C40" s="76">
        <v>6.42</v>
      </c>
      <c r="D40" s="79">
        <v>5</v>
      </c>
      <c r="E40" s="69">
        <f t="shared" si="1"/>
        <v>32.1</v>
      </c>
      <c r="G40" s="16"/>
      <c r="H40" s="17"/>
      <c r="I40" s="18"/>
      <c r="J40" s="18"/>
    </row>
    <row r="41" spans="1:10" x14ac:dyDescent="0.25">
      <c r="A41" s="59"/>
      <c r="B41" s="75" t="s">
        <v>67</v>
      </c>
      <c r="C41" s="76">
        <v>1.6</v>
      </c>
      <c r="D41" s="79">
        <v>20</v>
      </c>
      <c r="E41" s="69">
        <f t="shared" si="1"/>
        <v>32</v>
      </c>
      <c r="G41" s="16"/>
      <c r="H41" s="17"/>
      <c r="I41" s="18"/>
      <c r="J41" s="18"/>
    </row>
    <row r="42" spans="1:10" x14ac:dyDescent="0.25">
      <c r="A42" s="59"/>
      <c r="B42" s="75" t="s">
        <v>68</v>
      </c>
      <c r="C42" s="76">
        <v>58.85</v>
      </c>
      <c r="D42" s="79">
        <v>3</v>
      </c>
      <c r="E42" s="69">
        <f t="shared" si="1"/>
        <v>176.55</v>
      </c>
      <c r="G42" s="16"/>
      <c r="H42" s="17"/>
      <c r="I42" s="18"/>
      <c r="J42" s="18"/>
    </row>
    <row r="43" spans="1:10" x14ac:dyDescent="0.25">
      <c r="A43" s="59"/>
      <c r="B43" s="75" t="s">
        <v>69</v>
      </c>
      <c r="C43" s="76">
        <v>58.85</v>
      </c>
      <c r="D43" s="79">
        <v>2</v>
      </c>
      <c r="E43" s="69">
        <f t="shared" si="1"/>
        <v>117.7</v>
      </c>
      <c r="G43" s="16"/>
      <c r="H43" s="17"/>
      <c r="I43" s="18"/>
      <c r="J43" s="18"/>
    </row>
    <row r="44" spans="1:10" x14ac:dyDescent="0.25">
      <c r="A44" s="59"/>
      <c r="B44" s="75" t="s">
        <v>70</v>
      </c>
      <c r="C44" s="76">
        <v>192.6</v>
      </c>
      <c r="D44" s="79">
        <v>6</v>
      </c>
      <c r="E44" s="69">
        <f>C44*D44*2</f>
        <v>2311.1999999999998</v>
      </c>
      <c r="G44" s="16"/>
      <c r="H44" s="17"/>
      <c r="I44" s="18"/>
      <c r="J44" s="18"/>
    </row>
    <row r="45" spans="1:10" ht="15.75" x14ac:dyDescent="0.25">
      <c r="A45" s="59"/>
      <c r="B45" s="75"/>
      <c r="C45" s="76"/>
      <c r="D45" s="79"/>
      <c r="E45" s="49">
        <f>SUM(E34:E44)</f>
        <v>14707.05</v>
      </c>
      <c r="G45" s="185" t="s">
        <v>19</v>
      </c>
      <c r="H45" s="186"/>
      <c r="I45" s="187"/>
      <c r="J45" s="25">
        <f>SUM(J34:J44)</f>
        <v>0</v>
      </c>
    </row>
    <row r="46" spans="1:10" x14ac:dyDescent="0.25">
      <c r="A46" s="59"/>
      <c r="B46" s="80"/>
      <c r="C46" s="81"/>
      <c r="D46" s="82"/>
      <c r="E46" s="83"/>
      <c r="H46" s="188" t="s">
        <v>20</v>
      </c>
      <c r="I46" s="188"/>
      <c r="J46" s="27"/>
    </row>
    <row r="47" spans="1:10" ht="15.75" x14ac:dyDescent="0.25">
      <c r="A47" s="59"/>
      <c r="B47" s="189" t="s">
        <v>121</v>
      </c>
      <c r="C47" s="190"/>
      <c r="D47" s="190"/>
      <c r="E47" s="190"/>
      <c r="F47" s="190"/>
      <c r="G47" s="190"/>
      <c r="H47" s="190"/>
      <c r="I47" s="190"/>
      <c r="J47" s="190"/>
    </row>
    <row r="48" spans="1:10" x14ac:dyDescent="0.25">
      <c r="A48" s="59"/>
      <c r="B48" s="3" t="s">
        <v>123</v>
      </c>
      <c r="C48" s="4" t="s">
        <v>23</v>
      </c>
      <c r="D48" s="60">
        <v>4</v>
      </c>
      <c r="E48" s="5"/>
      <c r="G48" s="5" t="s">
        <v>2</v>
      </c>
      <c r="H48" s="4" t="s">
        <v>3</v>
      </c>
      <c r="I48" s="5"/>
      <c r="J48" s="5"/>
    </row>
    <row r="49" spans="1:10" x14ac:dyDescent="0.25">
      <c r="A49" s="59"/>
      <c r="B49" s="147" t="s">
        <v>56</v>
      </c>
      <c r="C49" s="4" t="s">
        <v>6</v>
      </c>
      <c r="D49" s="66" t="s">
        <v>46</v>
      </c>
      <c r="E49" s="5"/>
      <c r="G49" s="147" t="s">
        <v>56</v>
      </c>
      <c r="H49" s="4" t="s">
        <v>6</v>
      </c>
      <c r="I49" s="5"/>
      <c r="J49" s="5"/>
    </row>
    <row r="50" spans="1:10" ht="16.5" thickBot="1" x14ac:dyDescent="0.3">
      <c r="A50" s="59"/>
      <c r="B50" s="184" t="s">
        <v>7</v>
      </c>
      <c r="C50" s="184"/>
      <c r="D50" s="184"/>
      <c r="E50" s="184"/>
      <c r="G50" s="184" t="s">
        <v>8</v>
      </c>
      <c r="H50" s="184"/>
      <c r="I50" s="184"/>
      <c r="J50" s="184"/>
    </row>
    <row r="51" spans="1:10" x14ac:dyDescent="0.25">
      <c r="A51" s="59"/>
      <c r="B51" s="7" t="s">
        <v>57</v>
      </c>
      <c r="C51" s="7" t="s">
        <v>58</v>
      </c>
      <c r="D51" s="8" t="s">
        <v>59</v>
      </c>
      <c r="E51" s="9" t="s">
        <v>12</v>
      </c>
      <c r="G51" s="7" t="s">
        <v>57</v>
      </c>
      <c r="H51" s="7" t="s">
        <v>58</v>
      </c>
      <c r="I51" s="8" t="s">
        <v>59</v>
      </c>
      <c r="J51" s="9" t="s">
        <v>12</v>
      </c>
    </row>
    <row r="52" spans="1:10" x14ac:dyDescent="0.25">
      <c r="A52" s="59"/>
      <c r="B52" s="75" t="s">
        <v>60</v>
      </c>
      <c r="C52" s="76">
        <v>5.35</v>
      </c>
      <c r="D52" s="77">
        <v>600</v>
      </c>
      <c r="E52" s="69">
        <f>D52*C52</f>
        <v>3210</v>
      </c>
      <c r="F52" s="78"/>
      <c r="G52" s="16"/>
      <c r="H52" s="17"/>
      <c r="I52" s="18"/>
      <c r="J52" s="18"/>
    </row>
    <row r="53" spans="1:10" x14ac:dyDescent="0.25">
      <c r="A53" s="59"/>
      <c r="B53" s="75" t="s">
        <v>61</v>
      </c>
      <c r="C53" s="76">
        <v>321</v>
      </c>
      <c r="D53" s="77">
        <v>2</v>
      </c>
      <c r="E53" s="69">
        <f>C53*D53*3</f>
        <v>1926</v>
      </c>
      <c r="F53" s="78"/>
      <c r="G53" s="16"/>
      <c r="H53" s="17"/>
      <c r="I53" s="18"/>
      <c r="J53" s="18"/>
    </row>
    <row r="54" spans="1:10" x14ac:dyDescent="0.25">
      <c r="A54" s="59"/>
      <c r="B54" s="75" t="s">
        <v>62</v>
      </c>
      <c r="C54" s="76">
        <v>642</v>
      </c>
      <c r="D54" s="77">
        <v>1</v>
      </c>
      <c r="E54" s="69">
        <f>C54*D54*3</f>
        <v>1926</v>
      </c>
      <c r="F54" s="78"/>
      <c r="G54" s="16"/>
      <c r="H54" s="17"/>
      <c r="I54" s="18"/>
      <c r="J54" s="18"/>
    </row>
    <row r="55" spans="1:10" x14ac:dyDescent="0.25">
      <c r="A55" s="59"/>
      <c r="B55" s="75" t="s">
        <v>63</v>
      </c>
      <c r="C55" s="76">
        <v>1765.5</v>
      </c>
      <c r="D55" s="79">
        <v>1</v>
      </c>
      <c r="E55" s="69">
        <f>C55*D55*2</f>
        <v>3531</v>
      </c>
      <c r="F55" s="78"/>
      <c r="G55" s="16"/>
      <c r="H55" s="17"/>
      <c r="I55" s="18"/>
      <c r="J55" s="18"/>
    </row>
    <row r="56" spans="1:10" x14ac:dyDescent="0.25">
      <c r="A56" s="59"/>
      <c r="B56" s="75" t="s">
        <v>64</v>
      </c>
      <c r="C56" s="76">
        <v>10.7</v>
      </c>
      <c r="D56" s="79">
        <v>50</v>
      </c>
      <c r="E56" s="69">
        <f t="shared" ref="E56:E61" si="2">C56*D56</f>
        <v>535</v>
      </c>
      <c r="F56" s="78"/>
      <c r="G56" s="16"/>
      <c r="H56" s="17"/>
      <c r="I56" s="18"/>
      <c r="J56" s="18"/>
    </row>
    <row r="57" spans="1:10" x14ac:dyDescent="0.25">
      <c r="A57" s="59"/>
      <c r="B57" s="75" t="s">
        <v>65</v>
      </c>
      <c r="C57" s="76">
        <v>909.5</v>
      </c>
      <c r="D57" s="79">
        <v>1</v>
      </c>
      <c r="E57" s="69">
        <f t="shared" si="2"/>
        <v>909.5</v>
      </c>
      <c r="F57" s="78"/>
      <c r="G57" s="16"/>
      <c r="H57" s="17"/>
      <c r="I57" s="18"/>
      <c r="J57" s="18"/>
    </row>
    <row r="58" spans="1:10" x14ac:dyDescent="0.25">
      <c r="A58" s="59"/>
      <c r="B58" s="75" t="s">
        <v>66</v>
      </c>
      <c r="C58" s="76">
        <v>6.42</v>
      </c>
      <c r="D58" s="79">
        <v>5</v>
      </c>
      <c r="E58" s="69">
        <f t="shared" si="2"/>
        <v>32.1</v>
      </c>
      <c r="F58" s="78"/>
      <c r="G58" s="16"/>
      <c r="H58" s="17"/>
      <c r="I58" s="18"/>
      <c r="J58" s="18"/>
    </row>
    <row r="59" spans="1:10" x14ac:dyDescent="0.25">
      <c r="A59" s="59"/>
      <c r="B59" s="75" t="s">
        <v>67</v>
      </c>
      <c r="C59" s="76">
        <v>1.6</v>
      </c>
      <c r="D59" s="79">
        <v>20</v>
      </c>
      <c r="E59" s="69">
        <f t="shared" si="2"/>
        <v>32</v>
      </c>
      <c r="F59" s="78"/>
      <c r="G59" s="16"/>
      <c r="H59" s="17"/>
      <c r="I59" s="18"/>
      <c r="J59" s="18"/>
    </row>
    <row r="60" spans="1:10" x14ac:dyDescent="0.25">
      <c r="A60" s="59"/>
      <c r="B60" s="75" t="s">
        <v>68</v>
      </c>
      <c r="C60" s="76">
        <v>58.85</v>
      </c>
      <c r="D60" s="79">
        <v>3</v>
      </c>
      <c r="E60" s="69">
        <f t="shared" si="2"/>
        <v>176.55</v>
      </c>
      <c r="F60" s="78"/>
      <c r="G60" s="16"/>
      <c r="H60" s="17"/>
      <c r="I60" s="18"/>
      <c r="J60" s="18"/>
    </row>
    <row r="61" spans="1:10" x14ac:dyDescent="0.25">
      <c r="A61" s="59"/>
      <c r="B61" s="75" t="s">
        <v>69</v>
      </c>
      <c r="C61" s="76">
        <v>58.85</v>
      </c>
      <c r="D61" s="79">
        <v>2</v>
      </c>
      <c r="E61" s="69">
        <f t="shared" si="2"/>
        <v>117.7</v>
      </c>
      <c r="F61" s="78"/>
      <c r="G61" s="16"/>
      <c r="H61" s="17"/>
      <c r="I61" s="18"/>
      <c r="J61" s="18"/>
    </row>
    <row r="62" spans="1:10" x14ac:dyDescent="0.25">
      <c r="A62" s="59"/>
      <c r="B62" s="75" t="s">
        <v>70</v>
      </c>
      <c r="C62" s="76">
        <v>192.6</v>
      </c>
      <c r="D62" s="79">
        <v>6</v>
      </c>
      <c r="E62" s="69">
        <f>C62*D62*2</f>
        <v>2311.1999999999998</v>
      </c>
      <c r="F62" s="78"/>
      <c r="G62" s="16"/>
      <c r="H62" s="17"/>
      <c r="I62" s="18"/>
      <c r="J62" s="18"/>
    </row>
    <row r="63" spans="1:10" ht="15.75" x14ac:dyDescent="0.25">
      <c r="A63" s="59"/>
      <c r="B63" s="75"/>
      <c r="C63" s="76"/>
      <c r="D63" s="79"/>
      <c r="E63" s="49">
        <f>SUM(E52:E62)</f>
        <v>14707.05</v>
      </c>
      <c r="G63" s="185" t="s">
        <v>19</v>
      </c>
      <c r="H63" s="186"/>
      <c r="I63" s="187"/>
      <c r="J63" s="25">
        <f>SUM(J52:J62)</f>
        <v>0</v>
      </c>
    </row>
    <row r="64" spans="1:10" x14ac:dyDescent="0.25">
      <c r="A64" s="59"/>
      <c r="B64" s="80"/>
      <c r="C64" s="81"/>
      <c r="D64" s="82"/>
      <c r="E64" s="83"/>
      <c r="H64" s="188" t="s">
        <v>20</v>
      </c>
      <c r="I64" s="188"/>
      <c r="J64" s="27"/>
    </row>
    <row r="65" spans="1:10" x14ac:dyDescent="0.25">
      <c r="A65" s="59"/>
      <c r="B65" s="80"/>
      <c r="C65" s="81"/>
      <c r="D65" s="82"/>
      <c r="E65" s="83"/>
      <c r="H65" s="31"/>
      <c r="I65" s="31"/>
      <c r="J65" s="32"/>
    </row>
    <row r="66" spans="1:10" ht="15.75" x14ac:dyDescent="0.25">
      <c r="A66" s="59"/>
      <c r="B66" s="189" t="s">
        <v>117</v>
      </c>
      <c r="C66" s="190"/>
      <c r="D66" s="190"/>
      <c r="E66" s="190"/>
      <c r="F66" s="190"/>
      <c r="G66" s="190"/>
      <c r="H66" s="190"/>
      <c r="I66" s="190"/>
      <c r="J66" s="190"/>
    </row>
    <row r="67" spans="1:10" x14ac:dyDescent="0.25">
      <c r="A67" s="59"/>
      <c r="B67" s="3" t="s">
        <v>154</v>
      </c>
      <c r="C67" s="4" t="s">
        <v>23</v>
      </c>
      <c r="D67" s="60">
        <v>4</v>
      </c>
      <c r="E67" s="5"/>
      <c r="G67" s="5" t="s">
        <v>2</v>
      </c>
      <c r="H67" s="4" t="s">
        <v>3</v>
      </c>
      <c r="I67" s="5"/>
      <c r="J67" s="5"/>
    </row>
    <row r="68" spans="1:10" x14ac:dyDescent="0.25">
      <c r="A68" s="59"/>
      <c r="B68" s="147" t="s">
        <v>56</v>
      </c>
      <c r="C68" s="4" t="s">
        <v>6</v>
      </c>
      <c r="D68" s="66" t="s">
        <v>112</v>
      </c>
      <c r="E68" s="5"/>
      <c r="G68" s="147" t="s">
        <v>56</v>
      </c>
      <c r="H68" s="4" t="s">
        <v>6</v>
      </c>
      <c r="I68" s="5"/>
      <c r="J68" s="5"/>
    </row>
    <row r="69" spans="1:10" ht="16.5" thickBot="1" x14ac:dyDescent="0.3">
      <c r="A69" s="59"/>
      <c r="B69" s="184" t="s">
        <v>7</v>
      </c>
      <c r="C69" s="184"/>
      <c r="D69" s="184"/>
      <c r="E69" s="184"/>
      <c r="G69" s="184" t="s">
        <v>8</v>
      </c>
      <c r="H69" s="184"/>
      <c r="I69" s="184"/>
      <c r="J69" s="184"/>
    </row>
    <row r="70" spans="1:10" x14ac:dyDescent="0.25">
      <c r="A70" s="59"/>
      <c r="B70" s="7" t="s">
        <v>57</v>
      </c>
      <c r="C70" s="7" t="s">
        <v>58</v>
      </c>
      <c r="D70" s="8" t="s">
        <v>59</v>
      </c>
      <c r="E70" s="9" t="s">
        <v>12</v>
      </c>
      <c r="G70" s="7" t="s">
        <v>57</v>
      </c>
      <c r="H70" s="7" t="s">
        <v>58</v>
      </c>
      <c r="I70" s="8" t="s">
        <v>59</v>
      </c>
      <c r="J70" s="9" t="s">
        <v>12</v>
      </c>
    </row>
    <row r="71" spans="1:10" x14ac:dyDescent="0.25">
      <c r="A71" s="59"/>
      <c r="B71" s="75" t="s">
        <v>60</v>
      </c>
      <c r="C71" s="76">
        <v>5.35</v>
      </c>
      <c r="D71" s="77">
        <v>600</v>
      </c>
      <c r="E71" s="69">
        <f>D71*C71</f>
        <v>3210</v>
      </c>
      <c r="G71" s="16"/>
      <c r="H71" s="17"/>
      <c r="I71" s="18"/>
      <c r="J71" s="18"/>
    </row>
    <row r="72" spans="1:10" x14ac:dyDescent="0.25">
      <c r="A72" s="59"/>
      <c r="B72" s="75" t="s">
        <v>61</v>
      </c>
      <c r="C72" s="76">
        <v>321</v>
      </c>
      <c r="D72" s="77">
        <v>2</v>
      </c>
      <c r="E72" s="69">
        <f>C72*D72*3</f>
        <v>1926</v>
      </c>
      <c r="G72" s="16"/>
      <c r="H72" s="17"/>
      <c r="I72" s="18"/>
      <c r="J72" s="18"/>
    </row>
    <row r="73" spans="1:10" x14ac:dyDescent="0.25">
      <c r="A73" s="59"/>
      <c r="B73" s="75" t="s">
        <v>62</v>
      </c>
      <c r="C73" s="76">
        <v>642</v>
      </c>
      <c r="D73" s="77">
        <v>1</v>
      </c>
      <c r="E73" s="69">
        <f>C73*D73*3</f>
        <v>1926</v>
      </c>
      <c r="G73" s="16"/>
      <c r="H73" s="17"/>
      <c r="I73" s="18"/>
      <c r="J73" s="18"/>
    </row>
    <row r="74" spans="1:10" x14ac:dyDescent="0.25">
      <c r="A74" s="59"/>
      <c r="B74" s="75" t="s">
        <v>63</v>
      </c>
      <c r="C74" s="76">
        <v>1765.5</v>
      </c>
      <c r="D74" s="79">
        <v>1</v>
      </c>
      <c r="E74" s="69">
        <f>C74*D74*2</f>
        <v>3531</v>
      </c>
      <c r="G74" s="16"/>
      <c r="H74" s="17"/>
      <c r="I74" s="18"/>
      <c r="J74" s="18"/>
    </row>
    <row r="75" spans="1:10" x14ac:dyDescent="0.25">
      <c r="A75" s="59"/>
      <c r="B75" s="75" t="s">
        <v>64</v>
      </c>
      <c r="C75" s="76">
        <v>10.7</v>
      </c>
      <c r="D75" s="79">
        <v>50</v>
      </c>
      <c r="E75" s="69">
        <f t="shared" ref="E75:E80" si="3">C75*D75</f>
        <v>535</v>
      </c>
      <c r="G75" s="16"/>
      <c r="H75" s="17"/>
      <c r="I75" s="18"/>
      <c r="J75" s="18"/>
    </row>
    <row r="76" spans="1:10" x14ac:dyDescent="0.25">
      <c r="A76" s="59"/>
      <c r="B76" s="75" t="s">
        <v>65</v>
      </c>
      <c r="C76" s="76">
        <v>909.5</v>
      </c>
      <c r="D76" s="79">
        <v>1</v>
      </c>
      <c r="E76" s="69">
        <f t="shared" si="3"/>
        <v>909.5</v>
      </c>
      <c r="G76" s="16"/>
      <c r="H76" s="17"/>
      <c r="I76" s="18"/>
      <c r="J76" s="18"/>
    </row>
    <row r="77" spans="1:10" x14ac:dyDescent="0.25">
      <c r="A77" s="59"/>
      <c r="B77" s="75" t="s">
        <v>66</v>
      </c>
      <c r="C77" s="76">
        <v>6.42</v>
      </c>
      <c r="D77" s="79">
        <v>5</v>
      </c>
      <c r="E77" s="69">
        <f t="shared" si="3"/>
        <v>32.1</v>
      </c>
      <c r="G77" s="16"/>
      <c r="H77" s="17"/>
      <c r="I77" s="18"/>
      <c r="J77" s="18"/>
    </row>
    <row r="78" spans="1:10" x14ac:dyDescent="0.25">
      <c r="A78" s="59"/>
      <c r="B78" s="75" t="s">
        <v>67</v>
      </c>
      <c r="C78" s="76">
        <v>1.6</v>
      </c>
      <c r="D78" s="79">
        <v>20</v>
      </c>
      <c r="E78" s="69">
        <f t="shared" si="3"/>
        <v>32</v>
      </c>
      <c r="G78" s="16"/>
      <c r="H78" s="17"/>
      <c r="I78" s="18"/>
      <c r="J78" s="18"/>
    </row>
    <row r="79" spans="1:10" x14ac:dyDescent="0.25">
      <c r="A79" s="59"/>
      <c r="B79" s="75" t="s">
        <v>68</v>
      </c>
      <c r="C79" s="76">
        <v>58.85</v>
      </c>
      <c r="D79" s="79">
        <v>3</v>
      </c>
      <c r="E79" s="69">
        <f t="shared" si="3"/>
        <v>176.55</v>
      </c>
      <c r="G79" s="16"/>
      <c r="H79" s="17"/>
      <c r="I79" s="18"/>
      <c r="J79" s="18"/>
    </row>
    <row r="80" spans="1:10" x14ac:dyDescent="0.25">
      <c r="A80" s="59"/>
      <c r="B80" s="75" t="s">
        <v>69</v>
      </c>
      <c r="C80" s="76">
        <v>58.85</v>
      </c>
      <c r="D80" s="79">
        <v>2</v>
      </c>
      <c r="E80" s="69">
        <f t="shared" si="3"/>
        <v>117.7</v>
      </c>
      <c r="G80" s="16"/>
      <c r="H80" s="17"/>
      <c r="I80" s="18"/>
      <c r="J80" s="18"/>
    </row>
    <row r="81" spans="1:10" x14ac:dyDescent="0.25">
      <c r="A81" s="59"/>
      <c r="B81" s="75" t="s">
        <v>70</v>
      </c>
      <c r="C81" s="76">
        <v>192.6</v>
      </c>
      <c r="D81" s="79">
        <v>6</v>
      </c>
      <c r="E81" s="69">
        <f>C81*D81*2</f>
        <v>2311.1999999999998</v>
      </c>
      <c r="G81" s="16"/>
      <c r="H81" s="17"/>
      <c r="I81" s="18"/>
      <c r="J81" s="18"/>
    </row>
    <row r="82" spans="1:10" ht="15.75" x14ac:dyDescent="0.25">
      <c r="A82" s="59"/>
      <c r="B82" s="75"/>
      <c r="C82" s="76"/>
      <c r="D82" s="79"/>
      <c r="E82" s="49">
        <f>SUM(E71:E81)</f>
        <v>14707.05</v>
      </c>
      <c r="G82" s="185" t="s">
        <v>19</v>
      </c>
      <c r="H82" s="186"/>
      <c r="I82" s="187"/>
      <c r="J82" s="25">
        <f>SUM(J71:J81)</f>
        <v>0</v>
      </c>
    </row>
    <row r="83" spans="1:10" x14ac:dyDescent="0.25">
      <c r="A83" s="59"/>
      <c r="B83" s="80"/>
      <c r="C83" s="81"/>
      <c r="D83" s="82"/>
      <c r="E83" s="83"/>
      <c r="H83" s="188" t="s">
        <v>20</v>
      </c>
      <c r="I83" s="188"/>
      <c r="J83" s="27"/>
    </row>
    <row r="84" spans="1:10" x14ac:dyDescent="0.25">
      <c r="A84" s="59"/>
      <c r="B84" s="80"/>
      <c r="C84" s="81"/>
      <c r="D84" s="82"/>
      <c r="E84" s="83"/>
      <c r="H84" s="31"/>
      <c r="I84" s="31"/>
      <c r="J84" s="32"/>
    </row>
    <row r="85" spans="1:10" ht="15.75" x14ac:dyDescent="0.25">
      <c r="A85" s="59"/>
      <c r="B85" s="189" t="s">
        <v>118</v>
      </c>
      <c r="C85" s="190"/>
      <c r="D85" s="190"/>
      <c r="E85" s="190"/>
      <c r="F85" s="190"/>
      <c r="G85" s="190"/>
      <c r="H85" s="190"/>
      <c r="I85" s="190"/>
      <c r="J85" s="190"/>
    </row>
    <row r="86" spans="1:10" x14ac:dyDescent="0.25">
      <c r="A86" s="59"/>
      <c r="B86" s="3" t="s">
        <v>21</v>
      </c>
      <c r="C86" s="4" t="s">
        <v>23</v>
      </c>
      <c r="D86" s="60">
        <v>4</v>
      </c>
      <c r="E86" s="5"/>
      <c r="G86" s="5" t="s">
        <v>2</v>
      </c>
      <c r="H86" s="4" t="s">
        <v>3</v>
      </c>
      <c r="I86" s="5"/>
      <c r="J86" s="5"/>
    </row>
    <row r="87" spans="1:10" x14ac:dyDescent="0.25">
      <c r="A87" s="59"/>
      <c r="B87" s="147" t="s">
        <v>56</v>
      </c>
      <c r="C87" s="4" t="s">
        <v>6</v>
      </c>
      <c r="D87" s="66" t="s">
        <v>113</v>
      </c>
      <c r="E87" s="5"/>
      <c r="G87" s="147" t="s">
        <v>56</v>
      </c>
      <c r="H87" s="4" t="s">
        <v>6</v>
      </c>
      <c r="I87" s="5"/>
      <c r="J87" s="5"/>
    </row>
    <row r="88" spans="1:10" ht="16.5" thickBot="1" x14ac:dyDescent="0.3">
      <c r="A88" s="59"/>
      <c r="B88" s="184" t="s">
        <v>7</v>
      </c>
      <c r="C88" s="184"/>
      <c r="D88" s="184"/>
      <c r="E88" s="184"/>
      <c r="G88" s="184" t="s">
        <v>8</v>
      </c>
      <c r="H88" s="184"/>
      <c r="I88" s="184"/>
      <c r="J88" s="184"/>
    </row>
    <row r="89" spans="1:10" x14ac:dyDescent="0.25">
      <c r="A89" s="59"/>
      <c r="B89" s="7" t="s">
        <v>57</v>
      </c>
      <c r="C89" s="7" t="s">
        <v>58</v>
      </c>
      <c r="D89" s="8" t="s">
        <v>59</v>
      </c>
      <c r="E89" s="9" t="s">
        <v>12</v>
      </c>
      <c r="G89" s="7" t="s">
        <v>57</v>
      </c>
      <c r="H89" s="7" t="s">
        <v>58</v>
      </c>
      <c r="I89" s="8" t="s">
        <v>59</v>
      </c>
      <c r="J89" s="9" t="s">
        <v>12</v>
      </c>
    </row>
    <row r="90" spans="1:10" x14ac:dyDescent="0.25">
      <c r="A90" s="59"/>
      <c r="B90" s="75" t="s">
        <v>60</v>
      </c>
      <c r="C90" s="76">
        <v>5.35</v>
      </c>
      <c r="D90" s="77">
        <v>600</v>
      </c>
      <c r="E90" s="69">
        <f>D90*C90</f>
        <v>3210</v>
      </c>
      <c r="G90" s="16"/>
      <c r="H90" s="17"/>
      <c r="I90" s="18"/>
      <c r="J90" s="18"/>
    </row>
    <row r="91" spans="1:10" x14ac:dyDescent="0.25">
      <c r="A91" s="59"/>
      <c r="B91" s="75" t="s">
        <v>61</v>
      </c>
      <c r="C91" s="76">
        <v>321</v>
      </c>
      <c r="D91" s="77">
        <v>2</v>
      </c>
      <c r="E91" s="69">
        <f>C91*D91*3</f>
        <v>1926</v>
      </c>
      <c r="G91" s="16"/>
      <c r="H91" s="17"/>
      <c r="I91" s="18"/>
      <c r="J91" s="18"/>
    </row>
    <row r="92" spans="1:10" x14ac:dyDescent="0.25">
      <c r="A92" s="59"/>
      <c r="B92" s="75" t="s">
        <v>62</v>
      </c>
      <c r="C92" s="76">
        <v>642</v>
      </c>
      <c r="D92" s="77">
        <v>1</v>
      </c>
      <c r="E92" s="69">
        <f>C92*D92*3</f>
        <v>1926</v>
      </c>
      <c r="G92" s="16"/>
      <c r="H92" s="17"/>
      <c r="I92" s="18"/>
      <c r="J92" s="18"/>
    </row>
    <row r="93" spans="1:10" x14ac:dyDescent="0.25">
      <c r="A93" s="59"/>
      <c r="B93" s="75" t="s">
        <v>63</v>
      </c>
      <c r="C93" s="76">
        <v>1765.5</v>
      </c>
      <c r="D93" s="79">
        <v>1</v>
      </c>
      <c r="E93" s="69">
        <f>C93*D93*2</f>
        <v>3531</v>
      </c>
      <c r="G93" s="16"/>
      <c r="H93" s="17"/>
      <c r="I93" s="18"/>
      <c r="J93" s="18"/>
    </row>
    <row r="94" spans="1:10" x14ac:dyDescent="0.25">
      <c r="A94" s="59"/>
      <c r="B94" s="75" t="s">
        <v>64</v>
      </c>
      <c r="C94" s="76">
        <v>10.7</v>
      </c>
      <c r="D94" s="79">
        <v>50</v>
      </c>
      <c r="E94" s="69">
        <f t="shared" ref="E94:E99" si="4">C94*D94</f>
        <v>535</v>
      </c>
      <c r="G94" s="16"/>
      <c r="H94" s="17"/>
      <c r="I94" s="18"/>
      <c r="J94" s="18"/>
    </row>
    <row r="95" spans="1:10" x14ac:dyDescent="0.25">
      <c r="A95" s="59"/>
      <c r="B95" s="75" t="s">
        <v>65</v>
      </c>
      <c r="C95" s="76">
        <v>909.5</v>
      </c>
      <c r="D95" s="79">
        <v>1</v>
      </c>
      <c r="E95" s="69">
        <f t="shared" si="4"/>
        <v>909.5</v>
      </c>
      <c r="G95" s="16"/>
      <c r="H95" s="17"/>
      <c r="I95" s="18"/>
      <c r="J95" s="18"/>
    </row>
    <row r="96" spans="1:10" x14ac:dyDescent="0.25">
      <c r="A96" s="59"/>
      <c r="B96" s="75" t="s">
        <v>66</v>
      </c>
      <c r="C96" s="76">
        <v>6.42</v>
      </c>
      <c r="D96" s="79">
        <v>5</v>
      </c>
      <c r="E96" s="69">
        <f t="shared" si="4"/>
        <v>32.1</v>
      </c>
      <c r="G96" s="16"/>
      <c r="H96" s="17"/>
      <c r="I96" s="18"/>
      <c r="J96" s="18"/>
    </row>
    <row r="97" spans="1:10" x14ac:dyDescent="0.25">
      <c r="A97" s="59"/>
      <c r="B97" s="75" t="s">
        <v>67</v>
      </c>
      <c r="C97" s="76">
        <v>1.6</v>
      </c>
      <c r="D97" s="79">
        <v>20</v>
      </c>
      <c r="E97" s="69">
        <f t="shared" si="4"/>
        <v>32</v>
      </c>
      <c r="G97" s="16"/>
      <c r="H97" s="17"/>
      <c r="I97" s="18"/>
      <c r="J97" s="18"/>
    </row>
    <row r="98" spans="1:10" x14ac:dyDescent="0.25">
      <c r="A98" s="59"/>
      <c r="B98" s="75" t="s">
        <v>68</v>
      </c>
      <c r="C98" s="76">
        <v>58.85</v>
      </c>
      <c r="D98" s="79">
        <v>3</v>
      </c>
      <c r="E98" s="69">
        <f t="shared" si="4"/>
        <v>176.55</v>
      </c>
      <c r="G98" s="16"/>
      <c r="H98" s="17"/>
      <c r="I98" s="18"/>
      <c r="J98" s="18"/>
    </row>
    <row r="99" spans="1:10" x14ac:dyDescent="0.25">
      <c r="A99" s="59"/>
      <c r="B99" s="75" t="s">
        <v>69</v>
      </c>
      <c r="C99" s="76">
        <v>58.85</v>
      </c>
      <c r="D99" s="79">
        <v>2</v>
      </c>
      <c r="E99" s="69">
        <f t="shared" si="4"/>
        <v>117.7</v>
      </c>
      <c r="G99" s="16"/>
      <c r="H99" s="17"/>
      <c r="I99" s="18"/>
      <c r="J99" s="18"/>
    </row>
    <row r="100" spans="1:10" x14ac:dyDescent="0.25">
      <c r="A100" s="59"/>
      <c r="B100" s="75" t="s">
        <v>70</v>
      </c>
      <c r="C100" s="76">
        <v>192.6</v>
      </c>
      <c r="D100" s="79">
        <v>6</v>
      </c>
      <c r="E100" s="69">
        <f>C100*D100*2</f>
        <v>2311.1999999999998</v>
      </c>
      <c r="G100" s="16"/>
      <c r="H100" s="17"/>
      <c r="I100" s="18"/>
      <c r="J100" s="18"/>
    </row>
    <row r="101" spans="1:10" ht="15.75" x14ac:dyDescent="0.25">
      <c r="A101" s="59"/>
      <c r="B101" s="75"/>
      <c r="C101" s="76"/>
      <c r="D101" s="79"/>
      <c r="E101" s="49">
        <f>SUM(E90:E100)</f>
        <v>14707.05</v>
      </c>
      <c r="G101" s="185" t="s">
        <v>19</v>
      </c>
      <c r="H101" s="186"/>
      <c r="I101" s="187"/>
      <c r="J101" s="25">
        <f>SUM(J90:J100)</f>
        <v>0</v>
      </c>
    </row>
    <row r="102" spans="1:10" x14ac:dyDescent="0.25">
      <c r="A102" s="59"/>
      <c r="B102" s="80"/>
      <c r="C102" s="81"/>
      <c r="D102" s="82"/>
      <c r="E102" s="83"/>
      <c r="H102" s="188" t="s">
        <v>20</v>
      </c>
      <c r="I102" s="188"/>
      <c r="J102" s="27"/>
    </row>
    <row r="103" spans="1:10" x14ac:dyDescent="0.25">
      <c r="A103" s="59"/>
      <c r="B103" s="80"/>
      <c r="C103" s="81"/>
      <c r="D103" s="82"/>
      <c r="E103" s="83"/>
      <c r="H103" s="31"/>
      <c r="I103" s="31"/>
      <c r="J103" s="32"/>
    </row>
    <row r="104" spans="1:10" ht="15.75" x14ac:dyDescent="0.25">
      <c r="A104" s="59"/>
      <c r="B104" s="189" t="s">
        <v>119</v>
      </c>
      <c r="C104" s="190"/>
      <c r="D104" s="190"/>
      <c r="E104" s="190"/>
      <c r="F104" s="190"/>
      <c r="G104" s="190"/>
      <c r="H104" s="190"/>
      <c r="I104" s="190"/>
      <c r="J104" s="190"/>
    </row>
    <row r="105" spans="1:10" x14ac:dyDescent="0.25">
      <c r="A105" s="59"/>
      <c r="B105" s="3" t="s">
        <v>22</v>
      </c>
      <c r="C105" s="4" t="s">
        <v>23</v>
      </c>
      <c r="D105" s="60">
        <v>4</v>
      </c>
      <c r="E105" s="5"/>
      <c r="G105" s="5" t="s">
        <v>2</v>
      </c>
      <c r="H105" s="4" t="s">
        <v>3</v>
      </c>
      <c r="I105" s="5"/>
      <c r="J105" s="5"/>
    </row>
    <row r="106" spans="1:10" x14ac:dyDescent="0.25">
      <c r="A106" s="59"/>
      <c r="B106" s="147" t="s">
        <v>56</v>
      </c>
      <c r="C106" s="4" t="s">
        <v>6</v>
      </c>
      <c r="D106" s="66" t="s">
        <v>162</v>
      </c>
      <c r="E106" s="5"/>
      <c r="G106" s="147" t="s">
        <v>56</v>
      </c>
      <c r="H106" s="4" t="s">
        <v>6</v>
      </c>
      <c r="I106" s="5"/>
      <c r="J106" s="5"/>
    </row>
    <row r="107" spans="1:10" ht="16.5" thickBot="1" x14ac:dyDescent="0.3">
      <c r="A107" s="59"/>
      <c r="B107" s="184" t="s">
        <v>7</v>
      </c>
      <c r="C107" s="184"/>
      <c r="D107" s="184"/>
      <c r="E107" s="184"/>
      <c r="G107" s="184" t="s">
        <v>8</v>
      </c>
      <c r="H107" s="184"/>
      <c r="I107" s="184"/>
      <c r="J107" s="184"/>
    </row>
    <row r="108" spans="1:10" x14ac:dyDescent="0.25">
      <c r="A108" s="59"/>
      <c r="B108" s="7" t="s">
        <v>57</v>
      </c>
      <c r="C108" s="7" t="s">
        <v>58</v>
      </c>
      <c r="D108" s="8" t="s">
        <v>59</v>
      </c>
      <c r="E108" s="9" t="s">
        <v>12</v>
      </c>
      <c r="G108" s="7" t="s">
        <v>57</v>
      </c>
      <c r="H108" s="7" t="s">
        <v>58</v>
      </c>
      <c r="I108" s="8" t="s">
        <v>59</v>
      </c>
      <c r="J108" s="9" t="s">
        <v>12</v>
      </c>
    </row>
    <row r="109" spans="1:10" x14ac:dyDescent="0.25">
      <c r="A109" s="59"/>
      <c r="B109" s="75" t="s">
        <v>60</v>
      </c>
      <c r="C109" s="76">
        <v>5.35</v>
      </c>
      <c r="D109" s="77">
        <v>600</v>
      </c>
      <c r="E109" s="69">
        <f>D109*C109</f>
        <v>3210</v>
      </c>
      <c r="G109" s="16"/>
      <c r="H109" s="17"/>
      <c r="I109" s="18"/>
      <c r="J109" s="18"/>
    </row>
    <row r="110" spans="1:10" x14ac:dyDescent="0.25">
      <c r="A110" s="59"/>
      <c r="B110" s="75" t="s">
        <v>61</v>
      </c>
      <c r="C110" s="76">
        <v>321</v>
      </c>
      <c r="D110" s="77">
        <v>2</v>
      </c>
      <c r="E110" s="69">
        <f>C110*D110*3</f>
        <v>1926</v>
      </c>
      <c r="G110" s="16"/>
      <c r="H110" s="17"/>
      <c r="I110" s="18"/>
      <c r="J110" s="18"/>
    </row>
    <row r="111" spans="1:10" x14ac:dyDescent="0.25">
      <c r="A111" s="59"/>
      <c r="B111" s="75" t="s">
        <v>62</v>
      </c>
      <c r="C111" s="76">
        <v>642</v>
      </c>
      <c r="D111" s="77">
        <v>1</v>
      </c>
      <c r="E111" s="69">
        <f>C111*D111*3</f>
        <v>1926</v>
      </c>
      <c r="G111" s="16"/>
      <c r="H111" s="17"/>
      <c r="I111" s="18"/>
      <c r="J111" s="18"/>
    </row>
    <row r="112" spans="1:10" x14ac:dyDescent="0.25">
      <c r="A112" s="59"/>
      <c r="B112" s="75" t="s">
        <v>63</v>
      </c>
      <c r="C112" s="76">
        <v>1765.5</v>
      </c>
      <c r="D112" s="79">
        <v>1</v>
      </c>
      <c r="E112" s="69">
        <f>C112*D112*2</f>
        <v>3531</v>
      </c>
      <c r="G112" s="16"/>
      <c r="H112" s="17"/>
      <c r="I112" s="18"/>
      <c r="J112" s="18"/>
    </row>
    <row r="113" spans="1:10" x14ac:dyDescent="0.25">
      <c r="A113" s="59"/>
      <c r="B113" s="75" t="s">
        <v>64</v>
      </c>
      <c r="C113" s="76">
        <v>10.7</v>
      </c>
      <c r="D113" s="79">
        <v>50</v>
      </c>
      <c r="E113" s="69">
        <f t="shared" ref="E113:E118" si="5">C113*D113</f>
        <v>535</v>
      </c>
      <c r="G113" s="16"/>
      <c r="H113" s="17"/>
      <c r="I113" s="18"/>
      <c r="J113" s="18"/>
    </row>
    <row r="114" spans="1:10" x14ac:dyDescent="0.25">
      <c r="A114" s="59"/>
      <c r="B114" s="75" t="s">
        <v>65</v>
      </c>
      <c r="C114" s="76">
        <v>909.5</v>
      </c>
      <c r="D114" s="79">
        <v>1</v>
      </c>
      <c r="E114" s="69">
        <f t="shared" si="5"/>
        <v>909.5</v>
      </c>
      <c r="G114" s="16"/>
      <c r="H114" s="17"/>
      <c r="I114" s="18"/>
      <c r="J114" s="18"/>
    </row>
    <row r="115" spans="1:10" x14ac:dyDescent="0.25">
      <c r="A115" s="59"/>
      <c r="B115" s="75" t="s">
        <v>66</v>
      </c>
      <c r="C115" s="76">
        <v>6.42</v>
      </c>
      <c r="D115" s="79">
        <v>5</v>
      </c>
      <c r="E115" s="69">
        <f t="shared" si="5"/>
        <v>32.1</v>
      </c>
      <c r="G115" s="16"/>
      <c r="H115" s="17"/>
      <c r="I115" s="18"/>
      <c r="J115" s="18"/>
    </row>
    <row r="116" spans="1:10" x14ac:dyDescent="0.25">
      <c r="A116" s="59"/>
      <c r="B116" s="75" t="s">
        <v>67</v>
      </c>
      <c r="C116" s="76">
        <v>1.6</v>
      </c>
      <c r="D116" s="79">
        <v>20</v>
      </c>
      <c r="E116" s="69">
        <f t="shared" si="5"/>
        <v>32</v>
      </c>
      <c r="G116" s="16"/>
      <c r="H116" s="17"/>
      <c r="I116" s="18"/>
      <c r="J116" s="18"/>
    </row>
    <row r="117" spans="1:10" x14ac:dyDescent="0.25">
      <c r="A117" s="59"/>
      <c r="B117" s="75" t="s">
        <v>68</v>
      </c>
      <c r="C117" s="76">
        <v>58.85</v>
      </c>
      <c r="D117" s="79">
        <v>3</v>
      </c>
      <c r="E117" s="69">
        <f t="shared" si="5"/>
        <v>176.55</v>
      </c>
      <c r="G117" s="16"/>
      <c r="H117" s="17"/>
      <c r="I117" s="18"/>
      <c r="J117" s="18"/>
    </row>
    <row r="118" spans="1:10" x14ac:dyDescent="0.25">
      <c r="A118" s="59"/>
      <c r="B118" s="75" t="s">
        <v>69</v>
      </c>
      <c r="C118" s="76">
        <v>58.85</v>
      </c>
      <c r="D118" s="79">
        <v>2</v>
      </c>
      <c r="E118" s="69">
        <f t="shared" si="5"/>
        <v>117.7</v>
      </c>
      <c r="G118" s="16"/>
      <c r="H118" s="17"/>
      <c r="I118" s="18"/>
      <c r="J118" s="18"/>
    </row>
    <row r="119" spans="1:10" x14ac:dyDescent="0.25">
      <c r="A119" s="59"/>
      <c r="B119" s="75" t="s">
        <v>70</v>
      </c>
      <c r="C119" s="76">
        <v>192.6</v>
      </c>
      <c r="D119" s="79">
        <v>6</v>
      </c>
      <c r="E119" s="69">
        <f>C119*D119*2</f>
        <v>2311.1999999999998</v>
      </c>
      <c r="G119" s="16"/>
      <c r="H119" s="17"/>
      <c r="I119" s="18"/>
      <c r="J119" s="18"/>
    </row>
    <row r="120" spans="1:10" ht="15.75" x14ac:dyDescent="0.25">
      <c r="A120" s="59"/>
      <c r="B120" s="75"/>
      <c r="C120" s="76"/>
      <c r="D120" s="79"/>
      <c r="E120" s="49">
        <f>SUM(E109:E119)</f>
        <v>14707.05</v>
      </c>
      <c r="G120" s="185" t="s">
        <v>19</v>
      </c>
      <c r="H120" s="186"/>
      <c r="I120" s="187"/>
      <c r="J120" s="25">
        <f>SUM(J109:J119)</f>
        <v>0</v>
      </c>
    </row>
    <row r="121" spans="1:10" x14ac:dyDescent="0.25">
      <c r="A121" s="59"/>
      <c r="B121" s="80"/>
      <c r="C121" s="81"/>
      <c r="D121" s="82"/>
      <c r="E121" s="83"/>
      <c r="H121" s="188" t="s">
        <v>20</v>
      </c>
      <c r="I121" s="188"/>
      <c r="J121" s="27"/>
    </row>
    <row r="122" spans="1:10" x14ac:dyDescent="0.25">
      <c r="A122" s="59"/>
      <c r="B122" s="80"/>
      <c r="C122" s="81"/>
      <c r="D122" s="82"/>
      <c r="E122" s="83"/>
      <c r="H122" s="31"/>
      <c r="I122" s="31"/>
      <c r="J122" s="32"/>
    </row>
    <row r="123" spans="1:10" x14ac:dyDescent="0.25">
      <c r="A123" s="59"/>
      <c r="B123" s="80"/>
      <c r="C123" s="81"/>
      <c r="D123" s="82"/>
      <c r="E123" s="83"/>
      <c r="H123" s="31"/>
      <c r="I123" s="31"/>
      <c r="J123" s="32"/>
    </row>
    <row r="124" spans="1:10" x14ac:dyDescent="0.25">
      <c r="A124" s="59"/>
      <c r="B124" s="198" t="s">
        <v>32</v>
      </c>
      <c r="C124" s="198"/>
      <c r="D124" s="198"/>
      <c r="E124" s="198"/>
      <c r="G124" s="198" t="s">
        <v>33</v>
      </c>
      <c r="H124" s="198"/>
      <c r="I124" s="198"/>
      <c r="J124" s="50"/>
    </row>
    <row r="125" spans="1:10" x14ac:dyDescent="0.25">
      <c r="A125" s="59"/>
      <c r="B125" s="215" t="s">
        <v>71</v>
      </c>
      <c r="C125" s="216"/>
      <c r="D125" s="216"/>
      <c r="E125" s="164">
        <f>E120+E101+E82+E63+E45+E26</f>
        <v>88242.3</v>
      </c>
      <c r="G125" s="220" t="s">
        <v>71</v>
      </c>
      <c r="H125" s="220"/>
      <c r="I125" s="220"/>
      <c r="J125" s="64">
        <f>'[1]Consolidado Geral - Preparação '!$H$39</f>
        <v>0</v>
      </c>
    </row>
    <row r="126" spans="1:10" x14ac:dyDescent="0.25">
      <c r="A126" s="59"/>
      <c r="B126" s="198" t="s">
        <v>19</v>
      </c>
      <c r="C126" s="198"/>
      <c r="D126" s="198"/>
      <c r="E126" s="84"/>
      <c r="G126" s="198" t="s">
        <v>19</v>
      </c>
      <c r="H126" s="198"/>
      <c r="I126" s="198"/>
      <c r="J126" s="50"/>
    </row>
    <row r="127" spans="1:10" x14ac:dyDescent="0.25">
      <c r="A127" s="59"/>
    </row>
    <row r="128" spans="1:10" x14ac:dyDescent="0.25">
      <c r="A128" s="59"/>
      <c r="B128" s="205" t="s">
        <v>72</v>
      </c>
      <c r="C128" s="206"/>
      <c r="D128" s="207"/>
      <c r="E128" s="55">
        <f>E120+E101+E82+E63+E45+E26</f>
        <v>88242.3</v>
      </c>
    </row>
    <row r="129" spans="1:5" x14ac:dyDescent="0.25">
      <c r="A129" s="59"/>
      <c r="B129" s="199" t="s">
        <v>38</v>
      </c>
      <c r="C129" s="200"/>
      <c r="D129" s="201"/>
      <c r="E129" s="165">
        <f>E128</f>
        <v>88242.3</v>
      </c>
    </row>
    <row r="132" spans="1:5" ht="15.75" thickBot="1" x14ac:dyDescent="0.3">
      <c r="B132" s="178" t="s">
        <v>223</v>
      </c>
    </row>
    <row r="133" spans="1:5" x14ac:dyDescent="0.25">
      <c r="B133" s="7" t="s">
        <v>57</v>
      </c>
      <c r="C133" s="176" t="s">
        <v>225</v>
      </c>
      <c r="D133" s="176" t="s">
        <v>226</v>
      </c>
      <c r="E133" s="176" t="s">
        <v>224</v>
      </c>
    </row>
    <row r="134" spans="1:5" x14ac:dyDescent="0.25">
      <c r="B134" s="75" t="s">
        <v>60</v>
      </c>
      <c r="C134" s="177">
        <v>5.35</v>
      </c>
      <c r="D134" s="177">
        <v>6.5</v>
      </c>
      <c r="E134" s="177">
        <v>6.45</v>
      </c>
    </row>
    <row r="135" spans="1:5" x14ac:dyDescent="0.25">
      <c r="B135" s="75" t="s">
        <v>61</v>
      </c>
      <c r="C135" s="177">
        <v>321</v>
      </c>
      <c r="D135" s="177">
        <v>400</v>
      </c>
      <c r="E135" s="177">
        <v>346</v>
      </c>
    </row>
    <row r="136" spans="1:5" x14ac:dyDescent="0.25">
      <c r="B136" s="75" t="s">
        <v>62</v>
      </c>
      <c r="C136" s="177">
        <v>642</v>
      </c>
      <c r="D136" s="177">
        <v>800</v>
      </c>
      <c r="E136" s="177">
        <v>660</v>
      </c>
    </row>
    <row r="137" spans="1:5" x14ac:dyDescent="0.25">
      <c r="B137" s="75" t="s">
        <v>63</v>
      </c>
      <c r="C137" s="177">
        <v>1765.5</v>
      </c>
      <c r="D137" s="177">
        <v>2250</v>
      </c>
      <c r="E137" s="177">
        <v>1950.5</v>
      </c>
    </row>
    <row r="138" spans="1:5" x14ac:dyDescent="0.25">
      <c r="B138" s="75" t="s">
        <v>64</v>
      </c>
      <c r="C138" s="177">
        <v>10.7</v>
      </c>
      <c r="D138" s="177">
        <v>14.5</v>
      </c>
      <c r="E138" s="177">
        <v>10.95</v>
      </c>
    </row>
    <row r="139" spans="1:5" x14ac:dyDescent="0.25">
      <c r="B139" s="75" t="s">
        <v>65</v>
      </c>
      <c r="C139" s="177">
        <v>909.5</v>
      </c>
      <c r="D139" s="177">
        <v>1150</v>
      </c>
      <c r="E139" s="177">
        <v>949.5</v>
      </c>
    </row>
    <row r="140" spans="1:5" x14ac:dyDescent="0.25">
      <c r="B140" s="75" t="s">
        <v>66</v>
      </c>
      <c r="C140" s="177">
        <v>6.42</v>
      </c>
      <c r="D140" s="177">
        <v>9.5</v>
      </c>
      <c r="E140" s="177">
        <v>7.92</v>
      </c>
    </row>
    <row r="141" spans="1:5" x14ac:dyDescent="0.25">
      <c r="B141" s="75" t="s">
        <v>67</v>
      </c>
      <c r="C141" s="177">
        <v>1.6</v>
      </c>
      <c r="D141" s="177">
        <v>2.2999999999999998</v>
      </c>
      <c r="E141" s="177">
        <v>1.95</v>
      </c>
    </row>
    <row r="142" spans="1:5" x14ac:dyDescent="0.25">
      <c r="B142" s="75" t="s">
        <v>68</v>
      </c>
      <c r="C142" s="177">
        <v>58.85</v>
      </c>
      <c r="D142" s="177">
        <v>75</v>
      </c>
      <c r="E142" s="177">
        <v>61.3</v>
      </c>
    </row>
    <row r="143" spans="1:5" x14ac:dyDescent="0.25">
      <c r="B143" s="75" t="s">
        <v>69</v>
      </c>
      <c r="C143" s="177">
        <v>58.85</v>
      </c>
      <c r="D143" s="177">
        <v>75</v>
      </c>
      <c r="E143" s="177">
        <v>61.3</v>
      </c>
    </row>
    <row r="144" spans="1:5" x14ac:dyDescent="0.25">
      <c r="B144" s="75" t="s">
        <v>70</v>
      </c>
      <c r="C144" s="177">
        <v>192.6</v>
      </c>
      <c r="D144" s="177">
        <v>220</v>
      </c>
      <c r="E144" s="177">
        <v>196.9</v>
      </c>
    </row>
  </sheetData>
  <mergeCells count="38">
    <mergeCell ref="B10:J10"/>
    <mergeCell ref="B13:E13"/>
    <mergeCell ref="G13:J13"/>
    <mergeCell ref="B126:D126"/>
    <mergeCell ref="G126:I126"/>
    <mergeCell ref="H27:I27"/>
    <mergeCell ref="B29:J29"/>
    <mergeCell ref="B32:E32"/>
    <mergeCell ref="G32:J32"/>
    <mergeCell ref="G26:I26"/>
    <mergeCell ref="G82:I82"/>
    <mergeCell ref="H83:I83"/>
    <mergeCell ref="B85:J85"/>
    <mergeCell ref="B88:E88"/>
    <mergeCell ref="G88:J88"/>
    <mergeCell ref="G101:I101"/>
    <mergeCell ref="B128:D128"/>
    <mergeCell ref="B129:D129"/>
    <mergeCell ref="G45:I45"/>
    <mergeCell ref="H46:I46"/>
    <mergeCell ref="B124:E124"/>
    <mergeCell ref="G124:I124"/>
    <mergeCell ref="B125:D125"/>
    <mergeCell ref="G125:I125"/>
    <mergeCell ref="B47:J47"/>
    <mergeCell ref="B50:E50"/>
    <mergeCell ref="G50:J50"/>
    <mergeCell ref="G63:I63"/>
    <mergeCell ref="H64:I64"/>
    <mergeCell ref="B66:J66"/>
    <mergeCell ref="B69:E69"/>
    <mergeCell ref="G69:J69"/>
    <mergeCell ref="H121:I121"/>
    <mergeCell ref="H102:I102"/>
    <mergeCell ref="B104:J104"/>
    <mergeCell ref="B107:E107"/>
    <mergeCell ref="G107:J107"/>
    <mergeCell ref="G120:I120"/>
  </mergeCells>
  <pageMargins left="0.51181102362204722" right="0.51181102362204722" top="0.78740157480314965" bottom="0.78740157480314965" header="0.31496062992125984" footer="0.31496062992125984"/>
  <pageSetup paperSize="9" scale="66" orientation="portrait" horizontalDpi="0" verticalDpi="0" r:id="rId1"/>
  <rowBreaks count="1" manualBreakCount="1">
    <brk id="103" max="9" man="1"/>
  </rowBreaks>
  <colBreaks count="1" manualBreakCount="1">
    <brk id="10"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K16"/>
  <sheetViews>
    <sheetView showGridLines="0" topLeftCell="A10" workbookViewId="0">
      <selection activeCell="C21" sqref="C21"/>
    </sheetView>
  </sheetViews>
  <sheetFormatPr defaultRowHeight="15" x14ac:dyDescent="0.25"/>
  <cols>
    <col min="5" max="5" width="17.7109375" bestFit="1" customWidth="1"/>
    <col min="11" max="11" width="17.7109375" customWidth="1"/>
  </cols>
  <sheetData>
    <row r="7" spans="1:11" ht="21.75" thickBot="1" x14ac:dyDescent="0.4">
      <c r="A7" s="222" t="s">
        <v>7</v>
      </c>
      <c r="B7" s="222"/>
      <c r="C7" s="222"/>
      <c r="D7" s="222"/>
      <c r="E7" s="222"/>
      <c r="G7" s="223" t="s">
        <v>8</v>
      </c>
      <c r="H7" s="223"/>
      <c r="I7" s="223"/>
      <c r="J7" s="223"/>
      <c r="K7" s="223"/>
    </row>
    <row r="8" spans="1:11" ht="18.75" x14ac:dyDescent="0.3">
      <c r="A8" s="224" t="s">
        <v>50</v>
      </c>
      <c r="B8" s="224"/>
      <c r="C8" s="224"/>
      <c r="D8" s="224"/>
      <c r="E8" s="224"/>
      <c r="G8" s="225" t="s">
        <v>50</v>
      </c>
      <c r="H8" s="225"/>
      <c r="I8" s="225"/>
      <c r="J8" s="225"/>
      <c r="K8" s="225"/>
    </row>
    <row r="9" spans="1:11" x14ac:dyDescent="0.25">
      <c r="A9" s="226" t="s">
        <v>51</v>
      </c>
      <c r="B9" s="226"/>
      <c r="C9" s="226"/>
      <c r="D9" s="226"/>
      <c r="E9" s="71" t="e">
        <f>'Passagem Aérea '!$H$172</f>
        <v>#REF!</v>
      </c>
      <c r="G9" s="226" t="s">
        <v>51</v>
      </c>
      <c r="H9" s="226"/>
      <c r="I9" s="226"/>
      <c r="J9" s="226"/>
      <c r="K9" s="71">
        <f>'Passagem Aérea '!O167</f>
        <v>0</v>
      </c>
    </row>
    <row r="10" spans="1:11" x14ac:dyDescent="0.25">
      <c r="A10" s="226" t="s">
        <v>52</v>
      </c>
      <c r="B10" s="226"/>
      <c r="C10" s="226"/>
      <c r="D10" s="226"/>
      <c r="E10" s="71" t="e">
        <f>Hospedagem!#REF!</f>
        <v>#REF!</v>
      </c>
      <c r="G10" s="226" t="s">
        <v>52</v>
      </c>
      <c r="H10" s="226"/>
      <c r="I10" s="226"/>
      <c r="J10" s="226"/>
      <c r="K10" s="71" t="e">
        <f>Hospedagem!#REF!</f>
        <v>#REF!</v>
      </c>
    </row>
    <row r="11" spans="1:11" x14ac:dyDescent="0.25">
      <c r="A11" s="226" t="s">
        <v>53</v>
      </c>
      <c r="B11" s="226"/>
      <c r="C11" s="226"/>
      <c r="D11" s="226"/>
      <c r="E11" s="71" t="e">
        <f>Alimentação!#REF!</f>
        <v>#REF!</v>
      </c>
      <c r="G11" s="226" t="s">
        <v>53</v>
      </c>
      <c r="H11" s="226"/>
      <c r="I11" s="226"/>
      <c r="J11" s="226"/>
      <c r="K11" s="71" t="e">
        <f>Alimentação!#REF!</f>
        <v>#REF!</v>
      </c>
    </row>
    <row r="12" spans="1:11" x14ac:dyDescent="0.25">
      <c r="A12" s="226" t="s">
        <v>54</v>
      </c>
      <c r="B12" s="226"/>
      <c r="C12" s="226"/>
      <c r="D12" s="226"/>
      <c r="E12" s="71" t="e">
        <f>Transporte!#REF!</f>
        <v>#REF!</v>
      </c>
      <c r="G12" s="226" t="s">
        <v>54</v>
      </c>
      <c r="H12" s="226"/>
      <c r="I12" s="226"/>
      <c r="J12" s="226"/>
      <c r="K12" s="71" t="e">
        <f>Transporte!#REF!</f>
        <v>#REF!</v>
      </c>
    </row>
    <row r="13" spans="1:11" x14ac:dyDescent="0.25">
      <c r="A13" s="226" t="s">
        <v>103</v>
      </c>
      <c r="B13" s="226"/>
      <c r="C13" s="226"/>
      <c r="D13" s="226"/>
      <c r="E13" s="71" t="e">
        <f>'Seguro Viagem'!#REF!</f>
        <v>#REF!</v>
      </c>
      <c r="F13" s="72"/>
      <c r="G13" s="226" t="s">
        <v>103</v>
      </c>
      <c r="H13" s="226"/>
      <c r="I13" s="226"/>
      <c r="J13" s="226"/>
      <c r="K13" s="71" t="e">
        <f>'Seguro Viagem'!#REF!</f>
        <v>#REF!</v>
      </c>
    </row>
    <row r="14" spans="1:11" x14ac:dyDescent="0.25">
      <c r="A14" s="86" t="s">
        <v>104</v>
      </c>
      <c r="B14" s="86"/>
      <c r="C14" s="86"/>
      <c r="D14" s="86"/>
      <c r="E14" s="71">
        <f>'Pró-labore'!G100</f>
        <v>40320</v>
      </c>
      <c r="F14" s="72"/>
      <c r="G14" s="166" t="s">
        <v>104</v>
      </c>
      <c r="H14" s="166"/>
      <c r="I14" s="166"/>
      <c r="J14" s="166"/>
      <c r="K14" s="71" t="e">
        <f>'Seguro Viagem'!#REF!</f>
        <v>#REF!</v>
      </c>
    </row>
    <row r="15" spans="1:11" x14ac:dyDescent="0.25">
      <c r="A15" s="126" t="s">
        <v>114</v>
      </c>
      <c r="B15" s="126"/>
      <c r="C15" s="126"/>
      <c r="D15" s="126"/>
      <c r="E15" s="71">
        <f>'Material Esportivo'!E129</f>
        <v>88242.3</v>
      </c>
      <c r="F15" s="72"/>
      <c r="G15" s="166" t="s">
        <v>114</v>
      </c>
      <c r="H15" s="166"/>
      <c r="I15" s="166"/>
      <c r="J15" s="166"/>
      <c r="K15" s="71" t="e">
        <f>'Seguro Viagem'!#REF!</f>
        <v>#REF!</v>
      </c>
    </row>
    <row r="16" spans="1:11" ht="18.75" x14ac:dyDescent="0.3">
      <c r="A16" s="221" t="s">
        <v>19</v>
      </c>
      <c r="B16" s="221"/>
      <c r="C16" s="221"/>
      <c r="D16" s="221"/>
      <c r="E16" s="73" t="e">
        <f>SUM(E9:E15)</f>
        <v>#REF!</v>
      </c>
      <c r="G16" s="221" t="s">
        <v>19</v>
      </c>
      <c r="H16" s="221"/>
      <c r="I16" s="221"/>
      <c r="J16" s="221"/>
      <c r="K16" s="73" t="e">
        <f>SUM(K9:K13)</f>
        <v>#REF!</v>
      </c>
    </row>
  </sheetData>
  <mergeCells count="16">
    <mergeCell ref="G16:J16"/>
    <mergeCell ref="A16:D16"/>
    <mergeCell ref="A7:E7"/>
    <mergeCell ref="G7:K7"/>
    <mergeCell ref="A8:E8"/>
    <mergeCell ref="G8:K8"/>
    <mergeCell ref="A9:D9"/>
    <mergeCell ref="G9:J9"/>
    <mergeCell ref="A13:D13"/>
    <mergeCell ref="G13:J13"/>
    <mergeCell ref="A10:D10"/>
    <mergeCell ref="G10:J10"/>
    <mergeCell ref="A11:D11"/>
    <mergeCell ref="G11:J11"/>
    <mergeCell ref="A12:D12"/>
    <mergeCell ref="G12:J12"/>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opLeftCell="A43" zoomScaleNormal="100" workbookViewId="0">
      <selection activeCell="B64" sqref="B64:G64"/>
    </sheetView>
  </sheetViews>
  <sheetFormatPr defaultRowHeight="18.75" x14ac:dyDescent="0.3"/>
  <cols>
    <col min="1" max="1" width="4.5703125" customWidth="1"/>
    <col min="2" max="2" width="26.85546875" customWidth="1"/>
    <col min="3" max="3" width="22.7109375" bestFit="1" customWidth="1"/>
    <col min="4" max="4" width="14.42578125" bestFit="1" customWidth="1"/>
    <col min="5" max="5" width="13.28515625" bestFit="1" customWidth="1"/>
    <col min="6" max="6" width="12.85546875" bestFit="1" customWidth="1"/>
    <col min="7" max="7" width="12" bestFit="1" customWidth="1"/>
    <col min="8" max="8" width="20.140625" style="129" bestFit="1" customWidth="1"/>
    <col min="257" max="257" width="4.5703125" customWidth="1"/>
    <col min="258" max="258" width="26.5703125" customWidth="1"/>
    <col min="259" max="259" width="26.7109375" customWidth="1"/>
    <col min="260" max="260" width="26.85546875" customWidth="1"/>
    <col min="261" max="261" width="26.140625" customWidth="1"/>
    <col min="262" max="262" width="19.42578125" customWidth="1"/>
    <col min="263" max="263" width="25" customWidth="1"/>
    <col min="264" max="264" width="17.42578125" customWidth="1"/>
    <col min="513" max="513" width="4.5703125" customWidth="1"/>
    <col min="514" max="514" width="26.5703125" customWidth="1"/>
    <col min="515" max="515" width="26.7109375" customWidth="1"/>
    <col min="516" max="516" width="26.85546875" customWidth="1"/>
    <col min="517" max="517" width="26.140625" customWidth="1"/>
    <col min="518" max="518" width="19.42578125" customWidth="1"/>
    <col min="519" max="519" width="25" customWidth="1"/>
    <col min="520" max="520" width="17.42578125" customWidth="1"/>
    <col min="769" max="769" width="4.5703125" customWidth="1"/>
    <col min="770" max="770" width="26.5703125" customWidth="1"/>
    <col min="771" max="771" width="26.7109375" customWidth="1"/>
    <col min="772" max="772" width="26.85546875" customWidth="1"/>
    <col min="773" max="773" width="26.140625" customWidth="1"/>
    <col min="774" max="774" width="19.42578125" customWidth="1"/>
    <col min="775" max="775" width="25" customWidth="1"/>
    <col min="776" max="776" width="17.42578125" customWidth="1"/>
    <col min="1025" max="1025" width="4.5703125" customWidth="1"/>
    <col min="1026" max="1026" width="26.5703125" customWidth="1"/>
    <col min="1027" max="1027" width="26.7109375" customWidth="1"/>
    <col min="1028" max="1028" width="26.85546875" customWidth="1"/>
    <col min="1029" max="1029" width="26.140625" customWidth="1"/>
    <col min="1030" max="1030" width="19.42578125" customWidth="1"/>
    <col min="1031" max="1031" width="25" customWidth="1"/>
    <col min="1032" max="1032" width="17.42578125" customWidth="1"/>
    <col min="1281" max="1281" width="4.5703125" customWidth="1"/>
    <col min="1282" max="1282" width="26.5703125" customWidth="1"/>
    <col min="1283" max="1283" width="26.7109375" customWidth="1"/>
    <col min="1284" max="1284" width="26.85546875" customWidth="1"/>
    <col min="1285" max="1285" width="26.140625" customWidth="1"/>
    <col min="1286" max="1286" width="19.42578125" customWidth="1"/>
    <col min="1287" max="1287" width="25" customWidth="1"/>
    <col min="1288" max="1288" width="17.42578125" customWidth="1"/>
    <col min="1537" max="1537" width="4.5703125" customWidth="1"/>
    <col min="1538" max="1538" width="26.5703125" customWidth="1"/>
    <col min="1539" max="1539" width="26.7109375" customWidth="1"/>
    <col min="1540" max="1540" width="26.85546875" customWidth="1"/>
    <col min="1541" max="1541" width="26.140625" customWidth="1"/>
    <col min="1542" max="1542" width="19.42578125" customWidth="1"/>
    <col min="1543" max="1543" width="25" customWidth="1"/>
    <col min="1544" max="1544" width="17.42578125" customWidth="1"/>
    <col min="1793" max="1793" width="4.5703125" customWidth="1"/>
    <col min="1794" max="1794" width="26.5703125" customWidth="1"/>
    <col min="1795" max="1795" width="26.7109375" customWidth="1"/>
    <col min="1796" max="1796" width="26.85546875" customWidth="1"/>
    <col min="1797" max="1797" width="26.140625" customWidth="1"/>
    <col min="1798" max="1798" width="19.42578125" customWidth="1"/>
    <col min="1799" max="1799" width="25" customWidth="1"/>
    <col min="1800" max="1800" width="17.42578125" customWidth="1"/>
    <col min="2049" max="2049" width="4.5703125" customWidth="1"/>
    <col min="2050" max="2050" width="26.5703125" customWidth="1"/>
    <col min="2051" max="2051" width="26.7109375" customWidth="1"/>
    <col min="2052" max="2052" width="26.85546875" customWidth="1"/>
    <col min="2053" max="2053" width="26.140625" customWidth="1"/>
    <col min="2054" max="2054" width="19.42578125" customWidth="1"/>
    <col min="2055" max="2055" width="25" customWidth="1"/>
    <col min="2056" max="2056" width="17.42578125" customWidth="1"/>
    <col min="2305" max="2305" width="4.5703125" customWidth="1"/>
    <col min="2306" max="2306" width="26.5703125" customWidth="1"/>
    <col min="2307" max="2307" width="26.7109375" customWidth="1"/>
    <col min="2308" max="2308" width="26.85546875" customWidth="1"/>
    <col min="2309" max="2309" width="26.140625" customWidth="1"/>
    <col min="2310" max="2310" width="19.42578125" customWidth="1"/>
    <col min="2311" max="2311" width="25" customWidth="1"/>
    <col min="2312" max="2312" width="17.42578125" customWidth="1"/>
    <col min="2561" max="2561" width="4.5703125" customWidth="1"/>
    <col min="2562" max="2562" width="26.5703125" customWidth="1"/>
    <col min="2563" max="2563" width="26.7109375" customWidth="1"/>
    <col min="2564" max="2564" width="26.85546875" customWidth="1"/>
    <col min="2565" max="2565" width="26.140625" customWidth="1"/>
    <col min="2566" max="2566" width="19.42578125" customWidth="1"/>
    <col min="2567" max="2567" width="25" customWidth="1"/>
    <col min="2568" max="2568" width="17.42578125" customWidth="1"/>
    <col min="2817" max="2817" width="4.5703125" customWidth="1"/>
    <col min="2818" max="2818" width="26.5703125" customWidth="1"/>
    <col min="2819" max="2819" width="26.7109375" customWidth="1"/>
    <col min="2820" max="2820" width="26.85546875" customWidth="1"/>
    <col min="2821" max="2821" width="26.140625" customWidth="1"/>
    <col min="2822" max="2822" width="19.42578125" customWidth="1"/>
    <col min="2823" max="2823" width="25" customWidth="1"/>
    <col min="2824" max="2824" width="17.42578125" customWidth="1"/>
    <col min="3073" max="3073" width="4.5703125" customWidth="1"/>
    <col min="3074" max="3074" width="26.5703125" customWidth="1"/>
    <col min="3075" max="3075" width="26.7109375" customWidth="1"/>
    <col min="3076" max="3076" width="26.85546875" customWidth="1"/>
    <col min="3077" max="3077" width="26.140625" customWidth="1"/>
    <col min="3078" max="3078" width="19.42578125" customWidth="1"/>
    <col min="3079" max="3079" width="25" customWidth="1"/>
    <col min="3080" max="3080" width="17.42578125" customWidth="1"/>
    <col min="3329" max="3329" width="4.5703125" customWidth="1"/>
    <col min="3330" max="3330" width="26.5703125" customWidth="1"/>
    <col min="3331" max="3331" width="26.7109375" customWidth="1"/>
    <col min="3332" max="3332" width="26.85546875" customWidth="1"/>
    <col min="3333" max="3333" width="26.140625" customWidth="1"/>
    <col min="3334" max="3334" width="19.42578125" customWidth="1"/>
    <col min="3335" max="3335" width="25" customWidth="1"/>
    <col min="3336" max="3336" width="17.42578125" customWidth="1"/>
    <col min="3585" max="3585" width="4.5703125" customWidth="1"/>
    <col min="3586" max="3586" width="26.5703125" customWidth="1"/>
    <col min="3587" max="3587" width="26.7109375" customWidth="1"/>
    <col min="3588" max="3588" width="26.85546875" customWidth="1"/>
    <col min="3589" max="3589" width="26.140625" customWidth="1"/>
    <col min="3590" max="3590" width="19.42578125" customWidth="1"/>
    <col min="3591" max="3591" width="25" customWidth="1"/>
    <col min="3592" max="3592" width="17.42578125" customWidth="1"/>
    <col min="3841" max="3841" width="4.5703125" customWidth="1"/>
    <col min="3842" max="3842" width="26.5703125" customWidth="1"/>
    <col min="3843" max="3843" width="26.7109375" customWidth="1"/>
    <col min="3844" max="3844" width="26.85546875" customWidth="1"/>
    <col min="3845" max="3845" width="26.140625" customWidth="1"/>
    <col min="3846" max="3846" width="19.42578125" customWidth="1"/>
    <col min="3847" max="3847" width="25" customWidth="1"/>
    <col min="3848" max="3848" width="17.42578125" customWidth="1"/>
    <col min="4097" max="4097" width="4.5703125" customWidth="1"/>
    <col min="4098" max="4098" width="26.5703125" customWidth="1"/>
    <col min="4099" max="4099" width="26.7109375" customWidth="1"/>
    <col min="4100" max="4100" width="26.85546875" customWidth="1"/>
    <col min="4101" max="4101" width="26.140625" customWidth="1"/>
    <col min="4102" max="4102" width="19.42578125" customWidth="1"/>
    <col min="4103" max="4103" width="25" customWidth="1"/>
    <col min="4104" max="4104" width="17.42578125" customWidth="1"/>
    <col min="4353" max="4353" width="4.5703125" customWidth="1"/>
    <col min="4354" max="4354" width="26.5703125" customWidth="1"/>
    <col min="4355" max="4355" width="26.7109375" customWidth="1"/>
    <col min="4356" max="4356" width="26.85546875" customWidth="1"/>
    <col min="4357" max="4357" width="26.140625" customWidth="1"/>
    <col min="4358" max="4358" width="19.42578125" customWidth="1"/>
    <col min="4359" max="4359" width="25" customWidth="1"/>
    <col min="4360" max="4360" width="17.42578125" customWidth="1"/>
    <col min="4609" max="4609" width="4.5703125" customWidth="1"/>
    <col min="4610" max="4610" width="26.5703125" customWidth="1"/>
    <col min="4611" max="4611" width="26.7109375" customWidth="1"/>
    <col min="4612" max="4612" width="26.85546875" customWidth="1"/>
    <col min="4613" max="4613" width="26.140625" customWidth="1"/>
    <col min="4614" max="4614" width="19.42578125" customWidth="1"/>
    <col min="4615" max="4615" width="25" customWidth="1"/>
    <col min="4616" max="4616" width="17.42578125" customWidth="1"/>
    <col min="4865" max="4865" width="4.5703125" customWidth="1"/>
    <col min="4866" max="4866" width="26.5703125" customWidth="1"/>
    <col min="4867" max="4867" width="26.7109375" customWidth="1"/>
    <col min="4868" max="4868" width="26.85546875" customWidth="1"/>
    <col min="4869" max="4869" width="26.140625" customWidth="1"/>
    <col min="4870" max="4870" width="19.42578125" customWidth="1"/>
    <col min="4871" max="4871" width="25" customWidth="1"/>
    <col min="4872" max="4872" width="17.42578125" customWidth="1"/>
    <col min="5121" max="5121" width="4.5703125" customWidth="1"/>
    <col min="5122" max="5122" width="26.5703125" customWidth="1"/>
    <col min="5123" max="5123" width="26.7109375" customWidth="1"/>
    <col min="5124" max="5124" width="26.85546875" customWidth="1"/>
    <col min="5125" max="5125" width="26.140625" customWidth="1"/>
    <col min="5126" max="5126" width="19.42578125" customWidth="1"/>
    <col min="5127" max="5127" width="25" customWidth="1"/>
    <col min="5128" max="5128" width="17.42578125" customWidth="1"/>
    <col min="5377" max="5377" width="4.5703125" customWidth="1"/>
    <col min="5378" max="5378" width="26.5703125" customWidth="1"/>
    <col min="5379" max="5379" width="26.7109375" customWidth="1"/>
    <col min="5380" max="5380" width="26.85546875" customWidth="1"/>
    <col min="5381" max="5381" width="26.140625" customWidth="1"/>
    <col min="5382" max="5382" width="19.42578125" customWidth="1"/>
    <col min="5383" max="5383" width="25" customWidth="1"/>
    <col min="5384" max="5384" width="17.42578125" customWidth="1"/>
    <col min="5633" max="5633" width="4.5703125" customWidth="1"/>
    <col min="5634" max="5634" width="26.5703125" customWidth="1"/>
    <col min="5635" max="5635" width="26.7109375" customWidth="1"/>
    <col min="5636" max="5636" width="26.85546875" customWidth="1"/>
    <col min="5637" max="5637" width="26.140625" customWidth="1"/>
    <col min="5638" max="5638" width="19.42578125" customWidth="1"/>
    <col min="5639" max="5639" width="25" customWidth="1"/>
    <col min="5640" max="5640" width="17.42578125" customWidth="1"/>
    <col min="5889" max="5889" width="4.5703125" customWidth="1"/>
    <col min="5890" max="5890" width="26.5703125" customWidth="1"/>
    <col min="5891" max="5891" width="26.7109375" customWidth="1"/>
    <col min="5892" max="5892" width="26.85546875" customWidth="1"/>
    <col min="5893" max="5893" width="26.140625" customWidth="1"/>
    <col min="5894" max="5894" width="19.42578125" customWidth="1"/>
    <col min="5895" max="5895" width="25" customWidth="1"/>
    <col min="5896" max="5896" width="17.42578125" customWidth="1"/>
    <col min="6145" max="6145" width="4.5703125" customWidth="1"/>
    <col min="6146" max="6146" width="26.5703125" customWidth="1"/>
    <col min="6147" max="6147" width="26.7109375" customWidth="1"/>
    <col min="6148" max="6148" width="26.85546875" customWidth="1"/>
    <col min="6149" max="6149" width="26.140625" customWidth="1"/>
    <col min="6150" max="6150" width="19.42578125" customWidth="1"/>
    <col min="6151" max="6151" width="25" customWidth="1"/>
    <col min="6152" max="6152" width="17.42578125" customWidth="1"/>
    <col min="6401" max="6401" width="4.5703125" customWidth="1"/>
    <col min="6402" max="6402" width="26.5703125" customWidth="1"/>
    <col min="6403" max="6403" width="26.7109375" customWidth="1"/>
    <col min="6404" max="6404" width="26.85546875" customWidth="1"/>
    <col min="6405" max="6405" width="26.140625" customWidth="1"/>
    <col min="6406" max="6406" width="19.42578125" customWidth="1"/>
    <col min="6407" max="6407" width="25" customWidth="1"/>
    <col min="6408" max="6408" width="17.42578125" customWidth="1"/>
    <col min="6657" max="6657" width="4.5703125" customWidth="1"/>
    <col min="6658" max="6658" width="26.5703125" customWidth="1"/>
    <col min="6659" max="6659" width="26.7109375" customWidth="1"/>
    <col min="6660" max="6660" width="26.85546875" customWidth="1"/>
    <col min="6661" max="6661" width="26.140625" customWidth="1"/>
    <col min="6662" max="6662" width="19.42578125" customWidth="1"/>
    <col min="6663" max="6663" width="25" customWidth="1"/>
    <col min="6664" max="6664" width="17.42578125" customWidth="1"/>
    <col min="6913" max="6913" width="4.5703125" customWidth="1"/>
    <col min="6914" max="6914" width="26.5703125" customWidth="1"/>
    <col min="6915" max="6915" width="26.7109375" customWidth="1"/>
    <col min="6916" max="6916" width="26.85546875" customWidth="1"/>
    <col min="6917" max="6917" width="26.140625" customWidth="1"/>
    <col min="6918" max="6918" width="19.42578125" customWidth="1"/>
    <col min="6919" max="6919" width="25" customWidth="1"/>
    <col min="6920" max="6920" width="17.42578125" customWidth="1"/>
    <col min="7169" max="7169" width="4.5703125" customWidth="1"/>
    <col min="7170" max="7170" width="26.5703125" customWidth="1"/>
    <col min="7171" max="7171" width="26.7109375" customWidth="1"/>
    <col min="7172" max="7172" width="26.85546875" customWidth="1"/>
    <col min="7173" max="7173" width="26.140625" customWidth="1"/>
    <col min="7174" max="7174" width="19.42578125" customWidth="1"/>
    <col min="7175" max="7175" width="25" customWidth="1"/>
    <col min="7176" max="7176" width="17.42578125" customWidth="1"/>
    <col min="7425" max="7425" width="4.5703125" customWidth="1"/>
    <col min="7426" max="7426" width="26.5703125" customWidth="1"/>
    <col min="7427" max="7427" width="26.7109375" customWidth="1"/>
    <col min="7428" max="7428" width="26.85546875" customWidth="1"/>
    <col min="7429" max="7429" width="26.140625" customWidth="1"/>
    <col min="7430" max="7430" width="19.42578125" customWidth="1"/>
    <col min="7431" max="7431" width="25" customWidth="1"/>
    <col min="7432" max="7432" width="17.42578125" customWidth="1"/>
    <col min="7681" max="7681" width="4.5703125" customWidth="1"/>
    <col min="7682" max="7682" width="26.5703125" customWidth="1"/>
    <col min="7683" max="7683" width="26.7109375" customWidth="1"/>
    <col min="7684" max="7684" width="26.85546875" customWidth="1"/>
    <col min="7685" max="7685" width="26.140625" customWidth="1"/>
    <col min="7686" max="7686" width="19.42578125" customWidth="1"/>
    <col min="7687" max="7687" width="25" customWidth="1"/>
    <col min="7688" max="7688" width="17.42578125" customWidth="1"/>
    <col min="7937" max="7937" width="4.5703125" customWidth="1"/>
    <col min="7938" max="7938" width="26.5703125" customWidth="1"/>
    <col min="7939" max="7939" width="26.7109375" customWidth="1"/>
    <col min="7940" max="7940" width="26.85546875" customWidth="1"/>
    <col min="7941" max="7941" width="26.140625" customWidth="1"/>
    <col min="7942" max="7942" width="19.42578125" customWidth="1"/>
    <col min="7943" max="7943" width="25" customWidth="1"/>
    <col min="7944" max="7944" width="17.42578125" customWidth="1"/>
    <col min="8193" max="8193" width="4.5703125" customWidth="1"/>
    <col min="8194" max="8194" width="26.5703125" customWidth="1"/>
    <col min="8195" max="8195" width="26.7109375" customWidth="1"/>
    <col min="8196" max="8196" width="26.85546875" customWidth="1"/>
    <col min="8197" max="8197" width="26.140625" customWidth="1"/>
    <col min="8198" max="8198" width="19.42578125" customWidth="1"/>
    <col min="8199" max="8199" width="25" customWidth="1"/>
    <col min="8200" max="8200" width="17.42578125" customWidth="1"/>
    <col min="8449" max="8449" width="4.5703125" customWidth="1"/>
    <col min="8450" max="8450" width="26.5703125" customWidth="1"/>
    <col min="8451" max="8451" width="26.7109375" customWidth="1"/>
    <col min="8452" max="8452" width="26.85546875" customWidth="1"/>
    <col min="8453" max="8453" width="26.140625" customWidth="1"/>
    <col min="8454" max="8454" width="19.42578125" customWidth="1"/>
    <col min="8455" max="8455" width="25" customWidth="1"/>
    <col min="8456" max="8456" width="17.42578125" customWidth="1"/>
    <col min="8705" max="8705" width="4.5703125" customWidth="1"/>
    <col min="8706" max="8706" width="26.5703125" customWidth="1"/>
    <col min="8707" max="8707" width="26.7109375" customWidth="1"/>
    <col min="8708" max="8708" width="26.85546875" customWidth="1"/>
    <col min="8709" max="8709" width="26.140625" customWidth="1"/>
    <col min="8710" max="8710" width="19.42578125" customWidth="1"/>
    <col min="8711" max="8711" width="25" customWidth="1"/>
    <col min="8712" max="8712" width="17.42578125" customWidth="1"/>
    <col min="8961" max="8961" width="4.5703125" customWidth="1"/>
    <col min="8962" max="8962" width="26.5703125" customWidth="1"/>
    <col min="8963" max="8963" width="26.7109375" customWidth="1"/>
    <col min="8964" max="8964" width="26.85546875" customWidth="1"/>
    <col min="8965" max="8965" width="26.140625" customWidth="1"/>
    <col min="8966" max="8966" width="19.42578125" customWidth="1"/>
    <col min="8967" max="8967" width="25" customWidth="1"/>
    <col min="8968" max="8968" width="17.42578125" customWidth="1"/>
    <col min="9217" max="9217" width="4.5703125" customWidth="1"/>
    <col min="9218" max="9218" width="26.5703125" customWidth="1"/>
    <col min="9219" max="9219" width="26.7109375" customWidth="1"/>
    <col min="9220" max="9220" width="26.85546875" customWidth="1"/>
    <col min="9221" max="9221" width="26.140625" customWidth="1"/>
    <col min="9222" max="9222" width="19.42578125" customWidth="1"/>
    <col min="9223" max="9223" width="25" customWidth="1"/>
    <col min="9224" max="9224" width="17.42578125" customWidth="1"/>
    <col min="9473" max="9473" width="4.5703125" customWidth="1"/>
    <col min="9474" max="9474" width="26.5703125" customWidth="1"/>
    <col min="9475" max="9475" width="26.7109375" customWidth="1"/>
    <col min="9476" max="9476" width="26.85546875" customWidth="1"/>
    <col min="9477" max="9477" width="26.140625" customWidth="1"/>
    <col min="9478" max="9478" width="19.42578125" customWidth="1"/>
    <col min="9479" max="9479" width="25" customWidth="1"/>
    <col min="9480" max="9480" width="17.42578125" customWidth="1"/>
    <col min="9729" max="9729" width="4.5703125" customWidth="1"/>
    <col min="9730" max="9730" width="26.5703125" customWidth="1"/>
    <col min="9731" max="9731" width="26.7109375" customWidth="1"/>
    <col min="9732" max="9732" width="26.85546875" customWidth="1"/>
    <col min="9733" max="9733" width="26.140625" customWidth="1"/>
    <col min="9734" max="9734" width="19.42578125" customWidth="1"/>
    <col min="9735" max="9735" width="25" customWidth="1"/>
    <col min="9736" max="9736" width="17.42578125" customWidth="1"/>
    <col min="9985" max="9985" width="4.5703125" customWidth="1"/>
    <col min="9986" max="9986" width="26.5703125" customWidth="1"/>
    <col min="9987" max="9987" width="26.7109375" customWidth="1"/>
    <col min="9988" max="9988" width="26.85546875" customWidth="1"/>
    <col min="9989" max="9989" width="26.140625" customWidth="1"/>
    <col min="9990" max="9990" width="19.42578125" customWidth="1"/>
    <col min="9991" max="9991" width="25" customWidth="1"/>
    <col min="9992" max="9992" width="17.42578125" customWidth="1"/>
    <col min="10241" max="10241" width="4.5703125" customWidth="1"/>
    <col min="10242" max="10242" width="26.5703125" customWidth="1"/>
    <col min="10243" max="10243" width="26.7109375" customWidth="1"/>
    <col min="10244" max="10244" width="26.85546875" customWidth="1"/>
    <col min="10245" max="10245" width="26.140625" customWidth="1"/>
    <col min="10246" max="10246" width="19.42578125" customWidth="1"/>
    <col min="10247" max="10247" width="25" customWidth="1"/>
    <col min="10248" max="10248" width="17.42578125" customWidth="1"/>
    <col min="10497" max="10497" width="4.5703125" customWidth="1"/>
    <col min="10498" max="10498" width="26.5703125" customWidth="1"/>
    <col min="10499" max="10499" width="26.7109375" customWidth="1"/>
    <col min="10500" max="10500" width="26.85546875" customWidth="1"/>
    <col min="10501" max="10501" width="26.140625" customWidth="1"/>
    <col min="10502" max="10502" width="19.42578125" customWidth="1"/>
    <col min="10503" max="10503" width="25" customWidth="1"/>
    <col min="10504" max="10504" width="17.42578125" customWidth="1"/>
    <col min="10753" max="10753" width="4.5703125" customWidth="1"/>
    <col min="10754" max="10754" width="26.5703125" customWidth="1"/>
    <col min="10755" max="10755" width="26.7109375" customWidth="1"/>
    <col min="10756" max="10756" width="26.85546875" customWidth="1"/>
    <col min="10757" max="10757" width="26.140625" customWidth="1"/>
    <col min="10758" max="10758" width="19.42578125" customWidth="1"/>
    <col min="10759" max="10759" width="25" customWidth="1"/>
    <col min="10760" max="10760" width="17.42578125" customWidth="1"/>
    <col min="11009" max="11009" width="4.5703125" customWidth="1"/>
    <col min="11010" max="11010" width="26.5703125" customWidth="1"/>
    <col min="11011" max="11011" width="26.7109375" customWidth="1"/>
    <col min="11012" max="11012" width="26.85546875" customWidth="1"/>
    <col min="11013" max="11013" width="26.140625" customWidth="1"/>
    <col min="11014" max="11014" width="19.42578125" customWidth="1"/>
    <col min="11015" max="11015" width="25" customWidth="1"/>
    <col min="11016" max="11016" width="17.42578125" customWidth="1"/>
    <col min="11265" max="11265" width="4.5703125" customWidth="1"/>
    <col min="11266" max="11266" width="26.5703125" customWidth="1"/>
    <col min="11267" max="11267" width="26.7109375" customWidth="1"/>
    <col min="11268" max="11268" width="26.85546875" customWidth="1"/>
    <col min="11269" max="11269" width="26.140625" customWidth="1"/>
    <col min="11270" max="11270" width="19.42578125" customWidth="1"/>
    <col min="11271" max="11271" width="25" customWidth="1"/>
    <col min="11272" max="11272" width="17.42578125" customWidth="1"/>
    <col min="11521" max="11521" width="4.5703125" customWidth="1"/>
    <col min="11522" max="11522" width="26.5703125" customWidth="1"/>
    <col min="11523" max="11523" width="26.7109375" customWidth="1"/>
    <col min="11524" max="11524" width="26.85546875" customWidth="1"/>
    <col min="11525" max="11525" width="26.140625" customWidth="1"/>
    <col min="11526" max="11526" width="19.42578125" customWidth="1"/>
    <col min="11527" max="11527" width="25" customWidth="1"/>
    <col min="11528" max="11528" width="17.42578125" customWidth="1"/>
    <col min="11777" max="11777" width="4.5703125" customWidth="1"/>
    <col min="11778" max="11778" width="26.5703125" customWidth="1"/>
    <col min="11779" max="11779" width="26.7109375" customWidth="1"/>
    <col min="11780" max="11780" width="26.85546875" customWidth="1"/>
    <col min="11781" max="11781" width="26.140625" customWidth="1"/>
    <col min="11782" max="11782" width="19.42578125" customWidth="1"/>
    <col min="11783" max="11783" width="25" customWidth="1"/>
    <col min="11784" max="11784" width="17.42578125" customWidth="1"/>
    <col min="12033" max="12033" width="4.5703125" customWidth="1"/>
    <col min="12034" max="12034" width="26.5703125" customWidth="1"/>
    <col min="12035" max="12035" width="26.7109375" customWidth="1"/>
    <col min="12036" max="12036" width="26.85546875" customWidth="1"/>
    <col min="12037" max="12037" width="26.140625" customWidth="1"/>
    <col min="12038" max="12038" width="19.42578125" customWidth="1"/>
    <col min="12039" max="12039" width="25" customWidth="1"/>
    <col min="12040" max="12040" width="17.42578125" customWidth="1"/>
    <col min="12289" max="12289" width="4.5703125" customWidth="1"/>
    <col min="12290" max="12290" width="26.5703125" customWidth="1"/>
    <col min="12291" max="12291" width="26.7109375" customWidth="1"/>
    <col min="12292" max="12292" width="26.85546875" customWidth="1"/>
    <col min="12293" max="12293" width="26.140625" customWidth="1"/>
    <col min="12294" max="12294" width="19.42578125" customWidth="1"/>
    <col min="12295" max="12295" width="25" customWidth="1"/>
    <col min="12296" max="12296" width="17.42578125" customWidth="1"/>
    <col min="12545" max="12545" width="4.5703125" customWidth="1"/>
    <col min="12546" max="12546" width="26.5703125" customWidth="1"/>
    <col min="12547" max="12547" width="26.7109375" customWidth="1"/>
    <col min="12548" max="12548" width="26.85546875" customWidth="1"/>
    <col min="12549" max="12549" width="26.140625" customWidth="1"/>
    <col min="12550" max="12550" width="19.42578125" customWidth="1"/>
    <col min="12551" max="12551" width="25" customWidth="1"/>
    <col min="12552" max="12552" width="17.42578125" customWidth="1"/>
    <col min="12801" max="12801" width="4.5703125" customWidth="1"/>
    <col min="12802" max="12802" width="26.5703125" customWidth="1"/>
    <col min="12803" max="12803" width="26.7109375" customWidth="1"/>
    <col min="12804" max="12804" width="26.85546875" customWidth="1"/>
    <col min="12805" max="12805" width="26.140625" customWidth="1"/>
    <col min="12806" max="12806" width="19.42578125" customWidth="1"/>
    <col min="12807" max="12807" width="25" customWidth="1"/>
    <col min="12808" max="12808" width="17.42578125" customWidth="1"/>
    <col min="13057" max="13057" width="4.5703125" customWidth="1"/>
    <col min="13058" max="13058" width="26.5703125" customWidth="1"/>
    <col min="13059" max="13059" width="26.7109375" customWidth="1"/>
    <col min="13060" max="13060" width="26.85546875" customWidth="1"/>
    <col min="13061" max="13061" width="26.140625" customWidth="1"/>
    <col min="13062" max="13062" width="19.42578125" customWidth="1"/>
    <col min="13063" max="13063" width="25" customWidth="1"/>
    <col min="13064" max="13064" width="17.42578125" customWidth="1"/>
    <col min="13313" max="13313" width="4.5703125" customWidth="1"/>
    <col min="13314" max="13314" width="26.5703125" customWidth="1"/>
    <col min="13315" max="13315" width="26.7109375" customWidth="1"/>
    <col min="13316" max="13316" width="26.85546875" customWidth="1"/>
    <col min="13317" max="13317" width="26.140625" customWidth="1"/>
    <col min="13318" max="13318" width="19.42578125" customWidth="1"/>
    <col min="13319" max="13319" width="25" customWidth="1"/>
    <col min="13320" max="13320" width="17.42578125" customWidth="1"/>
    <col min="13569" max="13569" width="4.5703125" customWidth="1"/>
    <col min="13570" max="13570" width="26.5703125" customWidth="1"/>
    <col min="13571" max="13571" width="26.7109375" customWidth="1"/>
    <col min="13572" max="13572" width="26.85546875" customWidth="1"/>
    <col min="13573" max="13573" width="26.140625" customWidth="1"/>
    <col min="13574" max="13574" width="19.42578125" customWidth="1"/>
    <col min="13575" max="13575" width="25" customWidth="1"/>
    <col min="13576" max="13576" width="17.42578125" customWidth="1"/>
    <col min="13825" max="13825" width="4.5703125" customWidth="1"/>
    <col min="13826" max="13826" width="26.5703125" customWidth="1"/>
    <col min="13827" max="13827" width="26.7109375" customWidth="1"/>
    <col min="13828" max="13828" width="26.85546875" customWidth="1"/>
    <col min="13829" max="13829" width="26.140625" customWidth="1"/>
    <col min="13830" max="13830" width="19.42578125" customWidth="1"/>
    <col min="13831" max="13831" width="25" customWidth="1"/>
    <col min="13832" max="13832" width="17.42578125" customWidth="1"/>
    <col min="14081" max="14081" width="4.5703125" customWidth="1"/>
    <col min="14082" max="14082" width="26.5703125" customWidth="1"/>
    <col min="14083" max="14083" width="26.7109375" customWidth="1"/>
    <col min="14084" max="14084" width="26.85546875" customWidth="1"/>
    <col min="14085" max="14085" width="26.140625" customWidth="1"/>
    <col min="14086" max="14086" width="19.42578125" customWidth="1"/>
    <col min="14087" max="14087" width="25" customWidth="1"/>
    <col min="14088" max="14088" width="17.42578125" customWidth="1"/>
    <col min="14337" max="14337" width="4.5703125" customWidth="1"/>
    <col min="14338" max="14338" width="26.5703125" customWidth="1"/>
    <col min="14339" max="14339" width="26.7109375" customWidth="1"/>
    <col min="14340" max="14340" width="26.85546875" customWidth="1"/>
    <col min="14341" max="14341" width="26.140625" customWidth="1"/>
    <col min="14342" max="14342" width="19.42578125" customWidth="1"/>
    <col min="14343" max="14343" width="25" customWidth="1"/>
    <col min="14344" max="14344" width="17.42578125" customWidth="1"/>
    <col min="14593" max="14593" width="4.5703125" customWidth="1"/>
    <col min="14594" max="14594" width="26.5703125" customWidth="1"/>
    <col min="14595" max="14595" width="26.7109375" customWidth="1"/>
    <col min="14596" max="14596" width="26.85546875" customWidth="1"/>
    <col min="14597" max="14597" width="26.140625" customWidth="1"/>
    <col min="14598" max="14598" width="19.42578125" customWidth="1"/>
    <col min="14599" max="14599" width="25" customWidth="1"/>
    <col min="14600" max="14600" width="17.42578125" customWidth="1"/>
    <col min="14849" max="14849" width="4.5703125" customWidth="1"/>
    <col min="14850" max="14850" width="26.5703125" customWidth="1"/>
    <col min="14851" max="14851" width="26.7109375" customWidth="1"/>
    <col min="14852" max="14852" width="26.85546875" customWidth="1"/>
    <col min="14853" max="14853" width="26.140625" customWidth="1"/>
    <col min="14854" max="14854" width="19.42578125" customWidth="1"/>
    <col min="14855" max="14855" width="25" customWidth="1"/>
    <col min="14856" max="14856" width="17.42578125" customWidth="1"/>
    <col min="15105" max="15105" width="4.5703125" customWidth="1"/>
    <col min="15106" max="15106" width="26.5703125" customWidth="1"/>
    <col min="15107" max="15107" width="26.7109375" customWidth="1"/>
    <col min="15108" max="15108" width="26.85546875" customWidth="1"/>
    <col min="15109" max="15109" width="26.140625" customWidth="1"/>
    <col min="15110" max="15110" width="19.42578125" customWidth="1"/>
    <col min="15111" max="15111" width="25" customWidth="1"/>
    <col min="15112" max="15112" width="17.42578125" customWidth="1"/>
    <col min="15361" max="15361" width="4.5703125" customWidth="1"/>
    <col min="15362" max="15362" width="26.5703125" customWidth="1"/>
    <col min="15363" max="15363" width="26.7109375" customWidth="1"/>
    <col min="15364" max="15364" width="26.85546875" customWidth="1"/>
    <col min="15365" max="15365" width="26.140625" customWidth="1"/>
    <col min="15366" max="15366" width="19.42578125" customWidth="1"/>
    <col min="15367" max="15367" width="25" customWidth="1"/>
    <col min="15368" max="15368" width="17.42578125" customWidth="1"/>
    <col min="15617" max="15617" width="4.5703125" customWidth="1"/>
    <col min="15618" max="15618" width="26.5703125" customWidth="1"/>
    <col min="15619" max="15619" width="26.7109375" customWidth="1"/>
    <col min="15620" max="15620" width="26.85546875" customWidth="1"/>
    <col min="15621" max="15621" width="26.140625" customWidth="1"/>
    <col min="15622" max="15622" width="19.42578125" customWidth="1"/>
    <col min="15623" max="15623" width="25" customWidth="1"/>
    <col min="15624" max="15624" width="17.42578125" customWidth="1"/>
    <col min="15873" max="15873" width="4.5703125" customWidth="1"/>
    <col min="15874" max="15874" width="26.5703125" customWidth="1"/>
    <col min="15875" max="15875" width="26.7109375" customWidth="1"/>
    <col min="15876" max="15876" width="26.85546875" customWidth="1"/>
    <col min="15877" max="15877" width="26.140625" customWidth="1"/>
    <col min="15878" max="15878" width="19.42578125" customWidth="1"/>
    <col min="15879" max="15879" width="25" customWidth="1"/>
    <col min="15880" max="15880" width="17.42578125" customWidth="1"/>
    <col min="16129" max="16129" width="4.5703125" customWidth="1"/>
    <col min="16130" max="16130" width="26.5703125" customWidth="1"/>
    <col min="16131" max="16131" width="26.7109375" customWidth="1"/>
    <col min="16132" max="16132" width="26.85546875" customWidth="1"/>
    <col min="16133" max="16133" width="26.140625" customWidth="1"/>
    <col min="16134" max="16134" width="19.42578125" customWidth="1"/>
    <col min="16135" max="16135" width="25" customWidth="1"/>
    <col min="16136" max="16136" width="17.42578125" customWidth="1"/>
  </cols>
  <sheetData>
    <row r="1" spans="1:8" x14ac:dyDescent="0.3">
      <c r="C1" s="227" t="s">
        <v>166</v>
      </c>
      <c r="D1" s="228"/>
      <c r="E1" s="229"/>
    </row>
    <row r="2" spans="1:8" ht="15.75" x14ac:dyDescent="0.25">
      <c r="A2" s="239">
        <v>2</v>
      </c>
      <c r="B2" s="189" t="s">
        <v>182</v>
      </c>
      <c r="C2" s="189"/>
      <c r="D2" s="189"/>
      <c r="E2" s="189"/>
      <c r="F2" s="189"/>
      <c r="G2" s="189"/>
      <c r="H2" s="231" t="s">
        <v>19</v>
      </c>
    </row>
    <row r="3" spans="1:8" ht="15" x14ac:dyDescent="0.25">
      <c r="A3" s="239"/>
      <c r="B3" s="127" t="s">
        <v>144</v>
      </c>
      <c r="C3" s="110" t="s">
        <v>107</v>
      </c>
      <c r="D3" s="111"/>
      <c r="E3" s="111"/>
      <c r="F3" s="111"/>
      <c r="G3" s="111"/>
      <c r="H3" s="232"/>
    </row>
    <row r="4" spans="1:8" ht="15" x14ac:dyDescent="0.25">
      <c r="A4" s="239"/>
      <c r="B4" s="112"/>
      <c r="C4" s="110" t="s">
        <v>108</v>
      </c>
      <c r="D4" s="111"/>
      <c r="E4" s="111"/>
      <c r="F4" s="111"/>
      <c r="G4" s="111"/>
      <c r="H4" s="232"/>
    </row>
    <row r="5" spans="1:8" ht="15.75" x14ac:dyDescent="0.25">
      <c r="A5" s="239"/>
      <c r="B5" s="234"/>
      <c r="C5" s="234"/>
      <c r="D5" s="234"/>
      <c r="E5" s="234"/>
      <c r="F5" s="234"/>
      <c r="G5" s="234"/>
      <c r="H5" s="232"/>
    </row>
    <row r="6" spans="1:8" ht="18.75" customHeight="1" x14ac:dyDescent="0.25">
      <c r="A6" s="239"/>
      <c r="B6" s="113" t="s">
        <v>106</v>
      </c>
      <c r="C6" s="114" t="s">
        <v>52</v>
      </c>
      <c r="D6" s="115" t="s">
        <v>53</v>
      </c>
      <c r="E6" s="116" t="s">
        <v>54</v>
      </c>
      <c r="F6" s="116" t="s">
        <v>103</v>
      </c>
      <c r="G6" s="116" t="s">
        <v>104</v>
      </c>
      <c r="H6" s="233"/>
    </row>
    <row r="7" spans="1:8" ht="24" customHeight="1" x14ac:dyDescent="0.25">
      <c r="A7" s="239"/>
      <c r="B7" s="117" t="e">
        <f>'Passagem Aérea '!H23</f>
        <v>#REF!</v>
      </c>
      <c r="C7" s="118" t="e">
        <f>Hospedagem!#REF!</f>
        <v>#REF!</v>
      </c>
      <c r="D7" s="118" t="e">
        <f>Alimentação!#REF!</f>
        <v>#REF!</v>
      </c>
      <c r="E7" s="118" t="e">
        <f>Transporte!#REF!</f>
        <v>#REF!</v>
      </c>
      <c r="F7" s="118">
        <v>0</v>
      </c>
      <c r="G7" s="118">
        <f>'Pró-labore'!G19</f>
        <v>6720</v>
      </c>
      <c r="H7" s="128" t="e">
        <f>B7+C7+D7+E7+G7</f>
        <v>#REF!</v>
      </c>
    </row>
    <row r="8" spans="1:8" x14ac:dyDescent="0.3">
      <c r="A8" s="119"/>
      <c r="B8" s="120"/>
      <c r="C8" s="120"/>
      <c r="D8" s="120"/>
      <c r="E8" s="120"/>
      <c r="F8" s="120"/>
      <c r="G8" s="120"/>
    </row>
    <row r="9" spans="1:8" ht="15.75" x14ac:dyDescent="0.25">
      <c r="A9" s="239">
        <v>3</v>
      </c>
      <c r="B9" s="189" t="s">
        <v>183</v>
      </c>
      <c r="C9" s="189"/>
      <c r="D9" s="189"/>
      <c r="E9" s="189"/>
      <c r="F9" s="189"/>
      <c r="G9" s="189"/>
      <c r="H9" s="231" t="s">
        <v>19</v>
      </c>
    </row>
    <row r="10" spans="1:8" ht="15" x14ac:dyDescent="0.25">
      <c r="A10" s="239"/>
      <c r="B10" s="127" t="s">
        <v>164</v>
      </c>
      <c r="C10" s="110" t="s">
        <v>107</v>
      </c>
      <c r="D10" s="111"/>
      <c r="E10" s="111"/>
      <c r="F10" s="111"/>
      <c r="G10" s="111"/>
      <c r="H10" s="232"/>
    </row>
    <row r="11" spans="1:8" ht="15" x14ac:dyDescent="0.25">
      <c r="A11" s="239"/>
      <c r="B11" s="112"/>
      <c r="C11" s="110" t="s">
        <v>165</v>
      </c>
      <c r="D11" s="111"/>
      <c r="E11" s="111"/>
      <c r="F11" s="111"/>
      <c r="G11" s="111"/>
      <c r="H11" s="232"/>
    </row>
    <row r="12" spans="1:8" ht="15.75" x14ac:dyDescent="0.25">
      <c r="A12" s="239"/>
      <c r="B12" s="234"/>
      <c r="C12" s="234"/>
      <c r="D12" s="234"/>
      <c r="E12" s="234"/>
      <c r="F12" s="234"/>
      <c r="G12" s="234"/>
      <c r="H12" s="232"/>
    </row>
    <row r="13" spans="1:8" ht="18.75" customHeight="1" x14ac:dyDescent="0.25">
      <c r="A13" s="239"/>
      <c r="B13" s="113" t="s">
        <v>106</v>
      </c>
      <c r="C13" s="114" t="s">
        <v>52</v>
      </c>
      <c r="D13" s="115" t="s">
        <v>53</v>
      </c>
      <c r="E13" s="116" t="s">
        <v>54</v>
      </c>
      <c r="F13" s="116" t="s">
        <v>103</v>
      </c>
      <c r="G13" s="116" t="s">
        <v>104</v>
      </c>
      <c r="H13" s="233"/>
    </row>
    <row r="14" spans="1:8" ht="24" customHeight="1" x14ac:dyDescent="0.25">
      <c r="A14" s="239"/>
      <c r="B14" s="117" t="e">
        <f>'Passagem Aérea '!H39</f>
        <v>#REF!</v>
      </c>
      <c r="C14" s="118" t="e">
        <f>Hospedagem!#REF!</f>
        <v>#REF!</v>
      </c>
      <c r="D14" s="118" t="e">
        <f>Alimentação!#REF!</f>
        <v>#REF!</v>
      </c>
      <c r="E14" s="118" t="e">
        <f>Transporte!#REF!</f>
        <v>#REF!</v>
      </c>
      <c r="F14" s="118">
        <v>0</v>
      </c>
      <c r="G14" s="118">
        <f>'Pró-labore'!G33</f>
        <v>6720</v>
      </c>
      <c r="H14" s="128" t="e">
        <f>B14+C14+D14+E14+G14</f>
        <v>#REF!</v>
      </c>
    </row>
    <row r="15" spans="1:8" ht="18.75" customHeight="1" x14ac:dyDescent="0.25">
      <c r="A15" s="151"/>
      <c r="B15" s="152"/>
      <c r="C15" s="240" t="s">
        <v>167</v>
      </c>
      <c r="D15" s="240"/>
      <c r="E15" s="240"/>
      <c r="F15" s="152"/>
      <c r="G15" s="152"/>
      <c r="H15" s="153"/>
    </row>
    <row r="16" spans="1:8" ht="15.75" x14ac:dyDescent="0.25">
      <c r="A16" s="239">
        <v>1</v>
      </c>
      <c r="B16" s="189" t="s">
        <v>122</v>
      </c>
      <c r="C16" s="189"/>
      <c r="D16" s="189"/>
      <c r="E16" s="189"/>
      <c r="F16" s="189"/>
      <c r="G16" s="189"/>
      <c r="H16" s="231" t="s">
        <v>19</v>
      </c>
    </row>
    <row r="17" spans="1:8" ht="15" x14ac:dyDescent="0.25">
      <c r="A17" s="239"/>
      <c r="B17" s="109" t="s">
        <v>141</v>
      </c>
      <c r="C17" s="110" t="s">
        <v>107</v>
      </c>
      <c r="D17" s="111"/>
      <c r="E17" s="111"/>
      <c r="F17" s="111"/>
      <c r="G17" s="111"/>
      <c r="H17" s="232"/>
    </row>
    <row r="18" spans="1:8" ht="15" x14ac:dyDescent="0.25">
      <c r="A18" s="239"/>
      <c r="B18" s="112"/>
      <c r="C18" s="110" t="s">
        <v>169</v>
      </c>
      <c r="D18" s="111"/>
      <c r="E18" s="111"/>
      <c r="F18" s="111"/>
      <c r="G18" s="111"/>
      <c r="H18" s="232"/>
    </row>
    <row r="19" spans="1:8" ht="15.75" x14ac:dyDescent="0.25">
      <c r="A19" s="239"/>
      <c r="B19" s="234"/>
      <c r="C19" s="234"/>
      <c r="D19" s="234"/>
      <c r="E19" s="234"/>
      <c r="F19" s="234"/>
      <c r="G19" s="234"/>
      <c r="H19" s="232"/>
    </row>
    <row r="20" spans="1:8" ht="15" x14ac:dyDescent="0.25">
      <c r="A20" s="239"/>
      <c r="B20" s="113" t="s">
        <v>106</v>
      </c>
      <c r="C20" s="114" t="s">
        <v>52</v>
      </c>
      <c r="D20" s="115" t="s">
        <v>53</v>
      </c>
      <c r="E20" s="116" t="s">
        <v>54</v>
      </c>
      <c r="F20" s="116" t="s">
        <v>103</v>
      </c>
      <c r="G20" s="116" t="s">
        <v>104</v>
      </c>
      <c r="H20" s="233"/>
    </row>
    <row r="21" spans="1:8" x14ac:dyDescent="0.25">
      <c r="A21" s="239"/>
      <c r="B21" s="117" t="e">
        <f>'Passagem Aérea '!H54</f>
        <v>#REF!</v>
      </c>
      <c r="C21" s="118" t="e">
        <f>Hospedagem!#REF!</f>
        <v>#REF!</v>
      </c>
      <c r="D21" s="118" t="e">
        <f>Alimentação!#REF!</f>
        <v>#REF!</v>
      </c>
      <c r="E21" s="118" t="e">
        <f>Transporte!#REF!</f>
        <v>#REF!</v>
      </c>
      <c r="F21" s="118">
        <v>0</v>
      </c>
      <c r="G21" s="118">
        <f>'Pró-labore'!G46</f>
        <v>6720</v>
      </c>
      <c r="H21" s="128" t="e">
        <f>G21+E21+D21+C21+B21</f>
        <v>#REF!</v>
      </c>
    </row>
    <row r="22" spans="1:8" x14ac:dyDescent="0.3">
      <c r="A22" s="119"/>
      <c r="B22" s="120"/>
      <c r="C22" s="120"/>
      <c r="D22" s="120"/>
      <c r="E22" s="120"/>
      <c r="F22" s="120"/>
      <c r="G22" s="120"/>
    </row>
    <row r="23" spans="1:8" ht="15.75" x14ac:dyDescent="0.25">
      <c r="A23" s="239">
        <v>2</v>
      </c>
      <c r="B23" s="189" t="s">
        <v>163</v>
      </c>
      <c r="C23" s="189"/>
      <c r="D23" s="189"/>
      <c r="E23" s="189"/>
      <c r="F23" s="189"/>
      <c r="G23" s="189"/>
      <c r="H23" s="231" t="s">
        <v>19</v>
      </c>
    </row>
    <row r="24" spans="1:8" ht="15" x14ac:dyDescent="0.25">
      <c r="A24" s="239"/>
      <c r="B24" s="127" t="s">
        <v>168</v>
      </c>
      <c r="C24" s="110" t="s">
        <v>107</v>
      </c>
      <c r="D24" s="111"/>
      <c r="E24" s="111"/>
      <c r="F24" s="111"/>
      <c r="G24" s="111"/>
      <c r="H24" s="232"/>
    </row>
    <row r="25" spans="1:8" ht="15" x14ac:dyDescent="0.25">
      <c r="A25" s="239"/>
      <c r="B25" s="112"/>
      <c r="C25" s="110" t="s">
        <v>108</v>
      </c>
      <c r="D25" s="111"/>
      <c r="E25" s="111"/>
      <c r="F25" s="111"/>
      <c r="G25" s="111"/>
      <c r="H25" s="232"/>
    </row>
    <row r="26" spans="1:8" ht="15.75" x14ac:dyDescent="0.25">
      <c r="A26" s="239"/>
      <c r="B26" s="234"/>
      <c r="C26" s="234"/>
      <c r="D26" s="234"/>
      <c r="E26" s="234"/>
      <c r="F26" s="234"/>
      <c r="G26" s="234"/>
      <c r="H26" s="232"/>
    </row>
    <row r="27" spans="1:8" ht="15" x14ac:dyDescent="0.25">
      <c r="A27" s="239"/>
      <c r="B27" s="113" t="s">
        <v>106</v>
      </c>
      <c r="C27" s="114" t="s">
        <v>52</v>
      </c>
      <c r="D27" s="115" t="s">
        <v>53</v>
      </c>
      <c r="E27" s="116" t="s">
        <v>54</v>
      </c>
      <c r="F27" s="116" t="s">
        <v>103</v>
      </c>
      <c r="G27" s="116" t="s">
        <v>104</v>
      </c>
      <c r="H27" s="233"/>
    </row>
    <row r="28" spans="1:8" x14ac:dyDescent="0.25">
      <c r="A28" s="239"/>
      <c r="B28" s="117" t="e">
        <f>'Passagem Aérea '!H69</f>
        <v>#REF!</v>
      </c>
      <c r="C28" s="118" t="e">
        <f>Hospedagem!#REF!</f>
        <v>#REF!</v>
      </c>
      <c r="D28" s="118" t="e">
        <f>Alimentação!#REF!</f>
        <v>#REF!</v>
      </c>
      <c r="E28" s="118" t="e">
        <f>Transporte!#REF!</f>
        <v>#REF!</v>
      </c>
      <c r="F28" s="118">
        <v>0</v>
      </c>
      <c r="G28" s="118">
        <f>'Pró-labore'!G59</f>
        <v>6720</v>
      </c>
      <c r="H28" s="128" t="e">
        <f>B28+C28+D28+E28+G28</f>
        <v>#REF!</v>
      </c>
    </row>
    <row r="29" spans="1:8" x14ac:dyDescent="0.3">
      <c r="A29" s="119"/>
      <c r="B29" s="120"/>
      <c r="C29" s="120"/>
      <c r="D29" s="120"/>
      <c r="E29" s="120"/>
      <c r="F29" s="120"/>
      <c r="G29" s="120"/>
    </row>
    <row r="30" spans="1:8" ht="15.75" x14ac:dyDescent="0.25">
      <c r="A30" s="239">
        <v>3</v>
      </c>
      <c r="B30" s="189" t="s">
        <v>171</v>
      </c>
      <c r="C30" s="189"/>
      <c r="D30" s="189"/>
      <c r="E30" s="189"/>
      <c r="F30" s="189"/>
      <c r="G30" s="189"/>
      <c r="H30" s="231" t="s">
        <v>19</v>
      </c>
    </row>
    <row r="31" spans="1:8" ht="15" x14ac:dyDescent="0.25">
      <c r="A31" s="239"/>
      <c r="B31" s="154" t="s">
        <v>170</v>
      </c>
      <c r="C31" s="110" t="s">
        <v>107</v>
      </c>
      <c r="D31" s="111"/>
      <c r="E31" s="111"/>
      <c r="F31" s="111"/>
      <c r="G31" s="111"/>
      <c r="H31" s="232"/>
    </row>
    <row r="32" spans="1:8" ht="15" x14ac:dyDescent="0.25">
      <c r="A32" s="239"/>
      <c r="B32" s="112"/>
      <c r="C32" s="110" t="s">
        <v>109</v>
      </c>
      <c r="D32" s="111"/>
      <c r="E32" s="111"/>
      <c r="F32" s="111"/>
      <c r="G32" s="111"/>
      <c r="H32" s="232"/>
    </row>
    <row r="33" spans="1:8" ht="15.75" x14ac:dyDescent="0.25">
      <c r="A33" s="239"/>
      <c r="B33" s="234"/>
      <c r="C33" s="234"/>
      <c r="D33" s="234"/>
      <c r="E33" s="234"/>
      <c r="F33" s="234"/>
      <c r="G33" s="234"/>
      <c r="H33" s="232"/>
    </row>
    <row r="34" spans="1:8" ht="15" x14ac:dyDescent="0.25">
      <c r="A34" s="239"/>
      <c r="B34" s="113" t="s">
        <v>106</v>
      </c>
      <c r="C34" s="114" t="s">
        <v>52</v>
      </c>
      <c r="D34" s="115" t="s">
        <v>53</v>
      </c>
      <c r="E34" s="116" t="s">
        <v>54</v>
      </c>
      <c r="F34" s="116" t="s">
        <v>103</v>
      </c>
      <c r="G34" s="116" t="s">
        <v>104</v>
      </c>
      <c r="H34" s="233"/>
    </row>
    <row r="35" spans="1:8" x14ac:dyDescent="0.25">
      <c r="A35" s="239"/>
      <c r="B35" s="117" t="e">
        <f>'Passagem Aérea '!H85</f>
        <v>#REF!</v>
      </c>
      <c r="C35" s="118" t="e">
        <f>Hospedagem!#REF!</f>
        <v>#REF!</v>
      </c>
      <c r="D35" s="118" t="e">
        <f>Alimentação!#REF!</f>
        <v>#REF!</v>
      </c>
      <c r="E35" s="118" t="e">
        <f>Transporte!#REF!</f>
        <v>#REF!</v>
      </c>
      <c r="F35" s="118">
        <v>0</v>
      </c>
      <c r="G35" s="118">
        <f>'Pró-labore'!G73</f>
        <v>6720</v>
      </c>
      <c r="H35" s="128" t="e">
        <f>B35+C35+D35+E35+G35</f>
        <v>#REF!</v>
      </c>
    </row>
    <row r="36" spans="1:8" x14ac:dyDescent="0.25">
      <c r="A36" s="148"/>
      <c r="B36" s="139"/>
      <c r="C36" s="139"/>
      <c r="D36" s="139"/>
      <c r="E36" s="139"/>
      <c r="F36" s="139"/>
      <c r="G36" s="139"/>
      <c r="H36" s="150"/>
    </row>
    <row r="37" spans="1:8" ht="15.75" x14ac:dyDescent="0.25">
      <c r="A37" s="239">
        <v>4</v>
      </c>
      <c r="B37" s="189" t="s">
        <v>145</v>
      </c>
      <c r="C37" s="189"/>
      <c r="D37" s="189"/>
      <c r="E37" s="189"/>
      <c r="F37" s="189"/>
      <c r="G37" s="189"/>
      <c r="H37" s="231" t="s">
        <v>19</v>
      </c>
    </row>
    <row r="38" spans="1:8" ht="15" x14ac:dyDescent="0.25">
      <c r="A38" s="239"/>
      <c r="B38" s="109" t="s">
        <v>110</v>
      </c>
      <c r="C38" s="110" t="s">
        <v>107</v>
      </c>
      <c r="D38" s="111"/>
      <c r="E38" s="111"/>
      <c r="F38" s="111"/>
      <c r="G38" s="111"/>
      <c r="H38" s="232"/>
    </row>
    <row r="39" spans="1:8" ht="15" x14ac:dyDescent="0.25">
      <c r="A39" s="239"/>
      <c r="B39" s="112"/>
      <c r="C39" s="110" t="s">
        <v>126</v>
      </c>
      <c r="D39" s="111"/>
      <c r="E39" s="111"/>
      <c r="F39" s="111"/>
      <c r="G39" s="111"/>
      <c r="H39" s="232"/>
    </row>
    <row r="40" spans="1:8" ht="15.75" x14ac:dyDescent="0.25">
      <c r="A40" s="239"/>
      <c r="B40" s="234"/>
      <c r="C40" s="234"/>
      <c r="D40" s="234"/>
      <c r="E40" s="234"/>
      <c r="F40" s="234"/>
      <c r="G40" s="234"/>
      <c r="H40" s="232"/>
    </row>
    <row r="41" spans="1:8" ht="15" x14ac:dyDescent="0.25">
      <c r="A41" s="239"/>
      <c r="B41" s="113" t="s">
        <v>106</v>
      </c>
      <c r="C41" s="114" t="s">
        <v>52</v>
      </c>
      <c r="D41" s="115" t="s">
        <v>53</v>
      </c>
      <c r="E41" s="116" t="s">
        <v>54</v>
      </c>
      <c r="F41" s="116" t="s">
        <v>103</v>
      </c>
      <c r="G41" s="116" t="s">
        <v>104</v>
      </c>
      <c r="H41" s="233"/>
    </row>
    <row r="42" spans="1:8" ht="19.5" customHeight="1" x14ac:dyDescent="0.25">
      <c r="A42" s="239"/>
      <c r="B42" s="117" t="e">
        <f>'Passagem Aérea '!H100</f>
        <v>#REF!</v>
      </c>
      <c r="C42" s="118" t="e">
        <f>Hospedagem!#REF!</f>
        <v>#REF!</v>
      </c>
      <c r="D42" s="118" t="e">
        <f>Alimentação!#REF!</f>
        <v>#REF!</v>
      </c>
      <c r="E42" s="118" t="e">
        <f>Transporte!#REF!</f>
        <v>#REF!</v>
      </c>
      <c r="F42" s="118">
        <v>0</v>
      </c>
      <c r="G42" s="118">
        <f>'Pró-labore'!G87</f>
        <v>6720</v>
      </c>
      <c r="H42" s="128" t="e">
        <f>B42+C42+D42+E42+G42</f>
        <v>#REF!</v>
      </c>
    </row>
    <row r="43" spans="1:8" x14ac:dyDescent="0.3">
      <c r="A43" s="119"/>
      <c r="B43" s="120"/>
      <c r="C43" s="120"/>
      <c r="D43" s="120"/>
      <c r="E43" s="120"/>
      <c r="F43" s="120"/>
      <c r="G43" s="120"/>
    </row>
    <row r="44" spans="1:8" ht="15.75" x14ac:dyDescent="0.25">
      <c r="A44" s="239">
        <v>5</v>
      </c>
      <c r="B44" s="189" t="s">
        <v>132</v>
      </c>
      <c r="C44" s="189"/>
      <c r="D44" s="189"/>
      <c r="E44" s="189"/>
      <c r="F44" s="189"/>
      <c r="G44" s="189"/>
      <c r="H44" s="231" t="s">
        <v>19</v>
      </c>
    </row>
    <row r="45" spans="1:8" ht="15" x14ac:dyDescent="0.25">
      <c r="A45" s="239"/>
      <c r="B45" s="109" t="s">
        <v>79</v>
      </c>
      <c r="C45" s="110" t="s">
        <v>146</v>
      </c>
      <c r="D45" s="111"/>
      <c r="E45" s="111"/>
      <c r="F45" s="111"/>
      <c r="G45" s="111"/>
      <c r="H45" s="232"/>
    </row>
    <row r="46" spans="1:8" ht="15" x14ac:dyDescent="0.25">
      <c r="A46" s="239"/>
      <c r="B46" s="112" t="s">
        <v>105</v>
      </c>
      <c r="C46" s="110" t="s">
        <v>147</v>
      </c>
      <c r="D46" s="111"/>
      <c r="E46" s="111"/>
      <c r="F46" s="111"/>
      <c r="G46" s="111"/>
      <c r="H46" s="232"/>
    </row>
    <row r="47" spans="1:8" ht="15.75" x14ac:dyDescent="0.25">
      <c r="A47" s="239"/>
      <c r="B47" s="234"/>
      <c r="C47" s="234"/>
      <c r="D47" s="234"/>
      <c r="E47" s="234"/>
      <c r="F47" s="234"/>
      <c r="G47" s="234"/>
      <c r="H47" s="232"/>
    </row>
    <row r="48" spans="1:8" ht="15" x14ac:dyDescent="0.25">
      <c r="A48" s="239"/>
      <c r="B48" s="113" t="s">
        <v>106</v>
      </c>
      <c r="C48" s="114" t="s">
        <v>52</v>
      </c>
      <c r="D48" s="115" t="s">
        <v>53</v>
      </c>
      <c r="E48" s="116" t="s">
        <v>54</v>
      </c>
      <c r="F48" s="116" t="s">
        <v>103</v>
      </c>
      <c r="G48" s="116" t="s">
        <v>104</v>
      </c>
      <c r="H48" s="233"/>
    </row>
    <row r="49" spans="1:8" x14ac:dyDescent="0.25">
      <c r="A49" s="239"/>
      <c r="B49" s="117" t="e">
        <f>'Passagem Aérea '!H120</f>
        <v>#REF!</v>
      </c>
      <c r="C49" s="118" t="e">
        <f>Hospedagem!#REF!</f>
        <v>#REF!</v>
      </c>
      <c r="D49" s="118" t="e">
        <f>Alimentação!#REF!</f>
        <v>#REF!</v>
      </c>
      <c r="E49" s="118" t="e">
        <f>Transporte!#REF!</f>
        <v>#REF!</v>
      </c>
      <c r="F49" s="118" t="e">
        <f>'Seguro Viagem'!#REF!</f>
        <v>#REF!</v>
      </c>
      <c r="G49" s="118">
        <v>0</v>
      </c>
      <c r="H49" s="128" t="e">
        <f>B49+C49+D49+E49+F49</f>
        <v>#REF!</v>
      </c>
    </row>
    <row r="50" spans="1:8" x14ac:dyDescent="0.25">
      <c r="A50" s="141"/>
      <c r="B50" s="139"/>
      <c r="C50" s="139"/>
      <c r="D50" s="139"/>
      <c r="E50" s="139"/>
      <c r="F50" s="139"/>
      <c r="G50" s="139"/>
      <c r="H50" s="140"/>
    </row>
    <row r="51" spans="1:8" ht="15.75" x14ac:dyDescent="0.25">
      <c r="A51" s="239">
        <v>6</v>
      </c>
      <c r="B51" s="189" t="s">
        <v>139</v>
      </c>
      <c r="C51" s="189"/>
      <c r="D51" s="189"/>
      <c r="E51" s="189"/>
      <c r="F51" s="189"/>
      <c r="G51" s="189"/>
      <c r="H51" s="231" t="s">
        <v>19</v>
      </c>
    </row>
    <row r="52" spans="1:8" ht="15" x14ac:dyDescent="0.25">
      <c r="A52" s="239"/>
      <c r="B52" s="109" t="s">
        <v>136</v>
      </c>
      <c r="C52" s="110" t="s">
        <v>146</v>
      </c>
      <c r="D52" s="111"/>
      <c r="E52" s="111"/>
      <c r="F52" s="111"/>
      <c r="G52" s="111"/>
      <c r="H52" s="232"/>
    </row>
    <row r="53" spans="1:8" ht="15" x14ac:dyDescent="0.25">
      <c r="A53" s="239"/>
      <c r="B53" s="112" t="s">
        <v>105</v>
      </c>
      <c r="C53" s="110" t="s">
        <v>148</v>
      </c>
      <c r="D53" s="111"/>
      <c r="E53" s="111"/>
      <c r="F53" s="111"/>
      <c r="G53" s="111"/>
      <c r="H53" s="232"/>
    </row>
    <row r="54" spans="1:8" ht="15.75" x14ac:dyDescent="0.25">
      <c r="A54" s="239"/>
      <c r="B54" s="234"/>
      <c r="C54" s="234"/>
      <c r="D54" s="234"/>
      <c r="E54" s="234"/>
      <c r="F54" s="234"/>
      <c r="G54" s="234"/>
      <c r="H54" s="232"/>
    </row>
    <row r="55" spans="1:8" ht="15" x14ac:dyDescent="0.25">
      <c r="A55" s="239"/>
      <c r="B55" s="113" t="s">
        <v>106</v>
      </c>
      <c r="C55" s="114" t="s">
        <v>52</v>
      </c>
      <c r="D55" s="115" t="s">
        <v>53</v>
      </c>
      <c r="E55" s="116" t="s">
        <v>54</v>
      </c>
      <c r="F55" s="116" t="s">
        <v>103</v>
      </c>
      <c r="G55" s="116" t="s">
        <v>104</v>
      </c>
      <c r="H55" s="233"/>
    </row>
    <row r="56" spans="1:8" x14ac:dyDescent="0.25">
      <c r="A56" s="239"/>
      <c r="B56" s="117" t="e">
        <f>'Passagem Aérea '!H140</f>
        <v>#REF!</v>
      </c>
      <c r="C56" s="118" t="e">
        <f>Hospedagem!#REF!</f>
        <v>#REF!</v>
      </c>
      <c r="D56" s="118" t="e">
        <f>Alimentação!#REF!</f>
        <v>#REF!</v>
      </c>
      <c r="E56" s="118" t="e">
        <f>Transporte!#REF!</f>
        <v>#REF!</v>
      </c>
      <c r="F56" s="118" t="e">
        <f>'Seguro Viagem'!#REF!</f>
        <v>#REF!</v>
      </c>
      <c r="G56" s="118">
        <v>0</v>
      </c>
      <c r="H56" s="128" t="e">
        <f>B56+C56+D56+E56+F56</f>
        <v>#REF!</v>
      </c>
    </row>
    <row r="57" spans="1:8" x14ac:dyDescent="0.3">
      <c r="A57" s="119"/>
      <c r="B57" s="120"/>
      <c r="C57" s="120"/>
      <c r="D57" s="120"/>
      <c r="E57" s="120"/>
      <c r="F57" s="120"/>
      <c r="G57" s="120"/>
    </row>
    <row r="58" spans="1:8" ht="15.75" x14ac:dyDescent="0.25">
      <c r="A58" s="239">
        <v>7</v>
      </c>
      <c r="B58" s="189" t="s">
        <v>140</v>
      </c>
      <c r="C58" s="189"/>
      <c r="D58" s="189"/>
      <c r="E58" s="189"/>
      <c r="F58" s="189"/>
      <c r="G58" s="189"/>
      <c r="H58" s="231" t="s">
        <v>19</v>
      </c>
    </row>
    <row r="59" spans="1:8" ht="15" x14ac:dyDescent="0.25">
      <c r="A59" s="239"/>
      <c r="B59" s="109" t="s">
        <v>111</v>
      </c>
      <c r="C59" s="110" t="s">
        <v>149</v>
      </c>
      <c r="D59" s="111"/>
      <c r="E59" s="111"/>
      <c r="F59" s="111"/>
      <c r="G59" s="111"/>
      <c r="H59" s="232"/>
    </row>
    <row r="60" spans="1:8" ht="15" x14ac:dyDescent="0.25">
      <c r="A60" s="239"/>
      <c r="B60" s="112" t="s">
        <v>150</v>
      </c>
      <c r="C60" s="110" t="s">
        <v>151</v>
      </c>
      <c r="D60" s="111"/>
      <c r="E60" s="111"/>
      <c r="F60" s="111"/>
      <c r="G60" s="111"/>
      <c r="H60" s="232"/>
    </row>
    <row r="61" spans="1:8" ht="15.75" x14ac:dyDescent="0.25">
      <c r="A61" s="239"/>
      <c r="B61" s="234"/>
      <c r="C61" s="234"/>
      <c r="D61" s="234"/>
      <c r="E61" s="234"/>
      <c r="F61" s="234"/>
      <c r="G61" s="234"/>
      <c r="H61" s="232"/>
    </row>
    <row r="62" spans="1:8" ht="15" x14ac:dyDescent="0.25">
      <c r="A62" s="239"/>
      <c r="B62" s="113" t="s">
        <v>106</v>
      </c>
      <c r="C62" s="114" t="s">
        <v>52</v>
      </c>
      <c r="D62" s="115" t="s">
        <v>53</v>
      </c>
      <c r="E62" s="116" t="s">
        <v>54</v>
      </c>
      <c r="F62" s="116" t="s">
        <v>103</v>
      </c>
      <c r="G62" s="116" t="s">
        <v>104</v>
      </c>
      <c r="H62" s="233"/>
    </row>
    <row r="63" spans="1:8" x14ac:dyDescent="0.25">
      <c r="A63" s="239"/>
      <c r="B63" s="117" t="e">
        <f>'Passagem Aérea '!H162</f>
        <v>#REF!</v>
      </c>
      <c r="C63" s="118" t="e">
        <f>Hospedagem!#REF!</f>
        <v>#REF!</v>
      </c>
      <c r="D63" s="118" t="e">
        <f>Alimentação!#REF!</f>
        <v>#REF!</v>
      </c>
      <c r="E63" s="118" t="e">
        <f>Transporte!#REF!</f>
        <v>#REF!</v>
      </c>
      <c r="F63" s="118" t="e">
        <f>'Seguro Viagem'!#REF!</f>
        <v>#REF!</v>
      </c>
      <c r="G63" s="118">
        <v>0</v>
      </c>
      <c r="H63" s="128" t="e">
        <f>B63+C63+D63+E63+F63</f>
        <v>#REF!</v>
      </c>
    </row>
    <row r="64" spans="1:8" x14ac:dyDescent="0.3">
      <c r="A64" s="119"/>
      <c r="B64" s="155" t="e">
        <f t="shared" ref="B64:G64" si="0">B63+B56+B49+B42+B35+B28+B21+B14+B7</f>
        <v>#REF!</v>
      </c>
      <c r="C64" s="155" t="e">
        <f t="shared" si="0"/>
        <v>#REF!</v>
      </c>
      <c r="D64" s="155" t="e">
        <f t="shared" si="0"/>
        <v>#REF!</v>
      </c>
      <c r="E64" s="155" t="e">
        <f t="shared" si="0"/>
        <v>#REF!</v>
      </c>
      <c r="F64" s="155" t="e">
        <f t="shared" si="0"/>
        <v>#REF!</v>
      </c>
      <c r="G64" s="155">
        <f t="shared" si="0"/>
        <v>40320</v>
      </c>
    </row>
    <row r="65" spans="1:8" x14ac:dyDescent="0.25">
      <c r="A65" s="121">
        <v>7</v>
      </c>
      <c r="B65" s="230" t="s">
        <v>115</v>
      </c>
      <c r="C65" s="230"/>
      <c r="D65" s="230"/>
      <c r="E65" s="230"/>
      <c r="F65" s="230"/>
      <c r="G65" s="230"/>
      <c r="H65" s="130" t="s">
        <v>19</v>
      </c>
    </row>
    <row r="66" spans="1:8" s="65" customFormat="1" x14ac:dyDescent="0.25">
      <c r="A66" s="122"/>
      <c r="B66" s="235" t="s">
        <v>19</v>
      </c>
      <c r="C66" s="235"/>
      <c r="D66" s="235"/>
      <c r="E66" s="235"/>
      <c r="F66" s="235"/>
      <c r="G66" s="235"/>
      <c r="H66" s="128">
        <f>'Material Esportivo'!E128</f>
        <v>88242.3</v>
      </c>
    </row>
    <row r="67" spans="1:8" s="65" customFormat="1" ht="19.5" thickBot="1" x14ac:dyDescent="0.3">
      <c r="A67" s="123"/>
      <c r="B67" s="124"/>
      <c r="C67" s="124"/>
      <c r="D67" s="124"/>
      <c r="E67" s="124"/>
      <c r="F67" s="124"/>
      <c r="G67" s="124"/>
      <c r="H67" s="131"/>
    </row>
    <row r="68" spans="1:8" ht="30" customHeight="1" thickBot="1" x14ac:dyDescent="0.3">
      <c r="A68" s="236" t="s">
        <v>176</v>
      </c>
      <c r="B68" s="237"/>
      <c r="C68" s="237"/>
      <c r="D68" s="237"/>
      <c r="E68" s="237"/>
      <c r="F68" s="237"/>
      <c r="G68" s="238"/>
      <c r="H68" s="132" t="e">
        <f>H66+H63+H56+H49+H42+H35+H28+H21+H14+H7</f>
        <v>#REF!</v>
      </c>
    </row>
    <row r="70" spans="1:8" x14ac:dyDescent="0.3">
      <c r="H70" s="133"/>
    </row>
    <row r="71" spans="1:8" x14ac:dyDescent="0.3">
      <c r="H71" s="133"/>
    </row>
  </sheetData>
  <mergeCells count="41">
    <mergeCell ref="A2:A7"/>
    <mergeCell ref="B2:G2"/>
    <mergeCell ref="H2:H6"/>
    <mergeCell ref="B5:G5"/>
    <mergeCell ref="A9:A14"/>
    <mergeCell ref="B9:G9"/>
    <mergeCell ref="H9:H13"/>
    <mergeCell ref="B12:G12"/>
    <mergeCell ref="A37:A42"/>
    <mergeCell ref="B37:G37"/>
    <mergeCell ref="H37:H41"/>
    <mergeCell ref="B40:G40"/>
    <mergeCell ref="C15:E15"/>
    <mergeCell ref="A16:A21"/>
    <mergeCell ref="B16:G16"/>
    <mergeCell ref="H16:H20"/>
    <mergeCell ref="B19:G19"/>
    <mergeCell ref="A23:A28"/>
    <mergeCell ref="A30:A35"/>
    <mergeCell ref="B66:G66"/>
    <mergeCell ref="A68:G68"/>
    <mergeCell ref="A44:A49"/>
    <mergeCell ref="B44:G44"/>
    <mergeCell ref="A51:A56"/>
    <mergeCell ref="B51:G51"/>
    <mergeCell ref="B54:G54"/>
    <mergeCell ref="B47:G47"/>
    <mergeCell ref="A58:A63"/>
    <mergeCell ref="B58:G58"/>
    <mergeCell ref="B61:G61"/>
    <mergeCell ref="C1:E1"/>
    <mergeCell ref="B65:G65"/>
    <mergeCell ref="H44:H48"/>
    <mergeCell ref="H58:H62"/>
    <mergeCell ref="H51:H55"/>
    <mergeCell ref="B23:G23"/>
    <mergeCell ref="H23:H27"/>
    <mergeCell ref="B26:G26"/>
    <mergeCell ref="B30:G30"/>
    <mergeCell ref="H30:H34"/>
    <mergeCell ref="B33:G33"/>
  </mergeCells>
  <pageMargins left="0.51181102362204722" right="0.51181102362204722" top="0.78740157480314965" bottom="0.78740157480314965" header="0.31496062992125984" footer="0.31496062992125984"/>
  <pageSetup paperSize="9" scale="7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3</vt:i4>
      </vt:variant>
    </vt:vector>
  </HeadingPairs>
  <TitlesOfParts>
    <vt:vector size="13" baseType="lpstr">
      <vt:lpstr>Passagem Aérea </vt:lpstr>
      <vt:lpstr>Hospedagem</vt:lpstr>
      <vt:lpstr>Alimentação</vt:lpstr>
      <vt:lpstr>Transporte</vt:lpstr>
      <vt:lpstr>Seguro Viagem</vt:lpstr>
      <vt:lpstr>Pró-labore</vt:lpstr>
      <vt:lpstr>Material Esportivo</vt:lpstr>
      <vt:lpstr>Consolidado Geral</vt:lpstr>
      <vt:lpstr>Total Evento</vt:lpstr>
      <vt:lpstr>Plan1</vt:lpstr>
      <vt:lpstr>'Material Esportivo'!Area_de_impressao</vt:lpstr>
      <vt:lpstr>Plan1!Area_de_impressao</vt:lpstr>
      <vt:lpstr>'Total Evento'!Area_de_impressao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rejane.lima</dc:creator>
  <cp:lastModifiedBy>Edy</cp:lastModifiedBy>
  <cp:lastPrinted>2014-07-28T17:55:35Z</cp:lastPrinted>
  <dcterms:created xsi:type="dcterms:W3CDTF">2012-12-11T16:48:21Z</dcterms:created>
  <dcterms:modified xsi:type="dcterms:W3CDTF">2014-09-09T01:33:21Z</dcterms:modified>
</cp:coreProperties>
</file>