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projetocpb\convenios\Base DECE_Valores reais\novastabelas\"/>
    </mc:Choice>
  </mc:AlternateContent>
  <bookViews>
    <workbookView xWindow="0" yWindow="0" windowWidth="25200" windowHeight="11985" tabRatio="894" activeTab="5"/>
  </bookViews>
  <sheets>
    <sheet name="Passagem Aérea" sheetId="1" r:id="rId1"/>
    <sheet name="Hospedagem" sheetId="2" r:id="rId2"/>
    <sheet name="Alimentação" sheetId="3" r:id="rId3"/>
    <sheet name="Transporte" sheetId="4" r:id="rId4"/>
    <sheet name="Pró Labore" sheetId="5" r:id="rId5"/>
    <sheet name="Seguro Viagem " sheetId="10" r:id="rId6"/>
    <sheet name="Uniformes" sheetId="14" r:id="rId7"/>
    <sheet name="Consolidado Geral" sheetId="7" r:id="rId8"/>
    <sheet name="TOTAL EVENTO" sheetId="9" r:id="rId9"/>
    <sheet name="Plan1" sheetId="13" r:id="rId10"/>
  </sheets>
  <definedNames>
    <definedName name="_xlnm.Print_Area" localSheetId="8">'TOTAL EVENTO'!$A$1:$H$63</definedName>
  </definedNames>
  <calcPr calcId="152511"/>
</workbook>
</file>

<file path=xl/calcChain.xml><?xml version="1.0" encoding="utf-8"?>
<calcChain xmlns="http://schemas.openxmlformats.org/spreadsheetml/2006/main">
  <c r="I15" i="3" l="1"/>
  <c r="I16" i="3"/>
  <c r="I17" i="3"/>
  <c r="I18" i="3"/>
  <c r="I19" i="3"/>
  <c r="I20" i="3"/>
  <c r="I21" i="3"/>
  <c r="I22" i="3"/>
  <c r="C108" i="5"/>
  <c r="C107" i="5"/>
  <c r="H15" i="2"/>
  <c r="H14" i="2"/>
  <c r="G171" i="1"/>
  <c r="G22" i="1"/>
  <c r="G21" i="1"/>
  <c r="G20" i="1"/>
  <c r="G19" i="1"/>
  <c r="G18" i="1"/>
  <c r="G17" i="1"/>
  <c r="I30" i="14"/>
  <c r="I35" i="14" s="1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I7" i="14"/>
  <c r="D30" i="14" l="1"/>
  <c r="D35" i="14" s="1"/>
  <c r="G162" i="1"/>
  <c r="G163" i="1"/>
  <c r="G164" i="1"/>
  <c r="G165" i="1"/>
  <c r="G166" i="1"/>
  <c r="G167" i="1"/>
  <c r="G161" i="1"/>
  <c r="G141" i="1"/>
  <c r="G142" i="1"/>
  <c r="G143" i="1"/>
  <c r="G144" i="1"/>
  <c r="G145" i="1"/>
  <c r="G146" i="1"/>
  <c r="G147" i="1"/>
  <c r="G148" i="1"/>
  <c r="G149" i="1"/>
  <c r="G150" i="1"/>
  <c r="G140" i="1"/>
  <c r="G120" i="1"/>
  <c r="G121" i="1"/>
  <c r="G122" i="1"/>
  <c r="G123" i="1"/>
  <c r="G124" i="1"/>
  <c r="G125" i="1"/>
  <c r="G126" i="1"/>
  <c r="G127" i="1"/>
  <c r="G128" i="1"/>
  <c r="G129" i="1"/>
  <c r="G119" i="1"/>
  <c r="G99" i="1"/>
  <c r="G100" i="1"/>
  <c r="G101" i="1"/>
  <c r="G102" i="1"/>
  <c r="G103" i="1"/>
  <c r="G104" i="1"/>
  <c r="G105" i="1"/>
  <c r="G106" i="1"/>
  <c r="G107" i="1"/>
  <c r="G108" i="1"/>
  <c r="G98" i="1"/>
  <c r="G78" i="1"/>
  <c r="G79" i="1"/>
  <c r="G80" i="1"/>
  <c r="G81" i="1"/>
  <c r="G82" i="1"/>
  <c r="G83" i="1"/>
  <c r="G84" i="1"/>
  <c r="G85" i="1"/>
  <c r="G86" i="1"/>
  <c r="G87" i="1"/>
  <c r="G77" i="1"/>
  <c r="G57" i="1"/>
  <c r="G58" i="1"/>
  <c r="G59" i="1"/>
  <c r="G60" i="1"/>
  <c r="G61" i="1"/>
  <c r="G62" i="1"/>
  <c r="G63" i="1"/>
  <c r="G64" i="1"/>
  <c r="G65" i="1"/>
  <c r="G66" i="1"/>
  <c r="G56" i="1"/>
  <c r="G36" i="1"/>
  <c r="G37" i="1"/>
  <c r="G38" i="1"/>
  <c r="G39" i="1"/>
  <c r="G40" i="1"/>
  <c r="G41" i="1"/>
  <c r="G42" i="1"/>
  <c r="G43" i="1"/>
  <c r="G44" i="1"/>
  <c r="G35" i="1"/>
  <c r="G23" i="1"/>
  <c r="G24" i="1"/>
  <c r="G25" i="1"/>
  <c r="G16" i="1"/>
  <c r="D36" i="14" l="1"/>
  <c r="E15" i="7"/>
  <c r="G63" i="5"/>
  <c r="H23" i="2"/>
  <c r="H22" i="2"/>
  <c r="H21" i="2"/>
  <c r="H20" i="2"/>
  <c r="D17" i="5" l="1"/>
  <c r="G17" i="5" s="1"/>
  <c r="H61" i="9" l="1"/>
  <c r="D112" i="5"/>
  <c r="G112" i="5" s="1"/>
  <c r="C112" i="5"/>
  <c r="D111" i="5"/>
  <c r="G111" i="5" s="1"/>
  <c r="C111" i="5"/>
  <c r="D110" i="5"/>
  <c r="G110" i="5" s="1"/>
  <c r="C110" i="5"/>
  <c r="D109" i="5"/>
  <c r="G109" i="5" s="1"/>
  <c r="C109" i="5"/>
  <c r="D108" i="5"/>
  <c r="D107" i="5"/>
  <c r="G107" i="5" s="1"/>
  <c r="H22" i="4"/>
  <c r="D48" i="9"/>
  <c r="H27" i="2"/>
  <c r="H26" i="2"/>
  <c r="C92" i="5"/>
  <c r="C76" i="5"/>
  <c r="C61" i="5"/>
  <c r="C45" i="5"/>
  <c r="C30" i="5"/>
  <c r="C15" i="5"/>
  <c r="E48" i="9" l="1"/>
  <c r="G108" i="5"/>
  <c r="E108" i="5" s="1"/>
  <c r="E109" i="5"/>
  <c r="E110" i="5"/>
  <c r="E112" i="5"/>
  <c r="C113" i="5"/>
  <c r="E111" i="5"/>
  <c r="G152" i="1"/>
  <c r="B48" i="9" s="1"/>
  <c r="E107" i="5"/>
  <c r="C48" i="9" l="1"/>
  <c r="G115" i="5"/>
  <c r="G48" i="9" s="1"/>
  <c r="E113" i="5"/>
  <c r="H25" i="2"/>
  <c r="H24" i="2"/>
  <c r="H19" i="2"/>
  <c r="H18" i="2"/>
  <c r="H17" i="2"/>
  <c r="H16" i="2"/>
  <c r="H48" i="9" l="1"/>
  <c r="D96" i="5"/>
  <c r="G96" i="5" s="1"/>
  <c r="C96" i="5"/>
  <c r="D95" i="5"/>
  <c r="G95" i="5" s="1"/>
  <c r="C95" i="5"/>
  <c r="D80" i="5"/>
  <c r="G80" i="5" s="1"/>
  <c r="C80" i="5"/>
  <c r="D79" i="5"/>
  <c r="G79" i="5" s="1"/>
  <c r="C79" i="5"/>
  <c r="D65" i="5"/>
  <c r="G65" i="5" s="1"/>
  <c r="C65" i="5"/>
  <c r="D64" i="5"/>
  <c r="G64" i="5" s="1"/>
  <c r="C64" i="5"/>
  <c r="D49" i="5"/>
  <c r="G49" i="5" s="1"/>
  <c r="C49" i="5"/>
  <c r="D48" i="5"/>
  <c r="G48" i="5" s="1"/>
  <c r="C48" i="5"/>
  <c r="D34" i="5"/>
  <c r="G34" i="5" s="1"/>
  <c r="C34" i="5"/>
  <c r="D33" i="5"/>
  <c r="G33" i="5" s="1"/>
  <c r="C33" i="5"/>
  <c r="D19" i="5"/>
  <c r="C19" i="5"/>
  <c r="D18" i="5"/>
  <c r="C18" i="5"/>
  <c r="G19" i="5" l="1"/>
  <c r="G126" i="5" s="1"/>
  <c r="G18" i="5"/>
  <c r="G125" i="5" s="1"/>
  <c r="E34" i="5"/>
  <c r="E80" i="5"/>
  <c r="E65" i="5"/>
  <c r="E95" i="5"/>
  <c r="E49" i="5"/>
  <c r="E79" i="5"/>
  <c r="E33" i="5"/>
  <c r="E96" i="5"/>
  <c r="E64" i="5"/>
  <c r="E48" i="5"/>
  <c r="D94" i="5"/>
  <c r="G94" i="5" s="1"/>
  <c r="C94" i="5"/>
  <c r="D92" i="5"/>
  <c r="G92" i="5" s="1"/>
  <c r="D93" i="5"/>
  <c r="G93" i="5" s="1"/>
  <c r="C93" i="5"/>
  <c r="D91" i="5"/>
  <c r="G91" i="5" s="1"/>
  <c r="C91" i="5"/>
  <c r="H21" i="4"/>
  <c r="D41" i="9"/>
  <c r="E18" i="5" l="1"/>
  <c r="E19" i="5"/>
  <c r="C41" i="9"/>
  <c r="E41" i="9"/>
  <c r="G99" i="5"/>
  <c r="D55" i="9"/>
  <c r="G131" i="1"/>
  <c r="B41" i="9" s="1"/>
  <c r="E91" i="5"/>
  <c r="C97" i="5"/>
  <c r="E93" i="5"/>
  <c r="E92" i="5"/>
  <c r="E94" i="5"/>
  <c r="G41" i="9"/>
  <c r="E97" i="5" l="1"/>
  <c r="H41" i="9"/>
  <c r="C32" i="5"/>
  <c r="C78" i="5"/>
  <c r="C77" i="5"/>
  <c r="C75" i="5"/>
  <c r="C63" i="5"/>
  <c r="C62" i="5"/>
  <c r="C47" i="5"/>
  <c r="C46" i="5"/>
  <c r="D46" i="5"/>
  <c r="G46" i="5" s="1"/>
  <c r="D45" i="5"/>
  <c r="G45" i="5" s="1"/>
  <c r="D47" i="5"/>
  <c r="G47" i="5" s="1"/>
  <c r="D32" i="5"/>
  <c r="G32" i="5" s="1"/>
  <c r="D77" i="5"/>
  <c r="G77" i="5" s="1"/>
  <c r="D76" i="5"/>
  <c r="G76" i="5" s="1"/>
  <c r="D78" i="5"/>
  <c r="G78" i="5" s="1"/>
  <c r="D75" i="5"/>
  <c r="G75" i="5" s="1"/>
  <c r="H20" i="4"/>
  <c r="E78" i="5" l="1"/>
  <c r="G124" i="5"/>
  <c r="G83" i="5"/>
  <c r="E17" i="5"/>
  <c r="G110" i="1"/>
  <c r="C81" i="5"/>
  <c r="E47" i="5"/>
  <c r="E34" i="9"/>
  <c r="D34" i="9"/>
  <c r="C34" i="9"/>
  <c r="E76" i="5"/>
  <c r="E77" i="5"/>
  <c r="E32" i="5"/>
  <c r="E45" i="5"/>
  <c r="E46" i="5"/>
  <c r="E75" i="5"/>
  <c r="E81" i="5" l="1"/>
  <c r="G34" i="9"/>
  <c r="B34" i="9"/>
  <c r="H29" i="2"/>
  <c r="H28" i="2"/>
  <c r="H23" i="4"/>
  <c r="E55" i="9" l="1"/>
  <c r="H34" i="9"/>
  <c r="O17" i="10"/>
  <c r="N14" i="10"/>
  <c r="H14" i="10"/>
  <c r="H17" i="10" s="1"/>
  <c r="H20" i="10" s="1"/>
  <c r="H24" i="10" s="1"/>
  <c r="H25" i="10" s="1"/>
  <c r="O7" i="10"/>
  <c r="F55" i="9" l="1"/>
  <c r="F56" i="9" s="1"/>
  <c r="C13" i="9"/>
  <c r="C20" i="9"/>
  <c r="G175" i="1"/>
  <c r="G183" i="1" s="1"/>
  <c r="E169" i="1"/>
  <c r="C6" i="9" l="1"/>
  <c r="G169" i="1"/>
  <c r="E14" i="7"/>
  <c r="C55" i="9"/>
  <c r="K140" i="5"/>
  <c r="K137" i="5"/>
  <c r="O131" i="5"/>
  <c r="O130" i="5"/>
  <c r="C27" i="9" l="1"/>
  <c r="C56" i="9" s="1"/>
  <c r="G176" i="1"/>
  <c r="O132" i="5"/>
  <c r="K11" i="7"/>
  <c r="K10" i="7"/>
  <c r="K12" i="7"/>
  <c r="B55" i="9" l="1"/>
  <c r="O127" i="5"/>
  <c r="D61" i="5"/>
  <c r="G61" i="5" s="1"/>
  <c r="D62" i="5"/>
  <c r="G62" i="5" s="1"/>
  <c r="D60" i="5"/>
  <c r="G60" i="5" s="1"/>
  <c r="C60" i="5"/>
  <c r="C66" i="5" s="1"/>
  <c r="D44" i="5"/>
  <c r="G44" i="5" s="1"/>
  <c r="C44" i="5"/>
  <c r="C50" i="5" s="1"/>
  <c r="D30" i="5"/>
  <c r="G30" i="5" s="1"/>
  <c r="D31" i="5"/>
  <c r="G31" i="5" s="1"/>
  <c r="C31" i="5"/>
  <c r="D29" i="5"/>
  <c r="G29" i="5" s="1"/>
  <c r="C29" i="5"/>
  <c r="D15" i="5"/>
  <c r="G15" i="5" s="1"/>
  <c r="D16" i="5"/>
  <c r="C16" i="5"/>
  <c r="D14" i="5"/>
  <c r="C14" i="5"/>
  <c r="H19" i="4"/>
  <c r="H18" i="4"/>
  <c r="E20" i="9" s="1"/>
  <c r="H17" i="4"/>
  <c r="E13" i="9" s="1"/>
  <c r="H16" i="4"/>
  <c r="D20" i="9"/>
  <c r="D13" i="9"/>
  <c r="L184" i="1"/>
  <c r="C20" i="5" l="1"/>
  <c r="G122" i="5"/>
  <c r="G16" i="5"/>
  <c r="G123" i="5" s="1"/>
  <c r="G14" i="5"/>
  <c r="G121" i="5" s="1"/>
  <c r="E6" i="9"/>
  <c r="D6" i="9"/>
  <c r="H55" i="9"/>
  <c r="H58" i="9"/>
  <c r="E61" i="5"/>
  <c r="G68" i="1"/>
  <c r="B20" i="9" s="1"/>
  <c r="G47" i="1"/>
  <c r="B13" i="9" s="1"/>
  <c r="G89" i="1"/>
  <c r="C35" i="5"/>
  <c r="G130" i="5" s="1"/>
  <c r="E15" i="5"/>
  <c r="E27" i="9"/>
  <c r="D27" i="9"/>
  <c r="E30" i="5"/>
  <c r="E62" i="5"/>
  <c r="G26" i="1"/>
  <c r="E31" i="5"/>
  <c r="K16" i="7"/>
  <c r="E14" i="5"/>
  <c r="G36" i="5"/>
  <c r="G13" i="9" s="1"/>
  <c r="E29" i="5"/>
  <c r="G51" i="5"/>
  <c r="G20" i="9" s="1"/>
  <c r="E44" i="5"/>
  <c r="E50" i="5" s="1"/>
  <c r="E60" i="5"/>
  <c r="E10" i="7"/>
  <c r="C136" i="5" l="1"/>
  <c r="D56" i="9"/>
  <c r="B27" i="9"/>
  <c r="G182" i="1"/>
  <c r="G184" i="1" s="1"/>
  <c r="E9" i="7" s="1"/>
  <c r="G127" i="5"/>
  <c r="G21" i="5"/>
  <c r="G6" i="9" s="1"/>
  <c r="E16" i="5"/>
  <c r="E20" i="5" s="1"/>
  <c r="E56" i="9"/>
  <c r="B6" i="9"/>
  <c r="G67" i="5"/>
  <c r="G27" i="9" s="1"/>
  <c r="E35" i="5"/>
  <c r="E66" i="5"/>
  <c r="G131" i="5" s="1"/>
  <c r="H13" i="9"/>
  <c r="H20" i="9"/>
  <c r="E12" i="7"/>
  <c r="K21" i="7"/>
  <c r="B56" i="9" l="1"/>
  <c r="H6" i="9"/>
  <c r="G56" i="9"/>
  <c r="G117" i="5"/>
  <c r="G132" i="5"/>
  <c r="E13" i="7" s="1"/>
  <c r="C139" i="5"/>
  <c r="H27" i="9"/>
  <c r="H63" i="9" l="1"/>
  <c r="E21" i="7"/>
  <c r="E11" i="7"/>
  <c r="E16" i="7" s="1"/>
</calcChain>
</file>

<file path=xl/sharedStrings.xml><?xml version="1.0" encoding="utf-8"?>
<sst xmlns="http://schemas.openxmlformats.org/spreadsheetml/2006/main" count="1245" uniqueCount="226">
  <si>
    <t>FUTEBOL DE 5</t>
  </si>
  <si>
    <r>
      <t>Dias:</t>
    </r>
    <r>
      <rPr>
        <sz val="11"/>
        <color theme="1"/>
        <rFont val="Calibri"/>
        <family val="2"/>
        <scheme val="minor"/>
      </rPr>
      <t xml:space="preserve"> </t>
    </r>
  </si>
  <si>
    <t>Período Realizado:</t>
  </si>
  <si>
    <t xml:space="preserve">Aéreo Nacional </t>
  </si>
  <si>
    <t>Aéreo Nacional</t>
  </si>
  <si>
    <t>Local:</t>
  </si>
  <si>
    <t>PROJETADO</t>
  </si>
  <si>
    <t>REALIZADO</t>
  </si>
  <si>
    <t>ITINERÁRIO</t>
  </si>
  <si>
    <t>PAX</t>
  </si>
  <si>
    <t>CUSTO POR TRECHO</t>
  </si>
  <si>
    <t xml:space="preserve">CONSOLIDADO </t>
  </si>
  <si>
    <t>TX DE EMBARQUE</t>
  </si>
  <si>
    <t>NACIONAL</t>
  </si>
  <si>
    <t>TOTAL</t>
  </si>
  <si>
    <t>CONSOLIDADO</t>
  </si>
  <si>
    <t>DESCONTO</t>
  </si>
  <si>
    <t>PORTO ALEGRE/RJ/PORTO ALEGRE</t>
  </si>
  <si>
    <t>SALVADOR / RJ/ SALVADOR</t>
  </si>
  <si>
    <t>CURITIBA/ RJ/ CURITIBA</t>
  </si>
  <si>
    <t>PETROLINA/ RJ/PETROLINA</t>
  </si>
  <si>
    <t>JOÃO PESSOA/RJ / JOÃO PESSOA</t>
  </si>
  <si>
    <t>CAMPINA GRANDE /RJ / CAMPINA GRANDE</t>
  </si>
  <si>
    <t>BELO HORIZONTE / RJ / BELO HORIZONTE</t>
  </si>
  <si>
    <t>SÃO PAULO/RJ/SÃO PAULO</t>
  </si>
  <si>
    <t>CAMPINAS SP / RJ/ CAMPINAS SP</t>
  </si>
  <si>
    <t>Diferença</t>
  </si>
  <si>
    <t>Aéreo Nacional e Internacional</t>
  </si>
  <si>
    <t>Local: Niterói – RJ</t>
  </si>
  <si>
    <t>TOTAL NACIONAL</t>
  </si>
  <si>
    <t>INTERNACIONAL</t>
  </si>
  <si>
    <t>TOTAL INTERNACIONAL</t>
  </si>
  <si>
    <t>TOTAL GERAL</t>
  </si>
  <si>
    <t>FUTEBOL DE 5 - Aéreo Nacional</t>
  </si>
  <si>
    <t xml:space="preserve">FUTEBOL DE 5 - Aéreo Internacional </t>
  </si>
  <si>
    <t xml:space="preserve">Total </t>
  </si>
  <si>
    <t>Dias:</t>
  </si>
  <si>
    <t>Hospedagem</t>
  </si>
  <si>
    <t>TIPO</t>
  </si>
  <si>
    <t>QUANTIDADE</t>
  </si>
  <si>
    <t>DIÁRIA</t>
  </si>
  <si>
    <t>ISS</t>
  </si>
  <si>
    <t>Niterói – RJ</t>
  </si>
  <si>
    <t>Duplos</t>
  </si>
  <si>
    <t xml:space="preserve">Dias: </t>
  </si>
  <si>
    <t xml:space="preserve">Dias:  </t>
  </si>
  <si>
    <t>Pró-labore</t>
  </si>
  <si>
    <t>FUNÇÃO</t>
  </si>
  <si>
    <t>VALOR DIÁRIA</t>
  </si>
  <si>
    <t>BOLSA (s/ patronal)</t>
  </si>
  <si>
    <t>PATRONAL</t>
  </si>
  <si>
    <t>Encargos</t>
  </si>
  <si>
    <t>QTS</t>
  </si>
  <si>
    <t>VALOR</t>
  </si>
  <si>
    <t>TÉCNICO</t>
  </si>
  <si>
    <t>FISIOTERAPEUTA</t>
  </si>
  <si>
    <t>MÉDICO</t>
  </si>
  <si>
    <r>
      <t>Local:</t>
    </r>
    <r>
      <rPr>
        <sz val="11"/>
        <color theme="1"/>
        <rFont val="Calibri"/>
        <family val="2"/>
        <scheme val="minor"/>
      </rPr>
      <t xml:space="preserve"> </t>
    </r>
  </si>
  <si>
    <t>CONSOLIDADO GERAL - PROJETADO</t>
  </si>
  <si>
    <t>CONSOLIDADO GERAL - REALIZADO</t>
  </si>
  <si>
    <t>NUTRICIONISTA</t>
  </si>
  <si>
    <t>FUTEBOL DE 5 - Pró-Labore (sem encargos)</t>
  </si>
  <si>
    <t>FUTEBOL DE 5 - Tributos (encargos)</t>
  </si>
  <si>
    <t>RESUMO DETALHADO - FUTEBOL DE 5</t>
  </si>
  <si>
    <t>PAGAMENTOS -  PRÓ LABORE</t>
  </si>
  <si>
    <t>Pontual</t>
  </si>
  <si>
    <t>Permanente</t>
  </si>
  <si>
    <t>PAGAMENTOS -  TRIBUTOS</t>
  </si>
  <si>
    <t xml:space="preserve">CONSOLIDADO GERAL </t>
  </si>
  <si>
    <t>PASSAGEM ÁREA</t>
  </si>
  <si>
    <t>HOSPEDAGEM</t>
  </si>
  <si>
    <t>ALIMENTAÇÃO</t>
  </si>
  <si>
    <t>TRANSPORTE</t>
  </si>
  <si>
    <t>RESUMO DOS REPASSES</t>
  </si>
  <si>
    <t>CONVENENTE</t>
  </si>
  <si>
    <t>CONCEDENTE</t>
  </si>
  <si>
    <t>PRÓ LABORE</t>
  </si>
  <si>
    <t xml:space="preserve">VITORIA / RJ / VITORIA </t>
  </si>
  <si>
    <t xml:space="preserve">NUTRICIONISTA </t>
  </si>
  <si>
    <r>
      <t>Dias:</t>
    </r>
    <r>
      <rPr>
        <sz val="11"/>
        <rFont val="Calibri"/>
        <family val="2"/>
      </rPr>
      <t xml:space="preserve"> 8</t>
    </r>
  </si>
  <si>
    <t>AEREOS</t>
  </si>
  <si>
    <t>SEGURO VIAGEM</t>
  </si>
  <si>
    <t>PRÓ-LABORE</t>
  </si>
  <si>
    <r>
      <t>Local:</t>
    </r>
    <r>
      <rPr>
        <sz val="11"/>
        <rFont val="Calibri"/>
        <family val="2"/>
      </rPr>
      <t xml:space="preserve"> Niterói/RJ</t>
    </r>
  </si>
  <si>
    <t xml:space="preserve">NOME DO EVENTO: II FASE DE TREINAMENTO DE FUTEBOL DE 5 </t>
  </si>
  <si>
    <r>
      <t>Dias:</t>
    </r>
    <r>
      <rPr>
        <sz val="11"/>
        <rFont val="Calibri"/>
        <family val="2"/>
      </rPr>
      <t xml:space="preserve"> </t>
    </r>
  </si>
  <si>
    <t xml:space="preserve">Local: </t>
  </si>
  <si>
    <t xml:space="preserve">NOME DO EVENTO: III FASE DE TREINAMENTO DE FUTEBOL DE 5 </t>
  </si>
  <si>
    <t>Local: Niterói/RJ</t>
  </si>
  <si>
    <t xml:space="preserve">NOME DO EVENTO: IV FASE DE TREINAMENTO DE FUTEBOL DE 5 </t>
  </si>
  <si>
    <t xml:space="preserve">NOME DO EVENTO: V FASE DE TREINAMENTO DE FUTEBOL DE 5 </t>
  </si>
  <si>
    <r>
      <t>Dias:</t>
    </r>
    <r>
      <rPr>
        <sz val="11"/>
        <color theme="1"/>
        <rFont val="Calibri"/>
        <family val="2"/>
        <scheme val="minor"/>
      </rPr>
      <t xml:space="preserve"> 20</t>
    </r>
  </si>
  <si>
    <t>PORTO ALEGRE / SÃO PAULO / PORTO ALEGRE</t>
  </si>
  <si>
    <t>SALVADOR / SÃO PAULO / SALVADOR</t>
  </si>
  <si>
    <t>PETROLINA / SÃO PAULO / PETROLINA</t>
  </si>
  <si>
    <t xml:space="preserve">JOÃO PESSOA / SÃO PAULO / JOÃO PESSOA </t>
  </si>
  <si>
    <t>CAMPINA GRANDE / SÃO PAULO / CAMPINA GRANDE</t>
  </si>
  <si>
    <t>BELO HORIZONTE / SÃO PAULO / BELO HORIZONTE</t>
  </si>
  <si>
    <t>SÃO PAULO / TOQUIO / SÃO PAULO</t>
  </si>
  <si>
    <r>
      <t>Local:</t>
    </r>
    <r>
      <rPr>
        <sz val="11"/>
        <color theme="1"/>
        <rFont val="Calibri"/>
        <family val="2"/>
        <scheme val="minor"/>
      </rPr>
      <t xml:space="preserve"> Niterói – RJ</t>
    </r>
  </si>
  <si>
    <r>
      <t>Dias:</t>
    </r>
    <r>
      <rPr>
        <sz val="11"/>
        <color theme="1"/>
        <rFont val="Calibri"/>
        <family val="2"/>
        <scheme val="minor"/>
      </rPr>
      <t xml:space="preserve">  </t>
    </r>
  </si>
  <si>
    <r>
      <t>Período Realizado:</t>
    </r>
    <r>
      <rPr>
        <sz val="11"/>
        <color theme="1"/>
        <rFont val="Calibri"/>
        <family val="2"/>
        <scheme val="minor"/>
      </rPr>
      <t xml:space="preserve"> </t>
    </r>
  </si>
  <si>
    <r>
      <t>Dias:</t>
    </r>
    <r>
      <rPr>
        <sz val="11"/>
        <color theme="1"/>
        <rFont val="Calibri"/>
        <family val="2"/>
        <scheme val="minor"/>
      </rPr>
      <t xml:space="preserve"> 08</t>
    </r>
  </si>
  <si>
    <r>
      <t>Dias:</t>
    </r>
    <r>
      <rPr>
        <sz val="11"/>
        <color theme="1"/>
        <rFont val="Calibri"/>
        <family val="2"/>
        <scheme val="minor"/>
      </rPr>
      <t xml:space="preserve"> </t>
    </r>
  </si>
  <si>
    <r>
      <t>Dias:</t>
    </r>
    <r>
      <rPr>
        <sz val="11"/>
        <color theme="1"/>
        <rFont val="Calibri"/>
        <family val="2"/>
        <scheme val="minor"/>
      </rPr>
      <t xml:space="preserve"> 8</t>
    </r>
  </si>
  <si>
    <r>
      <t>Dias:</t>
    </r>
    <r>
      <rPr>
        <sz val="11"/>
        <color theme="1"/>
        <rFont val="Calibri"/>
        <family val="2"/>
        <scheme val="minor"/>
      </rPr>
      <t xml:space="preserve"> 20</t>
    </r>
  </si>
  <si>
    <r>
      <t>Local: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</si>
  <si>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0"/>
        <rFont val="Calibri"/>
        <family val="2"/>
      </rPr>
      <t>Período Previsto:</t>
    </r>
    <r>
      <rPr>
        <sz val="10"/>
        <rFont val="Calibri"/>
        <family val="2"/>
      </rPr>
      <t xml:space="preserve"> </t>
    </r>
  </si>
  <si>
    <r>
      <t>Dias:</t>
    </r>
    <r>
      <rPr>
        <sz val="11"/>
        <rFont val="Calibri"/>
        <family val="2"/>
      </rPr>
      <t xml:space="preserve"> 20</t>
    </r>
  </si>
  <si>
    <t>Atualizado:</t>
  </si>
  <si>
    <r>
      <rPr>
        <b/>
        <sz val="11"/>
        <color indexed="8"/>
        <rFont val="Calibri"/>
        <family val="2"/>
      </rPr>
      <t>Período Realizado:</t>
    </r>
    <r>
      <rPr>
        <sz val="11"/>
        <color theme="1"/>
        <rFont val="Calibri"/>
        <family val="2"/>
        <scheme val="minor"/>
      </rPr>
      <t xml:space="preserve"> </t>
    </r>
  </si>
  <si>
    <t>Seguro Viagem</t>
  </si>
  <si>
    <t xml:space="preserve">Seguro Viagem </t>
  </si>
  <si>
    <t>Local: Toquio-Japão</t>
  </si>
  <si>
    <t>SINGLE</t>
  </si>
  <si>
    <t>R$</t>
  </si>
  <si>
    <t xml:space="preserve">NOME DO EVENTO: VI FASE DE TREINAMENTO DE FUTEBOL DE 5 </t>
  </si>
  <si>
    <t xml:space="preserve">PAGAMENTO MENSAL </t>
  </si>
  <si>
    <t xml:space="preserve">NOME DO EVENTO: I INTERCAMBIO INTERNACIONAL DE FUTEBOL DE 5 </t>
  </si>
  <si>
    <t xml:space="preserve">NOME DO EVENTO: VII FASE DE TREINAMENTO DE FUTEBOL DE 5 </t>
  </si>
  <si>
    <t xml:space="preserve">1 - I INTERCAMBIO INTERNACIONAL DE FUTEBOL DE 5 - TOQUIO - JAPÃO </t>
  </si>
  <si>
    <t>8 - I INTERCAMBIO INTERNACIONAL DE FUTEBOL DE 5</t>
  </si>
  <si>
    <t>FISIOLOGISTA</t>
  </si>
  <si>
    <t>PSICOLOGO</t>
  </si>
  <si>
    <t>Duplo</t>
  </si>
  <si>
    <t>Single</t>
  </si>
  <si>
    <r>
      <t>Local:</t>
    </r>
    <r>
      <rPr>
        <sz val="11"/>
        <rFont val="Calibri"/>
        <family val="2"/>
      </rPr>
      <t xml:space="preserve"> Toquio/Japão</t>
    </r>
  </si>
  <si>
    <t>MÉDICO (4 dias)</t>
  </si>
  <si>
    <t>RIO DE JANEIRO / SÃO PAULO / RIO DE JANEIRO</t>
  </si>
  <si>
    <t>Transporte</t>
  </si>
  <si>
    <t xml:space="preserve">NOME DO EVENTO: VIII FASE DE TREINAMENTO DE FUTEBOL DE 5 </t>
  </si>
  <si>
    <t>Material Esportivo</t>
  </si>
  <si>
    <t>ITENS</t>
  </si>
  <si>
    <t xml:space="preserve">MATERIAL ESPORTIVO </t>
  </si>
  <si>
    <t>MATERIAL ESPORTIVO</t>
  </si>
  <si>
    <t/>
  </si>
  <si>
    <r>
      <rPr>
        <b/>
        <sz val="11"/>
        <color theme="1"/>
        <rFont val="Calibri"/>
        <family val="2"/>
      </rPr>
      <t>Período Previsto:</t>
    </r>
    <r>
      <rPr>
        <sz val="11"/>
        <color theme="1"/>
        <rFont val="Calibri"/>
        <family val="2"/>
        <scheme val="minor"/>
      </rPr>
      <t xml:space="preserve"> 10 a 17 de outubro</t>
    </r>
  </si>
  <si>
    <t>Período Previsto: 31 de outubro a 6 de novembro</t>
  </si>
  <si>
    <t>Período Previsto: 14 a 21 de fevereiro</t>
  </si>
  <si>
    <t>Período Previsto: 21 a 28 de março</t>
  </si>
  <si>
    <t>Período Previsto: 18 a 25 de abril</t>
  </si>
  <si>
    <t>Período Previsto: 23 a 30 de maio</t>
  </si>
  <si>
    <t>Período Previsto: 13 a 20 junho</t>
  </si>
  <si>
    <r>
      <rPr>
        <b/>
        <sz val="11"/>
        <color theme="1"/>
        <rFont val="Calibri"/>
        <family val="2"/>
      </rPr>
      <t>Período Previsto:</t>
    </r>
    <r>
      <rPr>
        <sz val="11"/>
        <color theme="1"/>
        <rFont val="Calibri"/>
        <family val="2"/>
        <scheme val="minor"/>
      </rPr>
      <t xml:space="preserve"> 31 de outubro a 6 de novembro</t>
    </r>
  </si>
  <si>
    <r>
      <rPr>
        <b/>
        <sz val="11"/>
        <color theme="1"/>
        <rFont val="Calibri"/>
        <family val="2"/>
      </rPr>
      <t>Período Previsto:</t>
    </r>
    <r>
      <rPr>
        <sz val="11"/>
        <color theme="1"/>
        <rFont val="Calibri"/>
        <family val="2"/>
        <scheme val="minor"/>
      </rPr>
      <t xml:space="preserve"> 14 a 21 de fevereiro</t>
    </r>
  </si>
  <si>
    <r>
      <rPr>
        <b/>
        <sz val="11"/>
        <color theme="1"/>
        <rFont val="Calibri"/>
        <family val="2"/>
      </rPr>
      <t>Período Previsto:</t>
    </r>
    <r>
      <rPr>
        <sz val="11"/>
        <color theme="1"/>
        <rFont val="Calibri"/>
        <family val="2"/>
        <scheme val="minor"/>
      </rPr>
      <t xml:space="preserve"> 21 a 28 de março</t>
    </r>
  </si>
  <si>
    <r>
      <rPr>
        <b/>
        <sz val="11"/>
        <color theme="1"/>
        <rFont val="Calibri"/>
        <family val="2"/>
      </rPr>
      <t>Período Previsto:</t>
    </r>
    <r>
      <rPr>
        <sz val="11"/>
        <color theme="1"/>
        <rFont val="Calibri"/>
        <family val="2"/>
        <scheme val="minor"/>
      </rPr>
      <t xml:space="preserve"> 18 a 25 de abril</t>
    </r>
  </si>
  <si>
    <r>
      <rPr>
        <b/>
        <sz val="11"/>
        <color theme="1"/>
        <rFont val="Calibri"/>
        <family val="2"/>
      </rPr>
      <t>Período Previsto:</t>
    </r>
    <r>
      <rPr>
        <sz val="11"/>
        <color theme="1"/>
        <rFont val="Calibri"/>
        <family val="2"/>
        <scheme val="minor"/>
      </rPr>
      <t xml:space="preserve"> 23 a 30 de maio</t>
    </r>
  </si>
  <si>
    <r>
      <rPr>
        <b/>
        <sz val="11"/>
        <color theme="1"/>
        <rFont val="Calibri"/>
        <family val="2"/>
      </rPr>
      <t>Período Previsto:</t>
    </r>
    <r>
      <rPr>
        <sz val="11"/>
        <color theme="1"/>
        <rFont val="Calibri"/>
        <family val="2"/>
        <scheme val="minor"/>
      </rPr>
      <t xml:space="preserve"> 13 a 20 de junho</t>
    </r>
  </si>
  <si>
    <r>
      <rPr>
        <b/>
        <sz val="10"/>
        <rFont val="Calibri"/>
        <family val="2"/>
      </rPr>
      <t>Período Previsto:</t>
    </r>
    <r>
      <rPr>
        <sz val="10"/>
        <rFont val="Calibri"/>
        <family val="2"/>
      </rPr>
      <t xml:space="preserve"> 10 a 17 de outubro</t>
    </r>
  </si>
  <si>
    <r>
      <rPr>
        <b/>
        <sz val="10"/>
        <rFont val="Calibri"/>
        <family val="2"/>
      </rPr>
      <t>Período Previsto:</t>
    </r>
    <r>
      <rPr>
        <sz val="10"/>
        <rFont val="Calibri"/>
        <family val="2"/>
      </rPr>
      <t xml:space="preserve"> 31 de outubro a 6 de novembro</t>
    </r>
  </si>
  <si>
    <t>Período Previsto: 13 a 20 de junho</t>
  </si>
  <si>
    <t xml:space="preserve">1- II FASE DE TREINAMENTO </t>
  </si>
  <si>
    <t xml:space="preserve">2 – III FASE DE TREINAMENTO </t>
  </si>
  <si>
    <t xml:space="preserve">3 – IV FASE DE TREINAMENTO </t>
  </si>
  <si>
    <t xml:space="preserve">4 – V FASE DE TREINAMENTO </t>
  </si>
  <si>
    <t xml:space="preserve">5 – VI FASE DE TREINAMENTO </t>
  </si>
  <si>
    <t xml:space="preserve">6 – VII FASE DE TREINAMENTO </t>
  </si>
  <si>
    <t xml:space="preserve">7– VIII FASE DE TREINAMENTO </t>
  </si>
  <si>
    <t>1- II FASE DE TREINAMENTO</t>
  </si>
  <si>
    <t>TOTAL GERAL MODALIDADE FUTEBOL DE 5 -  2014/2015</t>
  </si>
  <si>
    <t>3 – IV FASE DE TREINAMENTO</t>
  </si>
  <si>
    <t xml:space="preserve">6– VII FASE DE TREINAMENTO </t>
  </si>
  <si>
    <r>
      <t>Dias:</t>
    </r>
    <r>
      <rPr>
        <sz val="11"/>
        <color theme="1"/>
        <rFont val="Calibri"/>
        <family val="2"/>
        <scheme val="minor"/>
      </rPr>
      <t xml:space="preserve"> 07</t>
    </r>
  </si>
  <si>
    <t>PERÍODO</t>
  </si>
  <si>
    <t>Aéreo Internacional</t>
  </si>
  <si>
    <t>Refeição</t>
  </si>
  <si>
    <t>ORIGEM</t>
  </si>
  <si>
    <t>DESTINO</t>
  </si>
  <si>
    <t>Rio de Janeiro</t>
  </si>
  <si>
    <t>ida e volta</t>
  </si>
  <si>
    <t>Porto Alegre</t>
  </si>
  <si>
    <t>Salvador</t>
  </si>
  <si>
    <t>Curitiba</t>
  </si>
  <si>
    <t>Petrolina</t>
  </si>
  <si>
    <t>João Pessoa</t>
  </si>
  <si>
    <t>Campina Grande</t>
  </si>
  <si>
    <t>Belo Horizonte</t>
  </si>
  <si>
    <t>São Paulo</t>
  </si>
  <si>
    <t>Vitória</t>
  </si>
  <si>
    <t>Campinas</t>
  </si>
  <si>
    <t>SÃO PAULO</t>
  </si>
  <si>
    <t>TÓQUIO (JAP)</t>
  </si>
  <si>
    <t>CUSTO POR TRECHO II</t>
  </si>
  <si>
    <t>LOCAL</t>
  </si>
  <si>
    <t>NITERÓI (RJ)</t>
  </si>
  <si>
    <t>TÓQUIO (JAPÃO)</t>
  </si>
  <si>
    <r>
      <rPr>
        <b/>
        <sz val="10"/>
        <color indexed="8"/>
        <rFont val="Calibri"/>
        <family val="2"/>
      </rPr>
      <t>Período Previsto:</t>
    </r>
    <r>
      <rPr>
        <sz val="10"/>
        <color indexed="8"/>
        <rFont val="Calibri"/>
        <family val="2"/>
      </rPr>
      <t xml:space="preserve"> Abril 2015</t>
    </r>
  </si>
  <si>
    <t>Coletes</t>
  </si>
  <si>
    <t>Calções de jogo</t>
  </si>
  <si>
    <t>Camiseta gola careca</t>
  </si>
  <si>
    <t xml:space="preserve">Bermuda </t>
  </si>
  <si>
    <t xml:space="preserve">Meiões </t>
  </si>
  <si>
    <t xml:space="preserve">Tênis de jogo - tipo Society </t>
  </si>
  <si>
    <t>Capa para chuva</t>
  </si>
  <si>
    <t>Calça Legging</t>
  </si>
  <si>
    <t>Bermuda Legging</t>
  </si>
  <si>
    <t>Caneleira com tornozeleira</t>
  </si>
  <si>
    <t>Conjunto Agasalho</t>
  </si>
  <si>
    <t>Tênis de corrida</t>
  </si>
  <si>
    <t>Mochila</t>
  </si>
  <si>
    <t>Bolsa de viagem</t>
  </si>
  <si>
    <t>Joelheira</t>
  </si>
  <si>
    <t>Boné</t>
  </si>
  <si>
    <t>Camiseta manga longa</t>
  </si>
  <si>
    <t>UNIFORMES</t>
  </si>
  <si>
    <r>
      <t>Local:</t>
    </r>
    <r>
      <rPr>
        <sz val="11"/>
        <color theme="1"/>
        <rFont val="Calibri"/>
        <family val="2"/>
        <scheme val="minor"/>
      </rPr>
      <t xml:space="preserve"> Japão - Tóquio</t>
    </r>
  </si>
  <si>
    <r>
      <rPr>
        <b/>
        <sz val="11"/>
        <color theme="1"/>
        <rFont val="Calibri"/>
        <family val="2"/>
      </rPr>
      <t>Período Previsto:</t>
    </r>
    <r>
      <rPr>
        <sz val="11"/>
        <color theme="1"/>
        <rFont val="Calibri"/>
        <family val="2"/>
        <scheme val="minor"/>
      </rPr>
      <t xml:space="preserve"> 06 a 25 de novembro de 2014</t>
    </r>
  </si>
  <si>
    <t>CAMPARATIVO DE VALORES</t>
  </si>
  <si>
    <t>SAL DE TERRA</t>
  </si>
  <si>
    <t>ALPHA COMERCIAL</t>
  </si>
  <si>
    <t>COTEX BRASIL</t>
  </si>
  <si>
    <t>Niterói (RJ)</t>
  </si>
  <si>
    <t xml:space="preserve">I INTERCAMBIO INTERNACIONAL DE FUTEBOL DE 5 </t>
  </si>
  <si>
    <t xml:space="preserve">II FASE DE TREINAMENTO DE FUTEBOL DE 5 </t>
  </si>
  <si>
    <t xml:space="preserve">III FASE DE TREINAMENTO DE FUTEBOL DE 5 </t>
  </si>
  <si>
    <t xml:space="preserve">IV FASE DE TREINAMENTO DE FUTEBOL DE 5 </t>
  </si>
  <si>
    <t xml:space="preserve">V FASE DE TREINAMENTO DE FUTEBOL DE 5 </t>
  </si>
  <si>
    <t xml:space="preserve">VI FASE DE TREINAMENTO DE FUTEBOL DE 5 </t>
  </si>
  <si>
    <t xml:space="preserve">VII FASE DE TREINAMENTO DE FUTEBOL DE 5 </t>
  </si>
  <si>
    <t xml:space="preserve">VIII FASE DE TREINAMENTO DE FUTEBOL DE 5 </t>
  </si>
  <si>
    <t>fuc</t>
  </si>
  <si>
    <t>Niterói - RJ</t>
  </si>
  <si>
    <t>mod</t>
  </si>
  <si>
    <t>idevento</t>
  </si>
  <si>
    <t>idev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</si>
</sst>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416]General"/>
    <numFmt numFmtId="165" formatCode="&quot;R$&quot;\ #,##0.00"/>
    <numFmt numFmtId="166" formatCode="_([$R$ -416]* #,##0.00_);_([$R$ -416]* \(#,##0.00\);_([$R$ -416]* &quot;-&quot;??_);_(@_)"/>
    <numFmt numFmtId="167" formatCode="_(&quot;R$ &quot;* #,##0.00_);_(&quot;R$ &quot;* \(#,##0.00\);_(&quot;R$ &quot;* &quot;-&quot;??_);_(@_)"/>
    <numFmt numFmtId="168" formatCode="&quot;R$ &quot;#,##0.00"/>
    <numFmt numFmtId="169" formatCode="&quot; R$ &quot;#,##0.00&quot; &quot;;&quot; R$ (&quot;#,##0.00&quot;)&quot;;&quot; R$ -&quot;#&quot; &quot;;@&quot; &quot;"/>
    <numFmt numFmtId="170" formatCode="&quot; R$ &quot;#,##0.00&quot; &quot;;&quot;-R$ &quot;#,##0.00&quot; &quot;;&quot; R$ -&quot;#&quot; &quot;;@&quot; &quot;"/>
    <numFmt numFmtId="171" formatCode="[$-416]0"/>
    <numFmt numFmtId="172" formatCode="[$R$ -416]#,##0.00&quot; &quot;;[$R$ -416]&quot;(&quot;#,##0.00&quot;)&quot;;[$R$ -416]&quot;-&quot;#&quot; &quot;;@&quot; &quot;"/>
    <numFmt numFmtId="173" formatCode="[$-416]d/m/yyyy&quot; &quot;hh&quot;:&quot;mm"/>
    <numFmt numFmtId="174" formatCode="[$-416]#,##0.0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theme="1"/>
      <name val="Arial Narrow"/>
      <family val="2"/>
    </font>
    <font>
      <b/>
      <sz val="9"/>
      <name val="Arial Narrow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indexed="8"/>
      <name val="Calibri"/>
      <family val="2"/>
    </font>
    <font>
      <b/>
      <sz val="12"/>
      <color theme="1"/>
      <name val="Arial Narrow"/>
      <family val="2"/>
    </font>
    <font>
      <sz val="11"/>
      <color theme="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Arial Narrow"/>
      <family val="2"/>
    </font>
    <font>
      <b/>
      <sz val="11"/>
      <color theme="1"/>
      <name val="Arial Narrow"/>
      <family val="2"/>
    </font>
    <font>
      <b/>
      <sz val="10"/>
      <color theme="1"/>
      <name val="Arial Narrow"/>
      <family val="2"/>
    </font>
  </fonts>
  <fills count="2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58ED5"/>
        <bgColor rgb="FF558ED5"/>
      </patternFill>
    </fill>
    <fill>
      <patternFill patternType="solid">
        <fgColor rgb="FFD9D9D9"/>
        <bgColor rgb="FFD9D9D9"/>
      </patternFill>
    </fill>
    <fill>
      <patternFill patternType="solid">
        <fgColor rgb="FF002060"/>
        <bgColor rgb="FF002060"/>
      </patternFill>
    </fill>
    <fill>
      <patternFill patternType="solid">
        <fgColor rgb="FFDCE6F2"/>
        <bgColor rgb="FFDCE6F2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rgb="FF558ED5"/>
      </patternFill>
    </fill>
    <fill>
      <patternFill patternType="solid">
        <fgColor theme="7" tint="0.39997558519241921"/>
        <bgColor rgb="FFDCE6F2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FFFF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DCE6F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theme="0"/>
      </bottom>
      <diagonal/>
    </border>
    <border>
      <left/>
      <right/>
      <top/>
      <bottom style="medium">
        <color theme="0" tint="-4.9989318521683403E-2"/>
      </bottom>
      <diagonal/>
    </border>
    <border>
      <left/>
      <right/>
      <top style="medium">
        <color theme="0"/>
      </top>
      <bottom/>
      <diagonal/>
    </border>
    <border>
      <left/>
      <right/>
      <top style="medium">
        <color theme="0" tint="-4.9989318521683403E-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9" fontId="12" fillId="0" borderId="0" applyFont="0" applyBorder="0" applyProtection="0"/>
    <xf numFmtId="167" fontId="12" fillId="0" borderId="0" applyFont="0" applyFill="0" applyBorder="0" applyAlignment="0" applyProtection="0"/>
  </cellStyleXfs>
  <cellXfs count="279">
    <xf numFmtId="0" fontId="0" fillId="0" borderId="0" xfId="0"/>
    <xf numFmtId="164" fontId="0" fillId="4" borderId="0" xfId="0" applyNumberFormat="1" applyFill="1"/>
    <xf numFmtId="0" fontId="9" fillId="6" borderId="2" xfId="0" applyNumberFormat="1" applyFont="1" applyFill="1" applyBorder="1" applyAlignment="1">
      <alignment horizontal="center" vertical="center"/>
    </xf>
    <xf numFmtId="165" fontId="9" fillId="6" borderId="2" xfId="0" applyNumberFormat="1" applyFont="1" applyFill="1" applyBorder="1" applyAlignment="1">
      <alignment horizontal="center" vertical="center" wrapText="1"/>
    </xf>
    <xf numFmtId="165" fontId="9" fillId="6" borderId="2" xfId="0" applyNumberFormat="1" applyFont="1" applyFill="1" applyBorder="1" applyAlignment="1">
      <alignment horizontal="center" vertical="center"/>
    </xf>
    <xf numFmtId="165" fontId="10" fillId="6" borderId="3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170" fontId="0" fillId="0" borderId="11" xfId="3" applyNumberFormat="1" applyFont="1" applyFill="1" applyBorder="1" applyAlignment="1">
      <alignment horizontal="center"/>
    </xf>
    <xf numFmtId="4" fontId="0" fillId="0" borderId="0" xfId="0" applyNumberFormat="1"/>
    <xf numFmtId="0" fontId="9" fillId="18" borderId="2" xfId="0" applyNumberFormat="1" applyFont="1" applyFill="1" applyBorder="1" applyAlignment="1">
      <alignment horizontal="center" vertical="center"/>
    </xf>
    <xf numFmtId="168" fontId="0" fillId="4" borderId="11" xfId="2" applyNumberFormat="1" applyFont="1" applyFill="1" applyBorder="1" applyAlignment="1">
      <alignment vertical="center"/>
    </xf>
    <xf numFmtId="168" fontId="13" fillId="4" borderId="11" xfId="2" applyNumberFormat="1" applyFont="1" applyFill="1" applyBorder="1" applyAlignment="1">
      <alignment vertical="center"/>
    </xf>
    <xf numFmtId="1" fontId="11" fillId="0" borderId="3" xfId="0" applyNumberFormat="1" applyFont="1" applyFill="1" applyBorder="1" applyAlignment="1">
      <alignment horizontal="center" vertical="center"/>
    </xf>
    <xf numFmtId="164" fontId="11" fillId="4" borderId="17" xfId="0" applyNumberFormat="1" applyFont="1" applyFill="1" applyBorder="1" applyAlignment="1">
      <alignment vertical="center"/>
    </xf>
    <xf numFmtId="167" fontId="3" fillId="14" borderId="3" xfId="1" applyNumberFormat="1" applyFont="1" applyFill="1" applyBorder="1"/>
    <xf numFmtId="167" fontId="3" fillId="15" borderId="3" xfId="1" applyNumberFormat="1" applyFont="1" applyFill="1" applyBorder="1"/>
    <xf numFmtId="168" fontId="0" fillId="0" borderId="0" xfId="0" applyNumberFormat="1"/>
    <xf numFmtId="167" fontId="0" fillId="0" borderId="0" xfId="1" applyNumberFormat="1" applyFont="1"/>
    <xf numFmtId="0" fontId="0" fillId="2" borderId="0" xfId="0" applyFill="1"/>
    <xf numFmtId="167" fontId="3" fillId="0" borderId="0" xfId="0" applyNumberFormat="1" applyFont="1" applyAlignment="1">
      <alignment vertical="center"/>
    </xf>
    <xf numFmtId="167" fontId="19" fillId="21" borderId="0" xfId="0" applyNumberFormat="1" applyFont="1" applyFill="1"/>
    <xf numFmtId="167" fontId="3" fillId="0" borderId="0" xfId="0" applyNumberFormat="1" applyFont="1"/>
    <xf numFmtId="167" fontId="6" fillId="22" borderId="0" xfId="0" applyNumberFormat="1" applyFont="1" applyFill="1"/>
    <xf numFmtId="0" fontId="7" fillId="0" borderId="0" xfId="0" applyFont="1"/>
    <xf numFmtId="167" fontId="2" fillId="22" borderId="0" xfId="0" applyNumberFormat="1" applyFont="1" applyFill="1"/>
    <xf numFmtId="0" fontId="3" fillId="0" borderId="0" xfId="0" applyFont="1" applyAlignment="1">
      <alignment vertical="center"/>
    </xf>
    <xf numFmtId="0" fontId="3" fillId="14" borderId="4" xfId="0" applyNumberFormat="1" applyFont="1" applyFill="1" applyBorder="1" applyAlignment="1">
      <alignment horizontal="left"/>
    </xf>
    <xf numFmtId="0" fontId="3" fillId="14" borderId="5" xfId="0" applyNumberFormat="1" applyFont="1" applyFill="1" applyBorder="1" applyAlignment="1">
      <alignment horizontal="left"/>
    </xf>
    <xf numFmtId="0" fontId="3" fillId="14" borderId="6" xfId="0" applyNumberFormat="1" applyFont="1" applyFill="1" applyBorder="1" applyAlignment="1">
      <alignment horizontal="left"/>
    </xf>
    <xf numFmtId="22" fontId="21" fillId="0" borderId="0" xfId="0" applyNumberFormat="1" applyFont="1"/>
    <xf numFmtId="0" fontId="22" fillId="0" borderId="3" xfId="0" applyFont="1" applyBorder="1" applyAlignment="1">
      <alignment horizontal="center"/>
    </xf>
    <xf numFmtId="0" fontId="23" fillId="5" borderId="0" xfId="0" applyFont="1" applyFill="1"/>
    <xf numFmtId="0" fontId="20" fillId="5" borderId="0" xfId="0" applyFont="1" applyFill="1"/>
    <xf numFmtId="0" fontId="25" fillId="5" borderId="0" xfId="0" applyFont="1" applyFill="1"/>
    <xf numFmtId="0" fontId="26" fillId="5" borderId="0" xfId="0" applyFont="1" applyFill="1" applyAlignment="1">
      <alignment horizontal="center"/>
    </xf>
    <xf numFmtId="0" fontId="10" fillId="6" borderId="6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165" fontId="10" fillId="6" borderId="3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25" fillId="0" borderId="0" xfId="0" applyFont="1"/>
    <xf numFmtId="0" fontId="28" fillId="5" borderId="0" xfId="0" applyFont="1" applyFill="1"/>
    <xf numFmtId="0" fontId="3" fillId="8" borderId="25" xfId="0" applyFont="1" applyFill="1" applyBorder="1" applyAlignment="1">
      <alignment horizontal="center" vertical="center"/>
    </xf>
    <xf numFmtId="0" fontId="14" fillId="8" borderId="0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64" fontId="0" fillId="10" borderId="0" xfId="0" applyNumberFormat="1" applyFont="1" applyFill="1"/>
    <xf numFmtId="164" fontId="31" fillId="10" borderId="0" xfId="0" applyNumberFormat="1" applyFont="1" applyFill="1"/>
    <xf numFmtId="164" fontId="0" fillId="10" borderId="0" xfId="0" applyNumberFormat="1" applyFont="1" applyFill="1" applyAlignment="1">
      <alignment horizontal="left"/>
    </xf>
    <xf numFmtId="164" fontId="0" fillId="0" borderId="0" xfId="0" applyNumberFormat="1" applyFont="1"/>
    <xf numFmtId="164" fontId="31" fillId="12" borderId="9" xfId="0" applyNumberFormat="1" applyFont="1" applyFill="1" applyBorder="1" applyAlignment="1">
      <alignment horizontal="center" vertical="center"/>
    </xf>
    <xf numFmtId="168" fontId="31" fillId="12" borderId="9" xfId="0" applyNumberFormat="1" applyFont="1" applyFill="1" applyBorder="1" applyAlignment="1">
      <alignment horizontal="center" vertical="center" wrapText="1"/>
    </xf>
    <xf numFmtId="168" fontId="31" fillId="12" borderId="9" xfId="0" applyNumberFormat="1" applyFont="1" applyFill="1" applyBorder="1" applyAlignment="1">
      <alignment horizontal="center" vertical="center"/>
    </xf>
    <xf numFmtId="164" fontId="0" fillId="4" borderId="11" xfId="0" applyNumberFormat="1" applyFont="1" applyFill="1" applyBorder="1" applyAlignment="1">
      <alignment horizontal="center" vertical="center"/>
    </xf>
    <xf numFmtId="168" fontId="0" fillId="4" borderId="11" xfId="0" applyNumberFormat="1" applyFont="1" applyFill="1" applyBorder="1" applyAlignment="1">
      <alignment horizontal="right" vertical="center"/>
    </xf>
    <xf numFmtId="164" fontId="0" fillId="0" borderId="11" xfId="0" applyNumberFormat="1" applyFont="1" applyFill="1" applyBorder="1" applyAlignment="1">
      <alignment horizontal="center" vertical="center"/>
    </xf>
    <xf numFmtId="171" fontId="0" fillId="0" borderId="11" xfId="0" applyNumberFormat="1" applyFont="1" applyFill="1" applyBorder="1" applyAlignment="1">
      <alignment horizontal="center" vertical="center"/>
    </xf>
    <xf numFmtId="172" fontId="0" fillId="0" borderId="11" xfId="0" applyNumberFormat="1" applyFont="1" applyFill="1" applyBorder="1" applyAlignment="1">
      <alignment horizontal="center" vertical="center"/>
    </xf>
    <xf numFmtId="168" fontId="0" fillId="4" borderId="12" xfId="0" applyNumberFormat="1" applyFont="1" applyFill="1" applyBorder="1" applyAlignment="1">
      <alignment horizontal="right" vertical="center"/>
    </xf>
    <xf numFmtId="168" fontId="0" fillId="0" borderId="11" xfId="0" applyNumberFormat="1" applyFont="1" applyFill="1" applyBorder="1" applyAlignment="1">
      <alignment horizontal="right" vertical="center"/>
    </xf>
    <xf numFmtId="164" fontId="31" fillId="12" borderId="15" xfId="0" applyNumberFormat="1" applyFont="1" applyFill="1" applyBorder="1" applyAlignment="1">
      <alignment horizontal="center"/>
    </xf>
    <xf numFmtId="168" fontId="31" fillId="12" borderId="11" xfId="0" applyNumberFormat="1" applyFont="1" applyFill="1" applyBorder="1"/>
    <xf numFmtId="164" fontId="31" fillId="16" borderId="0" xfId="0" applyNumberFormat="1" applyFont="1" applyFill="1" applyAlignment="1">
      <alignment horizontal="center"/>
    </xf>
    <xf numFmtId="164" fontId="31" fillId="12" borderId="11" xfId="0" applyNumberFormat="1" applyFont="1" applyFill="1" applyBorder="1" applyAlignment="1">
      <alignment horizontal="center" vertical="center"/>
    </xf>
    <xf numFmtId="168" fontId="31" fillId="12" borderId="11" xfId="0" applyNumberFormat="1" applyFont="1" applyFill="1" applyBorder="1" applyAlignment="1">
      <alignment horizontal="center" vertical="center" wrapText="1"/>
    </xf>
    <xf numFmtId="168" fontId="31" fillId="12" borderId="11" xfId="0" applyNumberFormat="1" applyFont="1" applyFill="1" applyBorder="1" applyAlignment="1">
      <alignment horizontal="center" vertical="center"/>
    </xf>
    <xf numFmtId="164" fontId="32" fillId="0" borderId="11" xfId="0" applyNumberFormat="1" applyFont="1" applyBorder="1" applyAlignment="1">
      <alignment horizontal="center"/>
    </xf>
    <xf numFmtId="164" fontId="0" fillId="0" borderId="11" xfId="0" applyNumberFormat="1" applyFont="1" applyBorder="1"/>
    <xf numFmtId="164" fontId="32" fillId="0" borderId="0" xfId="0" applyNumberFormat="1" applyFont="1" applyAlignment="1">
      <alignment horizontal="center"/>
    </xf>
    <xf numFmtId="164" fontId="31" fillId="12" borderId="14" xfId="0" applyNumberFormat="1" applyFont="1" applyFill="1" applyBorder="1" applyAlignment="1">
      <alignment horizontal="center"/>
    </xf>
    <xf numFmtId="164" fontId="0" fillId="0" borderId="0" xfId="0" applyNumberFormat="1" applyFont="1" applyFill="1"/>
    <xf numFmtId="168" fontId="31" fillId="17" borderId="11" xfId="0" applyNumberFormat="1" applyFont="1" applyFill="1" applyBorder="1"/>
    <xf numFmtId="44" fontId="31" fillId="14" borderId="3" xfId="1" applyNumberFormat="1" applyFont="1" applyFill="1" applyBorder="1"/>
    <xf numFmtId="44" fontId="31" fillId="15" borderId="3" xfId="1" applyNumberFormat="1" applyFont="1" applyFill="1" applyBorder="1"/>
    <xf numFmtId="164" fontId="32" fillId="10" borderId="0" xfId="0" applyNumberFormat="1" applyFont="1" applyFill="1" applyAlignment="1">
      <alignment horizontal="center"/>
    </xf>
    <xf numFmtId="168" fontId="31" fillId="12" borderId="10" xfId="0" applyNumberFormat="1" applyFont="1" applyFill="1" applyBorder="1" applyAlignment="1">
      <alignment horizontal="center" vertical="center" wrapText="1"/>
    </xf>
    <xf numFmtId="171" fontId="0" fillId="4" borderId="11" xfId="0" applyNumberFormat="1" applyFont="1" applyFill="1" applyBorder="1" applyAlignment="1">
      <alignment horizontal="center" vertical="center"/>
    </xf>
    <xf numFmtId="168" fontId="31" fillId="0" borderId="11" xfId="0" applyNumberFormat="1" applyFont="1" applyFill="1" applyBorder="1" applyAlignment="1">
      <alignment horizontal="right" vertical="center"/>
    </xf>
    <xf numFmtId="168" fontId="0" fillId="0" borderId="11" xfId="0" applyNumberFormat="1" applyFont="1" applyFill="1" applyBorder="1" applyAlignment="1">
      <alignment horizontal="center" vertical="center" wrapText="1"/>
    </xf>
    <xf numFmtId="168" fontId="0" fillId="0" borderId="11" xfId="0" applyNumberFormat="1" applyFont="1" applyFill="1" applyBorder="1" applyAlignment="1">
      <alignment horizontal="center" vertical="center"/>
    </xf>
    <xf numFmtId="165" fontId="11" fillId="8" borderId="3" xfId="0" applyNumberFormat="1" applyFont="1" applyFill="1" applyBorder="1" applyAlignment="1">
      <alignment horizontal="right" vertical="center"/>
    </xf>
    <xf numFmtId="164" fontId="31" fillId="12" borderId="13" xfId="0" applyNumberFormat="1" applyFont="1" applyFill="1" applyBorder="1" applyAlignment="1"/>
    <xf numFmtId="164" fontId="31" fillId="12" borderId="15" xfId="0" applyNumberFormat="1" applyFont="1" applyFill="1" applyBorder="1" applyAlignment="1"/>
    <xf numFmtId="171" fontId="31" fillId="12" borderId="14" xfId="0" applyNumberFormat="1" applyFont="1" applyFill="1" applyBorder="1" applyAlignment="1">
      <alignment horizontal="center"/>
    </xf>
    <xf numFmtId="173" fontId="0" fillId="0" borderId="0" xfId="0" applyNumberFormat="1" applyFont="1"/>
    <xf numFmtId="164" fontId="0" fillId="0" borderId="11" xfId="0" applyNumberFormat="1" applyFont="1" applyFill="1" applyBorder="1" applyAlignment="1">
      <alignment horizontal="left"/>
    </xf>
    <xf numFmtId="164" fontId="0" fillId="0" borderId="11" xfId="0" applyNumberFormat="1" applyFont="1" applyFill="1" applyBorder="1" applyAlignment="1">
      <alignment horizontal="center"/>
    </xf>
    <xf numFmtId="0" fontId="11" fillId="8" borderId="3" xfId="0" applyFont="1" applyFill="1" applyBorder="1" applyAlignment="1">
      <alignment horizontal="center" vertical="center"/>
    </xf>
    <xf numFmtId="164" fontId="0" fillId="4" borderId="11" xfId="0" applyNumberFormat="1" applyFont="1" applyFill="1" applyBorder="1" applyAlignment="1">
      <alignment horizontal="left"/>
    </xf>
    <xf numFmtId="164" fontId="0" fillId="4" borderId="11" xfId="0" applyNumberFormat="1" applyFont="1" applyFill="1" applyBorder="1" applyAlignment="1">
      <alignment horizontal="center"/>
    </xf>
    <xf numFmtId="164" fontId="31" fillId="9" borderId="0" xfId="0" applyNumberFormat="1" applyFont="1" applyFill="1" applyAlignment="1">
      <alignment horizontal="center"/>
    </xf>
    <xf numFmtId="164" fontId="32" fillId="0" borderId="0" xfId="0" applyNumberFormat="1" applyFont="1" applyFill="1" applyBorder="1" applyAlignment="1">
      <alignment horizontal="center"/>
    </xf>
    <xf numFmtId="164" fontId="0" fillId="0" borderId="0" xfId="0" applyNumberFormat="1" applyFont="1" applyBorder="1"/>
    <xf numFmtId="164" fontId="31" fillId="10" borderId="0" xfId="0" applyNumberFormat="1" applyFont="1" applyFill="1" applyAlignment="1">
      <alignment horizontal="left"/>
    </xf>
    <xf numFmtId="164" fontId="0" fillId="4" borderId="11" xfId="0" applyNumberFormat="1" applyFont="1" applyFill="1" applyBorder="1" applyAlignment="1">
      <alignment vertical="center"/>
    </xf>
    <xf numFmtId="168" fontId="0" fillId="4" borderId="11" xfId="0" applyNumberFormat="1" applyFont="1" applyFill="1" applyBorder="1" applyAlignment="1">
      <alignment vertical="center"/>
    </xf>
    <xf numFmtId="168" fontId="31" fillId="19" borderId="11" xfId="2" applyNumberFormat="1" applyFont="1" applyFill="1" applyBorder="1" applyAlignment="1">
      <alignment vertical="center"/>
    </xf>
    <xf numFmtId="164" fontId="0" fillId="4" borderId="11" xfId="0" applyNumberFormat="1" applyFont="1" applyFill="1" applyBorder="1" applyAlignment="1">
      <alignment horizontal="left" vertical="center"/>
    </xf>
    <xf numFmtId="166" fontId="31" fillId="19" borderId="11" xfId="0" applyNumberFormat="1" applyFont="1" applyFill="1" applyBorder="1" applyAlignment="1">
      <alignment horizontal="center" vertical="center"/>
    </xf>
    <xf numFmtId="171" fontId="31" fillId="0" borderId="11" xfId="0" applyNumberFormat="1" applyFont="1" applyFill="1" applyBorder="1" applyAlignment="1">
      <alignment horizontal="center"/>
    </xf>
    <xf numFmtId="167" fontId="31" fillId="19" borderId="11" xfId="4" applyFont="1" applyFill="1" applyBorder="1" applyAlignment="1">
      <alignment horizontal="center" vertical="center"/>
    </xf>
    <xf numFmtId="174" fontId="0" fillId="0" borderId="0" xfId="0" applyNumberFormat="1" applyFont="1"/>
    <xf numFmtId="164" fontId="0" fillId="9" borderId="0" xfId="0" applyNumberFormat="1" applyFont="1" applyFill="1"/>
    <xf numFmtId="0" fontId="0" fillId="0" borderId="0" xfId="0" applyFont="1"/>
    <xf numFmtId="164" fontId="0" fillId="4" borderId="17" xfId="0" applyNumberFormat="1" applyFont="1" applyFill="1" applyBorder="1" applyAlignment="1">
      <alignment vertical="center"/>
    </xf>
    <xf numFmtId="167" fontId="31" fillId="4" borderId="17" xfId="1" applyNumberFormat="1" applyFont="1" applyFill="1" applyBorder="1" applyAlignment="1">
      <alignment horizontal="center"/>
    </xf>
    <xf numFmtId="167" fontId="31" fillId="9" borderId="0" xfId="1" applyNumberFormat="1" applyFont="1" applyFill="1" applyAlignment="1">
      <alignment horizontal="center"/>
    </xf>
    <xf numFmtId="172" fontId="31" fillId="9" borderId="0" xfId="0" applyNumberFormat="1" applyFont="1" applyFill="1"/>
    <xf numFmtId="168" fontId="0" fillId="0" borderId="0" xfId="0" applyNumberFormat="1" applyFont="1"/>
    <xf numFmtId="0" fontId="3" fillId="5" borderId="0" xfId="0" applyFont="1" applyFill="1"/>
    <xf numFmtId="0" fontId="7" fillId="5" borderId="0" xfId="0" applyFont="1" applyFill="1" applyAlignment="1">
      <alignment horizontal="center"/>
    </xf>
    <xf numFmtId="0" fontId="9" fillId="6" borderId="2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166" fontId="11" fillId="0" borderId="3" xfId="0" applyNumberFormat="1" applyFont="1" applyFill="1" applyBorder="1" applyAlignment="1">
      <alignment horizontal="center" vertical="center"/>
    </xf>
    <xf numFmtId="165" fontId="3" fillId="23" borderId="0" xfId="0" applyNumberFormat="1" applyFont="1" applyFill="1"/>
    <xf numFmtId="4" fontId="0" fillId="0" borderId="0" xfId="0" applyNumberFormat="1" applyFont="1"/>
    <xf numFmtId="44" fontId="3" fillId="14" borderId="3" xfId="1" applyFont="1" applyFill="1" applyBorder="1"/>
    <xf numFmtId="0" fontId="21" fillId="0" borderId="0" xfId="0" applyFont="1"/>
    <xf numFmtId="0" fontId="0" fillId="5" borderId="0" xfId="0" applyFill="1"/>
    <xf numFmtId="0" fontId="0" fillId="5" borderId="0" xfId="0" applyFill="1" applyAlignment="1">
      <alignment horizontal="left"/>
    </xf>
    <xf numFmtId="0" fontId="8" fillId="3" borderId="1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 vertical="center"/>
    </xf>
    <xf numFmtId="165" fontId="10" fillId="6" borderId="31" xfId="0" applyNumberFormat="1" applyFont="1" applyFill="1" applyBorder="1" applyAlignment="1">
      <alignment horizontal="center" vertical="center" wrapText="1"/>
    </xf>
    <xf numFmtId="165" fontId="10" fillId="6" borderId="2" xfId="0" applyNumberFormat="1" applyFont="1" applyFill="1" applyBorder="1" applyAlignment="1">
      <alignment horizontal="center" vertical="center"/>
    </xf>
    <xf numFmtId="165" fontId="11" fillId="8" borderId="7" xfId="0" applyNumberFormat="1" applyFont="1" applyFill="1" applyBorder="1" applyAlignment="1">
      <alignment horizontal="right" vertical="center"/>
    </xf>
    <xf numFmtId="0" fontId="33" fillId="0" borderId="3" xfId="0" applyFont="1" applyFill="1" applyBorder="1" applyAlignment="1">
      <alignment horizontal="center" vertical="center"/>
    </xf>
    <xf numFmtId="1" fontId="33" fillId="0" borderId="3" xfId="0" applyNumberFormat="1" applyFont="1" applyFill="1" applyBorder="1" applyAlignment="1">
      <alignment horizontal="center" vertical="center"/>
    </xf>
    <xf numFmtId="165" fontId="33" fillId="0" borderId="3" xfId="0" applyNumberFormat="1" applyFont="1" applyFill="1" applyBorder="1" applyAlignment="1">
      <alignment horizontal="right" vertical="center"/>
    </xf>
    <xf numFmtId="0" fontId="3" fillId="6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165" fontId="36" fillId="6" borderId="3" xfId="0" applyNumberFormat="1" applyFont="1" applyFill="1" applyBorder="1"/>
    <xf numFmtId="0" fontId="0" fillId="0" borderId="3" xfId="0" applyBorder="1"/>
    <xf numFmtId="0" fontId="15" fillId="5" borderId="0" xfId="0" applyFont="1" applyFill="1"/>
    <xf numFmtId="0" fontId="11" fillId="5" borderId="0" xfId="0" applyFont="1" applyFill="1"/>
    <xf numFmtId="1" fontId="11" fillId="8" borderId="3" xfId="0" applyNumberFormat="1" applyFont="1" applyFill="1" applyBorder="1" applyAlignment="1">
      <alignment horizontal="center" vertical="center"/>
    </xf>
    <xf numFmtId="165" fontId="11" fillId="8" borderId="3" xfId="0" applyNumberFormat="1" applyFont="1" applyFill="1" applyBorder="1" applyAlignment="1">
      <alignment horizontal="center" vertical="center"/>
    </xf>
    <xf numFmtId="165" fontId="36" fillId="24" borderId="3" xfId="0" applyNumberFormat="1" applyFont="1" applyFill="1" applyBorder="1"/>
    <xf numFmtId="0" fontId="3" fillId="23" borderId="0" xfId="0" applyFont="1" applyFill="1" applyAlignment="1">
      <alignment horizontal="center"/>
    </xf>
    <xf numFmtId="0" fontId="0" fillId="23" borderId="0" xfId="0" applyFill="1"/>
    <xf numFmtId="0" fontId="0" fillId="0" borderId="0" xfId="0" applyAlignment="1">
      <alignment horizontal="center"/>
    </xf>
    <xf numFmtId="165" fontId="0" fillId="0" borderId="0" xfId="0" applyNumberFormat="1"/>
    <xf numFmtId="168" fontId="3" fillId="23" borderId="0" xfId="0" applyNumberFormat="1" applyFont="1" applyFill="1"/>
    <xf numFmtId="4" fontId="3" fillId="23" borderId="0" xfId="0" applyNumberFormat="1" applyFont="1" applyFill="1"/>
    <xf numFmtId="167" fontId="3" fillId="15" borderId="3" xfId="0" applyNumberFormat="1" applyFont="1" applyFill="1" applyBorder="1"/>
    <xf numFmtId="164" fontId="11" fillId="4" borderId="0" xfId="0" applyNumberFormat="1" applyFont="1" applyFill="1" applyBorder="1" applyAlignment="1">
      <alignment vertical="center"/>
    </xf>
    <xf numFmtId="164" fontId="0" fillId="4" borderId="0" xfId="0" applyNumberFormat="1" applyFont="1" applyFill="1" applyBorder="1" applyAlignment="1">
      <alignment vertical="center"/>
    </xf>
    <xf numFmtId="167" fontId="0" fillId="0" borderId="0" xfId="0" applyNumberFormat="1"/>
    <xf numFmtId="0" fontId="3" fillId="0" borderId="4" xfId="0" applyFont="1" applyBorder="1" applyAlignment="1">
      <alignment vertical="center"/>
    </xf>
    <xf numFmtId="0" fontId="25" fillId="0" borderId="0" xfId="0" applyFont="1" applyBorder="1"/>
    <xf numFmtId="164" fontId="32" fillId="10" borderId="0" xfId="0" applyNumberFormat="1" applyFont="1" applyFill="1" applyAlignment="1">
      <alignment horizontal="center"/>
    </xf>
    <xf numFmtId="164" fontId="31" fillId="12" borderId="14" xfId="0" applyNumberFormat="1" applyFont="1" applyFill="1" applyBorder="1" applyAlignment="1">
      <alignment horizontal="center"/>
    </xf>
    <xf numFmtId="164" fontId="31" fillId="12" borderId="15" xfId="0" applyNumberFormat="1" applyFont="1" applyFill="1" applyBorder="1" applyAlignment="1">
      <alignment horizontal="center"/>
    </xf>
    <xf numFmtId="168" fontId="31" fillId="25" borderId="11" xfId="0" applyNumberFormat="1" applyFont="1" applyFill="1" applyBorder="1"/>
    <xf numFmtId="168" fontId="13" fillId="0" borderId="11" xfId="0" applyNumberFormat="1" applyFont="1" applyFill="1" applyBorder="1" applyAlignment="1">
      <alignment horizontal="center"/>
    </xf>
    <xf numFmtId="165" fontId="25" fillId="8" borderId="3" xfId="0" applyNumberFormat="1" applyFont="1" applyFill="1" applyBorder="1" applyAlignment="1">
      <alignment horizontal="center" vertical="center"/>
    </xf>
    <xf numFmtId="165" fontId="25" fillId="8" borderId="6" xfId="0" applyNumberFormat="1" applyFont="1" applyFill="1" applyBorder="1" applyAlignment="1">
      <alignment horizontal="center" vertical="center"/>
    </xf>
    <xf numFmtId="43" fontId="0" fillId="0" borderId="0" xfId="0" applyNumberFormat="1"/>
    <xf numFmtId="0" fontId="3" fillId="0" borderId="0" xfId="0" applyFont="1" applyBorder="1" applyAlignment="1">
      <alignment vertical="center"/>
    </xf>
    <xf numFmtId="0" fontId="3" fillId="14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0" fillId="8" borderId="0" xfId="0" applyFill="1"/>
    <xf numFmtId="44" fontId="3" fillId="26" borderId="0" xfId="1" applyFont="1" applyFill="1"/>
    <xf numFmtId="0" fontId="3" fillId="0" borderId="0" xfId="0" applyFont="1" applyAlignment="1">
      <alignment vertical="center"/>
    </xf>
    <xf numFmtId="165" fontId="38" fillId="14" borderId="3" xfId="0" applyNumberFormat="1" applyFont="1" applyFill="1" applyBorder="1" applyAlignment="1">
      <alignment horizontal="center" vertical="center"/>
    </xf>
    <xf numFmtId="0" fontId="39" fillId="0" borderId="0" xfId="0" applyFont="1"/>
    <xf numFmtId="165" fontId="38" fillId="8" borderId="3" xfId="0" applyNumberFormat="1" applyFont="1" applyFill="1" applyBorder="1" applyAlignment="1">
      <alignment horizontal="center" vertical="center"/>
    </xf>
    <xf numFmtId="165" fontId="38" fillId="8" borderId="26" xfId="0" applyNumberFormat="1" applyFont="1" applyFill="1" applyBorder="1" applyAlignment="1">
      <alignment horizontal="center" vertical="center"/>
    </xf>
    <xf numFmtId="165" fontId="18" fillId="27" borderId="30" xfId="0" applyNumberFormat="1" applyFont="1" applyFill="1" applyBorder="1" applyAlignment="1">
      <alignment horizontal="center" vertical="center"/>
    </xf>
    <xf numFmtId="164" fontId="31" fillId="12" borderId="14" xfId="0" applyNumberFormat="1" applyFont="1" applyFill="1" applyBorder="1" applyAlignment="1">
      <alignment horizontal="center"/>
    </xf>
    <xf numFmtId="164" fontId="31" fillId="12" borderId="15" xfId="0" applyNumberFormat="1" applyFont="1" applyFill="1" applyBorder="1" applyAlignment="1">
      <alignment horizontal="center"/>
    </xf>
    <xf numFmtId="164" fontId="32" fillId="10" borderId="0" xfId="0" applyNumberFormat="1" applyFont="1" applyFill="1" applyAlignment="1">
      <alignment horizontal="center"/>
    </xf>
    <xf numFmtId="164" fontId="31" fillId="0" borderId="0" xfId="0" applyNumberFormat="1" applyFont="1" applyFill="1" applyBorder="1" applyAlignment="1"/>
    <xf numFmtId="164" fontId="31" fillId="0" borderId="0" xfId="0" applyNumberFormat="1" applyFont="1" applyFill="1" applyBorder="1" applyAlignment="1">
      <alignment horizontal="center"/>
    </xf>
    <xf numFmtId="168" fontId="31" fillId="0" borderId="0" xfId="0" applyNumberFormat="1" applyFont="1" applyFill="1" applyBorder="1"/>
    <xf numFmtId="171" fontId="31" fillId="0" borderId="0" xfId="0" applyNumberFormat="1" applyFont="1" applyFill="1" applyBorder="1" applyAlignment="1">
      <alignment horizontal="center"/>
    </xf>
    <xf numFmtId="164" fontId="0" fillId="0" borderId="0" xfId="0" applyNumberFormat="1" applyFill="1"/>
    <xf numFmtId="0" fontId="0" fillId="0" borderId="0" xfId="0" applyFill="1"/>
    <xf numFmtId="164" fontId="31" fillId="12" borderId="14" xfId="0" applyNumberFormat="1" applyFont="1" applyFill="1" applyBorder="1" applyAlignment="1">
      <alignment horizontal="center"/>
    </xf>
    <xf numFmtId="164" fontId="31" fillId="12" borderId="15" xfId="0" applyNumberFormat="1" applyFont="1" applyFill="1" applyBorder="1" applyAlignment="1">
      <alignment horizontal="center"/>
    </xf>
    <xf numFmtId="164" fontId="32" fillId="10" borderId="0" xfId="0" applyNumberFormat="1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3" fillId="14" borderId="3" xfId="0" applyFont="1" applyFill="1" applyBorder="1" applyAlignment="1">
      <alignment horizontal="center" vertical="center"/>
    </xf>
    <xf numFmtId="4" fontId="3" fillId="23" borderId="0" xfId="0" applyNumberFormat="1" applyFont="1" applyFill="1" applyAlignment="1">
      <alignment horizontal="center"/>
    </xf>
    <xf numFmtId="165" fontId="38" fillId="8" borderId="26" xfId="0" quotePrefix="1" applyNumberFormat="1" applyFont="1" applyFill="1" applyBorder="1" applyAlignment="1">
      <alignment horizontal="center" vertical="center"/>
    </xf>
    <xf numFmtId="0" fontId="0" fillId="0" borderId="0" xfId="0" quotePrefix="1"/>
    <xf numFmtId="0" fontId="20" fillId="8" borderId="3" xfId="0" applyFont="1" applyFill="1" applyBorder="1"/>
    <xf numFmtId="0" fontId="25" fillId="8" borderId="3" xfId="0" applyFont="1" applyFill="1" applyBorder="1"/>
    <xf numFmtId="165" fontId="25" fillId="0" borderId="0" xfId="0" applyNumberFormat="1" applyFont="1"/>
    <xf numFmtId="164" fontId="32" fillId="10" borderId="0" xfId="0" applyNumberFormat="1" applyFont="1" applyFill="1" applyAlignment="1">
      <alignment horizontal="center"/>
    </xf>
    <xf numFmtId="164" fontId="32" fillId="10" borderId="0" xfId="0" applyNumberFormat="1" applyFont="1" applyFill="1" applyAlignment="1">
      <alignment horizontal="center"/>
    </xf>
    <xf numFmtId="164" fontId="32" fillId="10" borderId="0" xfId="0" applyNumberFormat="1" applyFont="1" applyFill="1" applyAlignment="1">
      <alignment horizontal="center"/>
    </xf>
    <xf numFmtId="164" fontId="11" fillId="4" borderId="34" xfId="0" applyNumberFormat="1" applyFont="1" applyFill="1" applyBorder="1" applyAlignment="1">
      <alignment vertical="center"/>
    </xf>
    <xf numFmtId="172" fontId="0" fillId="0" borderId="34" xfId="0" applyNumberFormat="1" applyFont="1" applyBorder="1"/>
    <xf numFmtId="172" fontId="0" fillId="0" borderId="17" xfId="0" applyNumberFormat="1" applyFont="1" applyBorder="1"/>
    <xf numFmtId="164" fontId="31" fillId="12" borderId="14" xfId="0" applyNumberFormat="1" applyFont="1" applyFill="1" applyBorder="1" applyAlignment="1"/>
    <xf numFmtId="164" fontId="13" fillId="4" borderId="11" xfId="0" applyNumberFormat="1" applyFont="1" applyFill="1" applyBorder="1" applyAlignment="1">
      <alignment horizontal="center" vertical="center"/>
    </xf>
    <xf numFmtId="8" fontId="0" fillId="0" borderId="3" xfId="0" applyNumberFormat="1" applyBorder="1"/>
    <xf numFmtId="0" fontId="0" fillId="0" borderId="3" xfId="0" applyBorder="1" applyAlignment="1">
      <alignment horizontal="center"/>
    </xf>
    <xf numFmtId="0" fontId="41" fillId="0" borderId="3" xfId="0" applyFont="1" applyFill="1" applyBorder="1" applyAlignment="1">
      <alignment horizontal="left"/>
    </xf>
    <xf numFmtId="1" fontId="36" fillId="0" borderId="3" xfId="0" applyNumberFormat="1" applyFont="1" applyFill="1" applyBorder="1" applyAlignment="1">
      <alignment horizontal="center"/>
    </xf>
    <xf numFmtId="44" fontId="41" fillId="0" borderId="3" xfId="1" applyNumberFormat="1" applyFont="1" applyFill="1" applyBorder="1" applyAlignment="1">
      <alignment horizontal="center"/>
    </xf>
    <xf numFmtId="165" fontId="42" fillId="0" borderId="3" xfId="0" applyNumberFormat="1" applyFont="1" applyFill="1" applyBorder="1" applyAlignment="1">
      <alignment horizontal="right" vertical="center"/>
    </xf>
    <xf numFmtId="4" fontId="3" fillId="0" borderId="33" xfId="0" applyNumberFormat="1" applyFont="1" applyBorder="1" applyAlignment="1">
      <alignment horizontal="center"/>
    </xf>
    <xf numFmtId="0" fontId="43" fillId="6" borderId="2" xfId="0" applyFont="1" applyFill="1" applyBorder="1" applyAlignment="1">
      <alignment horizontal="center" vertical="center"/>
    </xf>
    <xf numFmtId="44" fontId="0" fillId="4" borderId="11" xfId="1" applyFont="1" applyFill="1" applyBorder="1" applyAlignment="1">
      <alignment horizontal="center" vertical="center"/>
    </xf>
    <xf numFmtId="44" fontId="0" fillId="0" borderId="11" xfId="1" applyFont="1" applyFill="1" applyBorder="1" applyAlignment="1">
      <alignment horizontal="center" vertical="center"/>
    </xf>
    <xf numFmtId="0" fontId="3" fillId="0" borderId="0" xfId="0" applyFont="1"/>
    <xf numFmtId="14" fontId="23" fillId="8" borderId="3" xfId="0" applyNumberFormat="1" applyFont="1" applyFill="1" applyBorder="1"/>
    <xf numFmtId="0" fontId="8" fillId="3" borderId="1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164" fontId="31" fillId="14" borderId="4" xfId="0" applyNumberFormat="1" applyFont="1" applyFill="1" applyBorder="1" applyAlignment="1">
      <alignment horizontal="left"/>
    </xf>
    <xf numFmtId="164" fontId="31" fillId="14" borderId="5" xfId="0" applyNumberFormat="1" applyFont="1" applyFill="1" applyBorder="1" applyAlignment="1">
      <alignment horizontal="left"/>
    </xf>
    <xf numFmtId="164" fontId="31" fillId="14" borderId="6" xfId="0" applyNumberFormat="1" applyFont="1" applyFill="1" applyBorder="1" applyAlignment="1">
      <alignment horizontal="left"/>
    </xf>
    <xf numFmtId="164" fontId="31" fillId="13" borderId="11" xfId="0" applyNumberFormat="1" applyFont="1" applyFill="1" applyBorder="1" applyAlignment="1">
      <alignment horizontal="center" vertical="center"/>
    </xf>
    <xf numFmtId="164" fontId="32" fillId="0" borderId="11" xfId="0" applyNumberFormat="1" applyFont="1" applyFill="1" applyBorder="1" applyAlignment="1">
      <alignment horizontal="center"/>
    </xf>
    <xf numFmtId="164" fontId="31" fillId="15" borderId="4" xfId="0" applyNumberFormat="1" applyFont="1" applyFill="1" applyBorder="1" applyAlignment="1">
      <alignment horizontal="left"/>
    </xf>
    <xf numFmtId="164" fontId="31" fillId="15" borderId="5" xfId="0" applyNumberFormat="1" applyFont="1" applyFill="1" applyBorder="1" applyAlignment="1">
      <alignment horizontal="left"/>
    </xf>
    <xf numFmtId="164" fontId="31" fillId="15" borderId="6" xfId="0" applyNumberFormat="1" applyFont="1" applyFill="1" applyBorder="1" applyAlignment="1">
      <alignment horizontal="left"/>
    </xf>
    <xf numFmtId="164" fontId="34" fillId="16" borderId="0" xfId="0" applyNumberFormat="1" applyFont="1" applyFill="1" applyAlignment="1">
      <alignment horizontal="center"/>
    </xf>
    <xf numFmtId="164" fontId="37" fillId="11" borderId="8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64" fontId="34" fillId="11" borderId="0" xfId="0" applyNumberFormat="1" applyFont="1" applyFill="1" applyAlignment="1">
      <alignment horizontal="center"/>
    </xf>
    <xf numFmtId="164" fontId="31" fillId="13" borderId="13" xfId="0" applyNumberFormat="1" applyFont="1" applyFill="1" applyBorder="1" applyAlignment="1">
      <alignment horizontal="center" vertical="center"/>
    </xf>
    <xf numFmtId="164" fontId="31" fillId="13" borderId="14" xfId="0" applyNumberFormat="1" applyFont="1" applyFill="1" applyBorder="1" applyAlignment="1">
      <alignment horizontal="center" vertical="center"/>
    </xf>
    <xf numFmtId="164" fontId="31" fillId="13" borderId="15" xfId="0" applyNumberFormat="1" applyFont="1" applyFill="1" applyBorder="1" applyAlignment="1">
      <alignment horizontal="center" vertical="center"/>
    </xf>
    <xf numFmtId="164" fontId="32" fillId="10" borderId="0" xfId="0" applyNumberFormat="1" applyFont="1" applyFill="1" applyAlignment="1">
      <alignment horizontal="center"/>
    </xf>
    <xf numFmtId="164" fontId="37" fillId="11" borderId="16" xfId="0" applyNumberFormat="1" applyFont="1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3" fillId="14" borderId="4" xfId="0" applyNumberFormat="1" applyFont="1" applyFill="1" applyBorder="1" applyAlignment="1">
      <alignment horizontal="left"/>
    </xf>
    <xf numFmtId="0" fontId="3" fillId="14" borderId="5" xfId="0" applyNumberFormat="1" applyFont="1" applyFill="1" applyBorder="1" applyAlignment="1">
      <alignment horizontal="left"/>
    </xf>
    <xf numFmtId="0" fontId="3" fillId="14" borderId="6" xfId="0" applyNumberFormat="1" applyFont="1" applyFill="1" applyBorder="1" applyAlignment="1">
      <alignment horizontal="left"/>
    </xf>
    <xf numFmtId="0" fontId="3" fillId="15" borderId="4" xfId="0" applyNumberFormat="1" applyFont="1" applyFill="1" applyBorder="1" applyAlignment="1">
      <alignment horizontal="left"/>
    </xf>
    <xf numFmtId="0" fontId="3" fillId="15" borderId="5" xfId="0" applyNumberFormat="1" applyFont="1" applyFill="1" applyBorder="1" applyAlignment="1">
      <alignment horizontal="left"/>
    </xf>
    <xf numFmtId="0" fontId="3" fillId="15" borderId="6" xfId="0" applyNumberFormat="1" applyFont="1" applyFill="1" applyBorder="1" applyAlignment="1">
      <alignment horizontal="left"/>
    </xf>
    <xf numFmtId="0" fontId="3" fillId="20" borderId="0" xfId="0" applyFont="1" applyFill="1" applyAlignment="1">
      <alignment horizontal="center"/>
    </xf>
    <xf numFmtId="164" fontId="3" fillId="26" borderId="0" xfId="0" applyNumberFormat="1" applyFont="1" applyFill="1" applyAlignment="1">
      <alignment horizontal="center"/>
    </xf>
    <xf numFmtId="164" fontId="31" fillId="9" borderId="0" xfId="0" applyNumberFormat="1" applyFont="1" applyFill="1" applyBorder="1" applyAlignment="1">
      <alignment horizontal="center"/>
    </xf>
    <xf numFmtId="164" fontId="31" fillId="9" borderId="18" xfId="0" applyNumberFormat="1" applyFont="1" applyFill="1" applyBorder="1" applyAlignment="1">
      <alignment horizontal="center"/>
    </xf>
    <xf numFmtId="164" fontId="31" fillId="9" borderId="16" xfId="0" applyNumberFormat="1" applyFont="1" applyFill="1" applyBorder="1" applyAlignment="1">
      <alignment horizontal="center"/>
    </xf>
    <xf numFmtId="164" fontId="31" fillId="12" borderId="11" xfId="0" applyNumberFormat="1" applyFont="1" applyFill="1" applyBorder="1" applyAlignment="1">
      <alignment horizontal="center"/>
    </xf>
    <xf numFmtId="164" fontId="31" fillId="10" borderId="0" xfId="0" applyNumberFormat="1" applyFont="1" applyFill="1" applyAlignment="1">
      <alignment horizontal="left"/>
    </xf>
    <xf numFmtId="0" fontId="6" fillId="3" borderId="0" xfId="0" applyFont="1" applyFill="1" applyAlignment="1">
      <alignment horizontal="center"/>
    </xf>
    <xf numFmtId="0" fontId="3" fillId="14" borderId="4" xfId="0" applyFont="1" applyFill="1" applyBorder="1" applyAlignment="1">
      <alignment horizontal="left"/>
    </xf>
    <xf numFmtId="0" fontId="3" fillId="14" borderId="5" xfId="0" applyFont="1" applyFill="1" applyBorder="1" applyAlignment="1">
      <alignment horizontal="left"/>
    </xf>
    <xf numFmtId="0" fontId="3" fillId="14" borderId="6" xfId="0" applyFont="1" applyFill="1" applyBorder="1" applyAlignment="1">
      <alignment horizontal="left"/>
    </xf>
    <xf numFmtId="0" fontId="3" fillId="15" borderId="4" xfId="0" applyFont="1" applyFill="1" applyBorder="1" applyAlignment="1">
      <alignment horizontal="left"/>
    </xf>
    <xf numFmtId="0" fontId="3" fillId="15" borderId="5" xfId="0" applyFont="1" applyFill="1" applyBorder="1" applyAlignment="1">
      <alignment horizontal="left"/>
    </xf>
    <xf numFmtId="0" fontId="3" fillId="15" borderId="6" xfId="0" applyFont="1" applyFill="1" applyBorder="1" applyAlignment="1">
      <alignment horizontal="left"/>
    </xf>
    <xf numFmtId="0" fontId="3" fillId="23" borderId="35" xfId="0" applyFont="1" applyFill="1" applyBorder="1" applyAlignment="1">
      <alignment horizontal="center"/>
    </xf>
    <xf numFmtId="0" fontId="40" fillId="8" borderId="32" xfId="0" applyFont="1" applyFill="1" applyBorder="1" applyAlignment="1">
      <alignment horizontal="center" vertical="center"/>
    </xf>
    <xf numFmtId="0" fontId="40" fillId="8" borderId="33" xfId="0" applyFont="1" applyFill="1" applyBorder="1" applyAlignment="1">
      <alignment horizontal="center" vertical="center"/>
    </xf>
    <xf numFmtId="0" fontId="3" fillId="23" borderId="36" xfId="0" applyFont="1" applyFill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2" fillId="0" borderId="6" xfId="0" applyFont="1" applyBorder="1" applyAlignment="1">
      <alignment horizontal="center"/>
    </xf>
    <xf numFmtId="0" fontId="14" fillId="3" borderId="0" xfId="0" applyFont="1" applyFill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0" borderId="0" xfId="0" applyFont="1"/>
    <xf numFmtId="0" fontId="2" fillId="22" borderId="0" xfId="0" applyFont="1" applyFill="1" applyAlignment="1">
      <alignment horizontal="right"/>
    </xf>
    <xf numFmtId="0" fontId="18" fillId="21" borderId="0" xfId="0" applyFont="1" applyFill="1" applyAlignment="1">
      <alignment horizontal="center"/>
    </xf>
    <xf numFmtId="0" fontId="2" fillId="22" borderId="0" xfId="0" applyFont="1" applyFill="1" applyAlignment="1">
      <alignment horizontal="center"/>
    </xf>
    <xf numFmtId="0" fontId="3" fillId="0" borderId="0" xfId="0" applyFont="1" applyAlignment="1">
      <alignment vertical="center"/>
    </xf>
    <xf numFmtId="0" fontId="17" fillId="21" borderId="19" xfId="0" applyFont="1" applyFill="1" applyBorder="1" applyAlignment="1">
      <alignment horizontal="center"/>
    </xf>
    <xf numFmtId="0" fontId="17" fillId="21" borderId="20" xfId="0" applyFont="1" applyFill="1" applyBorder="1" applyAlignment="1">
      <alignment horizontal="center"/>
    </xf>
    <xf numFmtId="0" fontId="18" fillId="21" borderId="21" xfId="0" applyFont="1" applyFill="1" applyBorder="1" applyAlignment="1">
      <alignment horizontal="center"/>
    </xf>
    <xf numFmtId="0" fontId="18" fillId="21" borderId="22" xfId="0" applyFont="1" applyFill="1" applyBorder="1" applyAlignment="1">
      <alignment horizontal="center"/>
    </xf>
    <xf numFmtId="0" fontId="30" fillId="14" borderId="27" xfId="0" applyFont="1" applyFill="1" applyBorder="1" applyAlignment="1">
      <alignment horizontal="center" vertical="center"/>
    </xf>
    <xf numFmtId="0" fontId="30" fillId="14" borderId="28" xfId="0" applyFont="1" applyFill="1" applyBorder="1" applyAlignment="1">
      <alignment horizontal="center" vertical="center"/>
    </xf>
    <xf numFmtId="0" fontId="30" fillId="14" borderId="29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/>
    </xf>
    <xf numFmtId="0" fontId="14" fillId="8" borderId="3" xfId="0" applyFont="1" applyFill="1" applyBorder="1" applyAlignment="1">
      <alignment horizontal="center"/>
    </xf>
    <xf numFmtId="0" fontId="3" fillId="14" borderId="3" xfId="0" applyFont="1" applyFill="1" applyBorder="1" applyAlignment="1">
      <alignment horizontal="center" vertical="center"/>
    </xf>
    <xf numFmtId="0" fontId="38" fillId="0" borderId="23" xfId="0" applyFont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0" fontId="38" fillId="0" borderId="7" xfId="0" applyFont="1" applyBorder="1" applyAlignment="1">
      <alignment horizontal="center" vertical="center"/>
    </xf>
    <xf numFmtId="0" fontId="27" fillId="3" borderId="0" xfId="0" applyFont="1" applyFill="1" applyBorder="1" applyAlignment="1">
      <alignment horizontal="center"/>
    </xf>
    <xf numFmtId="0" fontId="6" fillId="3" borderId="25" xfId="0" applyFont="1" applyFill="1" applyBorder="1" applyAlignment="1">
      <alignment horizontal="center"/>
    </xf>
    <xf numFmtId="0" fontId="6" fillId="3" borderId="26" xfId="0" applyFont="1" applyFill="1" applyBorder="1" applyAlignment="1">
      <alignment horizontal="center"/>
    </xf>
  </cellXfs>
  <cellStyles count="5">
    <cellStyle name="Excel Built-in Currency" xfId="3"/>
    <cellStyle name="Moeda" xfId="1" builtinId="4"/>
    <cellStyle name="Moeda 2" xfId="4"/>
    <cellStyle name="Normal" xfId="0" builtinId="0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1894354</xdr:colOff>
      <xdr:row>0</xdr:row>
      <xdr:rowOff>160245</xdr:rowOff>
    </xdr:from>
    <xdr:to>
      <xdr:col>12</xdr:col>
      <xdr:colOff>294714</xdr:colOff>
      <xdr:row>5</xdr:row>
      <xdr:rowOff>17369</xdr:rowOff>
    </xdr:to>
    <xdr:sp macro="" textlink="">
      <xdr:nvSpPr>
        <xdr:cNvPr id="2" name="CaixaDeTexto 1"/>
        <xdr:cNvSpPr txBox="1"/>
      </xdr:nvSpPr>
      <xdr:spPr>
        <a:xfrm>
          <a:off x="1894354" y="160245"/>
          <a:ext cx="9673478" cy="8096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800" b="1" baseline="0"/>
            <a:t>PROJETADO E REALIZADO - PASSAGEM AÉREA</a:t>
          </a:r>
        </a:p>
        <a:p>
          <a:pPr algn="ctr"/>
          <a:r>
            <a:rPr lang="pt-BR" sz="1800" b="1" baseline="0"/>
            <a:t>PREPARAÇÃO DA SELEÇÃO DE FUTEBOL DE 5 - 2014/2015</a:t>
          </a:r>
        </a:p>
      </xdr:txBody>
    </xdr:sp>
    <xdr:clientData/>
  </xdr:twoCellAnchor>
  <xdr:twoCellAnchor>
    <xdr:from>
      <xdr:col>0</xdr:col>
      <xdr:colOff>143436</xdr:colOff>
      <xdr:row>0</xdr:row>
      <xdr:rowOff>142313</xdr:rowOff>
    </xdr:from>
    <xdr:to>
      <xdr:col>0</xdr:col>
      <xdr:colOff>1156448</xdr:colOff>
      <xdr:row>5</xdr:row>
      <xdr:rowOff>98842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3436" y="142313"/>
          <a:ext cx="1013012" cy="853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0</xdr:row>
      <xdr:rowOff>171451</xdr:rowOff>
    </xdr:from>
    <xdr:to>
      <xdr:col>11</xdr:col>
      <xdr:colOff>361950</xdr:colOff>
      <xdr:row>5</xdr:row>
      <xdr:rowOff>28575</xdr:rowOff>
    </xdr:to>
    <xdr:sp macro="" textlink="">
      <xdr:nvSpPr>
        <xdr:cNvPr id="2" name="CaixaDeTexto 1"/>
        <xdr:cNvSpPr txBox="1"/>
      </xdr:nvSpPr>
      <xdr:spPr>
        <a:xfrm>
          <a:off x="1495425" y="171451"/>
          <a:ext cx="9105900" cy="8096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800" b="1" baseline="0"/>
            <a:t>PROJETADO E REALIZADO - HOSPEDAGEM</a:t>
          </a:r>
        </a:p>
        <a:p>
          <a:pPr algn="ctr"/>
          <a:r>
            <a:rPr lang="pt-BR" sz="1800" b="1" baseline="0"/>
            <a:t>PREPARAÇÃO DA SELEÇÃO DE FUTEBOL DE 5 - 2014/2015</a:t>
          </a:r>
        </a:p>
      </xdr:txBody>
    </xdr:sp>
    <xdr:clientData/>
  </xdr:twoCellAnchor>
  <xdr:twoCellAnchor>
    <xdr:from>
      <xdr:col>2</xdr:col>
      <xdr:colOff>114300</xdr:colOff>
      <xdr:row>0</xdr:row>
      <xdr:rowOff>47624</xdr:rowOff>
    </xdr:from>
    <xdr:to>
      <xdr:col>2</xdr:col>
      <xdr:colOff>685799</xdr:colOff>
      <xdr:row>5</xdr:row>
      <xdr:rowOff>28575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0" y="47624"/>
          <a:ext cx="571499" cy="9334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0</xdr:row>
      <xdr:rowOff>171451</xdr:rowOff>
    </xdr:from>
    <xdr:to>
      <xdr:col>12</xdr:col>
      <xdr:colOff>361950</xdr:colOff>
      <xdr:row>5</xdr:row>
      <xdr:rowOff>0</xdr:rowOff>
    </xdr:to>
    <xdr:sp macro="" textlink="">
      <xdr:nvSpPr>
        <xdr:cNvPr id="2" name="CaixaDeTexto 1"/>
        <xdr:cNvSpPr txBox="1"/>
      </xdr:nvSpPr>
      <xdr:spPr>
        <a:xfrm>
          <a:off x="1495425" y="171451"/>
          <a:ext cx="8696325" cy="8096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800" b="1" baseline="0"/>
            <a:t>PROJETADO E REALIZADO - ALIMENTAÇÃO</a:t>
          </a:r>
        </a:p>
        <a:p>
          <a:pPr algn="ctr"/>
          <a:r>
            <a:rPr lang="pt-BR" sz="1800" b="1" baseline="0"/>
            <a:t>PREPARAÇÃO DA SELEÇÃO DE FUTEBOL DE 5 - 2014/2015</a:t>
          </a:r>
        </a:p>
      </xdr:txBody>
    </xdr:sp>
    <xdr:clientData/>
  </xdr:twoCellAnchor>
  <xdr:twoCellAnchor>
    <xdr:from>
      <xdr:col>2</xdr:col>
      <xdr:colOff>133350</xdr:colOff>
      <xdr:row>0</xdr:row>
      <xdr:rowOff>114299</xdr:rowOff>
    </xdr:from>
    <xdr:to>
      <xdr:col>2</xdr:col>
      <xdr:colOff>666750</xdr:colOff>
      <xdr:row>5</xdr:row>
      <xdr:rowOff>0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114299"/>
          <a:ext cx="533400" cy="8484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171451</xdr:rowOff>
    </xdr:from>
    <xdr:to>
      <xdr:col>13</xdr:col>
      <xdr:colOff>581024</xdr:colOff>
      <xdr:row>5</xdr:row>
      <xdr:rowOff>28575</xdr:rowOff>
    </xdr:to>
    <xdr:sp macro="" textlink="">
      <xdr:nvSpPr>
        <xdr:cNvPr id="2" name="CaixaDeTexto 1"/>
        <xdr:cNvSpPr txBox="1"/>
      </xdr:nvSpPr>
      <xdr:spPr>
        <a:xfrm>
          <a:off x="1219199" y="171451"/>
          <a:ext cx="6067425" cy="8096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800" b="1" baseline="0"/>
            <a:t>PROJETADO E REALIZADO - TRANSPORTE</a:t>
          </a:r>
        </a:p>
        <a:p>
          <a:pPr algn="ctr"/>
          <a:r>
            <a:rPr lang="pt-BR" sz="1800" b="1" baseline="0"/>
            <a:t>PREPARAÇÃO DA SELEÇÃO DE FUTEBOL DE 5 - 2014/2015</a:t>
          </a:r>
        </a:p>
      </xdr:txBody>
    </xdr:sp>
    <xdr:clientData/>
  </xdr:twoCellAnchor>
  <xdr:twoCellAnchor>
    <xdr:from>
      <xdr:col>2</xdr:col>
      <xdr:colOff>0</xdr:colOff>
      <xdr:row>0</xdr:row>
      <xdr:rowOff>114299</xdr:rowOff>
    </xdr:from>
    <xdr:to>
      <xdr:col>2</xdr:col>
      <xdr:colOff>0</xdr:colOff>
      <xdr:row>5</xdr:row>
      <xdr:rowOff>70828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114299"/>
          <a:ext cx="571500" cy="9090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171451</xdr:rowOff>
    </xdr:from>
    <xdr:to>
      <xdr:col>11</xdr:col>
      <xdr:colOff>581024</xdr:colOff>
      <xdr:row>5</xdr:row>
      <xdr:rowOff>28575</xdr:rowOff>
    </xdr:to>
    <xdr:sp macro="" textlink="">
      <xdr:nvSpPr>
        <xdr:cNvPr id="2" name="CaixaDeTexto 1"/>
        <xdr:cNvSpPr txBox="1"/>
      </xdr:nvSpPr>
      <xdr:spPr>
        <a:xfrm>
          <a:off x="1219199" y="171451"/>
          <a:ext cx="9696450" cy="8096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800" b="1" baseline="0"/>
            <a:t>PROJETADO E REALIZADO - PRÓ LABORE</a:t>
          </a:r>
        </a:p>
        <a:p>
          <a:pPr algn="ctr"/>
          <a:r>
            <a:rPr lang="pt-BR" sz="1800" b="1" baseline="0"/>
            <a:t>PREPARAÇÃO DA SELEÇÃO DE FUTEBOL DE 5 - 2014/2015</a:t>
          </a:r>
        </a:p>
      </xdr:txBody>
    </xdr:sp>
    <xdr:clientData/>
  </xdr:twoCellAnchor>
  <xdr:twoCellAnchor>
    <xdr:from>
      <xdr:col>0</xdr:col>
      <xdr:colOff>304800</xdr:colOff>
      <xdr:row>0</xdr:row>
      <xdr:rowOff>125729</xdr:rowOff>
    </xdr:from>
    <xdr:to>
      <xdr:col>0</xdr:col>
      <xdr:colOff>1379220</xdr:colOff>
      <xdr:row>6</xdr:row>
      <xdr:rowOff>22860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800" y="125729"/>
          <a:ext cx="1074420" cy="99441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</xdr:row>
      <xdr:rowOff>28575</xdr:rowOff>
    </xdr:from>
    <xdr:to>
      <xdr:col>2</xdr:col>
      <xdr:colOff>1171575</xdr:colOff>
      <xdr:row>5</xdr:row>
      <xdr:rowOff>123825</xdr:rowOff>
    </xdr:to>
    <xdr:pic>
      <xdr:nvPicPr>
        <xdr:cNvPr id="2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981075</xdr:colOff>
      <xdr:row>1</xdr:row>
      <xdr:rowOff>47625</xdr:rowOff>
    </xdr:from>
    <xdr:to>
      <xdr:col>13</xdr:col>
      <xdr:colOff>619126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2895600" y="238125"/>
          <a:ext cx="7734301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SEGURO VIAGEM</a:t>
          </a:r>
        </a:p>
        <a:p>
          <a:pPr algn="ctr"/>
          <a:r>
            <a:rPr lang="pt-BR" sz="1400" b="1" baseline="0"/>
            <a:t>PREPARAÇÃO DAS SELEÇÕES PARALÍMPICA PERMANENTES - 2013</a:t>
          </a:r>
        </a:p>
        <a:p>
          <a:pPr algn="ctr"/>
          <a:r>
            <a:rPr lang="pt-BR" sz="1400" b="1" baseline="0"/>
            <a:t>- ATLETISMO</a:t>
          </a:r>
        </a:p>
        <a:p>
          <a:pPr algn="ctr"/>
          <a:r>
            <a:rPr lang="pt-BR" sz="1400" b="1" baseline="0"/>
            <a:t> - </a:t>
          </a:r>
          <a:endParaRPr lang="pt-BR" sz="1400" b="1"/>
        </a:p>
      </xdr:txBody>
    </xdr:sp>
    <xdr:clientData/>
  </xdr:twoCellAnchor>
  <xdr:twoCellAnchor>
    <xdr:from>
      <xdr:col>4</xdr:col>
      <xdr:colOff>0</xdr:colOff>
      <xdr:row>1</xdr:row>
      <xdr:rowOff>47625</xdr:rowOff>
    </xdr:from>
    <xdr:to>
      <xdr:col>15</xdr:col>
      <xdr:colOff>220133</xdr:colOff>
      <xdr:row>5</xdr:row>
      <xdr:rowOff>158750</xdr:rowOff>
    </xdr:to>
    <xdr:sp macro="" textlink="">
      <xdr:nvSpPr>
        <xdr:cNvPr id="4" name="CaixaDeTexto 3"/>
        <xdr:cNvSpPr txBox="1"/>
      </xdr:nvSpPr>
      <xdr:spPr>
        <a:xfrm>
          <a:off x="2895600" y="238125"/>
          <a:ext cx="8840258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SEGURO VIAGEM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algn="ctr"/>
          <a:r>
            <a:rPr lang="pt-BR" sz="1400" b="1" baseline="0"/>
            <a:t> MODALIDADE:  FUTEBOL DE 5 </a:t>
          </a:r>
          <a:endParaRPr lang="pt-BR" sz="14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28575</xdr:rowOff>
    </xdr:from>
    <xdr:to>
      <xdr:col>0</xdr:col>
      <xdr:colOff>1171575</xdr:colOff>
      <xdr:row>5</xdr:row>
      <xdr:rowOff>123825</xdr:rowOff>
    </xdr:to>
    <xdr:pic>
      <xdr:nvPicPr>
        <xdr:cNvPr id="2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1714500</xdr:colOff>
      <xdr:row>1</xdr:row>
      <xdr:rowOff>0</xdr:rowOff>
    </xdr:from>
    <xdr:to>
      <xdr:col>5</xdr:col>
      <xdr:colOff>2000250</xdr:colOff>
      <xdr:row>5</xdr:row>
      <xdr:rowOff>98474</xdr:rowOff>
    </xdr:to>
    <xdr:sp macro="" textlink="">
      <xdr:nvSpPr>
        <xdr:cNvPr id="3" name="CaixaDeTexto 2"/>
        <xdr:cNvSpPr txBox="1"/>
      </xdr:nvSpPr>
      <xdr:spPr>
        <a:xfrm>
          <a:off x="1714500" y="190500"/>
          <a:ext cx="6572250" cy="8604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UNIFORMES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algn="ctr"/>
          <a:r>
            <a:rPr lang="pt-BR" sz="1400" b="1" baseline="0"/>
            <a:t> MODALIDADE:  FUTEBOL DE 5</a:t>
          </a:r>
          <a:endParaRPr lang="pt-BR" sz="1400" b="1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</xdr:row>
      <xdr:rowOff>85726</xdr:rowOff>
    </xdr:from>
    <xdr:to>
      <xdr:col>10</xdr:col>
      <xdr:colOff>1409700</xdr:colOff>
      <xdr:row>5</xdr:row>
      <xdr:rowOff>19050</xdr:rowOff>
    </xdr:to>
    <xdr:sp macro="" textlink="">
      <xdr:nvSpPr>
        <xdr:cNvPr id="2" name="CaixaDeTexto 1"/>
        <xdr:cNvSpPr txBox="1"/>
      </xdr:nvSpPr>
      <xdr:spPr>
        <a:xfrm>
          <a:off x="952500" y="276226"/>
          <a:ext cx="6896100" cy="695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800" b="1" baseline="0"/>
            <a:t>PROJETADO E REALIZADO - CONSOLIDADO GERAL</a:t>
          </a:r>
        </a:p>
        <a:p>
          <a:pPr algn="ctr"/>
          <a:r>
            <a:rPr lang="pt-BR" sz="1800" b="1" baseline="0"/>
            <a:t>PREPARAÇÃO DA SELEÇÃO DE FUTEBOL DE 5 - 2014/2015</a:t>
          </a:r>
        </a:p>
      </xdr:txBody>
    </xdr:sp>
    <xdr:clientData/>
  </xdr:twoCellAnchor>
  <xdr:twoCellAnchor>
    <xdr:from>
      <xdr:col>0</xdr:col>
      <xdr:colOff>127059</xdr:colOff>
      <xdr:row>0</xdr:row>
      <xdr:rowOff>114300</xdr:rowOff>
    </xdr:from>
    <xdr:to>
      <xdr:col>1</xdr:col>
      <xdr:colOff>295274</xdr:colOff>
      <xdr:row>4</xdr:row>
      <xdr:rowOff>187932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7059" y="114300"/>
          <a:ext cx="777815" cy="8356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O187"/>
  <sheetViews>
    <sheetView showGridLines="0" topLeftCell="A131" zoomScale="85" zoomScaleNormal="85" workbookViewId="0">
      <selection activeCell="E171" sqref="E171:F171"/>
    </sheetView>
  </sheetViews>
  <sheetFormatPr defaultRowHeight="15" x14ac:dyDescent="0.25"/>
  <cols>
    <col min="1" max="1" width="48.7109375" bestFit="1" customWidth="1"/>
    <col min="2" max="2" width="17.5703125" customWidth="1"/>
    <col min="3" max="3" width="18.140625" customWidth="1"/>
    <col min="4" max="4" width="13.85546875" customWidth="1"/>
    <col min="5" max="5" width="10.5703125" customWidth="1"/>
    <col min="6" max="6" width="12.28515625" bestFit="1" customWidth="1"/>
    <col min="7" max="7" width="14.28515625" bestFit="1" customWidth="1"/>
    <col min="9" max="9" width="27.140625" customWidth="1"/>
    <col min="11" max="11" width="13.140625" customWidth="1"/>
    <col min="12" max="12" width="16.140625" customWidth="1"/>
    <col min="13" max="13" width="13.85546875" customWidth="1"/>
    <col min="14" max="14" width="15.28515625" customWidth="1"/>
  </cols>
  <sheetData>
    <row r="7" spans="1:15" ht="28.5" x14ac:dyDescent="0.45">
      <c r="A7" s="219" t="s">
        <v>0</v>
      </c>
      <c r="B7" s="219"/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</row>
    <row r="8" spans="1:15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1"/>
    </row>
    <row r="9" spans="1:15" x14ac:dyDescent="0.25">
      <c r="A9" s="47"/>
      <c r="B9" s="47"/>
      <c r="C9" s="47"/>
      <c r="D9" s="47"/>
      <c r="E9" s="47"/>
      <c r="F9" s="47"/>
      <c r="G9" s="47"/>
      <c r="H9" s="47"/>
      <c r="I9" s="47"/>
      <c r="J9" s="66"/>
      <c r="K9" s="66"/>
      <c r="L9" s="66"/>
      <c r="M9" s="66"/>
      <c r="N9" s="47"/>
      <c r="O9" s="1"/>
    </row>
    <row r="10" spans="1:15" x14ac:dyDescent="0.25">
      <c r="A10" s="220" t="s">
        <v>152</v>
      </c>
      <c r="B10" s="220"/>
      <c r="C10" s="220"/>
      <c r="D10" s="220"/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1"/>
    </row>
    <row r="11" spans="1:15" x14ac:dyDescent="0.25">
      <c r="A11" s="44" t="s">
        <v>136</v>
      </c>
      <c r="B11" s="44"/>
      <c r="C11" s="44"/>
      <c r="D11" s="44"/>
      <c r="E11" s="45" t="s">
        <v>102</v>
      </c>
      <c r="F11" s="44"/>
      <c r="G11" s="44"/>
      <c r="H11" s="47"/>
      <c r="I11" s="45" t="s">
        <v>101</v>
      </c>
      <c r="J11" s="45" t="s">
        <v>102</v>
      </c>
      <c r="K11" s="44"/>
      <c r="L11" s="44"/>
      <c r="M11" s="44"/>
      <c r="N11" s="44"/>
      <c r="O11" s="1">
        <v>55</v>
      </c>
    </row>
    <row r="12" spans="1:15" x14ac:dyDescent="0.25">
      <c r="A12" s="72" t="s">
        <v>4</v>
      </c>
      <c r="B12" s="189"/>
      <c r="C12" s="189"/>
      <c r="D12" s="189"/>
      <c r="E12" s="45" t="s">
        <v>99</v>
      </c>
      <c r="F12" s="44"/>
      <c r="G12" s="44"/>
      <c r="H12" s="47"/>
      <c r="I12" s="72" t="s">
        <v>4</v>
      </c>
      <c r="J12" s="45" t="s">
        <v>99</v>
      </c>
      <c r="K12" s="44"/>
      <c r="L12" s="44"/>
      <c r="M12" s="44"/>
      <c r="N12" s="44"/>
      <c r="O12" s="1"/>
    </row>
    <row r="13" spans="1:15" ht="15.75" thickBot="1" x14ac:dyDescent="0.3">
      <c r="A13" s="218" t="s">
        <v>6</v>
      </c>
      <c r="B13" s="218"/>
      <c r="C13" s="218"/>
      <c r="D13" s="218"/>
      <c r="E13" s="218"/>
      <c r="F13" s="218"/>
      <c r="G13" s="218"/>
      <c r="H13" s="47"/>
      <c r="I13" s="218" t="s">
        <v>7</v>
      </c>
      <c r="J13" s="218"/>
      <c r="K13" s="218"/>
      <c r="L13" s="218"/>
      <c r="M13" s="218"/>
      <c r="N13" s="218"/>
      <c r="O13" s="1"/>
    </row>
    <row r="14" spans="1:15" ht="30" x14ac:dyDescent="0.25">
      <c r="A14" s="48" t="s">
        <v>8</v>
      </c>
      <c r="B14" s="48" t="s">
        <v>167</v>
      </c>
      <c r="C14" s="48" t="s">
        <v>168</v>
      </c>
      <c r="D14" s="48" t="s">
        <v>38</v>
      </c>
      <c r="E14" s="48" t="s">
        <v>9</v>
      </c>
      <c r="F14" s="49" t="s">
        <v>183</v>
      </c>
      <c r="G14" s="50" t="s">
        <v>15</v>
      </c>
      <c r="H14" s="47"/>
      <c r="I14" s="48" t="s">
        <v>8</v>
      </c>
      <c r="J14" s="48" t="s">
        <v>9</v>
      </c>
      <c r="K14" s="49" t="s">
        <v>10</v>
      </c>
      <c r="L14" s="73" t="s">
        <v>16</v>
      </c>
      <c r="M14" s="73" t="s">
        <v>12</v>
      </c>
      <c r="N14" s="50" t="s">
        <v>15</v>
      </c>
      <c r="O14" s="1"/>
    </row>
    <row r="15" spans="1:15" x14ac:dyDescent="0.25">
      <c r="A15" s="212" t="s">
        <v>8</v>
      </c>
      <c r="B15" s="212"/>
      <c r="C15" s="212"/>
      <c r="D15" s="212"/>
      <c r="E15" s="212"/>
      <c r="F15" s="212"/>
      <c r="G15" s="212"/>
      <c r="H15" s="47"/>
      <c r="I15" s="212" t="s">
        <v>13</v>
      </c>
      <c r="J15" s="212"/>
      <c r="K15" s="212"/>
      <c r="L15" s="212"/>
      <c r="M15" s="212"/>
      <c r="N15" s="212"/>
      <c r="O15" s="1"/>
    </row>
    <row r="16" spans="1:15" x14ac:dyDescent="0.25">
      <c r="A16" s="51" t="s">
        <v>17</v>
      </c>
      <c r="B16" s="51" t="s">
        <v>171</v>
      </c>
      <c r="C16" s="51" t="s">
        <v>169</v>
      </c>
      <c r="D16" s="51" t="s">
        <v>170</v>
      </c>
      <c r="E16" s="51">
        <v>1</v>
      </c>
      <c r="F16" s="203">
        <v>338</v>
      </c>
      <c r="G16" s="52" t="e">
        <f>E16*(F16+#REF!)</f>
        <v>#REF!</v>
      </c>
      <c r="H16" s="47"/>
      <c r="I16" s="51"/>
      <c r="J16" s="74"/>
      <c r="K16" s="55"/>
      <c r="L16" s="56">
        <v>0</v>
      </c>
      <c r="M16" s="56"/>
      <c r="N16" s="55"/>
      <c r="O16" s="1"/>
    </row>
    <row r="17" spans="1:15" x14ac:dyDescent="0.25">
      <c r="A17" s="51" t="s">
        <v>18</v>
      </c>
      <c r="B17" s="51" t="s">
        <v>172</v>
      </c>
      <c r="C17" s="51" t="s">
        <v>169</v>
      </c>
      <c r="D17" s="51" t="s">
        <v>170</v>
      </c>
      <c r="E17" s="51">
        <v>3</v>
      </c>
      <c r="F17" s="203">
        <v>336</v>
      </c>
      <c r="G17" s="52" t="e">
        <f>E17*(F17+#REF!)</f>
        <v>#REF!</v>
      </c>
      <c r="H17" s="47"/>
      <c r="I17" s="51"/>
      <c r="J17" s="51"/>
      <c r="K17" s="55"/>
      <c r="L17" s="55"/>
      <c r="M17" s="55"/>
      <c r="N17" s="55"/>
      <c r="O17" s="1"/>
    </row>
    <row r="18" spans="1:15" x14ac:dyDescent="0.25">
      <c r="A18" s="51" t="s">
        <v>19</v>
      </c>
      <c r="B18" s="51" t="s">
        <v>173</v>
      </c>
      <c r="C18" s="51" t="s">
        <v>169</v>
      </c>
      <c r="D18" s="51" t="s">
        <v>170</v>
      </c>
      <c r="E18" s="51">
        <v>1</v>
      </c>
      <c r="F18" s="203">
        <v>250</v>
      </c>
      <c r="G18" s="52" t="e">
        <f>E18*(F18+#REF!)</f>
        <v>#REF!</v>
      </c>
      <c r="H18" s="47"/>
      <c r="I18" s="51"/>
      <c r="J18" s="51"/>
      <c r="K18" s="55"/>
      <c r="L18" s="55"/>
      <c r="M18" s="55"/>
      <c r="N18" s="55"/>
      <c r="O18" s="1"/>
    </row>
    <row r="19" spans="1:15" x14ac:dyDescent="0.25">
      <c r="A19" s="51" t="s">
        <v>20</v>
      </c>
      <c r="B19" s="51" t="s">
        <v>174</v>
      </c>
      <c r="C19" s="51" t="s">
        <v>169</v>
      </c>
      <c r="D19" s="51" t="s">
        <v>170</v>
      </c>
      <c r="E19" s="51">
        <v>1</v>
      </c>
      <c r="F19" s="203">
        <v>658</v>
      </c>
      <c r="G19" s="52" t="e">
        <f>E19*(F19+#REF!)</f>
        <v>#REF!</v>
      </c>
      <c r="H19" s="47"/>
      <c r="I19" s="51"/>
      <c r="J19" s="51"/>
      <c r="K19" s="55"/>
      <c r="L19" s="55"/>
      <c r="M19" s="55"/>
      <c r="N19" s="55"/>
      <c r="O19" s="1"/>
    </row>
    <row r="20" spans="1:15" x14ac:dyDescent="0.25">
      <c r="A20" s="51" t="s">
        <v>21</v>
      </c>
      <c r="B20" s="51" t="s">
        <v>175</v>
      </c>
      <c r="C20" s="51" t="s">
        <v>169</v>
      </c>
      <c r="D20" s="51" t="s">
        <v>170</v>
      </c>
      <c r="E20" s="51">
        <v>5</v>
      </c>
      <c r="F20" s="203">
        <v>418</v>
      </c>
      <c r="G20" s="52" t="e">
        <f>E20*(F20+#REF!)</f>
        <v>#REF!</v>
      </c>
      <c r="H20" s="47"/>
      <c r="I20" s="51"/>
      <c r="J20" s="51"/>
      <c r="K20" s="55"/>
      <c r="L20" s="55"/>
      <c r="M20" s="55"/>
      <c r="N20" s="55"/>
      <c r="O20" s="1"/>
    </row>
    <row r="21" spans="1:15" x14ac:dyDescent="0.25">
      <c r="A21" s="51" t="s">
        <v>22</v>
      </c>
      <c r="B21" s="51" t="s">
        <v>176</v>
      </c>
      <c r="C21" s="51" t="s">
        <v>169</v>
      </c>
      <c r="D21" s="51" t="s">
        <v>170</v>
      </c>
      <c r="E21" s="74">
        <v>3</v>
      </c>
      <c r="F21" s="203">
        <v>620</v>
      </c>
      <c r="G21" s="52" t="e">
        <f>E21*(F21+#REF!)</f>
        <v>#REF!</v>
      </c>
      <c r="H21" s="47"/>
      <c r="I21" s="51"/>
      <c r="J21" s="74"/>
      <c r="K21" s="55"/>
      <c r="L21" s="55"/>
      <c r="M21" s="55"/>
      <c r="N21" s="55"/>
      <c r="O21" s="1"/>
    </row>
    <row r="22" spans="1:15" x14ac:dyDescent="0.25">
      <c r="A22" s="51" t="s">
        <v>23</v>
      </c>
      <c r="B22" s="51" t="s">
        <v>177</v>
      </c>
      <c r="C22" s="51" t="s">
        <v>169</v>
      </c>
      <c r="D22" s="51" t="s">
        <v>170</v>
      </c>
      <c r="E22" s="74">
        <v>1</v>
      </c>
      <c r="F22" s="203">
        <v>252</v>
      </c>
      <c r="G22" s="52" t="e">
        <f>E22*(F22+#REF!)</f>
        <v>#REF!</v>
      </c>
      <c r="H22" s="47"/>
      <c r="I22" s="51"/>
      <c r="J22" s="74"/>
      <c r="K22" s="55"/>
      <c r="L22" s="55"/>
      <c r="M22" s="55"/>
      <c r="N22" s="55"/>
      <c r="O22" s="1"/>
    </row>
    <row r="23" spans="1:15" x14ac:dyDescent="0.25">
      <c r="A23" s="51" t="s">
        <v>24</v>
      </c>
      <c r="B23" s="51" t="s">
        <v>178</v>
      </c>
      <c r="C23" s="51" t="s">
        <v>169</v>
      </c>
      <c r="D23" s="51" t="s">
        <v>170</v>
      </c>
      <c r="E23" s="74">
        <v>3</v>
      </c>
      <c r="F23" s="203">
        <v>189</v>
      </c>
      <c r="G23" s="52" t="e">
        <f>E23*(F23+#REF!)</f>
        <v>#REF!</v>
      </c>
      <c r="H23" s="47"/>
      <c r="I23" s="51"/>
      <c r="J23" s="74"/>
      <c r="K23" s="55"/>
      <c r="L23" s="55"/>
      <c r="M23" s="55"/>
      <c r="N23" s="55"/>
      <c r="O23" s="1"/>
    </row>
    <row r="24" spans="1:15" x14ac:dyDescent="0.25">
      <c r="A24" s="51" t="s">
        <v>77</v>
      </c>
      <c r="B24" s="51" t="s">
        <v>179</v>
      </c>
      <c r="C24" s="51" t="s">
        <v>169</v>
      </c>
      <c r="D24" s="51" t="s">
        <v>170</v>
      </c>
      <c r="E24" s="74">
        <v>1</v>
      </c>
      <c r="F24" s="203">
        <v>197</v>
      </c>
      <c r="G24" s="52" t="e">
        <f>E24*(F24+#REF!)</f>
        <v>#REF!</v>
      </c>
      <c r="H24" s="47"/>
      <c r="I24" s="51"/>
      <c r="J24" s="74"/>
      <c r="K24" s="7"/>
      <c r="L24" s="7"/>
      <c r="M24" s="7"/>
      <c r="N24" s="75"/>
      <c r="O24" s="1"/>
    </row>
    <row r="25" spans="1:15" x14ac:dyDescent="0.25">
      <c r="A25" s="53" t="s">
        <v>25</v>
      </c>
      <c r="B25" s="53" t="s">
        <v>180</v>
      </c>
      <c r="C25" s="51" t="s">
        <v>169</v>
      </c>
      <c r="D25" s="51" t="s">
        <v>170</v>
      </c>
      <c r="E25" s="54">
        <v>3</v>
      </c>
      <c r="F25" s="204">
        <v>160</v>
      </c>
      <c r="G25" s="52" t="e">
        <f>E25*(F25+#REF!)</f>
        <v>#REF!</v>
      </c>
      <c r="H25" s="47"/>
      <c r="I25" s="53"/>
      <c r="J25" s="54"/>
      <c r="K25" s="57"/>
      <c r="L25" s="57"/>
      <c r="M25" s="57"/>
      <c r="N25" s="57"/>
      <c r="O25" s="1"/>
    </row>
    <row r="26" spans="1:15" x14ac:dyDescent="0.25">
      <c r="A26" s="79" t="s">
        <v>14</v>
      </c>
      <c r="B26" s="193"/>
      <c r="C26" s="193"/>
      <c r="D26" s="193"/>
      <c r="E26" s="67">
        <v>22</v>
      </c>
      <c r="F26" s="80"/>
      <c r="G26" s="151" t="e">
        <f>SUM(G16:G25)</f>
        <v>#REF!</v>
      </c>
      <c r="H26" s="47"/>
      <c r="I26" s="79" t="s">
        <v>14</v>
      </c>
      <c r="J26" s="81">
        <v>0</v>
      </c>
      <c r="K26" s="80"/>
      <c r="L26" s="58"/>
      <c r="M26" s="58"/>
      <c r="N26" s="59">
        <v>0</v>
      </c>
      <c r="O26" s="1"/>
    </row>
    <row r="27" spans="1:15" x14ac:dyDescent="0.25">
      <c r="A27" s="47"/>
      <c r="B27" s="47"/>
      <c r="C27" s="47"/>
      <c r="D27" s="47"/>
      <c r="E27" s="47"/>
      <c r="F27" s="47"/>
      <c r="G27" s="47"/>
      <c r="H27" s="47"/>
      <c r="I27" s="47"/>
      <c r="J27" s="213" t="s">
        <v>26</v>
      </c>
      <c r="K27" s="213"/>
      <c r="L27" s="64"/>
      <c r="M27" s="64"/>
      <c r="N27" s="65"/>
      <c r="O27" s="1"/>
    </row>
    <row r="28" spans="1:15" x14ac:dyDescent="0.2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82"/>
      <c r="O28" s="1"/>
    </row>
    <row r="29" spans="1:15" x14ac:dyDescent="0.25">
      <c r="A29" s="217" t="s">
        <v>153</v>
      </c>
      <c r="B29" s="217"/>
      <c r="C29" s="217"/>
      <c r="D29" s="217"/>
      <c r="E29" s="217"/>
      <c r="F29" s="217"/>
      <c r="G29" s="217"/>
      <c r="H29" s="217"/>
      <c r="I29" s="217"/>
      <c r="J29" s="217"/>
      <c r="K29" s="217"/>
      <c r="L29" s="217"/>
      <c r="M29" s="217"/>
      <c r="N29" s="217"/>
      <c r="O29" s="1"/>
    </row>
    <row r="30" spans="1:15" x14ac:dyDescent="0.25">
      <c r="A30" s="45" t="s">
        <v>137</v>
      </c>
      <c r="B30" s="45"/>
      <c r="C30" s="45"/>
      <c r="D30" s="45"/>
      <c r="E30" s="45" t="s">
        <v>163</v>
      </c>
      <c r="F30" s="44"/>
      <c r="G30" s="44"/>
      <c r="H30" s="47"/>
      <c r="I30" s="45" t="s">
        <v>101</v>
      </c>
      <c r="J30" s="45" t="s">
        <v>102</v>
      </c>
      <c r="K30" s="44"/>
      <c r="L30" s="44"/>
      <c r="M30" s="44"/>
      <c r="N30" s="44"/>
      <c r="O30" s="1"/>
    </row>
    <row r="31" spans="1:15" x14ac:dyDescent="0.25">
      <c r="A31" s="72" t="s">
        <v>3</v>
      </c>
      <c r="B31" s="189"/>
      <c r="C31" s="189"/>
      <c r="D31" s="189"/>
      <c r="E31" s="45" t="s">
        <v>28</v>
      </c>
      <c r="F31" s="44"/>
      <c r="G31" s="44"/>
      <c r="H31" s="47"/>
      <c r="I31" s="187" t="s">
        <v>3</v>
      </c>
      <c r="J31" s="45" t="s">
        <v>99</v>
      </c>
      <c r="K31" s="44"/>
      <c r="L31" s="44"/>
      <c r="M31" s="44"/>
      <c r="N31" s="44"/>
      <c r="O31" s="1">
        <v>56</v>
      </c>
    </row>
    <row r="32" spans="1:15" ht="15.75" thickBot="1" x14ac:dyDescent="0.3">
      <c r="A32" s="218" t="s">
        <v>6</v>
      </c>
      <c r="B32" s="218"/>
      <c r="C32" s="218"/>
      <c r="D32" s="218"/>
      <c r="E32" s="218"/>
      <c r="F32" s="218"/>
      <c r="G32" s="218"/>
      <c r="H32" s="47"/>
      <c r="I32" s="218" t="s">
        <v>7</v>
      </c>
      <c r="J32" s="218"/>
      <c r="K32" s="218"/>
      <c r="L32" s="218"/>
      <c r="M32" s="218"/>
      <c r="N32" s="218"/>
      <c r="O32" s="1"/>
    </row>
    <row r="33" spans="1:15" ht="30" x14ac:dyDescent="0.25">
      <c r="A33" s="48" t="s">
        <v>8</v>
      </c>
      <c r="B33" s="48" t="s">
        <v>167</v>
      </c>
      <c r="C33" s="48" t="s">
        <v>168</v>
      </c>
      <c r="D33" s="48" t="s">
        <v>38</v>
      </c>
      <c r="E33" s="48" t="s">
        <v>9</v>
      </c>
      <c r="F33" s="49" t="s">
        <v>183</v>
      </c>
      <c r="G33" s="50" t="s">
        <v>15</v>
      </c>
      <c r="H33" s="47"/>
      <c r="I33" s="48" t="s">
        <v>8</v>
      </c>
      <c r="J33" s="48" t="s">
        <v>9</v>
      </c>
      <c r="K33" s="49" t="s">
        <v>10</v>
      </c>
      <c r="L33" s="73" t="s">
        <v>16</v>
      </c>
      <c r="M33" s="73" t="s">
        <v>12</v>
      </c>
      <c r="N33" s="50" t="s">
        <v>15</v>
      </c>
      <c r="O33" s="1"/>
    </row>
    <row r="34" spans="1:15" x14ac:dyDescent="0.25">
      <c r="A34" s="212" t="s">
        <v>13</v>
      </c>
      <c r="B34" s="212"/>
      <c r="C34" s="212"/>
      <c r="D34" s="212"/>
      <c r="E34" s="212"/>
      <c r="F34" s="212"/>
      <c r="G34" s="212"/>
      <c r="H34" s="47"/>
      <c r="I34" s="212" t="s">
        <v>13</v>
      </c>
      <c r="J34" s="212"/>
      <c r="K34" s="212"/>
      <c r="L34" s="212"/>
      <c r="M34" s="212"/>
      <c r="N34" s="212"/>
      <c r="O34" s="1"/>
    </row>
    <row r="35" spans="1:15" x14ac:dyDescent="0.25">
      <c r="A35" s="51" t="s">
        <v>17</v>
      </c>
      <c r="B35" s="51" t="s">
        <v>171</v>
      </c>
      <c r="C35" s="51" t="s">
        <v>169</v>
      </c>
      <c r="D35" s="51" t="s">
        <v>170</v>
      </c>
      <c r="E35" s="51">
        <v>1</v>
      </c>
      <c r="F35" s="203">
        <v>338</v>
      </c>
      <c r="G35" s="52" t="e">
        <f>E35*(F35+#REF!)</f>
        <v>#REF!</v>
      </c>
      <c r="H35" s="47"/>
      <c r="I35" s="51"/>
      <c r="J35" s="74"/>
      <c r="K35" s="55"/>
      <c r="L35" s="56">
        <v>0</v>
      </c>
      <c r="M35" s="56"/>
      <c r="N35" s="55"/>
      <c r="O35" s="1"/>
    </row>
    <row r="36" spans="1:15" x14ac:dyDescent="0.25">
      <c r="A36" s="51" t="s">
        <v>18</v>
      </c>
      <c r="B36" s="51" t="s">
        <v>172</v>
      </c>
      <c r="C36" s="51" t="s">
        <v>169</v>
      </c>
      <c r="D36" s="51" t="s">
        <v>170</v>
      </c>
      <c r="E36" s="51">
        <v>3</v>
      </c>
      <c r="F36" s="203">
        <v>336</v>
      </c>
      <c r="G36" s="52" t="e">
        <f>E36*(F36+#REF!)</f>
        <v>#REF!</v>
      </c>
      <c r="H36" s="47"/>
      <c r="I36" s="51"/>
      <c r="J36" s="51"/>
      <c r="K36" s="55"/>
      <c r="L36" s="55"/>
      <c r="M36" s="55"/>
      <c r="N36" s="55"/>
      <c r="O36" s="1"/>
    </row>
    <row r="37" spans="1:15" x14ac:dyDescent="0.25">
      <c r="A37" s="51" t="s">
        <v>19</v>
      </c>
      <c r="B37" s="51" t="s">
        <v>173</v>
      </c>
      <c r="C37" s="51" t="s">
        <v>169</v>
      </c>
      <c r="D37" s="51" t="s">
        <v>170</v>
      </c>
      <c r="E37" s="51">
        <v>1</v>
      </c>
      <c r="F37" s="203">
        <v>250</v>
      </c>
      <c r="G37" s="52" t="e">
        <f>E37*(F37+#REF!)</f>
        <v>#REF!</v>
      </c>
      <c r="H37" s="47"/>
      <c r="I37" s="51"/>
      <c r="J37" s="51"/>
      <c r="K37" s="55"/>
      <c r="L37" s="55"/>
      <c r="M37" s="55"/>
      <c r="N37" s="55"/>
      <c r="O37" s="1"/>
    </row>
    <row r="38" spans="1:15" x14ac:dyDescent="0.25">
      <c r="A38" s="51" t="s">
        <v>20</v>
      </c>
      <c r="B38" s="51" t="s">
        <v>174</v>
      </c>
      <c r="C38" s="51" t="s">
        <v>169</v>
      </c>
      <c r="D38" s="51" t="s">
        <v>170</v>
      </c>
      <c r="E38" s="51">
        <v>1</v>
      </c>
      <c r="F38" s="203">
        <v>658</v>
      </c>
      <c r="G38" s="52" t="e">
        <f>E38*(F38+#REF!)</f>
        <v>#REF!</v>
      </c>
      <c r="H38" s="47"/>
      <c r="I38" s="51"/>
      <c r="J38" s="51"/>
      <c r="K38" s="55"/>
      <c r="L38" s="55"/>
      <c r="M38" s="55"/>
      <c r="N38" s="55"/>
      <c r="O38" s="1"/>
    </row>
    <row r="39" spans="1:15" x14ac:dyDescent="0.25">
      <c r="A39" s="51" t="s">
        <v>21</v>
      </c>
      <c r="B39" s="51" t="s">
        <v>175</v>
      </c>
      <c r="C39" s="51" t="s">
        <v>169</v>
      </c>
      <c r="D39" s="51" t="s">
        <v>170</v>
      </c>
      <c r="E39" s="74">
        <v>5</v>
      </c>
      <c r="F39" s="203">
        <v>418</v>
      </c>
      <c r="G39" s="52" t="e">
        <f>E39*(F39+#REF!)</f>
        <v>#REF!</v>
      </c>
      <c r="H39" s="47"/>
      <c r="I39" s="83"/>
      <c r="J39" s="84"/>
      <c r="K39" s="7"/>
      <c r="L39" s="7"/>
      <c r="M39" s="7"/>
      <c r="N39" s="77"/>
      <c r="O39" s="1"/>
    </row>
    <row r="40" spans="1:15" x14ac:dyDescent="0.25">
      <c r="A40" s="51" t="s">
        <v>22</v>
      </c>
      <c r="B40" s="51" t="s">
        <v>176</v>
      </c>
      <c r="C40" s="51" t="s">
        <v>169</v>
      </c>
      <c r="D40" s="51" t="s">
        <v>170</v>
      </c>
      <c r="E40" s="74">
        <v>3</v>
      </c>
      <c r="F40" s="203">
        <v>620</v>
      </c>
      <c r="G40" s="52" t="e">
        <f>E40*(F40+#REF!)</f>
        <v>#REF!</v>
      </c>
      <c r="H40" s="47"/>
      <c r="I40" s="53"/>
      <c r="J40" s="54"/>
      <c r="K40" s="57"/>
      <c r="L40" s="57"/>
      <c r="M40" s="57"/>
      <c r="N40" s="57"/>
      <c r="O40" s="1"/>
    </row>
    <row r="41" spans="1:15" x14ac:dyDescent="0.25">
      <c r="A41" s="51" t="s">
        <v>23</v>
      </c>
      <c r="B41" s="51" t="s">
        <v>177</v>
      </c>
      <c r="C41" s="51" t="s">
        <v>169</v>
      </c>
      <c r="D41" s="51" t="s">
        <v>170</v>
      </c>
      <c r="E41" s="74">
        <v>1</v>
      </c>
      <c r="F41" s="203">
        <v>252</v>
      </c>
      <c r="G41" s="52" t="e">
        <f>E41*(F41+#REF!)</f>
        <v>#REF!</v>
      </c>
      <c r="H41" s="47"/>
      <c r="I41" s="53"/>
      <c r="J41" s="54"/>
      <c r="K41" s="55"/>
      <c r="L41" s="56"/>
      <c r="M41" s="56"/>
      <c r="N41" s="55"/>
      <c r="O41" s="1"/>
    </row>
    <row r="42" spans="1:15" x14ac:dyDescent="0.25">
      <c r="A42" s="51" t="s">
        <v>24</v>
      </c>
      <c r="B42" s="51" t="s">
        <v>178</v>
      </c>
      <c r="C42" s="51" t="s">
        <v>169</v>
      </c>
      <c r="D42" s="51" t="s">
        <v>170</v>
      </c>
      <c r="E42" s="74">
        <v>3</v>
      </c>
      <c r="F42" s="203">
        <v>189</v>
      </c>
      <c r="G42" s="52" t="e">
        <f>E42*(F42+#REF!)</f>
        <v>#REF!</v>
      </c>
      <c r="H42" s="47"/>
      <c r="I42" s="53"/>
      <c r="J42" s="54"/>
      <c r="K42" s="55"/>
      <c r="L42" s="56"/>
      <c r="M42" s="56"/>
      <c r="N42" s="55"/>
      <c r="O42" s="1"/>
    </row>
    <row r="43" spans="1:15" x14ac:dyDescent="0.25">
      <c r="A43" s="51" t="s">
        <v>77</v>
      </c>
      <c r="B43" s="51" t="s">
        <v>179</v>
      </c>
      <c r="C43" s="51" t="s">
        <v>169</v>
      </c>
      <c r="D43" s="51" t="s">
        <v>170</v>
      </c>
      <c r="E43" s="74">
        <v>1</v>
      </c>
      <c r="F43" s="203">
        <v>197</v>
      </c>
      <c r="G43" s="52" t="e">
        <f>E43*(F43+#REF!)</f>
        <v>#REF!</v>
      </c>
      <c r="H43" s="47"/>
      <c r="I43" s="53"/>
      <c r="J43" s="54"/>
      <c r="K43" s="55"/>
      <c r="L43" s="56"/>
      <c r="M43" s="56"/>
      <c r="N43" s="55"/>
      <c r="O43" s="1"/>
    </row>
    <row r="44" spans="1:15" x14ac:dyDescent="0.25">
      <c r="A44" s="53" t="s">
        <v>25</v>
      </c>
      <c r="B44" s="53" t="s">
        <v>180</v>
      </c>
      <c r="C44" s="51" t="s">
        <v>169</v>
      </c>
      <c r="D44" s="51" t="s">
        <v>170</v>
      </c>
      <c r="E44" s="74">
        <v>3</v>
      </c>
      <c r="F44" s="204">
        <v>160</v>
      </c>
      <c r="G44" s="52" t="e">
        <f>E44*(F44+#REF!)</f>
        <v>#REF!</v>
      </c>
      <c r="H44" s="47"/>
      <c r="I44" s="53"/>
      <c r="J44" s="54"/>
      <c r="K44" s="55"/>
      <c r="L44" s="55"/>
      <c r="M44" s="55"/>
      <c r="N44" s="55"/>
      <c r="O44" s="1"/>
    </row>
    <row r="45" spans="1:15" x14ac:dyDescent="0.25">
      <c r="A45" s="53"/>
      <c r="B45" s="53"/>
      <c r="C45" s="53"/>
      <c r="D45" s="53"/>
      <c r="E45" s="54"/>
      <c r="F45" s="7"/>
      <c r="G45" s="52"/>
      <c r="H45" s="47"/>
      <c r="I45" s="53"/>
      <c r="J45" s="54"/>
      <c r="K45" s="55"/>
      <c r="L45" s="55"/>
      <c r="M45" s="55"/>
      <c r="N45" s="55"/>
      <c r="O45" s="1"/>
    </row>
    <row r="46" spans="1:15" x14ac:dyDescent="0.25">
      <c r="A46" s="53"/>
      <c r="B46" s="53"/>
      <c r="C46" s="53"/>
      <c r="D46" s="53"/>
      <c r="E46" s="54"/>
      <c r="F46" s="57"/>
      <c r="G46" s="57"/>
      <c r="H46" s="47"/>
      <c r="I46" s="53"/>
      <c r="J46" s="54"/>
      <c r="K46" s="57"/>
      <c r="L46" s="57"/>
      <c r="M46" s="57"/>
      <c r="N46" s="57"/>
      <c r="O46" s="1"/>
    </row>
    <row r="47" spans="1:15" x14ac:dyDescent="0.25">
      <c r="A47" s="79" t="s">
        <v>14</v>
      </c>
      <c r="B47" s="193"/>
      <c r="C47" s="193"/>
      <c r="D47" s="193"/>
      <c r="E47" s="67">
        <v>22</v>
      </c>
      <c r="F47" s="80"/>
      <c r="G47" s="151" t="e">
        <f>SUM(G35:G46)</f>
        <v>#REF!</v>
      </c>
      <c r="H47" s="47"/>
      <c r="I47" s="79" t="s">
        <v>14</v>
      </c>
      <c r="J47" s="81">
        <v>0</v>
      </c>
      <c r="K47" s="80"/>
      <c r="L47" s="58"/>
      <c r="M47" s="58"/>
      <c r="N47" s="59">
        <v>0</v>
      </c>
      <c r="O47" s="1"/>
    </row>
    <row r="48" spans="1:15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213" t="s">
        <v>26</v>
      </c>
      <c r="K48" s="213"/>
      <c r="L48" s="64"/>
      <c r="M48" s="64"/>
      <c r="N48" s="65"/>
      <c r="O48" s="1"/>
    </row>
    <row r="49" spans="1:15" x14ac:dyDescent="0.25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82"/>
      <c r="O49" s="1"/>
    </row>
    <row r="50" spans="1:15" x14ac:dyDescent="0.25">
      <c r="A50" s="217" t="s">
        <v>154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  <c r="N50" s="217"/>
      <c r="O50" s="1"/>
    </row>
    <row r="51" spans="1:15" x14ac:dyDescent="0.25">
      <c r="A51" s="45" t="s">
        <v>138</v>
      </c>
      <c r="B51" s="45"/>
      <c r="C51" s="45"/>
      <c r="D51" s="45"/>
      <c r="E51" s="45" t="s">
        <v>102</v>
      </c>
      <c r="F51" s="44"/>
      <c r="G51" s="44"/>
      <c r="H51" s="47"/>
      <c r="I51" s="45" t="s">
        <v>101</v>
      </c>
      <c r="J51" s="45" t="s">
        <v>102</v>
      </c>
      <c r="K51" s="44"/>
      <c r="L51" s="44"/>
      <c r="M51" s="44"/>
      <c r="N51" s="44"/>
      <c r="O51" s="1"/>
    </row>
    <row r="52" spans="1:15" x14ac:dyDescent="0.25">
      <c r="A52" s="72" t="s">
        <v>3</v>
      </c>
      <c r="B52" s="189"/>
      <c r="C52" s="189"/>
      <c r="D52" s="189"/>
      <c r="E52" s="45" t="s">
        <v>28</v>
      </c>
      <c r="F52" s="44"/>
      <c r="G52" s="44"/>
      <c r="H52" s="47"/>
      <c r="I52" s="187" t="s">
        <v>3</v>
      </c>
      <c r="J52" s="45" t="s">
        <v>99</v>
      </c>
      <c r="K52" s="44"/>
      <c r="L52" s="44"/>
      <c r="M52" s="44"/>
      <c r="N52" s="44"/>
      <c r="O52" s="1">
        <v>57</v>
      </c>
    </row>
    <row r="53" spans="1:15" ht="15.75" thickBot="1" x14ac:dyDescent="0.3">
      <c r="A53" s="218" t="s">
        <v>6</v>
      </c>
      <c r="B53" s="218"/>
      <c r="C53" s="218"/>
      <c r="D53" s="218"/>
      <c r="E53" s="218"/>
      <c r="F53" s="218"/>
      <c r="G53" s="218"/>
      <c r="H53" s="47"/>
      <c r="I53" s="218" t="s">
        <v>7</v>
      </c>
      <c r="J53" s="218"/>
      <c r="K53" s="218"/>
      <c r="L53" s="218"/>
      <c r="M53" s="218"/>
      <c r="N53" s="218"/>
      <c r="O53" s="1"/>
    </row>
    <row r="54" spans="1:15" ht="30" x14ac:dyDescent="0.25">
      <c r="A54" s="48" t="s">
        <v>8</v>
      </c>
      <c r="B54" s="48" t="s">
        <v>167</v>
      </c>
      <c r="C54" s="48" t="s">
        <v>168</v>
      </c>
      <c r="D54" s="48" t="s">
        <v>38</v>
      </c>
      <c r="E54" s="48" t="s">
        <v>9</v>
      </c>
      <c r="F54" s="49" t="s">
        <v>183</v>
      </c>
      <c r="G54" s="50" t="s">
        <v>15</v>
      </c>
      <c r="H54" s="47"/>
      <c r="I54" s="48" t="s">
        <v>8</v>
      </c>
      <c r="J54" s="48" t="s">
        <v>9</v>
      </c>
      <c r="K54" s="49" t="s">
        <v>10</v>
      </c>
      <c r="L54" s="73" t="s">
        <v>16</v>
      </c>
      <c r="M54" s="73" t="s">
        <v>12</v>
      </c>
      <c r="N54" s="50" t="s">
        <v>15</v>
      </c>
      <c r="O54" s="1"/>
    </row>
    <row r="55" spans="1:15" x14ac:dyDescent="0.25">
      <c r="A55" s="212" t="s">
        <v>13</v>
      </c>
      <c r="B55" s="212"/>
      <c r="C55" s="212"/>
      <c r="D55" s="212"/>
      <c r="E55" s="212"/>
      <c r="F55" s="212"/>
      <c r="G55" s="212"/>
      <c r="H55" s="47"/>
      <c r="I55" s="212" t="s">
        <v>13</v>
      </c>
      <c r="J55" s="212"/>
      <c r="K55" s="212"/>
      <c r="L55" s="212"/>
      <c r="M55" s="212"/>
      <c r="N55" s="212"/>
      <c r="O55" s="1"/>
    </row>
    <row r="56" spans="1:15" x14ac:dyDescent="0.25">
      <c r="A56" s="51" t="s">
        <v>17</v>
      </c>
      <c r="B56" s="51" t="s">
        <v>171</v>
      </c>
      <c r="C56" s="51" t="s">
        <v>169</v>
      </c>
      <c r="D56" s="51" t="s">
        <v>170</v>
      </c>
      <c r="E56" s="51">
        <v>1</v>
      </c>
      <c r="F56" s="203">
        <v>338</v>
      </c>
      <c r="G56" s="52" t="e">
        <f>E56*(F56+#REF!)</f>
        <v>#REF!</v>
      </c>
      <c r="H56" s="47"/>
      <c r="I56" s="51"/>
      <c r="J56" s="74"/>
      <c r="K56" s="55"/>
      <c r="L56" s="56">
        <v>0</v>
      </c>
      <c r="M56" s="56"/>
      <c r="N56" s="55"/>
      <c r="O56" s="1"/>
    </row>
    <row r="57" spans="1:15" x14ac:dyDescent="0.25">
      <c r="A57" s="51" t="s">
        <v>18</v>
      </c>
      <c r="B57" s="51" t="s">
        <v>172</v>
      </c>
      <c r="C57" s="51" t="s">
        <v>169</v>
      </c>
      <c r="D57" s="51" t="s">
        <v>170</v>
      </c>
      <c r="E57" s="51">
        <v>3</v>
      </c>
      <c r="F57" s="203">
        <v>336</v>
      </c>
      <c r="G57" s="52" t="e">
        <f>E57*(F57+#REF!)</f>
        <v>#REF!</v>
      </c>
      <c r="H57" s="47"/>
      <c r="I57" s="51"/>
      <c r="J57" s="51"/>
      <c r="K57" s="55"/>
      <c r="L57" s="55"/>
      <c r="M57" s="55"/>
      <c r="N57" s="55"/>
      <c r="O57" s="1"/>
    </row>
    <row r="58" spans="1:15" x14ac:dyDescent="0.25">
      <c r="A58" s="51" t="s">
        <v>19</v>
      </c>
      <c r="B58" s="51" t="s">
        <v>173</v>
      </c>
      <c r="C58" s="51" t="s">
        <v>169</v>
      </c>
      <c r="D58" s="51" t="s">
        <v>170</v>
      </c>
      <c r="E58" s="51">
        <v>1</v>
      </c>
      <c r="F58" s="203">
        <v>250</v>
      </c>
      <c r="G58" s="52" t="e">
        <f>E58*(F58+#REF!)</f>
        <v>#REF!</v>
      </c>
      <c r="H58" s="47"/>
      <c r="I58" s="51"/>
      <c r="J58" s="51"/>
      <c r="K58" s="55"/>
      <c r="L58" s="55"/>
      <c r="M58" s="55"/>
      <c r="N58" s="55"/>
      <c r="O58" s="1"/>
    </row>
    <row r="59" spans="1:15" x14ac:dyDescent="0.25">
      <c r="A59" s="51" t="s">
        <v>20</v>
      </c>
      <c r="B59" s="51" t="s">
        <v>174</v>
      </c>
      <c r="C59" s="51" t="s">
        <v>169</v>
      </c>
      <c r="D59" s="51" t="s">
        <v>170</v>
      </c>
      <c r="E59" s="51">
        <v>1</v>
      </c>
      <c r="F59" s="203">
        <v>658</v>
      </c>
      <c r="G59" s="52" t="e">
        <f>E59*(F59+#REF!)</f>
        <v>#REF!</v>
      </c>
      <c r="H59" s="47"/>
      <c r="I59" s="51"/>
      <c r="J59" s="51"/>
      <c r="K59" s="55"/>
      <c r="L59" s="55"/>
      <c r="M59" s="55"/>
      <c r="N59" s="55"/>
      <c r="O59" s="1"/>
    </row>
    <row r="60" spans="1:15" x14ac:dyDescent="0.25">
      <c r="A60" s="51" t="s">
        <v>21</v>
      </c>
      <c r="B60" s="51" t="s">
        <v>175</v>
      </c>
      <c r="C60" s="51" t="s">
        <v>169</v>
      </c>
      <c r="D60" s="51" t="s">
        <v>170</v>
      </c>
      <c r="E60" s="74">
        <v>5</v>
      </c>
      <c r="F60" s="203">
        <v>418</v>
      </c>
      <c r="G60" s="52" t="e">
        <f>E60*(F60+#REF!)</f>
        <v>#REF!</v>
      </c>
      <c r="H60" s="47"/>
      <c r="I60" s="51"/>
      <c r="J60" s="51"/>
      <c r="K60" s="55"/>
      <c r="L60" s="55"/>
      <c r="M60" s="55"/>
      <c r="N60" s="55"/>
      <c r="O60" s="1"/>
    </row>
    <row r="61" spans="1:15" x14ac:dyDescent="0.25">
      <c r="A61" s="51" t="s">
        <v>22</v>
      </c>
      <c r="B61" s="51" t="s">
        <v>176</v>
      </c>
      <c r="C61" s="51" t="s">
        <v>169</v>
      </c>
      <c r="D61" s="51" t="s">
        <v>170</v>
      </c>
      <c r="E61" s="74">
        <v>3</v>
      </c>
      <c r="F61" s="203">
        <v>620</v>
      </c>
      <c r="G61" s="52" t="e">
        <f>E61*(F61+#REF!)</f>
        <v>#REF!</v>
      </c>
      <c r="H61" s="47"/>
      <c r="I61" s="51"/>
      <c r="J61" s="51"/>
      <c r="K61" s="55"/>
      <c r="L61" s="55"/>
      <c r="M61" s="55"/>
      <c r="N61" s="55"/>
      <c r="O61" s="1"/>
    </row>
    <row r="62" spans="1:15" x14ac:dyDescent="0.25">
      <c r="A62" s="51" t="s">
        <v>23</v>
      </c>
      <c r="B62" s="51" t="s">
        <v>177</v>
      </c>
      <c r="C62" s="51" t="s">
        <v>169</v>
      </c>
      <c r="D62" s="51" t="s">
        <v>170</v>
      </c>
      <c r="E62" s="74">
        <v>1</v>
      </c>
      <c r="F62" s="203">
        <v>252</v>
      </c>
      <c r="G62" s="52" t="e">
        <f>E62*(F62+#REF!)</f>
        <v>#REF!</v>
      </c>
      <c r="H62" s="47"/>
      <c r="I62" s="51"/>
      <c r="J62" s="51"/>
      <c r="K62" s="55"/>
      <c r="L62" s="55"/>
      <c r="M62" s="55"/>
      <c r="N62" s="55"/>
      <c r="O62" s="1"/>
    </row>
    <row r="63" spans="1:15" x14ac:dyDescent="0.25">
      <c r="A63" s="51" t="s">
        <v>24</v>
      </c>
      <c r="B63" s="51" t="s">
        <v>178</v>
      </c>
      <c r="C63" s="51" t="s">
        <v>169</v>
      </c>
      <c r="D63" s="51" t="s">
        <v>170</v>
      </c>
      <c r="E63" s="74">
        <v>3</v>
      </c>
      <c r="F63" s="203">
        <v>189</v>
      </c>
      <c r="G63" s="52" t="e">
        <f>E63*(F63+#REF!)</f>
        <v>#REF!</v>
      </c>
      <c r="H63" s="47"/>
      <c r="I63" s="51"/>
      <c r="J63" s="51"/>
      <c r="K63" s="55"/>
      <c r="L63" s="55"/>
      <c r="M63" s="55"/>
      <c r="N63" s="55"/>
      <c r="O63" s="1"/>
    </row>
    <row r="64" spans="1:15" x14ac:dyDescent="0.25">
      <c r="A64" s="51" t="s">
        <v>77</v>
      </c>
      <c r="B64" s="51" t="s">
        <v>179</v>
      </c>
      <c r="C64" s="51" t="s">
        <v>169</v>
      </c>
      <c r="D64" s="51" t="s">
        <v>170</v>
      </c>
      <c r="E64" s="74">
        <v>1</v>
      </c>
      <c r="F64" s="203">
        <v>197</v>
      </c>
      <c r="G64" s="52" t="e">
        <f>E64*(F64+#REF!)</f>
        <v>#REF!</v>
      </c>
      <c r="H64" s="47"/>
      <c r="I64" s="51"/>
      <c r="J64" s="51"/>
      <c r="K64" s="55"/>
      <c r="L64" s="55"/>
      <c r="M64" s="55"/>
      <c r="N64" s="55"/>
      <c r="O64" s="1"/>
    </row>
    <row r="65" spans="1:15" x14ac:dyDescent="0.25">
      <c r="A65" s="53" t="s">
        <v>25</v>
      </c>
      <c r="B65" s="53" t="s">
        <v>180</v>
      </c>
      <c r="C65" s="51" t="s">
        <v>169</v>
      </c>
      <c r="D65" s="51" t="s">
        <v>170</v>
      </c>
      <c r="E65" s="74">
        <v>3</v>
      </c>
      <c r="F65" s="204">
        <v>160</v>
      </c>
      <c r="G65" s="52" t="e">
        <f>E65*(F65+#REF!)</f>
        <v>#REF!</v>
      </c>
      <c r="H65" s="47"/>
      <c r="I65" s="83"/>
      <c r="J65" s="84"/>
      <c r="K65" s="7"/>
      <c r="L65" s="7"/>
      <c r="M65" s="7"/>
      <c r="N65" s="77"/>
      <c r="O65" s="1"/>
    </row>
    <row r="66" spans="1:15" x14ac:dyDescent="0.25">
      <c r="A66" s="53"/>
      <c r="B66" s="53"/>
      <c r="C66" s="53"/>
      <c r="D66" s="53"/>
      <c r="E66" s="54"/>
      <c r="F66" s="7"/>
      <c r="G66" s="52" t="e">
        <f>E66*(F66+#REF!)</f>
        <v>#REF!</v>
      </c>
      <c r="H66" s="47"/>
      <c r="I66" s="53"/>
      <c r="J66" s="54"/>
      <c r="K66" s="57"/>
      <c r="L66" s="57"/>
      <c r="M66" s="57"/>
      <c r="N66" s="57"/>
      <c r="O66" s="1"/>
    </row>
    <row r="67" spans="1:15" x14ac:dyDescent="0.25">
      <c r="A67" s="53"/>
      <c r="B67" s="53"/>
      <c r="C67" s="53"/>
      <c r="D67" s="53"/>
      <c r="E67" s="54"/>
      <c r="F67" s="57"/>
      <c r="G67" s="57"/>
      <c r="H67" s="47"/>
      <c r="I67" s="53"/>
      <c r="J67" s="54"/>
      <c r="K67" s="57"/>
      <c r="L67" s="57"/>
      <c r="M67" s="57"/>
      <c r="N67" s="57"/>
      <c r="O67" s="1"/>
    </row>
    <row r="68" spans="1:15" x14ac:dyDescent="0.25">
      <c r="A68" s="79" t="s">
        <v>14</v>
      </c>
      <c r="B68" s="193"/>
      <c r="C68" s="193"/>
      <c r="D68" s="193"/>
      <c r="E68" s="67">
        <v>22</v>
      </c>
      <c r="F68" s="80"/>
      <c r="G68" s="151" t="e">
        <f>SUM(G56:G67)</f>
        <v>#REF!</v>
      </c>
      <c r="H68" s="47"/>
      <c r="I68" s="79" t="s">
        <v>14</v>
      </c>
      <c r="J68" s="81">
        <v>0</v>
      </c>
      <c r="K68" s="80"/>
      <c r="L68" s="58"/>
      <c r="M68" s="58"/>
      <c r="N68" s="59">
        <v>0</v>
      </c>
      <c r="O68" s="1"/>
    </row>
    <row r="69" spans="1:15" x14ac:dyDescent="0.25">
      <c r="A69" s="47"/>
      <c r="B69" s="47"/>
      <c r="C69" s="47"/>
      <c r="D69" s="47"/>
      <c r="E69" s="47"/>
      <c r="F69" s="47"/>
      <c r="G69" s="47"/>
      <c r="H69" s="47"/>
      <c r="I69" s="47"/>
      <c r="J69" s="213" t="s">
        <v>26</v>
      </c>
      <c r="K69" s="213"/>
      <c r="L69" s="64"/>
      <c r="M69" s="64"/>
      <c r="N69" s="65"/>
      <c r="O69" s="1"/>
    </row>
    <row r="70" spans="1:15" x14ac:dyDescent="0.25">
      <c r="A70" s="47"/>
      <c r="B70" s="47"/>
      <c r="C70" s="47"/>
      <c r="D70" s="47"/>
      <c r="E70" s="47"/>
      <c r="F70" s="47"/>
      <c r="G70" s="47"/>
      <c r="H70" s="47"/>
      <c r="I70" s="47"/>
      <c r="J70" s="66"/>
      <c r="K70" s="66"/>
      <c r="L70" s="66"/>
      <c r="M70" s="66"/>
      <c r="N70" s="47"/>
      <c r="O70" s="1"/>
    </row>
    <row r="71" spans="1:15" x14ac:dyDescent="0.25">
      <c r="A71" s="217" t="s">
        <v>155</v>
      </c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  <c r="N71" s="217"/>
      <c r="O71" s="1"/>
    </row>
    <row r="72" spans="1:15" x14ac:dyDescent="0.25">
      <c r="A72" s="45" t="s">
        <v>139</v>
      </c>
      <c r="B72" s="45"/>
      <c r="C72" s="45"/>
      <c r="D72" s="45"/>
      <c r="E72" s="45" t="s">
        <v>102</v>
      </c>
      <c r="F72" s="44"/>
      <c r="G72" s="44"/>
      <c r="H72" s="47"/>
      <c r="I72" s="45" t="s">
        <v>2</v>
      </c>
      <c r="J72" s="45" t="s">
        <v>102</v>
      </c>
      <c r="K72" s="44"/>
      <c r="L72" s="44"/>
      <c r="M72" s="44"/>
      <c r="N72" s="44"/>
      <c r="O72" s="1">
        <v>58</v>
      </c>
    </row>
    <row r="73" spans="1:15" x14ac:dyDescent="0.25">
      <c r="A73" s="72" t="s">
        <v>4</v>
      </c>
      <c r="B73" s="189"/>
      <c r="C73" s="189"/>
      <c r="D73" s="189"/>
      <c r="E73" s="45" t="s">
        <v>99</v>
      </c>
      <c r="F73" s="44"/>
      <c r="G73" s="44"/>
      <c r="H73" s="47"/>
      <c r="I73" s="72" t="s">
        <v>4</v>
      </c>
      <c r="J73" s="45" t="s">
        <v>99</v>
      </c>
      <c r="K73" s="44"/>
      <c r="L73" s="44"/>
      <c r="M73" s="44"/>
      <c r="N73" s="44"/>
      <c r="O73" s="1"/>
    </row>
    <row r="74" spans="1:15" ht="15.75" thickBot="1" x14ac:dyDescent="0.3">
      <c r="A74" s="218" t="s">
        <v>6</v>
      </c>
      <c r="B74" s="218"/>
      <c r="C74" s="218"/>
      <c r="D74" s="218"/>
      <c r="E74" s="218"/>
      <c r="F74" s="218"/>
      <c r="G74" s="218"/>
      <c r="H74" s="47"/>
      <c r="I74" s="218" t="s">
        <v>7</v>
      </c>
      <c r="J74" s="218"/>
      <c r="K74" s="218"/>
      <c r="L74" s="218"/>
      <c r="M74" s="218"/>
      <c r="N74" s="218"/>
      <c r="O74" s="1"/>
    </row>
    <row r="75" spans="1:15" ht="30" x14ac:dyDescent="0.25">
      <c r="A75" s="48" t="s">
        <v>8</v>
      </c>
      <c r="B75" s="48" t="s">
        <v>167</v>
      </c>
      <c r="C75" s="48" t="s">
        <v>168</v>
      </c>
      <c r="D75" s="48" t="s">
        <v>38</v>
      </c>
      <c r="E75" s="48" t="s">
        <v>9</v>
      </c>
      <c r="F75" s="49" t="s">
        <v>183</v>
      </c>
      <c r="G75" s="50" t="s">
        <v>15</v>
      </c>
      <c r="H75" s="47"/>
      <c r="I75" s="48" t="s">
        <v>8</v>
      </c>
      <c r="J75" s="48" t="s">
        <v>9</v>
      </c>
      <c r="K75" s="49" t="s">
        <v>10</v>
      </c>
      <c r="L75" s="73" t="s">
        <v>16</v>
      </c>
      <c r="M75" s="73" t="s">
        <v>12</v>
      </c>
      <c r="N75" s="50" t="s">
        <v>15</v>
      </c>
      <c r="O75" s="1"/>
    </row>
    <row r="76" spans="1:15" x14ac:dyDescent="0.25">
      <c r="A76" s="212" t="s">
        <v>13</v>
      </c>
      <c r="B76" s="212"/>
      <c r="C76" s="212"/>
      <c r="D76" s="212"/>
      <c r="E76" s="212"/>
      <c r="F76" s="212"/>
      <c r="G76" s="212"/>
      <c r="H76" s="47"/>
      <c r="I76" s="212" t="s">
        <v>13</v>
      </c>
      <c r="J76" s="212"/>
      <c r="K76" s="212"/>
      <c r="L76" s="212"/>
      <c r="M76" s="212"/>
      <c r="N76" s="212"/>
      <c r="O76" s="1"/>
    </row>
    <row r="77" spans="1:15" x14ac:dyDescent="0.25">
      <c r="A77" s="51" t="s">
        <v>17</v>
      </c>
      <c r="B77" s="51" t="s">
        <v>171</v>
      </c>
      <c r="C77" s="51" t="s">
        <v>169</v>
      </c>
      <c r="D77" s="51" t="s">
        <v>170</v>
      </c>
      <c r="E77" s="51">
        <v>1</v>
      </c>
      <c r="F77" s="203">
        <v>338</v>
      </c>
      <c r="G77" s="52" t="e">
        <f>E77*(F77+#REF!)</f>
        <v>#REF!</v>
      </c>
      <c r="H77" s="47"/>
      <c r="I77" s="51"/>
      <c r="J77" s="74"/>
      <c r="K77" s="55"/>
      <c r="L77" s="56">
        <v>0</v>
      </c>
      <c r="M77" s="56"/>
      <c r="N77" s="55"/>
      <c r="O77" s="1"/>
    </row>
    <row r="78" spans="1:15" x14ac:dyDescent="0.25">
      <c r="A78" s="51" t="s">
        <v>18</v>
      </c>
      <c r="B78" s="51" t="s">
        <v>172</v>
      </c>
      <c r="C78" s="51" t="s">
        <v>169</v>
      </c>
      <c r="D78" s="51" t="s">
        <v>170</v>
      </c>
      <c r="E78" s="51">
        <v>3</v>
      </c>
      <c r="F78" s="203">
        <v>336</v>
      </c>
      <c r="G78" s="52" t="e">
        <f>E78*(F78+#REF!)</f>
        <v>#REF!</v>
      </c>
      <c r="H78" s="47"/>
      <c r="I78" s="51"/>
      <c r="J78" s="51"/>
      <c r="K78" s="55"/>
      <c r="L78" s="55"/>
      <c r="M78" s="55"/>
      <c r="N78" s="55"/>
      <c r="O78" s="1"/>
    </row>
    <row r="79" spans="1:15" x14ac:dyDescent="0.25">
      <c r="A79" s="51" t="s">
        <v>19</v>
      </c>
      <c r="B79" s="51" t="s">
        <v>173</v>
      </c>
      <c r="C79" s="51" t="s">
        <v>169</v>
      </c>
      <c r="D79" s="51" t="s">
        <v>170</v>
      </c>
      <c r="E79" s="51">
        <v>1</v>
      </c>
      <c r="F79" s="203">
        <v>250</v>
      </c>
      <c r="G79" s="52" t="e">
        <f>E79*(F79+#REF!)</f>
        <v>#REF!</v>
      </c>
      <c r="H79" s="47"/>
      <c r="I79" s="51"/>
      <c r="J79" s="51"/>
      <c r="K79" s="55"/>
      <c r="L79" s="55"/>
      <c r="M79" s="55"/>
      <c r="N79" s="55"/>
      <c r="O79" s="1"/>
    </row>
    <row r="80" spans="1:15" x14ac:dyDescent="0.25">
      <c r="A80" s="51" t="s">
        <v>20</v>
      </c>
      <c r="B80" s="51" t="s">
        <v>174</v>
      </c>
      <c r="C80" s="51" t="s">
        <v>169</v>
      </c>
      <c r="D80" s="51" t="s">
        <v>170</v>
      </c>
      <c r="E80" s="51">
        <v>1</v>
      </c>
      <c r="F80" s="203">
        <v>658</v>
      </c>
      <c r="G80" s="52" t="e">
        <f>E80*(F80+#REF!)</f>
        <v>#REF!</v>
      </c>
      <c r="H80" s="47"/>
      <c r="I80" s="51"/>
      <c r="J80" s="51"/>
      <c r="K80" s="55"/>
      <c r="L80" s="55"/>
      <c r="M80" s="55"/>
      <c r="N80" s="55"/>
      <c r="O80" s="1"/>
    </row>
    <row r="81" spans="1:15" x14ac:dyDescent="0.25">
      <c r="A81" s="51" t="s">
        <v>21</v>
      </c>
      <c r="B81" s="51" t="s">
        <v>175</v>
      </c>
      <c r="C81" s="51" t="s">
        <v>169</v>
      </c>
      <c r="D81" s="51" t="s">
        <v>170</v>
      </c>
      <c r="E81" s="74">
        <v>5</v>
      </c>
      <c r="F81" s="203">
        <v>418</v>
      </c>
      <c r="G81" s="52" t="e">
        <f>E81*(F81+#REF!)</f>
        <v>#REF!</v>
      </c>
      <c r="H81" s="47"/>
      <c r="I81" s="51"/>
      <c r="J81" s="51"/>
      <c r="K81" s="55"/>
      <c r="L81" s="55"/>
      <c r="M81" s="55"/>
      <c r="N81" s="55"/>
      <c r="O81" s="1"/>
    </row>
    <row r="82" spans="1:15" x14ac:dyDescent="0.25">
      <c r="A82" s="51" t="s">
        <v>22</v>
      </c>
      <c r="B82" s="51" t="s">
        <v>176</v>
      </c>
      <c r="C82" s="51" t="s">
        <v>169</v>
      </c>
      <c r="D82" s="51" t="s">
        <v>170</v>
      </c>
      <c r="E82" s="74">
        <v>3</v>
      </c>
      <c r="F82" s="203">
        <v>620</v>
      </c>
      <c r="G82" s="52" t="e">
        <f>E82*(F82+#REF!)</f>
        <v>#REF!</v>
      </c>
      <c r="H82" s="47"/>
      <c r="I82" s="51"/>
      <c r="J82" s="74"/>
      <c r="K82" s="55"/>
      <c r="L82" s="55"/>
      <c r="M82" s="55"/>
      <c r="N82" s="55"/>
      <c r="O82" s="1"/>
    </row>
    <row r="83" spans="1:15" x14ac:dyDescent="0.25">
      <c r="A83" s="51" t="s">
        <v>23</v>
      </c>
      <c r="B83" s="51" t="s">
        <v>177</v>
      </c>
      <c r="C83" s="51" t="s">
        <v>169</v>
      </c>
      <c r="D83" s="51" t="s">
        <v>170</v>
      </c>
      <c r="E83" s="74">
        <v>1</v>
      </c>
      <c r="F83" s="203">
        <v>252</v>
      </c>
      <c r="G83" s="52" t="e">
        <f>E83*(F83+#REF!)</f>
        <v>#REF!</v>
      </c>
      <c r="H83" s="47"/>
      <c r="I83" s="51"/>
      <c r="J83" s="74"/>
      <c r="K83" s="55"/>
      <c r="L83" s="55"/>
      <c r="M83" s="55"/>
      <c r="N83" s="55"/>
      <c r="O83" s="1"/>
    </row>
    <row r="84" spans="1:15" x14ac:dyDescent="0.25">
      <c r="A84" s="51" t="s">
        <v>24</v>
      </c>
      <c r="B84" s="51" t="s">
        <v>178</v>
      </c>
      <c r="C84" s="51" t="s">
        <v>169</v>
      </c>
      <c r="D84" s="51" t="s">
        <v>170</v>
      </c>
      <c r="E84" s="74">
        <v>3</v>
      </c>
      <c r="F84" s="203">
        <v>189</v>
      </c>
      <c r="G84" s="52" t="e">
        <f>E84*(F84+#REF!)</f>
        <v>#REF!</v>
      </c>
      <c r="H84" s="47"/>
      <c r="I84" s="51"/>
      <c r="J84" s="74"/>
      <c r="K84" s="55"/>
      <c r="L84" s="55"/>
      <c r="M84" s="55"/>
      <c r="N84" s="55"/>
      <c r="O84" s="1"/>
    </row>
    <row r="85" spans="1:15" x14ac:dyDescent="0.25">
      <c r="A85" s="51" t="s">
        <v>77</v>
      </c>
      <c r="B85" s="51" t="s">
        <v>179</v>
      </c>
      <c r="C85" s="51" t="s">
        <v>169</v>
      </c>
      <c r="D85" s="51" t="s">
        <v>170</v>
      </c>
      <c r="E85" s="74">
        <v>1</v>
      </c>
      <c r="F85" s="203">
        <v>197</v>
      </c>
      <c r="G85" s="52" t="e">
        <f>E85*(F85+#REF!)</f>
        <v>#REF!</v>
      </c>
      <c r="H85" s="47"/>
      <c r="I85" s="51"/>
      <c r="J85" s="74"/>
      <c r="K85" s="7"/>
      <c r="L85" s="7"/>
      <c r="M85" s="7"/>
      <c r="N85" s="75"/>
      <c r="O85" s="1"/>
    </row>
    <row r="86" spans="1:15" x14ac:dyDescent="0.25">
      <c r="A86" s="53" t="s">
        <v>25</v>
      </c>
      <c r="B86" s="53" t="s">
        <v>180</v>
      </c>
      <c r="C86" s="51" t="s">
        <v>169</v>
      </c>
      <c r="D86" s="51" t="s">
        <v>170</v>
      </c>
      <c r="E86" s="74">
        <v>3</v>
      </c>
      <c r="F86" s="204">
        <v>160</v>
      </c>
      <c r="G86" s="52" t="e">
        <f>E86*(F86+#REF!)</f>
        <v>#REF!</v>
      </c>
      <c r="H86" s="47"/>
      <c r="I86" s="51"/>
      <c r="J86" s="51"/>
      <c r="K86" s="76"/>
      <c r="L86" s="76"/>
      <c r="M86" s="76"/>
      <c r="N86" s="77"/>
      <c r="O86" s="1"/>
    </row>
    <row r="87" spans="1:15" x14ac:dyDescent="0.25">
      <c r="A87" s="53"/>
      <c r="B87" s="53"/>
      <c r="C87" s="53"/>
      <c r="D87" s="53"/>
      <c r="E87" s="54"/>
      <c r="F87" s="7"/>
      <c r="G87" s="52" t="e">
        <f>E87*(F87+#REF!)</f>
        <v>#REF!</v>
      </c>
      <c r="H87" s="47"/>
      <c r="I87" s="51"/>
      <c r="J87" s="74"/>
      <c r="K87" s="55"/>
      <c r="L87" s="55"/>
      <c r="M87" s="55"/>
      <c r="N87" s="55"/>
      <c r="O87" s="1"/>
    </row>
    <row r="88" spans="1:15" x14ac:dyDescent="0.25">
      <c r="A88" s="53"/>
      <c r="B88" s="53"/>
      <c r="C88" s="53"/>
      <c r="D88" s="53"/>
      <c r="E88" s="54"/>
      <c r="F88" s="57"/>
      <c r="G88" s="57"/>
      <c r="H88" s="47"/>
      <c r="I88" s="53"/>
      <c r="J88" s="54"/>
      <c r="K88" s="57"/>
      <c r="L88" s="57"/>
      <c r="M88" s="57"/>
      <c r="N88" s="57"/>
      <c r="O88" s="1"/>
    </row>
    <row r="89" spans="1:15" x14ac:dyDescent="0.25">
      <c r="A89" s="79" t="s">
        <v>14</v>
      </c>
      <c r="B89" s="193"/>
      <c r="C89" s="193"/>
      <c r="D89" s="193"/>
      <c r="E89" s="67">
        <v>22</v>
      </c>
      <c r="F89" s="80"/>
      <c r="G89" s="151" t="e">
        <f>SUM(G77:G88)</f>
        <v>#REF!</v>
      </c>
      <c r="H89" s="47"/>
      <c r="I89" s="79" t="s">
        <v>14</v>
      </c>
      <c r="J89" s="81">
        <v>0</v>
      </c>
      <c r="K89" s="80"/>
      <c r="L89" s="58"/>
      <c r="M89" s="58"/>
      <c r="N89" s="59">
        <v>0</v>
      </c>
      <c r="O89" s="1"/>
    </row>
    <row r="90" spans="1:15" x14ac:dyDescent="0.25">
      <c r="A90" s="47"/>
      <c r="B90" s="47"/>
      <c r="C90" s="47"/>
      <c r="D90" s="47"/>
      <c r="E90" s="47"/>
      <c r="F90" s="47"/>
      <c r="G90" s="47"/>
      <c r="H90" s="47"/>
      <c r="I90" s="47"/>
      <c r="J90" s="213" t="s">
        <v>26</v>
      </c>
      <c r="K90" s="213"/>
      <c r="L90" s="64"/>
      <c r="M90" s="64"/>
      <c r="N90" s="65"/>
      <c r="O90" s="1"/>
    </row>
    <row r="91" spans="1:15" x14ac:dyDescent="0.25">
      <c r="A91" s="47"/>
      <c r="B91" s="47"/>
      <c r="C91" s="47"/>
      <c r="D91" s="47"/>
      <c r="E91" s="47"/>
      <c r="F91" s="47"/>
      <c r="G91" s="47"/>
      <c r="H91" s="47"/>
      <c r="I91" s="47"/>
      <c r="J91" s="66"/>
      <c r="K91" s="66"/>
      <c r="L91" s="66"/>
      <c r="M91" s="66"/>
      <c r="N91" s="47"/>
      <c r="O91" s="1"/>
    </row>
    <row r="92" spans="1:15" x14ac:dyDescent="0.25">
      <c r="A92" s="217" t="s">
        <v>156</v>
      </c>
      <c r="B92" s="217"/>
      <c r="C92" s="217"/>
      <c r="D92" s="217"/>
      <c r="E92" s="217"/>
      <c r="F92" s="217"/>
      <c r="G92" s="217"/>
      <c r="H92" s="217"/>
      <c r="I92" s="217"/>
      <c r="J92" s="217"/>
      <c r="K92" s="217"/>
      <c r="L92" s="217"/>
      <c r="M92" s="217"/>
      <c r="N92" s="217"/>
      <c r="O92" s="1"/>
    </row>
    <row r="93" spans="1:15" x14ac:dyDescent="0.25">
      <c r="A93" s="45" t="s">
        <v>140</v>
      </c>
      <c r="B93" s="45"/>
      <c r="C93" s="45"/>
      <c r="D93" s="45"/>
      <c r="E93" s="45" t="s">
        <v>104</v>
      </c>
      <c r="F93" s="44"/>
      <c r="G93" s="44"/>
      <c r="H93" s="47"/>
      <c r="I93" s="45" t="s">
        <v>2</v>
      </c>
      <c r="J93" s="45" t="s">
        <v>102</v>
      </c>
      <c r="K93" s="44"/>
      <c r="L93" s="44"/>
      <c r="M93" s="44"/>
      <c r="N93" s="44"/>
      <c r="O93" s="1">
        <v>59</v>
      </c>
    </row>
    <row r="94" spans="1:15" x14ac:dyDescent="0.25">
      <c r="A94" s="148" t="s">
        <v>4</v>
      </c>
      <c r="B94" s="189"/>
      <c r="C94" s="189"/>
      <c r="D94" s="189"/>
      <c r="E94" s="45" t="s">
        <v>99</v>
      </c>
      <c r="F94" s="44"/>
      <c r="G94" s="44"/>
      <c r="H94" s="47"/>
      <c r="I94" s="148" t="s">
        <v>4</v>
      </c>
      <c r="J94" s="45" t="s">
        <v>99</v>
      </c>
      <c r="K94" s="44"/>
      <c r="L94" s="44"/>
      <c r="M94" s="44"/>
      <c r="N94" s="44"/>
      <c r="O94" s="1"/>
    </row>
    <row r="95" spans="1:15" ht="15.75" thickBot="1" x14ac:dyDescent="0.3">
      <c r="A95" s="218" t="s">
        <v>6</v>
      </c>
      <c r="B95" s="218"/>
      <c r="C95" s="218"/>
      <c r="D95" s="218"/>
      <c r="E95" s="218"/>
      <c r="F95" s="218"/>
      <c r="G95" s="218"/>
      <c r="H95" s="47"/>
      <c r="I95" s="218" t="s">
        <v>7</v>
      </c>
      <c r="J95" s="218"/>
      <c r="K95" s="218"/>
      <c r="L95" s="218"/>
      <c r="M95" s="218"/>
      <c r="N95" s="218"/>
      <c r="O95" s="1"/>
    </row>
    <row r="96" spans="1:15" ht="30" x14ac:dyDescent="0.25">
      <c r="A96" s="48" t="s">
        <v>8</v>
      </c>
      <c r="B96" s="48" t="s">
        <v>167</v>
      </c>
      <c r="C96" s="48" t="s">
        <v>168</v>
      </c>
      <c r="D96" s="48" t="s">
        <v>38</v>
      </c>
      <c r="E96" s="48" t="s">
        <v>9</v>
      </c>
      <c r="F96" s="49" t="s">
        <v>183</v>
      </c>
      <c r="G96" s="50" t="s">
        <v>15</v>
      </c>
      <c r="H96" s="47"/>
      <c r="I96" s="48" t="s">
        <v>8</v>
      </c>
      <c r="J96" s="48" t="s">
        <v>9</v>
      </c>
      <c r="K96" s="49" t="s">
        <v>10</v>
      </c>
      <c r="L96" s="73" t="s">
        <v>16</v>
      </c>
      <c r="M96" s="73" t="s">
        <v>12</v>
      </c>
      <c r="N96" s="50" t="s">
        <v>15</v>
      </c>
      <c r="O96" s="1"/>
    </row>
    <row r="97" spans="1:15" x14ac:dyDescent="0.25">
      <c r="A97" s="212" t="s">
        <v>13</v>
      </c>
      <c r="B97" s="212"/>
      <c r="C97" s="212"/>
      <c r="D97" s="212"/>
      <c r="E97" s="212"/>
      <c r="F97" s="212"/>
      <c r="G97" s="212"/>
      <c r="H97" s="47"/>
      <c r="I97" s="212" t="s">
        <v>13</v>
      </c>
      <c r="J97" s="212"/>
      <c r="K97" s="212"/>
      <c r="L97" s="212"/>
      <c r="M97" s="212"/>
      <c r="N97" s="212"/>
      <c r="O97" s="1"/>
    </row>
    <row r="98" spans="1:15" x14ac:dyDescent="0.25">
      <c r="A98" s="51" t="s">
        <v>17</v>
      </c>
      <c r="B98" s="51" t="s">
        <v>171</v>
      </c>
      <c r="C98" s="51" t="s">
        <v>169</v>
      </c>
      <c r="D98" s="51" t="s">
        <v>170</v>
      </c>
      <c r="E98" s="51">
        <v>1</v>
      </c>
      <c r="F98" s="203">
        <v>338</v>
      </c>
      <c r="G98" s="52" t="e">
        <f>E98*(F98+#REF!)</f>
        <v>#REF!</v>
      </c>
      <c r="H98" s="47"/>
      <c r="I98" s="51"/>
      <c r="J98" s="74"/>
      <c r="K98" s="55"/>
      <c r="L98" s="56">
        <v>0</v>
      </c>
      <c r="M98" s="56"/>
      <c r="N98" s="55"/>
      <c r="O98" s="1"/>
    </row>
    <row r="99" spans="1:15" x14ac:dyDescent="0.25">
      <c r="A99" s="51" t="s">
        <v>18</v>
      </c>
      <c r="B99" s="51" t="s">
        <v>172</v>
      </c>
      <c r="C99" s="51" t="s">
        <v>169</v>
      </c>
      <c r="D99" s="51" t="s">
        <v>170</v>
      </c>
      <c r="E99" s="51">
        <v>3</v>
      </c>
      <c r="F99" s="203">
        <v>336</v>
      </c>
      <c r="G99" s="52" t="e">
        <f>E99*(F99+#REF!)</f>
        <v>#REF!</v>
      </c>
      <c r="H99" s="47"/>
      <c r="I99" s="51"/>
      <c r="J99" s="51"/>
      <c r="K99" s="55"/>
      <c r="L99" s="55"/>
      <c r="M99" s="55"/>
      <c r="N99" s="55"/>
      <c r="O99" s="1"/>
    </row>
    <row r="100" spans="1:15" x14ac:dyDescent="0.25">
      <c r="A100" s="51" t="s">
        <v>19</v>
      </c>
      <c r="B100" s="51" t="s">
        <v>173</v>
      </c>
      <c r="C100" s="51" t="s">
        <v>169</v>
      </c>
      <c r="D100" s="51" t="s">
        <v>170</v>
      </c>
      <c r="E100" s="51">
        <v>1</v>
      </c>
      <c r="F100" s="203">
        <v>250</v>
      </c>
      <c r="G100" s="52" t="e">
        <f>E100*(F100+#REF!)</f>
        <v>#REF!</v>
      </c>
      <c r="H100" s="47"/>
      <c r="I100" s="51"/>
      <c r="J100" s="51"/>
      <c r="K100" s="55"/>
      <c r="L100" s="55"/>
      <c r="M100" s="55"/>
      <c r="N100" s="55"/>
      <c r="O100" s="1"/>
    </row>
    <row r="101" spans="1:15" x14ac:dyDescent="0.25">
      <c r="A101" s="51" t="s">
        <v>20</v>
      </c>
      <c r="B101" s="51" t="s">
        <v>174</v>
      </c>
      <c r="C101" s="51" t="s">
        <v>169</v>
      </c>
      <c r="D101" s="51" t="s">
        <v>170</v>
      </c>
      <c r="E101" s="51">
        <v>1</v>
      </c>
      <c r="F101" s="203">
        <v>658</v>
      </c>
      <c r="G101" s="52" t="e">
        <f>E101*(F101+#REF!)</f>
        <v>#REF!</v>
      </c>
      <c r="H101" s="47"/>
      <c r="I101" s="51"/>
      <c r="J101" s="51"/>
      <c r="K101" s="55"/>
      <c r="L101" s="55"/>
      <c r="M101" s="55"/>
      <c r="N101" s="55"/>
      <c r="O101" s="1"/>
    </row>
    <row r="102" spans="1:15" x14ac:dyDescent="0.25">
      <c r="A102" s="51" t="s">
        <v>21</v>
      </c>
      <c r="B102" s="51" t="s">
        <v>175</v>
      </c>
      <c r="C102" s="51" t="s">
        <v>169</v>
      </c>
      <c r="D102" s="51" t="s">
        <v>170</v>
      </c>
      <c r="E102" s="74">
        <v>5</v>
      </c>
      <c r="F102" s="203">
        <v>418</v>
      </c>
      <c r="G102" s="52" t="e">
        <f>E102*(F102+#REF!)</f>
        <v>#REF!</v>
      </c>
      <c r="H102" s="47"/>
      <c r="I102" s="51"/>
      <c r="J102" s="51"/>
      <c r="K102" s="55"/>
      <c r="L102" s="55"/>
      <c r="M102" s="55"/>
      <c r="N102" s="55"/>
      <c r="O102" s="1"/>
    </row>
    <row r="103" spans="1:15" x14ac:dyDescent="0.25">
      <c r="A103" s="51" t="s">
        <v>22</v>
      </c>
      <c r="B103" s="51" t="s">
        <v>176</v>
      </c>
      <c r="C103" s="51" t="s">
        <v>169</v>
      </c>
      <c r="D103" s="51" t="s">
        <v>170</v>
      </c>
      <c r="E103" s="74">
        <v>3</v>
      </c>
      <c r="F103" s="203">
        <v>620</v>
      </c>
      <c r="G103" s="52" t="e">
        <f>E103*(F103+#REF!)</f>
        <v>#REF!</v>
      </c>
      <c r="H103" s="47"/>
      <c r="I103" s="51"/>
      <c r="J103" s="74"/>
      <c r="K103" s="55"/>
      <c r="L103" s="55"/>
      <c r="M103" s="55"/>
      <c r="N103" s="55"/>
      <c r="O103" s="1"/>
    </row>
    <row r="104" spans="1:15" x14ac:dyDescent="0.25">
      <c r="A104" s="51" t="s">
        <v>23</v>
      </c>
      <c r="B104" s="51" t="s">
        <v>177</v>
      </c>
      <c r="C104" s="51" t="s">
        <v>169</v>
      </c>
      <c r="D104" s="51" t="s">
        <v>170</v>
      </c>
      <c r="E104" s="74">
        <v>1</v>
      </c>
      <c r="F104" s="203">
        <v>252</v>
      </c>
      <c r="G104" s="52" t="e">
        <f>E104*(F104+#REF!)</f>
        <v>#REF!</v>
      </c>
      <c r="H104" s="47"/>
      <c r="I104" s="51"/>
      <c r="J104" s="74"/>
      <c r="K104" s="55"/>
      <c r="L104" s="55"/>
      <c r="M104" s="55"/>
      <c r="N104" s="55"/>
      <c r="O104" s="1"/>
    </row>
    <row r="105" spans="1:15" x14ac:dyDescent="0.25">
      <c r="A105" s="51" t="s">
        <v>24</v>
      </c>
      <c r="B105" s="51" t="s">
        <v>178</v>
      </c>
      <c r="C105" s="51" t="s">
        <v>169</v>
      </c>
      <c r="D105" s="51" t="s">
        <v>170</v>
      </c>
      <c r="E105" s="74">
        <v>3</v>
      </c>
      <c r="F105" s="203">
        <v>189</v>
      </c>
      <c r="G105" s="52" t="e">
        <f>E105*(F105+#REF!)</f>
        <v>#REF!</v>
      </c>
      <c r="H105" s="47"/>
      <c r="I105" s="51"/>
      <c r="J105" s="74"/>
      <c r="K105" s="55"/>
      <c r="L105" s="55"/>
      <c r="M105" s="55"/>
      <c r="N105" s="55"/>
      <c r="O105" s="1"/>
    </row>
    <row r="106" spans="1:15" x14ac:dyDescent="0.25">
      <c r="A106" s="51" t="s">
        <v>77</v>
      </c>
      <c r="B106" s="51" t="s">
        <v>179</v>
      </c>
      <c r="C106" s="51" t="s">
        <v>169</v>
      </c>
      <c r="D106" s="51" t="s">
        <v>170</v>
      </c>
      <c r="E106" s="74">
        <v>1</v>
      </c>
      <c r="F106" s="203">
        <v>197</v>
      </c>
      <c r="G106" s="52" t="e">
        <f>E106*(F106+#REF!)</f>
        <v>#REF!</v>
      </c>
      <c r="H106" s="47"/>
      <c r="I106" s="51"/>
      <c r="J106" s="74"/>
      <c r="K106" s="7"/>
      <c r="L106" s="7"/>
      <c r="M106" s="7"/>
      <c r="N106" s="75"/>
      <c r="O106" s="1"/>
    </row>
    <row r="107" spans="1:15" x14ac:dyDescent="0.25">
      <c r="A107" s="53" t="s">
        <v>25</v>
      </c>
      <c r="B107" s="53" t="s">
        <v>180</v>
      </c>
      <c r="C107" s="51" t="s">
        <v>169</v>
      </c>
      <c r="D107" s="51" t="s">
        <v>170</v>
      </c>
      <c r="E107" s="74">
        <v>3</v>
      </c>
      <c r="F107" s="204">
        <v>160</v>
      </c>
      <c r="G107" s="52" t="e">
        <f>E107*(F107+#REF!)</f>
        <v>#REF!</v>
      </c>
      <c r="H107" s="47"/>
      <c r="I107" s="51"/>
      <c r="J107" s="51"/>
      <c r="K107" s="76"/>
      <c r="L107" s="76"/>
      <c r="M107" s="76"/>
      <c r="N107" s="77"/>
      <c r="O107" s="1"/>
    </row>
    <row r="108" spans="1:15" x14ac:dyDescent="0.25">
      <c r="A108" s="53"/>
      <c r="B108" s="53"/>
      <c r="C108" s="53"/>
      <c r="D108" s="53"/>
      <c r="E108" s="54"/>
      <c r="F108" s="7"/>
      <c r="G108" s="52" t="e">
        <f>E108*(F108+#REF!)</f>
        <v>#REF!</v>
      </c>
      <c r="H108" s="47"/>
      <c r="I108" s="51"/>
      <c r="J108" s="74"/>
      <c r="K108" s="55"/>
      <c r="L108" s="55"/>
      <c r="M108" s="55"/>
      <c r="N108" s="55"/>
      <c r="O108" s="1"/>
    </row>
    <row r="109" spans="1:15" x14ac:dyDescent="0.25">
      <c r="A109" s="53"/>
      <c r="B109" s="53"/>
      <c r="C109" s="53"/>
      <c r="D109" s="53"/>
      <c r="E109" s="54"/>
      <c r="F109" s="57"/>
      <c r="G109" s="57"/>
      <c r="H109" s="47"/>
      <c r="I109" s="53"/>
      <c r="J109" s="54"/>
      <c r="K109" s="57"/>
      <c r="L109" s="57"/>
      <c r="M109" s="57"/>
      <c r="N109" s="57"/>
      <c r="O109" s="1"/>
    </row>
    <row r="110" spans="1:15" x14ac:dyDescent="0.25">
      <c r="A110" s="79" t="s">
        <v>14</v>
      </c>
      <c r="B110" s="193"/>
      <c r="C110" s="193"/>
      <c r="D110" s="193"/>
      <c r="E110" s="149">
        <v>22</v>
      </c>
      <c r="F110" s="80"/>
      <c r="G110" s="151" t="e">
        <f>SUM(G98:G109)</f>
        <v>#REF!</v>
      </c>
      <c r="H110" s="47"/>
      <c r="I110" s="79" t="s">
        <v>14</v>
      </c>
      <c r="J110" s="81">
        <v>0</v>
      </c>
      <c r="K110" s="80"/>
      <c r="L110" s="150"/>
      <c r="M110" s="150"/>
      <c r="N110" s="59">
        <v>0</v>
      </c>
      <c r="O110" s="1"/>
    </row>
    <row r="111" spans="1:15" x14ac:dyDescent="0.25">
      <c r="A111" s="47"/>
      <c r="B111" s="47"/>
      <c r="C111" s="47"/>
      <c r="D111" s="47"/>
      <c r="E111" s="47"/>
      <c r="F111" s="47"/>
      <c r="G111" s="47"/>
      <c r="H111" s="47"/>
      <c r="I111" s="47"/>
      <c r="J111" s="213" t="s">
        <v>26</v>
      </c>
      <c r="K111" s="213"/>
      <c r="L111" s="64"/>
      <c r="M111" s="64"/>
      <c r="N111" s="65"/>
      <c r="O111" s="1"/>
    </row>
    <row r="112" spans="1:15" x14ac:dyDescent="0.25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1"/>
    </row>
    <row r="113" spans="1:15" x14ac:dyDescent="0.25">
      <c r="A113" s="217" t="s">
        <v>157</v>
      </c>
      <c r="B113" s="217"/>
      <c r="C113" s="217"/>
      <c r="D113" s="217"/>
      <c r="E113" s="217"/>
      <c r="F113" s="217"/>
      <c r="G113" s="217"/>
      <c r="H113" s="217"/>
      <c r="I113" s="217"/>
      <c r="J113" s="217"/>
      <c r="K113" s="217"/>
      <c r="L113" s="217"/>
      <c r="M113" s="217"/>
      <c r="N113" s="217"/>
      <c r="O113" s="1"/>
    </row>
    <row r="114" spans="1:15" x14ac:dyDescent="0.25">
      <c r="A114" s="45" t="s">
        <v>141</v>
      </c>
      <c r="B114" s="45"/>
      <c r="C114" s="45"/>
      <c r="D114" s="45"/>
      <c r="E114" s="45" t="s">
        <v>104</v>
      </c>
      <c r="F114" s="44"/>
      <c r="G114" s="44"/>
      <c r="H114" s="47"/>
      <c r="I114" s="45" t="s">
        <v>2</v>
      </c>
      <c r="J114" s="45" t="s">
        <v>102</v>
      </c>
      <c r="K114" s="44"/>
      <c r="L114" s="44"/>
      <c r="M114" s="44"/>
      <c r="N114" s="44"/>
      <c r="O114" s="1">
        <v>60</v>
      </c>
    </row>
    <row r="115" spans="1:15" x14ac:dyDescent="0.25">
      <c r="A115" s="169" t="s">
        <v>4</v>
      </c>
      <c r="B115" s="189"/>
      <c r="C115" s="189"/>
      <c r="D115" s="189"/>
      <c r="E115" s="45" t="s">
        <v>99</v>
      </c>
      <c r="F115" s="44"/>
      <c r="G115" s="44"/>
      <c r="H115" s="47"/>
      <c r="I115" s="169" t="s">
        <v>4</v>
      </c>
      <c r="J115" s="45" t="s">
        <v>99</v>
      </c>
      <c r="K115" s="44"/>
      <c r="L115" s="44"/>
      <c r="M115" s="44"/>
      <c r="N115" s="44"/>
      <c r="O115" s="1"/>
    </row>
    <row r="116" spans="1:15" ht="15.75" thickBot="1" x14ac:dyDescent="0.3">
      <c r="A116" s="218" t="s">
        <v>6</v>
      </c>
      <c r="B116" s="218"/>
      <c r="C116" s="218"/>
      <c r="D116" s="218"/>
      <c r="E116" s="218"/>
      <c r="F116" s="218"/>
      <c r="G116" s="218"/>
      <c r="H116" s="47"/>
      <c r="I116" s="218" t="s">
        <v>7</v>
      </c>
      <c r="J116" s="218"/>
      <c r="K116" s="218"/>
      <c r="L116" s="218"/>
      <c r="M116" s="218"/>
      <c r="N116" s="218"/>
      <c r="O116" s="1"/>
    </row>
    <row r="117" spans="1:15" ht="30" x14ac:dyDescent="0.25">
      <c r="A117" s="48" t="s">
        <v>8</v>
      </c>
      <c r="B117" s="48" t="s">
        <v>167</v>
      </c>
      <c r="C117" s="48" t="s">
        <v>168</v>
      </c>
      <c r="D117" s="48" t="s">
        <v>38</v>
      </c>
      <c r="E117" s="48" t="s">
        <v>9</v>
      </c>
      <c r="F117" s="49" t="s">
        <v>183</v>
      </c>
      <c r="G117" s="50" t="s">
        <v>15</v>
      </c>
      <c r="H117" s="47"/>
      <c r="I117" s="48" t="s">
        <v>8</v>
      </c>
      <c r="J117" s="48" t="s">
        <v>9</v>
      </c>
      <c r="K117" s="49" t="s">
        <v>10</v>
      </c>
      <c r="L117" s="73" t="s">
        <v>16</v>
      </c>
      <c r="M117" s="73" t="s">
        <v>12</v>
      </c>
      <c r="N117" s="50" t="s">
        <v>15</v>
      </c>
      <c r="O117" s="1"/>
    </row>
    <row r="118" spans="1:15" x14ac:dyDescent="0.25">
      <c r="A118" s="212" t="s">
        <v>13</v>
      </c>
      <c r="B118" s="212"/>
      <c r="C118" s="212"/>
      <c r="D118" s="212"/>
      <c r="E118" s="212"/>
      <c r="F118" s="212"/>
      <c r="G118" s="212"/>
      <c r="H118" s="47"/>
      <c r="I118" s="212" t="s">
        <v>13</v>
      </c>
      <c r="J118" s="212"/>
      <c r="K118" s="212"/>
      <c r="L118" s="212"/>
      <c r="M118" s="212"/>
      <c r="N118" s="212"/>
      <c r="O118" s="1"/>
    </row>
    <row r="119" spans="1:15" x14ac:dyDescent="0.25">
      <c r="A119" s="51" t="s">
        <v>17</v>
      </c>
      <c r="B119" s="51" t="s">
        <v>171</v>
      </c>
      <c r="C119" s="51" t="s">
        <v>169</v>
      </c>
      <c r="D119" s="51" t="s">
        <v>170</v>
      </c>
      <c r="E119" s="51">
        <v>1</v>
      </c>
      <c r="F119" s="203">
        <v>338</v>
      </c>
      <c r="G119" s="52" t="e">
        <f>E119*(F119+#REF!)</f>
        <v>#REF!</v>
      </c>
      <c r="H119" s="47"/>
      <c r="I119" s="51"/>
      <c r="J119" s="74"/>
      <c r="K119" s="55"/>
      <c r="L119" s="56">
        <v>0</v>
      </c>
      <c r="M119" s="56"/>
      <c r="N119" s="55"/>
      <c r="O119" s="1"/>
    </row>
    <row r="120" spans="1:15" x14ac:dyDescent="0.25">
      <c r="A120" s="51" t="s">
        <v>18</v>
      </c>
      <c r="B120" s="51" t="s">
        <v>172</v>
      </c>
      <c r="C120" s="51" t="s">
        <v>169</v>
      </c>
      <c r="D120" s="51" t="s">
        <v>170</v>
      </c>
      <c r="E120" s="51">
        <v>3</v>
      </c>
      <c r="F120" s="203">
        <v>336</v>
      </c>
      <c r="G120" s="52" t="e">
        <f>E120*(F120+#REF!)</f>
        <v>#REF!</v>
      </c>
      <c r="H120" s="47"/>
      <c r="I120" s="51"/>
      <c r="J120" s="51"/>
      <c r="K120" s="55"/>
      <c r="L120" s="55"/>
      <c r="M120" s="55"/>
      <c r="N120" s="55"/>
      <c r="O120" s="1"/>
    </row>
    <row r="121" spans="1:15" x14ac:dyDescent="0.25">
      <c r="A121" s="51" t="s">
        <v>19</v>
      </c>
      <c r="B121" s="51" t="s">
        <v>173</v>
      </c>
      <c r="C121" s="51" t="s">
        <v>169</v>
      </c>
      <c r="D121" s="51" t="s">
        <v>170</v>
      </c>
      <c r="E121" s="51">
        <v>1</v>
      </c>
      <c r="F121" s="203">
        <v>250</v>
      </c>
      <c r="G121" s="52" t="e">
        <f>E121*(F121+#REF!)</f>
        <v>#REF!</v>
      </c>
      <c r="H121" s="47"/>
      <c r="I121" s="51"/>
      <c r="J121" s="51"/>
      <c r="K121" s="55"/>
      <c r="L121" s="55"/>
      <c r="M121" s="55"/>
      <c r="N121" s="55"/>
      <c r="O121" s="1"/>
    </row>
    <row r="122" spans="1:15" x14ac:dyDescent="0.25">
      <c r="A122" s="51" t="s">
        <v>20</v>
      </c>
      <c r="B122" s="51" t="s">
        <v>174</v>
      </c>
      <c r="C122" s="51" t="s">
        <v>169</v>
      </c>
      <c r="D122" s="51" t="s">
        <v>170</v>
      </c>
      <c r="E122" s="51">
        <v>1</v>
      </c>
      <c r="F122" s="203">
        <v>658</v>
      </c>
      <c r="G122" s="52" t="e">
        <f>E122*(F122+#REF!)</f>
        <v>#REF!</v>
      </c>
      <c r="H122" s="47"/>
      <c r="I122" s="51"/>
      <c r="J122" s="51"/>
      <c r="K122" s="55"/>
      <c r="L122" s="55"/>
      <c r="M122" s="55"/>
      <c r="N122" s="55"/>
      <c r="O122" s="1"/>
    </row>
    <row r="123" spans="1:15" x14ac:dyDescent="0.25">
      <c r="A123" s="51" t="s">
        <v>21</v>
      </c>
      <c r="B123" s="51" t="s">
        <v>175</v>
      </c>
      <c r="C123" s="51" t="s">
        <v>169</v>
      </c>
      <c r="D123" s="51" t="s">
        <v>170</v>
      </c>
      <c r="E123" s="74">
        <v>5</v>
      </c>
      <c r="F123" s="203">
        <v>418</v>
      </c>
      <c r="G123" s="52" t="e">
        <f>E123*(F123+#REF!)</f>
        <v>#REF!</v>
      </c>
      <c r="H123" s="47"/>
      <c r="I123" s="51"/>
      <c r="J123" s="51"/>
      <c r="K123" s="55"/>
      <c r="L123" s="55"/>
      <c r="M123" s="55"/>
      <c r="N123" s="55"/>
      <c r="O123" s="1"/>
    </row>
    <row r="124" spans="1:15" x14ac:dyDescent="0.25">
      <c r="A124" s="51" t="s">
        <v>22</v>
      </c>
      <c r="B124" s="51" t="s">
        <v>176</v>
      </c>
      <c r="C124" s="51" t="s">
        <v>169</v>
      </c>
      <c r="D124" s="51" t="s">
        <v>170</v>
      </c>
      <c r="E124" s="74">
        <v>3</v>
      </c>
      <c r="F124" s="203">
        <v>620</v>
      </c>
      <c r="G124" s="52" t="e">
        <f>E124*(F124+#REF!)</f>
        <v>#REF!</v>
      </c>
      <c r="H124" s="47"/>
      <c r="I124" s="51"/>
      <c r="J124" s="74"/>
      <c r="K124" s="55"/>
      <c r="L124" s="55"/>
      <c r="M124" s="55"/>
      <c r="N124" s="55"/>
      <c r="O124" s="1"/>
    </row>
    <row r="125" spans="1:15" x14ac:dyDescent="0.25">
      <c r="A125" s="51" t="s">
        <v>23</v>
      </c>
      <c r="B125" s="51" t="s">
        <v>177</v>
      </c>
      <c r="C125" s="51" t="s">
        <v>169</v>
      </c>
      <c r="D125" s="51" t="s">
        <v>170</v>
      </c>
      <c r="E125" s="74">
        <v>1</v>
      </c>
      <c r="F125" s="203">
        <v>252</v>
      </c>
      <c r="G125" s="52" t="e">
        <f>E125*(F125+#REF!)</f>
        <v>#REF!</v>
      </c>
      <c r="H125" s="47"/>
      <c r="I125" s="51"/>
      <c r="J125" s="74"/>
      <c r="K125" s="55"/>
      <c r="L125" s="55"/>
      <c r="M125" s="55"/>
      <c r="N125" s="55"/>
      <c r="O125" s="1"/>
    </row>
    <row r="126" spans="1:15" x14ac:dyDescent="0.25">
      <c r="A126" s="51" t="s">
        <v>24</v>
      </c>
      <c r="B126" s="51" t="s">
        <v>178</v>
      </c>
      <c r="C126" s="51" t="s">
        <v>169</v>
      </c>
      <c r="D126" s="51" t="s">
        <v>170</v>
      </c>
      <c r="E126" s="74">
        <v>3</v>
      </c>
      <c r="F126" s="203">
        <v>189</v>
      </c>
      <c r="G126" s="52" t="e">
        <f>E126*(F126+#REF!)</f>
        <v>#REF!</v>
      </c>
      <c r="H126" s="47"/>
      <c r="I126" s="51"/>
      <c r="J126" s="74"/>
      <c r="K126" s="55"/>
      <c r="L126" s="55"/>
      <c r="M126" s="55"/>
      <c r="N126" s="55"/>
      <c r="O126" s="1"/>
    </row>
    <row r="127" spans="1:15" x14ac:dyDescent="0.25">
      <c r="A127" s="51" t="s">
        <v>77</v>
      </c>
      <c r="B127" s="51" t="s">
        <v>179</v>
      </c>
      <c r="C127" s="51" t="s">
        <v>169</v>
      </c>
      <c r="D127" s="51" t="s">
        <v>170</v>
      </c>
      <c r="E127" s="74">
        <v>1</v>
      </c>
      <c r="F127" s="203">
        <v>197</v>
      </c>
      <c r="G127" s="52" t="e">
        <f>E127*(F127+#REF!)</f>
        <v>#REF!</v>
      </c>
      <c r="H127" s="47"/>
      <c r="I127" s="51"/>
      <c r="J127" s="74"/>
      <c r="K127" s="7"/>
      <c r="L127" s="7"/>
      <c r="M127" s="7"/>
      <c r="N127" s="75"/>
      <c r="O127" s="1"/>
    </row>
    <row r="128" spans="1:15" x14ac:dyDescent="0.25">
      <c r="A128" s="53" t="s">
        <v>25</v>
      </c>
      <c r="B128" s="53" t="s">
        <v>180</v>
      </c>
      <c r="C128" s="51" t="s">
        <v>169</v>
      </c>
      <c r="D128" s="51" t="s">
        <v>170</v>
      </c>
      <c r="E128" s="74">
        <v>3</v>
      </c>
      <c r="F128" s="204">
        <v>160</v>
      </c>
      <c r="G128" s="52" t="e">
        <f>E128*(F128+#REF!)</f>
        <v>#REF!</v>
      </c>
      <c r="H128" s="47"/>
      <c r="I128" s="51"/>
      <c r="J128" s="51"/>
      <c r="K128" s="76"/>
      <c r="L128" s="76"/>
      <c r="M128" s="76"/>
      <c r="N128" s="77"/>
      <c r="O128" s="1"/>
    </row>
    <row r="129" spans="1:15" x14ac:dyDescent="0.25">
      <c r="A129" s="53"/>
      <c r="B129" s="53"/>
      <c r="C129" s="53"/>
      <c r="D129" s="53"/>
      <c r="E129" s="54"/>
      <c r="F129" s="204"/>
      <c r="G129" s="52" t="e">
        <f>E129*(F129+#REF!)</f>
        <v>#REF!</v>
      </c>
      <c r="H129" s="47"/>
      <c r="I129" s="51"/>
      <c r="J129" s="74"/>
      <c r="K129" s="55"/>
      <c r="L129" s="55"/>
      <c r="M129" s="55"/>
      <c r="N129" s="55"/>
      <c r="O129" s="1"/>
    </row>
    <row r="130" spans="1:15" x14ac:dyDescent="0.25">
      <c r="A130" s="53"/>
      <c r="B130" s="53"/>
      <c r="C130" s="53"/>
      <c r="D130" s="53"/>
      <c r="E130" s="54"/>
      <c r="F130" s="57"/>
      <c r="G130" s="57"/>
      <c r="H130" s="47"/>
      <c r="I130" s="53"/>
      <c r="J130" s="54"/>
      <c r="K130" s="57"/>
      <c r="L130" s="57"/>
      <c r="M130" s="57"/>
      <c r="N130" s="57"/>
      <c r="O130" s="1"/>
    </row>
    <row r="131" spans="1:15" x14ac:dyDescent="0.25">
      <c r="A131" s="79" t="s">
        <v>14</v>
      </c>
      <c r="B131" s="193"/>
      <c r="C131" s="193"/>
      <c r="D131" s="193"/>
      <c r="E131" s="167">
        <v>22</v>
      </c>
      <c r="F131" s="80"/>
      <c r="G131" s="151" t="e">
        <f>SUM(G119:G130)</f>
        <v>#REF!</v>
      </c>
      <c r="H131" s="47"/>
      <c r="I131" s="79" t="s">
        <v>14</v>
      </c>
      <c r="J131" s="81">
        <v>0</v>
      </c>
      <c r="K131" s="80"/>
      <c r="L131" s="168"/>
      <c r="M131" s="168"/>
      <c r="N131" s="59">
        <v>0</v>
      </c>
      <c r="O131" s="1"/>
    </row>
    <row r="132" spans="1:15" x14ac:dyDescent="0.25">
      <c r="A132" s="47"/>
      <c r="B132" s="47"/>
      <c r="C132" s="47"/>
      <c r="D132" s="47"/>
      <c r="E132" s="47"/>
      <c r="F132" s="47"/>
      <c r="G132" s="47"/>
      <c r="H132" s="47"/>
      <c r="I132" s="47"/>
      <c r="J132" s="213" t="s">
        <v>26</v>
      </c>
      <c r="K132" s="213"/>
      <c r="L132" s="64"/>
      <c r="M132" s="64"/>
      <c r="N132" s="65"/>
      <c r="O132" s="1"/>
    </row>
    <row r="133" spans="1:15" s="175" customFormat="1" x14ac:dyDescent="0.25">
      <c r="A133" s="170"/>
      <c r="B133" s="170"/>
      <c r="C133" s="170"/>
      <c r="D133" s="170"/>
      <c r="E133" s="171"/>
      <c r="F133" s="170"/>
      <c r="G133" s="172"/>
      <c r="H133" s="68"/>
      <c r="I133" s="170"/>
      <c r="J133" s="173"/>
      <c r="K133" s="170"/>
      <c r="L133" s="171"/>
      <c r="M133" s="171"/>
      <c r="N133" s="172"/>
      <c r="O133" s="174"/>
    </row>
    <row r="134" spans="1:15" x14ac:dyDescent="0.25">
      <c r="A134" s="217" t="s">
        <v>158</v>
      </c>
      <c r="B134" s="217"/>
      <c r="C134" s="217"/>
      <c r="D134" s="217"/>
      <c r="E134" s="217"/>
      <c r="F134" s="217"/>
      <c r="G134" s="217"/>
      <c r="H134" s="217"/>
      <c r="I134" s="217"/>
      <c r="J134" s="217"/>
      <c r="K134" s="217"/>
      <c r="L134" s="217"/>
      <c r="M134" s="217"/>
      <c r="N134" s="217"/>
      <c r="O134" s="1"/>
    </row>
    <row r="135" spans="1:15" x14ac:dyDescent="0.25">
      <c r="A135" s="45" t="s">
        <v>142</v>
      </c>
      <c r="B135" s="45"/>
      <c r="C135" s="45"/>
      <c r="D135" s="45"/>
      <c r="E135" s="45" t="s">
        <v>104</v>
      </c>
      <c r="F135" s="44"/>
      <c r="G135" s="44"/>
      <c r="H135" s="47"/>
      <c r="I135" s="45" t="s">
        <v>2</v>
      </c>
      <c r="J135" s="45" t="s">
        <v>102</v>
      </c>
      <c r="K135" s="44"/>
      <c r="L135" s="44"/>
      <c r="M135" s="44"/>
      <c r="N135" s="44"/>
      <c r="O135" s="1">
        <v>61</v>
      </c>
    </row>
    <row r="136" spans="1:15" x14ac:dyDescent="0.25">
      <c r="A136" s="178" t="s">
        <v>4</v>
      </c>
      <c r="B136" s="189"/>
      <c r="C136" s="189"/>
      <c r="D136" s="189"/>
      <c r="E136" s="45" t="s">
        <v>99</v>
      </c>
      <c r="F136" s="44"/>
      <c r="G136" s="44"/>
      <c r="H136" s="47"/>
      <c r="I136" s="178" t="s">
        <v>4</v>
      </c>
      <c r="J136" s="45" t="s">
        <v>99</v>
      </c>
      <c r="K136" s="44"/>
      <c r="L136" s="44"/>
      <c r="M136" s="44"/>
      <c r="N136" s="44"/>
      <c r="O136" s="1"/>
    </row>
    <row r="137" spans="1:15" ht="15.75" thickBot="1" x14ac:dyDescent="0.3">
      <c r="A137" s="218" t="s">
        <v>6</v>
      </c>
      <c r="B137" s="218"/>
      <c r="C137" s="218"/>
      <c r="D137" s="218"/>
      <c r="E137" s="218"/>
      <c r="F137" s="218"/>
      <c r="G137" s="218"/>
      <c r="H137" s="47"/>
      <c r="I137" s="218" t="s">
        <v>7</v>
      </c>
      <c r="J137" s="218"/>
      <c r="K137" s="218"/>
      <c r="L137" s="218"/>
      <c r="M137" s="218"/>
      <c r="N137" s="218"/>
      <c r="O137" s="1"/>
    </row>
    <row r="138" spans="1:15" ht="30" x14ac:dyDescent="0.25">
      <c r="A138" s="48" t="s">
        <v>8</v>
      </c>
      <c r="B138" s="48" t="s">
        <v>167</v>
      </c>
      <c r="C138" s="48" t="s">
        <v>168</v>
      </c>
      <c r="D138" s="48" t="s">
        <v>38</v>
      </c>
      <c r="E138" s="48" t="s">
        <v>9</v>
      </c>
      <c r="F138" s="49" t="s">
        <v>183</v>
      </c>
      <c r="G138" s="50" t="s">
        <v>15</v>
      </c>
      <c r="H138" s="47"/>
      <c r="I138" s="48" t="s">
        <v>8</v>
      </c>
      <c r="J138" s="48" t="s">
        <v>9</v>
      </c>
      <c r="K138" s="49" t="s">
        <v>10</v>
      </c>
      <c r="L138" s="73" t="s">
        <v>16</v>
      </c>
      <c r="M138" s="73" t="s">
        <v>12</v>
      </c>
      <c r="N138" s="50" t="s">
        <v>15</v>
      </c>
      <c r="O138" s="1"/>
    </row>
    <row r="139" spans="1:15" x14ac:dyDescent="0.25">
      <c r="A139" s="212" t="s">
        <v>13</v>
      </c>
      <c r="B139" s="212"/>
      <c r="C139" s="212"/>
      <c r="D139" s="212"/>
      <c r="E139" s="212"/>
      <c r="F139" s="212"/>
      <c r="G139" s="212"/>
      <c r="H139" s="47"/>
      <c r="I139" s="212" t="s">
        <v>13</v>
      </c>
      <c r="J139" s="212"/>
      <c r="K139" s="212"/>
      <c r="L139" s="212"/>
      <c r="M139" s="212"/>
      <c r="N139" s="212"/>
      <c r="O139" s="1"/>
    </row>
    <row r="140" spans="1:15" x14ac:dyDescent="0.25">
      <c r="A140" s="51" t="s">
        <v>17</v>
      </c>
      <c r="B140" s="51" t="s">
        <v>171</v>
      </c>
      <c r="C140" s="51" t="s">
        <v>169</v>
      </c>
      <c r="D140" s="51" t="s">
        <v>170</v>
      </c>
      <c r="E140" s="51">
        <v>1</v>
      </c>
      <c r="F140" s="203">
        <v>338</v>
      </c>
      <c r="G140" s="52" t="e">
        <f>E140*(F140+#REF!)</f>
        <v>#REF!</v>
      </c>
      <c r="H140" s="47"/>
      <c r="I140" s="51"/>
      <c r="J140" s="74"/>
      <c r="K140" s="55"/>
      <c r="L140" s="56">
        <v>0</v>
      </c>
      <c r="M140" s="56"/>
      <c r="N140" s="55"/>
      <c r="O140" s="1"/>
    </row>
    <row r="141" spans="1:15" x14ac:dyDescent="0.25">
      <c r="A141" s="51" t="s">
        <v>18</v>
      </c>
      <c r="B141" s="51" t="s">
        <v>172</v>
      </c>
      <c r="C141" s="51" t="s">
        <v>169</v>
      </c>
      <c r="D141" s="51" t="s">
        <v>170</v>
      </c>
      <c r="E141" s="51">
        <v>3</v>
      </c>
      <c r="F141" s="203">
        <v>336</v>
      </c>
      <c r="G141" s="52" t="e">
        <f>E141*(F141+#REF!)</f>
        <v>#REF!</v>
      </c>
      <c r="H141" s="47"/>
      <c r="I141" s="51"/>
      <c r="J141" s="51"/>
      <c r="K141" s="55"/>
      <c r="L141" s="55"/>
      <c r="M141" s="55"/>
      <c r="N141" s="55"/>
      <c r="O141" s="1"/>
    </row>
    <row r="142" spans="1:15" x14ac:dyDescent="0.25">
      <c r="A142" s="51" t="s">
        <v>19</v>
      </c>
      <c r="B142" s="51" t="s">
        <v>173</v>
      </c>
      <c r="C142" s="51" t="s">
        <v>169</v>
      </c>
      <c r="D142" s="51" t="s">
        <v>170</v>
      </c>
      <c r="E142" s="51">
        <v>1</v>
      </c>
      <c r="F142" s="203">
        <v>250</v>
      </c>
      <c r="G142" s="52" t="e">
        <f>E142*(F142+#REF!)</f>
        <v>#REF!</v>
      </c>
      <c r="H142" s="47"/>
      <c r="I142" s="51"/>
      <c r="J142" s="51"/>
      <c r="K142" s="55"/>
      <c r="L142" s="55"/>
      <c r="M142" s="55"/>
      <c r="N142" s="55"/>
      <c r="O142" s="1"/>
    </row>
    <row r="143" spans="1:15" x14ac:dyDescent="0.25">
      <c r="A143" s="51" t="s">
        <v>20</v>
      </c>
      <c r="B143" s="51" t="s">
        <v>174</v>
      </c>
      <c r="C143" s="51" t="s">
        <v>169</v>
      </c>
      <c r="D143" s="51" t="s">
        <v>170</v>
      </c>
      <c r="E143" s="51">
        <v>1</v>
      </c>
      <c r="F143" s="203">
        <v>658</v>
      </c>
      <c r="G143" s="52" t="e">
        <f>E143*(F143+#REF!)</f>
        <v>#REF!</v>
      </c>
      <c r="H143" s="47"/>
      <c r="I143" s="51"/>
      <c r="J143" s="51"/>
      <c r="K143" s="55"/>
      <c r="L143" s="55"/>
      <c r="M143" s="55"/>
      <c r="N143" s="55"/>
      <c r="O143" s="1"/>
    </row>
    <row r="144" spans="1:15" x14ac:dyDescent="0.25">
      <c r="A144" s="51" t="s">
        <v>21</v>
      </c>
      <c r="B144" s="51" t="s">
        <v>175</v>
      </c>
      <c r="C144" s="51" t="s">
        <v>169</v>
      </c>
      <c r="D144" s="51" t="s">
        <v>170</v>
      </c>
      <c r="E144" s="74">
        <v>5</v>
      </c>
      <c r="F144" s="203">
        <v>418</v>
      </c>
      <c r="G144" s="52" t="e">
        <f>E144*(F144+#REF!)</f>
        <v>#REF!</v>
      </c>
      <c r="H144" s="47"/>
      <c r="I144" s="51"/>
      <c r="J144" s="51"/>
      <c r="K144" s="55"/>
      <c r="L144" s="55"/>
      <c r="M144" s="55"/>
      <c r="N144" s="55"/>
      <c r="O144" s="1"/>
    </row>
    <row r="145" spans="1:15" x14ac:dyDescent="0.25">
      <c r="A145" s="51" t="s">
        <v>22</v>
      </c>
      <c r="B145" s="51" t="s">
        <v>176</v>
      </c>
      <c r="C145" s="51" t="s">
        <v>169</v>
      </c>
      <c r="D145" s="51" t="s">
        <v>170</v>
      </c>
      <c r="E145" s="74">
        <v>3</v>
      </c>
      <c r="F145" s="203">
        <v>620</v>
      </c>
      <c r="G145" s="52" t="e">
        <f>E145*(F145+#REF!)</f>
        <v>#REF!</v>
      </c>
      <c r="H145" s="47"/>
      <c r="I145" s="51"/>
      <c r="J145" s="74"/>
      <c r="K145" s="55"/>
      <c r="L145" s="55"/>
      <c r="M145" s="55"/>
      <c r="N145" s="55"/>
      <c r="O145" s="1"/>
    </row>
    <row r="146" spans="1:15" x14ac:dyDescent="0.25">
      <c r="A146" s="51" t="s">
        <v>23</v>
      </c>
      <c r="B146" s="51" t="s">
        <v>177</v>
      </c>
      <c r="C146" s="51" t="s">
        <v>169</v>
      </c>
      <c r="D146" s="51" t="s">
        <v>170</v>
      </c>
      <c r="E146" s="74">
        <v>1</v>
      </c>
      <c r="F146" s="203">
        <v>252</v>
      </c>
      <c r="G146" s="52" t="e">
        <f>E146*(F146+#REF!)</f>
        <v>#REF!</v>
      </c>
      <c r="H146" s="47"/>
      <c r="I146" s="51"/>
      <c r="J146" s="74"/>
      <c r="K146" s="55"/>
      <c r="L146" s="55"/>
      <c r="M146" s="55"/>
      <c r="N146" s="55"/>
      <c r="O146" s="1"/>
    </row>
    <row r="147" spans="1:15" x14ac:dyDescent="0.25">
      <c r="A147" s="51" t="s">
        <v>24</v>
      </c>
      <c r="B147" s="51" t="s">
        <v>178</v>
      </c>
      <c r="C147" s="51" t="s">
        <v>169</v>
      </c>
      <c r="D147" s="51" t="s">
        <v>170</v>
      </c>
      <c r="E147" s="74">
        <v>3</v>
      </c>
      <c r="F147" s="203">
        <v>189</v>
      </c>
      <c r="G147" s="52" t="e">
        <f>E147*(F147+#REF!)</f>
        <v>#REF!</v>
      </c>
      <c r="H147" s="47"/>
      <c r="I147" s="51"/>
      <c r="J147" s="74"/>
      <c r="K147" s="55"/>
      <c r="L147" s="55"/>
      <c r="M147" s="55"/>
      <c r="N147" s="55"/>
      <c r="O147" s="1"/>
    </row>
    <row r="148" spans="1:15" x14ac:dyDescent="0.25">
      <c r="A148" s="51" t="s">
        <v>77</v>
      </c>
      <c r="B148" s="51" t="s">
        <v>179</v>
      </c>
      <c r="C148" s="51" t="s">
        <v>169</v>
      </c>
      <c r="D148" s="51" t="s">
        <v>170</v>
      </c>
      <c r="E148" s="74">
        <v>1</v>
      </c>
      <c r="F148" s="203">
        <v>197</v>
      </c>
      <c r="G148" s="52" t="e">
        <f>E148*(F148+#REF!)</f>
        <v>#REF!</v>
      </c>
      <c r="H148" s="47"/>
      <c r="I148" s="51"/>
      <c r="J148" s="74"/>
      <c r="K148" s="7"/>
      <c r="L148" s="7"/>
      <c r="M148" s="7"/>
      <c r="N148" s="75"/>
      <c r="O148" s="1"/>
    </row>
    <row r="149" spans="1:15" x14ac:dyDescent="0.25">
      <c r="A149" s="53" t="s">
        <v>25</v>
      </c>
      <c r="B149" s="53" t="s">
        <v>180</v>
      </c>
      <c r="C149" s="51" t="s">
        <v>169</v>
      </c>
      <c r="D149" s="51" t="s">
        <v>170</v>
      </c>
      <c r="E149" s="74">
        <v>3</v>
      </c>
      <c r="F149" s="204">
        <v>160</v>
      </c>
      <c r="G149" s="52" t="e">
        <f>E149*(F149+#REF!)</f>
        <v>#REF!</v>
      </c>
      <c r="H149" s="47"/>
      <c r="I149" s="51"/>
      <c r="J149" s="51"/>
      <c r="K149" s="76"/>
      <c r="L149" s="76"/>
      <c r="M149" s="76"/>
      <c r="N149" s="77"/>
      <c r="O149" s="1"/>
    </row>
    <row r="150" spans="1:15" x14ac:dyDescent="0.25">
      <c r="A150" s="53"/>
      <c r="B150" s="53"/>
      <c r="C150" s="53"/>
      <c r="D150" s="53"/>
      <c r="E150" s="54"/>
      <c r="F150" s="7"/>
      <c r="G150" s="52" t="e">
        <f>E150*(F150+#REF!)</f>
        <v>#REF!</v>
      </c>
      <c r="H150" s="47"/>
      <c r="I150" s="51"/>
      <c r="J150" s="74"/>
      <c r="K150" s="55"/>
      <c r="L150" s="55"/>
      <c r="M150" s="55"/>
      <c r="N150" s="55"/>
      <c r="O150" s="1"/>
    </row>
    <row r="151" spans="1:15" x14ac:dyDescent="0.25">
      <c r="A151" s="53"/>
      <c r="B151" s="53"/>
      <c r="C151" s="53"/>
      <c r="D151" s="53"/>
      <c r="E151" s="54"/>
      <c r="F151" s="57"/>
      <c r="G151" s="57"/>
      <c r="H151" s="47"/>
      <c r="I151" s="53"/>
      <c r="J151" s="54"/>
      <c r="K151" s="57"/>
      <c r="L151" s="57"/>
      <c r="M151" s="57"/>
      <c r="N151" s="57"/>
      <c r="O151" s="1"/>
    </row>
    <row r="152" spans="1:15" x14ac:dyDescent="0.25">
      <c r="A152" s="79" t="s">
        <v>14</v>
      </c>
      <c r="B152" s="193"/>
      <c r="C152" s="193"/>
      <c r="D152" s="193"/>
      <c r="E152" s="176">
        <v>22</v>
      </c>
      <c r="F152" s="80"/>
      <c r="G152" s="151" t="e">
        <f>SUM(G140:G151)</f>
        <v>#REF!</v>
      </c>
      <c r="H152" s="47"/>
      <c r="I152" s="79" t="s">
        <v>14</v>
      </c>
      <c r="J152" s="81">
        <v>0</v>
      </c>
      <c r="K152" s="80"/>
      <c r="L152" s="177"/>
      <c r="M152" s="177"/>
      <c r="N152" s="59">
        <v>0</v>
      </c>
      <c r="O152" s="1"/>
    </row>
    <row r="153" spans="1:15" x14ac:dyDescent="0.25">
      <c r="A153" s="47"/>
      <c r="B153" s="47"/>
      <c r="C153" s="47"/>
      <c r="D153" s="47"/>
      <c r="E153" s="47"/>
      <c r="F153" s="47"/>
      <c r="G153" s="47"/>
      <c r="H153" s="47"/>
      <c r="I153" s="47"/>
      <c r="J153" s="213" t="s">
        <v>26</v>
      </c>
      <c r="K153" s="213"/>
      <c r="L153" s="64"/>
      <c r="M153" s="64"/>
      <c r="N153" s="65"/>
      <c r="O153" s="1"/>
    </row>
    <row r="154" spans="1:15" s="175" customFormat="1" x14ac:dyDescent="0.25">
      <c r="A154" s="170"/>
      <c r="B154" s="170"/>
      <c r="C154" s="170"/>
      <c r="D154" s="170"/>
      <c r="E154" s="171"/>
      <c r="F154" s="170"/>
      <c r="G154" s="172"/>
      <c r="H154" s="68"/>
      <c r="I154" s="170"/>
      <c r="J154" s="173"/>
      <c r="K154" s="170"/>
      <c r="L154" s="171"/>
      <c r="M154" s="171"/>
      <c r="N154" s="172"/>
      <c r="O154" s="174"/>
    </row>
    <row r="155" spans="1:15" x14ac:dyDescent="0.25">
      <c r="A155" s="220" t="s">
        <v>121</v>
      </c>
      <c r="B155" s="220"/>
      <c r="C155" s="220"/>
      <c r="D155" s="220"/>
      <c r="E155" s="220"/>
      <c r="F155" s="220"/>
      <c r="G155" s="220"/>
      <c r="H155" s="220"/>
      <c r="I155" s="220"/>
      <c r="J155" s="220"/>
      <c r="K155" s="220"/>
      <c r="L155" s="220"/>
      <c r="M155" s="220"/>
      <c r="N155" s="220"/>
      <c r="O155" s="1"/>
    </row>
    <row r="156" spans="1:15" x14ac:dyDescent="0.25">
      <c r="A156" s="44" t="s">
        <v>207</v>
      </c>
      <c r="B156" s="44"/>
      <c r="C156" s="44"/>
      <c r="D156" s="44"/>
      <c r="E156" s="45" t="s">
        <v>91</v>
      </c>
      <c r="F156" s="44"/>
      <c r="G156" s="44"/>
      <c r="H156" s="47"/>
      <c r="I156" s="45" t="s">
        <v>101</v>
      </c>
      <c r="J156" s="45" t="s">
        <v>105</v>
      </c>
      <c r="K156" s="44"/>
      <c r="L156" s="44"/>
      <c r="M156" s="44"/>
      <c r="N156" s="44"/>
      <c r="O156" s="1"/>
    </row>
    <row r="157" spans="1:15" x14ac:dyDescent="0.25">
      <c r="A157" s="188" t="s">
        <v>165</v>
      </c>
      <c r="B157" s="189"/>
      <c r="C157" s="189"/>
      <c r="D157" s="189"/>
      <c r="E157" s="45" t="s">
        <v>206</v>
      </c>
      <c r="F157" s="44"/>
      <c r="G157" s="44"/>
      <c r="H157" s="47"/>
      <c r="I157" s="188" t="s">
        <v>165</v>
      </c>
      <c r="J157" s="45" t="s">
        <v>106</v>
      </c>
      <c r="K157" s="44"/>
      <c r="L157" s="44"/>
      <c r="M157" s="44"/>
      <c r="N157" s="44"/>
      <c r="O157" s="1">
        <v>54</v>
      </c>
    </row>
    <row r="158" spans="1:15" ht="15.75" thickBot="1" x14ac:dyDescent="0.3">
      <c r="A158" s="218" t="s">
        <v>6</v>
      </c>
      <c r="B158" s="218"/>
      <c r="C158" s="218"/>
      <c r="D158" s="218"/>
      <c r="E158" s="218"/>
      <c r="F158" s="218"/>
      <c r="G158" s="218"/>
      <c r="H158" s="47"/>
      <c r="I158" s="218" t="s">
        <v>7</v>
      </c>
      <c r="J158" s="218"/>
      <c r="K158" s="218"/>
      <c r="L158" s="218"/>
      <c r="M158" s="218"/>
      <c r="N158" s="218"/>
      <c r="O158" s="1"/>
    </row>
    <row r="159" spans="1:15" ht="30" x14ac:dyDescent="0.25">
      <c r="A159" s="48" t="s">
        <v>8</v>
      </c>
      <c r="B159" s="48" t="s">
        <v>167</v>
      </c>
      <c r="C159" s="48" t="s">
        <v>168</v>
      </c>
      <c r="D159" s="48" t="s">
        <v>38</v>
      </c>
      <c r="E159" s="48" t="s">
        <v>9</v>
      </c>
      <c r="F159" s="49" t="s">
        <v>183</v>
      </c>
      <c r="G159" s="50" t="s">
        <v>15</v>
      </c>
      <c r="H159" s="47"/>
      <c r="I159" s="48" t="s">
        <v>8</v>
      </c>
      <c r="J159" s="48" t="s">
        <v>9</v>
      </c>
      <c r="K159" s="49" t="s">
        <v>10</v>
      </c>
      <c r="L159" s="73" t="s">
        <v>16</v>
      </c>
      <c r="M159" s="73" t="s">
        <v>12</v>
      </c>
      <c r="N159" s="50" t="s">
        <v>15</v>
      </c>
      <c r="O159" s="1"/>
    </row>
    <row r="160" spans="1:15" x14ac:dyDescent="0.25">
      <c r="A160" s="212" t="s">
        <v>13</v>
      </c>
      <c r="B160" s="212"/>
      <c r="C160" s="212"/>
      <c r="D160" s="212"/>
      <c r="E160" s="212"/>
      <c r="F160" s="212"/>
      <c r="G160" s="212"/>
      <c r="H160" s="47"/>
      <c r="I160" s="212" t="s">
        <v>13</v>
      </c>
      <c r="J160" s="212"/>
      <c r="K160" s="212"/>
      <c r="L160" s="212"/>
      <c r="M160" s="212"/>
      <c r="N160" s="212"/>
      <c r="O160" s="1"/>
    </row>
    <row r="161" spans="1:15" x14ac:dyDescent="0.25">
      <c r="A161" s="51" t="s">
        <v>92</v>
      </c>
      <c r="B161" s="51" t="s">
        <v>171</v>
      </c>
      <c r="C161" s="51" t="s">
        <v>178</v>
      </c>
      <c r="D161" s="51" t="s">
        <v>170</v>
      </c>
      <c r="E161" s="51">
        <v>1</v>
      </c>
      <c r="F161" s="203">
        <v>395</v>
      </c>
      <c r="G161" s="52" t="e">
        <f>E161*(F161+#REF!)</f>
        <v>#REF!</v>
      </c>
      <c r="H161" s="47"/>
      <c r="I161" s="51"/>
      <c r="J161" s="74"/>
      <c r="K161" s="55"/>
      <c r="L161" s="56">
        <v>0</v>
      </c>
      <c r="M161" s="56"/>
      <c r="N161" s="55"/>
      <c r="O161" s="1"/>
    </row>
    <row r="162" spans="1:15" x14ac:dyDescent="0.25">
      <c r="A162" s="51" t="s">
        <v>93</v>
      </c>
      <c r="B162" s="51" t="s">
        <v>172</v>
      </c>
      <c r="C162" s="51" t="s">
        <v>178</v>
      </c>
      <c r="D162" s="51" t="s">
        <v>170</v>
      </c>
      <c r="E162" s="51">
        <v>3</v>
      </c>
      <c r="F162" s="203">
        <v>390</v>
      </c>
      <c r="G162" s="52" t="e">
        <f>E162*(F162+#REF!)</f>
        <v>#REF!</v>
      </c>
      <c r="H162" s="47"/>
      <c r="I162" s="51"/>
      <c r="J162" s="51"/>
      <c r="K162" s="55"/>
      <c r="L162" s="55"/>
      <c r="M162" s="55"/>
      <c r="N162" s="55"/>
      <c r="O162" s="1"/>
    </row>
    <row r="163" spans="1:15" x14ac:dyDescent="0.25">
      <c r="A163" s="51" t="s">
        <v>94</v>
      </c>
      <c r="B163" s="51" t="s">
        <v>174</v>
      </c>
      <c r="C163" s="51" t="s">
        <v>178</v>
      </c>
      <c r="D163" s="51" t="s">
        <v>170</v>
      </c>
      <c r="E163" s="51">
        <v>1</v>
      </c>
      <c r="F163" s="203">
        <v>520</v>
      </c>
      <c r="G163" s="52" t="e">
        <f>E163*(F163+#REF!)</f>
        <v>#REF!</v>
      </c>
      <c r="H163" s="47"/>
      <c r="I163" s="51"/>
      <c r="J163" s="51"/>
      <c r="K163" s="55"/>
      <c r="L163" s="55"/>
      <c r="M163" s="55"/>
      <c r="N163" s="55"/>
      <c r="O163" s="1"/>
    </row>
    <row r="164" spans="1:15" x14ac:dyDescent="0.25">
      <c r="A164" s="51" t="s">
        <v>95</v>
      </c>
      <c r="B164" s="51" t="s">
        <v>175</v>
      </c>
      <c r="C164" s="51" t="s">
        <v>178</v>
      </c>
      <c r="D164" s="51" t="s">
        <v>170</v>
      </c>
      <c r="E164" s="51">
        <v>4</v>
      </c>
      <c r="F164" s="203">
        <v>530</v>
      </c>
      <c r="G164" s="52" t="e">
        <f>E164*(F164+#REF!)</f>
        <v>#REF!</v>
      </c>
      <c r="H164" s="47"/>
      <c r="I164" s="51"/>
      <c r="J164" s="51"/>
      <c r="K164" s="55"/>
      <c r="L164" s="55"/>
      <c r="M164" s="55"/>
      <c r="N164" s="55"/>
      <c r="O164" s="1"/>
    </row>
    <row r="165" spans="1:15" x14ac:dyDescent="0.25">
      <c r="A165" s="51" t="s">
        <v>96</v>
      </c>
      <c r="B165" s="51" t="s">
        <v>176</v>
      </c>
      <c r="C165" s="51" t="s">
        <v>178</v>
      </c>
      <c r="D165" s="51" t="s">
        <v>170</v>
      </c>
      <c r="E165" s="74">
        <v>3</v>
      </c>
      <c r="F165" s="203">
        <v>750</v>
      </c>
      <c r="G165" s="52" t="e">
        <f>E165*(F165+#REF!)</f>
        <v>#REF!</v>
      </c>
      <c r="H165" s="47"/>
      <c r="I165" s="51"/>
      <c r="J165" s="51"/>
      <c r="K165" s="55"/>
      <c r="L165" s="55"/>
      <c r="M165" s="55"/>
      <c r="N165" s="55"/>
      <c r="O165" s="1"/>
    </row>
    <row r="166" spans="1:15" x14ac:dyDescent="0.25">
      <c r="A166" s="51" t="s">
        <v>97</v>
      </c>
      <c r="B166" s="51" t="s">
        <v>177</v>
      </c>
      <c r="C166" s="51" t="s">
        <v>178</v>
      </c>
      <c r="D166" s="51" t="s">
        <v>170</v>
      </c>
      <c r="E166" s="74">
        <v>1</v>
      </c>
      <c r="F166" s="203">
        <v>248</v>
      </c>
      <c r="G166" s="52" t="e">
        <f>E166*(F166+#REF!)</f>
        <v>#REF!</v>
      </c>
      <c r="H166" s="47"/>
      <c r="I166" s="51"/>
      <c r="J166" s="74"/>
      <c r="K166" s="55"/>
      <c r="L166" s="55"/>
      <c r="M166" s="55"/>
      <c r="N166" s="55"/>
      <c r="O166" s="1"/>
    </row>
    <row r="167" spans="1:15" x14ac:dyDescent="0.25">
      <c r="A167" s="51" t="s">
        <v>128</v>
      </c>
      <c r="B167" s="51" t="s">
        <v>169</v>
      </c>
      <c r="C167" s="51" t="s">
        <v>178</v>
      </c>
      <c r="D167" s="51" t="s">
        <v>170</v>
      </c>
      <c r="E167" s="74">
        <v>5</v>
      </c>
      <c r="F167" s="203">
        <v>346.9</v>
      </c>
      <c r="G167" s="52" t="e">
        <f>E167*(F167+#REF!)</f>
        <v>#REF!</v>
      </c>
      <c r="H167" s="47"/>
      <c r="I167" s="51"/>
      <c r="J167" s="74"/>
      <c r="K167" s="55"/>
      <c r="L167" s="55"/>
      <c r="M167" s="55"/>
      <c r="N167" s="55"/>
      <c r="O167" s="1"/>
    </row>
    <row r="168" spans="1:15" x14ac:dyDescent="0.25">
      <c r="A168" s="51"/>
      <c r="B168" s="51"/>
      <c r="C168" s="51"/>
      <c r="D168" s="51"/>
      <c r="E168" s="74"/>
      <c r="F168" s="7"/>
      <c r="G168" s="52"/>
      <c r="H168" s="47"/>
      <c r="I168" s="51"/>
      <c r="J168" s="74"/>
      <c r="K168" s="55"/>
      <c r="L168" s="55"/>
      <c r="M168" s="55"/>
      <c r="N168" s="55"/>
      <c r="O168" s="1"/>
    </row>
    <row r="169" spans="1:15" x14ac:dyDescent="0.25">
      <c r="A169" s="79" t="s">
        <v>29</v>
      </c>
      <c r="B169" s="193"/>
      <c r="C169" s="193"/>
      <c r="D169" s="193"/>
      <c r="E169" s="67">
        <f>SUM(E161:E168)</f>
        <v>18</v>
      </c>
      <c r="F169" s="80"/>
      <c r="G169" s="151" t="e">
        <f>SUM(G161:G168)</f>
        <v>#REF!</v>
      </c>
      <c r="H169" s="47"/>
      <c r="I169" s="79" t="s">
        <v>14</v>
      </c>
      <c r="J169" s="81">
        <v>0</v>
      </c>
      <c r="K169" s="80"/>
      <c r="L169" s="58"/>
      <c r="M169" s="58"/>
      <c r="N169" s="59">
        <v>0</v>
      </c>
      <c r="O169" s="1"/>
    </row>
    <row r="170" spans="1:15" x14ac:dyDescent="0.25">
      <c r="A170" s="212" t="s">
        <v>30</v>
      </c>
      <c r="B170" s="212"/>
      <c r="C170" s="212"/>
      <c r="D170" s="212"/>
      <c r="E170" s="212"/>
      <c r="F170" s="212"/>
      <c r="G170" s="212"/>
      <c r="H170" s="47"/>
      <c r="I170" s="212" t="s">
        <v>30</v>
      </c>
      <c r="J170" s="212"/>
      <c r="K170" s="212"/>
      <c r="L170" s="212"/>
      <c r="M170" s="212"/>
      <c r="N170" s="212"/>
      <c r="O170" s="1"/>
    </row>
    <row r="171" spans="1:15" x14ac:dyDescent="0.25">
      <c r="A171" s="53" t="s">
        <v>98</v>
      </c>
      <c r="B171" s="53" t="s">
        <v>181</v>
      </c>
      <c r="C171" s="53" t="s">
        <v>182</v>
      </c>
      <c r="D171" s="51" t="s">
        <v>170</v>
      </c>
      <c r="E171" s="54">
        <v>22</v>
      </c>
      <c r="F171" s="204">
        <v>3192.28</v>
      </c>
      <c r="G171" s="52" t="e">
        <f>E171*(F171+#REF!)</f>
        <v>#REF!</v>
      </c>
      <c r="H171" s="47"/>
      <c r="I171" s="51"/>
      <c r="J171" s="74"/>
      <c r="K171" s="55"/>
      <c r="L171" s="55"/>
      <c r="M171" s="55"/>
      <c r="N171" s="55"/>
      <c r="O171" s="1"/>
    </row>
    <row r="172" spans="1:15" x14ac:dyDescent="0.25">
      <c r="A172" s="83"/>
      <c r="B172" s="83"/>
      <c r="C172" s="83"/>
      <c r="D172" s="83"/>
      <c r="E172" s="84"/>
      <c r="F172" s="7"/>
      <c r="G172" s="75"/>
      <c r="H172" s="47"/>
      <c r="I172" s="86"/>
      <c r="J172" s="87"/>
      <c r="K172" s="7"/>
      <c r="L172" s="7"/>
      <c r="M172" s="7"/>
      <c r="N172" s="57"/>
      <c r="O172" s="1"/>
    </row>
    <row r="173" spans="1:15" x14ac:dyDescent="0.25">
      <c r="A173" s="83"/>
      <c r="B173" s="83"/>
      <c r="C173" s="83"/>
      <c r="D173" s="83"/>
      <c r="E173" s="84"/>
      <c r="F173" s="7"/>
      <c r="G173" s="77"/>
      <c r="H173" s="47"/>
      <c r="I173" s="83"/>
      <c r="J173" s="84"/>
      <c r="K173" s="7"/>
      <c r="L173" s="7"/>
      <c r="M173" s="7"/>
      <c r="N173" s="77"/>
      <c r="O173" s="1"/>
    </row>
    <row r="174" spans="1:15" x14ac:dyDescent="0.25">
      <c r="A174" s="53"/>
      <c r="B174" s="53"/>
      <c r="C174" s="53"/>
      <c r="D174" s="53"/>
      <c r="E174" s="54"/>
      <c r="F174" s="57"/>
      <c r="G174" s="57"/>
      <c r="H174" s="47"/>
      <c r="I174" s="53"/>
      <c r="J174" s="54"/>
      <c r="K174" s="57"/>
      <c r="L174" s="57"/>
      <c r="M174" s="57"/>
      <c r="N174" s="57"/>
      <c r="O174" s="1"/>
    </row>
    <row r="175" spans="1:15" x14ac:dyDescent="0.25">
      <c r="A175" s="79" t="s">
        <v>31</v>
      </c>
      <c r="B175" s="193"/>
      <c r="C175" s="193"/>
      <c r="D175" s="193"/>
      <c r="E175" s="67">
        <v>17</v>
      </c>
      <c r="F175" s="80"/>
      <c r="G175" s="69" t="e">
        <f>SUM(G171:G174)</f>
        <v>#REF!</v>
      </c>
      <c r="H175" s="47"/>
      <c r="I175" s="79" t="s">
        <v>14</v>
      </c>
      <c r="J175" s="81">
        <v>0</v>
      </c>
      <c r="K175" s="80"/>
      <c r="L175" s="58"/>
      <c r="M175" s="58"/>
      <c r="N175" s="59">
        <v>0</v>
      </c>
      <c r="O175" s="1"/>
    </row>
    <row r="176" spans="1:15" x14ac:dyDescent="0.25">
      <c r="A176" s="79" t="s">
        <v>32</v>
      </c>
      <c r="B176" s="193"/>
      <c r="C176" s="193"/>
      <c r="D176" s="193"/>
      <c r="E176" s="67">
        <v>30</v>
      </c>
      <c r="F176" s="80"/>
      <c r="G176" s="59" t="e">
        <f>SUM(G169+G175)</f>
        <v>#REF!</v>
      </c>
      <c r="H176" s="47"/>
      <c r="I176" s="79" t="s">
        <v>14</v>
      </c>
      <c r="J176" s="81">
        <v>0</v>
      </c>
      <c r="K176" s="80"/>
      <c r="L176" s="58"/>
      <c r="M176" s="58"/>
      <c r="N176" s="59">
        <v>0</v>
      </c>
      <c r="O176" s="1"/>
    </row>
    <row r="177" spans="1:15" x14ac:dyDescent="0.25">
      <c r="A177" s="47"/>
      <c r="B177" s="47"/>
      <c r="C177" s="47"/>
      <c r="D177" s="47"/>
      <c r="E177" s="47"/>
      <c r="F177" s="47"/>
      <c r="G177" s="47"/>
      <c r="H177" s="47"/>
      <c r="I177" s="47"/>
      <c r="J177" s="213" t="s">
        <v>26</v>
      </c>
      <c r="K177" s="213"/>
      <c r="L177" s="64"/>
      <c r="M177" s="64"/>
      <c r="N177" s="65"/>
      <c r="O177" s="1"/>
    </row>
    <row r="178" spans="1:15" x14ac:dyDescent="0.25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1"/>
    </row>
    <row r="179" spans="1:15" s="175" customFormat="1" x14ac:dyDescent="0.25">
      <c r="A179" s="170"/>
      <c r="B179" s="170"/>
      <c r="C179" s="170"/>
      <c r="D179" s="170"/>
      <c r="E179" s="171"/>
      <c r="F179" s="170"/>
      <c r="G179" s="172"/>
      <c r="H179" s="68"/>
      <c r="I179" s="170"/>
      <c r="J179" s="173"/>
      <c r="K179" s="170"/>
      <c r="L179" s="171"/>
      <c r="M179" s="171"/>
      <c r="N179" s="172"/>
      <c r="O179" s="174"/>
    </row>
    <row r="180" spans="1:15" x14ac:dyDescent="0.25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1"/>
    </row>
    <row r="181" spans="1:15" x14ac:dyDescent="0.25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1"/>
    </row>
    <row r="182" spans="1:15" x14ac:dyDescent="0.25">
      <c r="A182" s="209" t="s">
        <v>33</v>
      </c>
      <c r="B182" s="210"/>
      <c r="C182" s="210"/>
      <c r="D182" s="210"/>
      <c r="E182" s="210"/>
      <c r="F182" s="211"/>
      <c r="G182" s="70" t="e">
        <f>G169+G152+G131+G110+G89+G68+G47+G26</f>
        <v>#REF!</v>
      </c>
      <c r="H182" s="47"/>
      <c r="I182" s="209" t="s">
        <v>33</v>
      </c>
      <c r="J182" s="210"/>
      <c r="K182" s="211"/>
      <c r="L182" s="70"/>
      <c r="M182" s="47"/>
      <c r="N182" s="47"/>
      <c r="O182" s="1"/>
    </row>
    <row r="183" spans="1:15" x14ac:dyDescent="0.25">
      <c r="A183" s="209" t="s">
        <v>34</v>
      </c>
      <c r="B183" s="210"/>
      <c r="C183" s="210"/>
      <c r="D183" s="210"/>
      <c r="E183" s="210"/>
      <c r="F183" s="211"/>
      <c r="G183" s="70" t="e">
        <f>G175</f>
        <v>#REF!</v>
      </c>
      <c r="H183" s="47"/>
      <c r="I183" s="209" t="s">
        <v>34</v>
      </c>
      <c r="J183" s="210"/>
      <c r="K183" s="211"/>
      <c r="L183" s="70"/>
      <c r="M183" s="47"/>
      <c r="N183" s="47"/>
      <c r="O183" s="1"/>
    </row>
    <row r="184" spans="1:15" x14ac:dyDescent="0.25">
      <c r="A184" s="214" t="s">
        <v>35</v>
      </c>
      <c r="B184" s="215"/>
      <c r="C184" s="215"/>
      <c r="D184" s="215"/>
      <c r="E184" s="215"/>
      <c r="F184" s="216"/>
      <c r="G184" s="71" t="e">
        <f>G182+G183</f>
        <v>#REF!</v>
      </c>
      <c r="H184" s="47"/>
      <c r="I184" s="214" t="s">
        <v>35</v>
      </c>
      <c r="J184" s="215"/>
      <c r="K184" s="216"/>
      <c r="L184" s="71">
        <f>SUM(L182:L183)</f>
        <v>0</v>
      </c>
      <c r="M184" s="47"/>
      <c r="N184" s="47"/>
      <c r="O184" s="1"/>
    </row>
    <row r="187" spans="1:15" x14ac:dyDescent="0.25">
      <c r="E187" s="16"/>
    </row>
  </sheetData>
  <mergeCells count="57">
    <mergeCell ref="A155:N155"/>
    <mergeCell ref="A158:G158"/>
    <mergeCell ref="I158:N158"/>
    <mergeCell ref="A160:G160"/>
    <mergeCell ref="I160:N160"/>
    <mergeCell ref="A7:N7"/>
    <mergeCell ref="A139:G139"/>
    <mergeCell ref="I139:N139"/>
    <mergeCell ref="J153:K153"/>
    <mergeCell ref="A113:N113"/>
    <mergeCell ref="A116:G116"/>
    <mergeCell ref="I116:N116"/>
    <mergeCell ref="A118:G118"/>
    <mergeCell ref="I118:N118"/>
    <mergeCell ref="J111:K111"/>
    <mergeCell ref="J132:K132"/>
    <mergeCell ref="A134:N134"/>
    <mergeCell ref="A137:G137"/>
    <mergeCell ref="I137:N137"/>
    <mergeCell ref="A10:N10"/>
    <mergeCell ref="A13:G13"/>
    <mergeCell ref="I13:N13"/>
    <mergeCell ref="A15:G15"/>
    <mergeCell ref="I15:N15"/>
    <mergeCell ref="J27:K27"/>
    <mergeCell ref="A29:N29"/>
    <mergeCell ref="A32:G32"/>
    <mergeCell ref="I32:N32"/>
    <mergeCell ref="A34:G34"/>
    <mergeCell ref="I34:N34"/>
    <mergeCell ref="J48:K48"/>
    <mergeCell ref="A50:N50"/>
    <mergeCell ref="A53:G53"/>
    <mergeCell ref="I53:N53"/>
    <mergeCell ref="A55:G55"/>
    <mergeCell ref="I55:N55"/>
    <mergeCell ref="J69:K69"/>
    <mergeCell ref="A71:N71"/>
    <mergeCell ref="A74:G74"/>
    <mergeCell ref="I74:N74"/>
    <mergeCell ref="A76:G76"/>
    <mergeCell ref="I76:N76"/>
    <mergeCell ref="J90:K90"/>
    <mergeCell ref="A92:N92"/>
    <mergeCell ref="A95:G95"/>
    <mergeCell ref="I95:N95"/>
    <mergeCell ref="A97:G97"/>
    <mergeCell ref="I97:N97"/>
    <mergeCell ref="A182:F182"/>
    <mergeCell ref="A170:G170"/>
    <mergeCell ref="I170:N170"/>
    <mergeCell ref="J177:K177"/>
    <mergeCell ref="A184:F184"/>
    <mergeCell ref="I182:K182"/>
    <mergeCell ref="I183:K183"/>
    <mergeCell ref="I184:K184"/>
    <mergeCell ref="A183:F18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A3" sqref="A3"/>
    </sheetView>
  </sheetViews>
  <sheetFormatPr defaultRowHeight="15" x14ac:dyDescent="0.25"/>
  <cols>
    <col min="2" max="2" width="28.7109375" bestFit="1" customWidth="1"/>
    <col min="3" max="3" width="28.7109375" customWidth="1"/>
    <col min="4" max="4" width="19.140625" bestFit="1" customWidth="1"/>
    <col min="5" max="5" width="53.42578125" bestFit="1" customWidth="1"/>
    <col min="7" max="7" width="12.85546875" bestFit="1" customWidth="1"/>
  </cols>
  <sheetData>
    <row r="1" spans="1:6" ht="24" thickBot="1" x14ac:dyDescent="0.3">
      <c r="B1" s="267" t="s">
        <v>160</v>
      </c>
      <c r="C1" s="268"/>
      <c r="D1" s="268"/>
      <c r="E1" s="268"/>
    </row>
    <row r="2" spans="1:6" ht="15" customHeight="1" x14ac:dyDescent="0.25">
      <c r="A2">
        <v>54</v>
      </c>
      <c r="B2" s="206">
        <v>41949</v>
      </c>
      <c r="C2" s="206">
        <v>41968</v>
      </c>
      <c r="D2" s="184" t="s">
        <v>186</v>
      </c>
      <c r="E2" s="185" t="s">
        <v>213</v>
      </c>
      <c r="F2" t="s">
        <v>221</v>
      </c>
    </row>
    <row r="3" spans="1:6" ht="15" customHeight="1" x14ac:dyDescent="0.25">
      <c r="A3">
        <v>55</v>
      </c>
      <c r="B3" s="206">
        <v>41922</v>
      </c>
      <c r="C3" s="206">
        <v>41929</v>
      </c>
      <c r="D3" s="184" t="s">
        <v>212</v>
      </c>
      <c r="E3" s="185" t="s">
        <v>214</v>
      </c>
      <c r="F3" t="s">
        <v>221</v>
      </c>
    </row>
    <row r="4" spans="1:6" ht="15" customHeight="1" x14ac:dyDescent="0.25">
      <c r="A4">
        <v>56</v>
      </c>
      <c r="B4" s="206">
        <v>41943</v>
      </c>
      <c r="C4" s="206">
        <v>41949</v>
      </c>
      <c r="D4" s="184" t="s">
        <v>212</v>
      </c>
      <c r="E4" s="185" t="s">
        <v>215</v>
      </c>
      <c r="F4" t="s">
        <v>221</v>
      </c>
    </row>
    <row r="5" spans="1:6" ht="15" customHeight="1" x14ac:dyDescent="0.25">
      <c r="A5">
        <v>57</v>
      </c>
      <c r="B5" s="206">
        <v>42049</v>
      </c>
      <c r="C5" s="206">
        <v>42056</v>
      </c>
      <c r="D5" s="184" t="s">
        <v>212</v>
      </c>
      <c r="E5" s="185" t="s">
        <v>216</v>
      </c>
      <c r="F5" t="s">
        <v>221</v>
      </c>
    </row>
    <row r="6" spans="1:6" ht="15" customHeight="1" x14ac:dyDescent="0.25">
      <c r="A6">
        <v>58</v>
      </c>
      <c r="B6" s="206">
        <v>42084</v>
      </c>
      <c r="C6" s="206">
        <v>42091</v>
      </c>
      <c r="D6" s="184" t="s">
        <v>212</v>
      </c>
      <c r="E6" s="185" t="s">
        <v>217</v>
      </c>
      <c r="F6" t="s">
        <v>221</v>
      </c>
    </row>
    <row r="7" spans="1:6" ht="15" customHeight="1" x14ac:dyDescent="0.25">
      <c r="A7">
        <v>59</v>
      </c>
      <c r="B7" s="206">
        <v>42112</v>
      </c>
      <c r="C7" s="206">
        <v>42119</v>
      </c>
      <c r="D7" s="184" t="s">
        <v>212</v>
      </c>
      <c r="E7" s="185" t="s">
        <v>218</v>
      </c>
      <c r="F7" t="s">
        <v>221</v>
      </c>
    </row>
    <row r="8" spans="1:6" ht="15" customHeight="1" x14ac:dyDescent="0.25">
      <c r="A8">
        <v>60</v>
      </c>
      <c r="B8" s="206">
        <v>42147</v>
      </c>
      <c r="C8" s="206">
        <v>42154</v>
      </c>
      <c r="D8" s="184" t="s">
        <v>212</v>
      </c>
      <c r="E8" s="185" t="s">
        <v>219</v>
      </c>
      <c r="F8" t="s">
        <v>221</v>
      </c>
    </row>
    <row r="9" spans="1:6" ht="15" customHeight="1" x14ac:dyDescent="0.25">
      <c r="A9">
        <v>61</v>
      </c>
      <c r="B9" s="206">
        <v>42168</v>
      </c>
      <c r="C9" s="206">
        <v>42175</v>
      </c>
      <c r="D9" s="184" t="s">
        <v>212</v>
      </c>
      <c r="E9" s="185" t="s">
        <v>220</v>
      </c>
      <c r="F9" t="s">
        <v>221</v>
      </c>
    </row>
  </sheetData>
  <mergeCells count="1">
    <mergeCell ref="B1:E1"/>
  </mergeCells>
  <pageMargins left="0.51181102362204722" right="0.51181102362204722" top="0.78740157480314965" bottom="0.78740157480314965" header="0.31496062992125984" footer="0.31496062992125984"/>
  <pageSetup paperSize="9" scale="101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O29"/>
  <sheetViews>
    <sheetView showGridLines="0" zoomScale="90" zoomScaleNormal="90" workbookViewId="0">
      <selection activeCell="D37" sqref="D37"/>
    </sheetView>
  </sheetViews>
  <sheetFormatPr defaultRowHeight="15" x14ac:dyDescent="0.25"/>
  <cols>
    <col min="3" max="3" width="35.28515625" bestFit="1" customWidth="1"/>
    <col min="4" max="4" width="32.42578125" customWidth="1"/>
    <col min="5" max="5" width="13.140625" bestFit="1" customWidth="1"/>
    <col min="7" max="7" width="12.140625" customWidth="1"/>
    <col min="8" max="8" width="17.5703125" customWidth="1"/>
    <col min="10" max="10" width="35" customWidth="1"/>
    <col min="11" max="11" width="13.140625" bestFit="1" customWidth="1"/>
    <col min="14" max="14" width="14.85546875" customWidth="1"/>
    <col min="15" max="15" width="14.28515625" bestFit="1" customWidth="1"/>
  </cols>
  <sheetData>
    <row r="7" spans="1:15" ht="28.5" x14ac:dyDescent="0.45">
      <c r="C7" s="219" t="s">
        <v>0</v>
      </c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</row>
    <row r="8" spans="1:15" x14ac:dyDescent="0.25">
      <c r="C8" s="220" t="s">
        <v>159</v>
      </c>
      <c r="D8" s="220"/>
      <c r="E8" s="220"/>
      <c r="F8" s="220"/>
      <c r="G8" s="220"/>
      <c r="H8" s="220"/>
      <c r="I8" s="220"/>
      <c r="J8" s="220"/>
      <c r="K8" s="220"/>
      <c r="L8" s="220"/>
      <c r="M8" s="220"/>
      <c r="N8" s="220"/>
      <c r="O8" s="220"/>
    </row>
    <row r="9" spans="1:15" x14ac:dyDescent="0.25">
      <c r="C9" s="44" t="s">
        <v>136</v>
      </c>
      <c r="D9" s="44"/>
      <c r="E9" s="44"/>
      <c r="F9" s="45" t="s">
        <v>103</v>
      </c>
      <c r="G9" s="46">
        <v>7</v>
      </c>
      <c r="H9" s="44"/>
      <c r="I9" s="47"/>
      <c r="J9" s="45" t="s">
        <v>101</v>
      </c>
      <c r="K9" s="44"/>
      <c r="L9" s="45" t="s">
        <v>102</v>
      </c>
      <c r="M9" s="46">
        <v>8</v>
      </c>
      <c r="N9" s="44"/>
      <c r="O9" s="44"/>
    </row>
    <row r="10" spans="1:15" x14ac:dyDescent="0.25">
      <c r="C10" s="224" t="s">
        <v>37</v>
      </c>
      <c r="D10" s="224"/>
      <c r="E10" s="224"/>
      <c r="F10" s="45" t="s">
        <v>99</v>
      </c>
      <c r="G10" s="44"/>
      <c r="H10" s="44"/>
      <c r="I10" s="47"/>
      <c r="J10" s="224" t="s">
        <v>37</v>
      </c>
      <c r="K10" s="224"/>
      <c r="L10" s="45" t="s">
        <v>5</v>
      </c>
      <c r="M10" s="44" t="s">
        <v>42</v>
      </c>
      <c r="N10" s="44"/>
      <c r="O10" s="44"/>
    </row>
    <row r="11" spans="1:15" ht="15.75" thickBot="1" x14ac:dyDescent="0.3">
      <c r="C11" s="218" t="s">
        <v>6</v>
      </c>
      <c r="D11" s="218"/>
      <c r="E11" s="218"/>
      <c r="F11" s="218"/>
      <c r="G11" s="218"/>
      <c r="H11" s="218"/>
      <c r="I11" s="47"/>
      <c r="J11" s="225" t="s">
        <v>7</v>
      </c>
      <c r="K11" s="225"/>
      <c r="L11" s="225"/>
      <c r="M11" s="225"/>
      <c r="N11" s="225"/>
      <c r="O11" s="225"/>
    </row>
    <row r="12" spans="1:15" x14ac:dyDescent="0.25">
      <c r="A12" t="s">
        <v>223</v>
      </c>
      <c r="B12" t="s">
        <v>224</v>
      </c>
      <c r="C12" s="48" t="s">
        <v>38</v>
      </c>
      <c r="D12" s="48" t="s">
        <v>184</v>
      </c>
      <c r="E12" s="48" t="s">
        <v>39</v>
      </c>
      <c r="F12" s="48" t="s">
        <v>9</v>
      </c>
      <c r="G12" s="49" t="s">
        <v>40</v>
      </c>
      <c r="H12" s="50" t="s">
        <v>15</v>
      </c>
      <c r="I12" s="47"/>
      <c r="J12" s="61" t="s">
        <v>38</v>
      </c>
      <c r="K12" s="61" t="s">
        <v>39</v>
      </c>
      <c r="L12" s="61" t="s">
        <v>9</v>
      </c>
      <c r="M12" s="62" t="s">
        <v>40</v>
      </c>
      <c r="N12" s="62" t="s">
        <v>41</v>
      </c>
      <c r="O12" s="63" t="s">
        <v>15</v>
      </c>
    </row>
    <row r="13" spans="1:15" x14ac:dyDescent="0.25">
      <c r="A13" t="s">
        <v>221</v>
      </c>
      <c r="C13" s="221" t="s">
        <v>13</v>
      </c>
      <c r="D13" s="222"/>
      <c r="E13" s="222"/>
      <c r="F13" s="222"/>
      <c r="G13" s="222"/>
      <c r="H13" s="223"/>
      <c r="I13" s="47"/>
      <c r="J13" s="221" t="s">
        <v>13</v>
      </c>
      <c r="K13" s="222"/>
      <c r="L13" s="222"/>
      <c r="M13" s="222"/>
      <c r="N13" s="222"/>
      <c r="O13" s="223"/>
    </row>
    <row r="14" spans="1:15" x14ac:dyDescent="0.25">
      <c r="A14" t="s">
        <v>221</v>
      </c>
      <c r="B14">
        <v>55</v>
      </c>
      <c r="C14" s="51" t="s">
        <v>124</v>
      </c>
      <c r="D14" s="51" t="s">
        <v>185</v>
      </c>
      <c r="E14" s="51">
        <v>7</v>
      </c>
      <c r="F14" s="51">
        <v>22</v>
      </c>
      <c r="G14" s="52">
        <v>318</v>
      </c>
      <c r="H14" s="52">
        <f>E14*G9*G14</f>
        <v>15582</v>
      </c>
      <c r="I14" s="47"/>
      <c r="J14" s="51"/>
      <c r="K14" s="51"/>
      <c r="L14" s="51"/>
      <c r="M14" s="52"/>
      <c r="N14" s="56"/>
      <c r="O14" s="55"/>
    </row>
    <row r="15" spans="1:15" x14ac:dyDescent="0.25">
      <c r="A15" t="s">
        <v>221</v>
      </c>
      <c r="B15">
        <v>55</v>
      </c>
      <c r="C15" s="51" t="s">
        <v>125</v>
      </c>
      <c r="D15" s="51" t="s">
        <v>185</v>
      </c>
      <c r="E15" s="51">
        <v>7</v>
      </c>
      <c r="F15" s="51">
        <v>2</v>
      </c>
      <c r="G15" s="52">
        <v>275</v>
      </c>
      <c r="H15" s="52">
        <f>E15*G9*G15</f>
        <v>13475</v>
      </c>
      <c r="I15" s="47"/>
      <c r="J15" s="53"/>
      <c r="K15" s="53"/>
      <c r="L15" s="54"/>
      <c r="M15" s="55"/>
      <c r="N15" s="55"/>
      <c r="O15" s="55"/>
    </row>
    <row r="16" spans="1:15" x14ac:dyDescent="0.25">
      <c r="A16" t="s">
        <v>221</v>
      </c>
      <c r="B16">
        <v>56</v>
      </c>
      <c r="C16" s="51" t="s">
        <v>124</v>
      </c>
      <c r="D16" s="51" t="s">
        <v>185</v>
      </c>
      <c r="E16" s="51">
        <v>7</v>
      </c>
      <c r="F16" s="51">
        <v>22</v>
      </c>
      <c r="G16" s="52">
        <v>318</v>
      </c>
      <c r="H16" s="52" t="e">
        <f>E16*#REF!*G16</f>
        <v>#REF!</v>
      </c>
      <c r="I16" s="47"/>
      <c r="J16" s="51"/>
      <c r="K16" s="51"/>
      <c r="L16" s="51"/>
      <c r="M16" s="52"/>
      <c r="N16" s="56"/>
      <c r="O16" s="55"/>
    </row>
    <row r="17" spans="1:15" x14ac:dyDescent="0.25">
      <c r="A17" t="s">
        <v>221</v>
      </c>
      <c r="B17">
        <v>56</v>
      </c>
      <c r="C17" s="51" t="s">
        <v>125</v>
      </c>
      <c r="D17" s="51" t="s">
        <v>185</v>
      </c>
      <c r="E17" s="51">
        <v>7</v>
      </c>
      <c r="F17" s="51">
        <v>2</v>
      </c>
      <c r="G17" s="52">
        <v>275</v>
      </c>
      <c r="H17" s="52" t="e">
        <f>E17*#REF!*G17</f>
        <v>#REF!</v>
      </c>
      <c r="I17" s="47"/>
      <c r="J17" s="53"/>
      <c r="K17" s="53"/>
      <c r="L17" s="54"/>
      <c r="M17" s="55"/>
      <c r="N17" s="55"/>
      <c r="O17" s="55"/>
    </row>
    <row r="18" spans="1:15" x14ac:dyDescent="0.25">
      <c r="A18" t="s">
        <v>221</v>
      </c>
      <c r="B18">
        <v>57</v>
      </c>
      <c r="C18" s="51" t="s">
        <v>124</v>
      </c>
      <c r="D18" s="51" t="s">
        <v>185</v>
      </c>
      <c r="E18" s="51">
        <v>7</v>
      </c>
      <c r="F18" s="51">
        <v>22</v>
      </c>
      <c r="G18" s="52">
        <v>318</v>
      </c>
      <c r="H18" s="52" t="e">
        <f>E18*#REF!*G18</f>
        <v>#REF!</v>
      </c>
      <c r="I18" s="47"/>
      <c r="J18" s="53"/>
      <c r="K18" s="53"/>
      <c r="L18" s="54"/>
      <c r="M18" s="55"/>
      <c r="N18" s="56">
        <v>0</v>
      </c>
      <c r="O18" s="55"/>
    </row>
    <row r="19" spans="1:15" x14ac:dyDescent="0.25">
      <c r="A19" t="s">
        <v>221</v>
      </c>
      <c r="B19">
        <v>57</v>
      </c>
      <c r="C19" s="51" t="s">
        <v>125</v>
      </c>
      <c r="D19" s="51" t="s">
        <v>185</v>
      </c>
      <c r="E19" s="51">
        <v>7</v>
      </c>
      <c r="F19" s="51">
        <v>2</v>
      </c>
      <c r="G19" s="52">
        <v>275</v>
      </c>
      <c r="H19" s="52" t="e">
        <f>E19*#REF!*G19</f>
        <v>#REF!</v>
      </c>
      <c r="I19" s="47"/>
      <c r="J19" s="53"/>
      <c r="K19" s="53"/>
      <c r="L19" s="54"/>
      <c r="M19" s="55"/>
      <c r="N19" s="55"/>
      <c r="O19" s="55"/>
    </row>
    <row r="20" spans="1:15" x14ac:dyDescent="0.25">
      <c r="A20" t="s">
        <v>221</v>
      </c>
      <c r="B20">
        <v>58</v>
      </c>
      <c r="C20" s="51" t="s">
        <v>124</v>
      </c>
      <c r="D20" s="51" t="s">
        <v>185</v>
      </c>
      <c r="E20" s="51">
        <v>7</v>
      </c>
      <c r="F20" s="51">
        <v>22</v>
      </c>
      <c r="G20" s="52">
        <v>318</v>
      </c>
      <c r="H20" s="52" t="e">
        <f>E20*#REF!*G20</f>
        <v>#REF!</v>
      </c>
      <c r="I20" s="47"/>
      <c r="J20" s="53"/>
      <c r="K20" s="53"/>
      <c r="L20" s="54"/>
      <c r="M20" s="55"/>
      <c r="N20" s="56">
        <v>0</v>
      </c>
      <c r="O20" s="55"/>
    </row>
    <row r="21" spans="1:15" x14ac:dyDescent="0.25">
      <c r="A21" t="s">
        <v>221</v>
      </c>
      <c r="B21">
        <v>58</v>
      </c>
      <c r="C21" s="51" t="s">
        <v>125</v>
      </c>
      <c r="D21" s="51" t="s">
        <v>185</v>
      </c>
      <c r="E21" s="51">
        <v>7</v>
      </c>
      <c r="F21" s="51">
        <v>2</v>
      </c>
      <c r="G21" s="52">
        <v>275</v>
      </c>
      <c r="H21" s="52" t="e">
        <f>E21*#REF!*G21</f>
        <v>#REF!</v>
      </c>
      <c r="I21" s="47"/>
      <c r="J21" s="53"/>
      <c r="K21" s="53"/>
      <c r="L21" s="54"/>
      <c r="M21" s="55"/>
      <c r="N21" s="55"/>
      <c r="O21" s="55"/>
    </row>
    <row r="22" spans="1:15" x14ac:dyDescent="0.25">
      <c r="A22" t="s">
        <v>221</v>
      </c>
      <c r="B22">
        <v>59</v>
      </c>
      <c r="C22" s="51" t="s">
        <v>124</v>
      </c>
      <c r="D22" s="51" t="s">
        <v>185</v>
      </c>
      <c r="E22" s="51">
        <v>7</v>
      </c>
      <c r="F22" s="51">
        <v>22</v>
      </c>
      <c r="G22" s="52">
        <v>318</v>
      </c>
      <c r="H22" s="52" t="e">
        <f>E22*#REF!*G22</f>
        <v>#REF!</v>
      </c>
      <c r="I22" s="47"/>
      <c r="J22" s="53"/>
      <c r="K22" s="53"/>
      <c r="L22" s="54"/>
      <c r="M22" s="55"/>
      <c r="N22" s="56">
        <v>0</v>
      </c>
      <c r="O22" s="55"/>
    </row>
    <row r="23" spans="1:15" x14ac:dyDescent="0.25">
      <c r="A23" t="s">
        <v>221</v>
      </c>
      <c r="B23">
        <v>59</v>
      </c>
      <c r="C23" s="51" t="s">
        <v>125</v>
      </c>
      <c r="D23" s="51" t="s">
        <v>185</v>
      </c>
      <c r="E23" s="51">
        <v>7</v>
      </c>
      <c r="F23" s="51">
        <v>2</v>
      </c>
      <c r="G23" s="52">
        <v>275</v>
      </c>
      <c r="H23" s="52" t="e">
        <f>E23*#REF!*G23</f>
        <v>#REF!</v>
      </c>
      <c r="I23" s="47"/>
      <c r="J23" s="53"/>
      <c r="K23" s="53"/>
      <c r="L23" s="54"/>
      <c r="M23" s="55"/>
      <c r="N23" s="55"/>
      <c r="O23" s="55"/>
    </row>
    <row r="24" spans="1:15" x14ac:dyDescent="0.25">
      <c r="A24" t="s">
        <v>221</v>
      </c>
      <c r="B24">
        <v>60</v>
      </c>
      <c r="C24" s="51" t="s">
        <v>124</v>
      </c>
      <c r="D24" s="51" t="s">
        <v>185</v>
      </c>
      <c r="E24" s="51">
        <v>7</v>
      </c>
      <c r="F24" s="51">
        <v>22</v>
      </c>
      <c r="G24" s="52">
        <v>318</v>
      </c>
      <c r="H24" s="52" t="e">
        <f>E24*#REF!*G24</f>
        <v>#REF!</v>
      </c>
      <c r="I24" s="47"/>
      <c r="J24" s="53"/>
      <c r="K24" s="53"/>
      <c r="L24" s="54"/>
      <c r="M24" s="55"/>
      <c r="N24" s="56">
        <v>0</v>
      </c>
      <c r="O24" s="55"/>
    </row>
    <row r="25" spans="1:15" x14ac:dyDescent="0.25">
      <c r="A25" t="s">
        <v>221</v>
      </c>
      <c r="B25">
        <v>60</v>
      </c>
      <c r="C25" s="51" t="s">
        <v>125</v>
      </c>
      <c r="D25" s="51" t="s">
        <v>185</v>
      </c>
      <c r="E25" s="51">
        <v>7</v>
      </c>
      <c r="F25" s="51">
        <v>2</v>
      </c>
      <c r="G25" s="52">
        <v>275</v>
      </c>
      <c r="H25" s="52" t="e">
        <f>E25*#REF!*G25</f>
        <v>#REF!</v>
      </c>
      <c r="I25" s="47"/>
      <c r="J25" s="53"/>
      <c r="K25" s="53"/>
      <c r="L25" s="54"/>
      <c r="M25" s="55"/>
      <c r="N25" s="55"/>
      <c r="O25" s="55"/>
    </row>
    <row r="26" spans="1:15" x14ac:dyDescent="0.25">
      <c r="A26" t="s">
        <v>221</v>
      </c>
      <c r="B26">
        <v>61</v>
      </c>
      <c r="C26" s="51" t="s">
        <v>124</v>
      </c>
      <c r="D26" s="51" t="s">
        <v>185</v>
      </c>
      <c r="E26" s="51">
        <v>7</v>
      </c>
      <c r="F26" s="51">
        <v>22</v>
      </c>
      <c r="G26" s="52">
        <v>318</v>
      </c>
      <c r="H26" s="52" t="e">
        <f>E26*#REF!*G26</f>
        <v>#REF!</v>
      </c>
      <c r="I26" s="47"/>
      <c r="J26" s="53"/>
      <c r="K26" s="53"/>
      <c r="L26" s="54"/>
      <c r="M26" s="55"/>
      <c r="N26" s="56">
        <v>0</v>
      </c>
      <c r="O26" s="55"/>
    </row>
    <row r="27" spans="1:15" x14ac:dyDescent="0.25">
      <c r="A27" t="s">
        <v>221</v>
      </c>
      <c r="B27">
        <v>61</v>
      </c>
      <c r="C27" s="51" t="s">
        <v>125</v>
      </c>
      <c r="D27" s="51" t="s">
        <v>185</v>
      </c>
      <c r="E27" s="51">
        <v>7</v>
      </c>
      <c r="F27" s="51">
        <v>2</v>
      </c>
      <c r="G27" s="52">
        <v>275</v>
      </c>
      <c r="H27" s="52" t="e">
        <f>E27*#REF!*G27</f>
        <v>#REF!</v>
      </c>
      <c r="I27" s="47"/>
      <c r="J27" s="53"/>
      <c r="K27" s="53"/>
      <c r="L27" s="54"/>
      <c r="M27" s="55"/>
      <c r="N27" s="55"/>
      <c r="O27" s="55"/>
    </row>
    <row r="28" spans="1:15" x14ac:dyDescent="0.25">
      <c r="A28" t="s">
        <v>221</v>
      </c>
      <c r="B28">
        <v>54</v>
      </c>
      <c r="C28" s="51" t="s">
        <v>43</v>
      </c>
      <c r="D28" s="51" t="s">
        <v>186</v>
      </c>
      <c r="E28" s="51">
        <v>7</v>
      </c>
      <c r="F28" s="51">
        <v>20</v>
      </c>
      <c r="G28" s="52">
        <v>380</v>
      </c>
      <c r="H28" s="52" t="e">
        <f>G28*E28*#REF!</f>
        <v>#REF!</v>
      </c>
      <c r="I28" s="47"/>
      <c r="J28" s="51"/>
      <c r="K28" s="51"/>
      <c r="L28" s="51"/>
      <c r="M28" s="52"/>
      <c r="N28" s="56"/>
      <c r="O28" s="55"/>
    </row>
    <row r="29" spans="1:15" x14ac:dyDescent="0.25">
      <c r="A29" t="s">
        <v>221</v>
      </c>
      <c r="B29">
        <v>54</v>
      </c>
      <c r="C29" s="51" t="s">
        <v>114</v>
      </c>
      <c r="D29" s="51" t="s">
        <v>186</v>
      </c>
      <c r="E29" s="51">
        <v>7</v>
      </c>
      <c r="F29" s="51">
        <v>2</v>
      </c>
      <c r="G29" s="52">
        <v>318.33</v>
      </c>
      <c r="H29" s="52" t="e">
        <f>G29*F29*#REF!</f>
        <v>#REF!</v>
      </c>
      <c r="I29" s="47"/>
      <c r="J29" s="51"/>
      <c r="K29" s="51"/>
      <c r="L29" s="54"/>
      <c r="M29" s="55"/>
      <c r="N29" s="55"/>
      <c r="O29" s="55"/>
    </row>
  </sheetData>
  <mergeCells count="8">
    <mergeCell ref="C13:H13"/>
    <mergeCell ref="J13:O13"/>
    <mergeCell ref="C7:O7"/>
    <mergeCell ref="C10:E10"/>
    <mergeCell ref="J10:K10"/>
    <mergeCell ref="C8:O8"/>
    <mergeCell ref="C11:H11"/>
    <mergeCell ref="J11:O1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P22"/>
  <sheetViews>
    <sheetView showGridLines="0" workbookViewId="0">
      <selection activeCell="A15" sqref="A15:H22"/>
    </sheetView>
  </sheetViews>
  <sheetFormatPr defaultRowHeight="15" x14ac:dyDescent="0.25"/>
  <cols>
    <col min="3" max="3" width="35.28515625" bestFit="1" customWidth="1"/>
    <col min="4" max="4" width="21.5703125" customWidth="1"/>
    <col min="5" max="5" width="13.140625" bestFit="1" customWidth="1"/>
    <col min="6" max="6" width="21" bestFit="1" customWidth="1"/>
    <col min="7" max="7" width="21" customWidth="1"/>
    <col min="8" max="8" width="11.7109375" bestFit="1" customWidth="1"/>
    <col min="9" max="9" width="14.28515625" bestFit="1" customWidth="1"/>
    <col min="11" max="11" width="27" customWidth="1"/>
    <col min="12" max="12" width="13.140625" bestFit="1" customWidth="1"/>
    <col min="13" max="13" width="16.5703125" bestFit="1" customWidth="1"/>
    <col min="15" max="15" width="13.85546875" customWidth="1"/>
    <col min="16" max="16" width="14.28515625" bestFit="1" customWidth="1"/>
  </cols>
  <sheetData>
    <row r="7" spans="1:16" ht="28.5" x14ac:dyDescent="0.45">
      <c r="C7" s="219" t="s">
        <v>0</v>
      </c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</row>
    <row r="8" spans="1:16" x14ac:dyDescent="0.25"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</row>
    <row r="9" spans="1:16" x14ac:dyDescent="0.25">
      <c r="C9" s="220" t="s">
        <v>152</v>
      </c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60"/>
    </row>
    <row r="10" spans="1:16" x14ac:dyDescent="0.25">
      <c r="C10" s="44" t="s">
        <v>136</v>
      </c>
      <c r="D10" s="44"/>
      <c r="E10" s="44"/>
      <c r="F10" s="45" t="s">
        <v>100</v>
      </c>
      <c r="G10" s="45"/>
      <c r="H10" s="46">
        <v>8</v>
      </c>
      <c r="I10" s="44"/>
      <c r="J10" s="47"/>
      <c r="K10" s="45" t="s">
        <v>101</v>
      </c>
      <c r="L10" s="44"/>
      <c r="M10" s="45" t="s">
        <v>102</v>
      </c>
      <c r="N10" s="46">
        <v>8</v>
      </c>
      <c r="O10" s="44"/>
      <c r="P10" s="44"/>
    </row>
    <row r="11" spans="1:16" x14ac:dyDescent="0.25">
      <c r="C11" s="224" t="s">
        <v>166</v>
      </c>
      <c r="D11" s="224"/>
      <c r="E11" s="224"/>
      <c r="F11" s="45" t="s">
        <v>99</v>
      </c>
      <c r="G11" s="45"/>
      <c r="H11" s="44"/>
      <c r="I11" s="44"/>
      <c r="J11" s="47"/>
      <c r="K11" s="224" t="s">
        <v>166</v>
      </c>
      <c r="L11" s="224"/>
      <c r="M11" s="45" t="s">
        <v>5</v>
      </c>
      <c r="N11" s="44" t="s">
        <v>42</v>
      </c>
      <c r="O11" s="44"/>
      <c r="P11" s="44"/>
    </row>
    <row r="12" spans="1:16" ht="15.75" thickBot="1" x14ac:dyDescent="0.3">
      <c r="C12" s="218" t="s">
        <v>6</v>
      </c>
      <c r="D12" s="218"/>
      <c r="E12" s="218"/>
      <c r="F12" s="218"/>
      <c r="G12" s="218"/>
      <c r="H12" s="218"/>
      <c r="I12" s="218"/>
      <c r="J12" s="47"/>
      <c r="K12" s="225" t="s">
        <v>7</v>
      </c>
      <c r="L12" s="225"/>
      <c r="M12" s="225"/>
      <c r="N12" s="225"/>
      <c r="O12" s="225"/>
      <c r="P12" s="225"/>
    </row>
    <row r="13" spans="1:16" x14ac:dyDescent="0.25">
      <c r="C13" s="48" t="s">
        <v>38</v>
      </c>
      <c r="D13" s="48" t="s">
        <v>184</v>
      </c>
      <c r="E13" s="48" t="s">
        <v>39</v>
      </c>
      <c r="F13" s="48" t="s">
        <v>9</v>
      </c>
      <c r="G13" s="48"/>
      <c r="H13" s="49" t="s">
        <v>40</v>
      </c>
      <c r="I13" s="50" t="s">
        <v>15</v>
      </c>
      <c r="J13" s="47"/>
      <c r="K13" s="61" t="s">
        <v>38</v>
      </c>
      <c r="L13" s="61" t="s">
        <v>39</v>
      </c>
      <c r="M13" s="61" t="s">
        <v>9</v>
      </c>
      <c r="N13" s="62" t="s">
        <v>40</v>
      </c>
      <c r="O13" s="62" t="s">
        <v>41</v>
      </c>
      <c r="P13" s="63" t="s">
        <v>15</v>
      </c>
    </row>
    <row r="14" spans="1:16" x14ac:dyDescent="0.25">
      <c r="A14" t="s">
        <v>223</v>
      </c>
      <c r="B14" t="s">
        <v>224</v>
      </c>
      <c r="C14" s="212" t="s">
        <v>13</v>
      </c>
      <c r="D14" s="212"/>
      <c r="E14" s="212"/>
      <c r="F14" s="212"/>
      <c r="G14" s="212"/>
      <c r="H14" s="212"/>
      <c r="I14" s="212"/>
      <c r="J14" s="47"/>
      <c r="K14" s="212" t="s">
        <v>13</v>
      </c>
      <c r="L14" s="212"/>
      <c r="M14" s="212"/>
      <c r="N14" s="212"/>
      <c r="O14" s="212"/>
      <c r="P14" s="212"/>
    </row>
    <row r="15" spans="1:16" x14ac:dyDescent="0.25">
      <c r="A15" t="s">
        <v>221</v>
      </c>
      <c r="B15">
        <v>55</v>
      </c>
      <c r="C15">
        <v>1</v>
      </c>
      <c r="D15" s="51" t="s">
        <v>185</v>
      </c>
      <c r="E15" s="51">
        <v>48</v>
      </c>
      <c r="F15" s="51">
        <v>24</v>
      </c>
      <c r="G15" s="51">
        <v>8</v>
      </c>
      <c r="H15" s="52">
        <v>15360</v>
      </c>
      <c r="I15" s="52">
        <f>F15*H10*H15</f>
        <v>2949120</v>
      </c>
      <c r="J15" s="47"/>
      <c r="K15" s="51"/>
      <c r="L15" s="51"/>
      <c r="M15" s="51"/>
      <c r="N15" s="52"/>
      <c r="O15" s="56"/>
      <c r="P15" s="55"/>
    </row>
    <row r="16" spans="1:16" x14ac:dyDescent="0.25">
      <c r="A16" t="s">
        <v>221</v>
      </c>
      <c r="B16">
        <v>56</v>
      </c>
      <c r="C16" s="51">
        <v>1</v>
      </c>
      <c r="D16" s="51" t="s">
        <v>185</v>
      </c>
      <c r="E16" s="51">
        <v>48</v>
      </c>
      <c r="F16" s="51">
        <v>24</v>
      </c>
      <c r="G16" s="51">
        <v>8</v>
      </c>
      <c r="H16" s="52">
        <v>15360</v>
      </c>
      <c r="I16" s="52" t="e">
        <f>F16*#REF!*H16</f>
        <v>#REF!</v>
      </c>
      <c r="J16" s="47"/>
      <c r="K16" s="51"/>
      <c r="L16" s="51"/>
      <c r="M16" s="51"/>
      <c r="N16" s="52"/>
      <c r="O16" s="56"/>
      <c r="P16" s="55"/>
    </row>
    <row r="17" spans="1:16" x14ac:dyDescent="0.25">
      <c r="A17" t="s">
        <v>221</v>
      </c>
      <c r="B17">
        <v>57</v>
      </c>
      <c r="C17" s="51">
        <v>1</v>
      </c>
      <c r="D17" s="51" t="s">
        <v>185</v>
      </c>
      <c r="E17" s="51">
        <v>48</v>
      </c>
      <c r="F17" s="51">
        <v>24</v>
      </c>
      <c r="G17" s="51">
        <v>8</v>
      </c>
      <c r="H17" s="52">
        <v>15360</v>
      </c>
      <c r="I17" s="52" t="e">
        <f>F17*#REF!*H17</f>
        <v>#REF!</v>
      </c>
      <c r="J17" s="47"/>
      <c r="K17" s="53"/>
      <c r="L17" s="53"/>
      <c r="M17" s="54"/>
      <c r="N17" s="55"/>
      <c r="O17" s="56">
        <v>0</v>
      </c>
      <c r="P17" s="55"/>
    </row>
    <row r="18" spans="1:16" x14ac:dyDescent="0.25">
      <c r="A18" t="s">
        <v>221</v>
      </c>
      <c r="B18">
        <v>58</v>
      </c>
      <c r="C18" s="51">
        <v>1</v>
      </c>
      <c r="D18" s="51" t="s">
        <v>185</v>
      </c>
      <c r="E18" s="51">
        <v>48</v>
      </c>
      <c r="F18" s="51">
        <v>24</v>
      </c>
      <c r="G18" s="51">
        <v>8</v>
      </c>
      <c r="H18" s="52">
        <v>15360</v>
      </c>
      <c r="I18" s="52" t="e">
        <f>F18*#REF!*H18</f>
        <v>#REF!</v>
      </c>
      <c r="J18" s="47"/>
      <c r="K18" s="53"/>
      <c r="L18" s="53"/>
      <c r="M18" s="54"/>
      <c r="N18" s="55"/>
      <c r="O18" s="56">
        <v>0</v>
      </c>
      <c r="P18" s="55"/>
    </row>
    <row r="19" spans="1:16" x14ac:dyDescent="0.25">
      <c r="A19" t="s">
        <v>221</v>
      </c>
      <c r="B19">
        <v>59</v>
      </c>
      <c r="C19" s="51">
        <v>1</v>
      </c>
      <c r="D19" s="51" t="s">
        <v>185</v>
      </c>
      <c r="E19" s="51">
        <v>48</v>
      </c>
      <c r="F19" s="51">
        <v>24</v>
      </c>
      <c r="G19" s="51">
        <v>8</v>
      </c>
      <c r="H19" s="52">
        <v>15360</v>
      </c>
      <c r="I19" s="52" t="e">
        <f>F19*#REF!*H19</f>
        <v>#REF!</v>
      </c>
      <c r="J19" s="47"/>
      <c r="K19" s="53"/>
      <c r="L19" s="53"/>
      <c r="M19" s="54"/>
      <c r="N19" s="55"/>
      <c r="O19" s="56">
        <v>0</v>
      </c>
      <c r="P19" s="55"/>
    </row>
    <row r="20" spans="1:16" x14ac:dyDescent="0.25">
      <c r="A20" t="s">
        <v>221</v>
      </c>
      <c r="B20">
        <v>60</v>
      </c>
      <c r="C20" s="51">
        <v>1</v>
      </c>
      <c r="D20" s="51" t="s">
        <v>185</v>
      </c>
      <c r="E20" s="51">
        <v>48</v>
      </c>
      <c r="F20" s="51">
        <v>24</v>
      </c>
      <c r="G20" s="51">
        <v>8</v>
      </c>
      <c r="H20" s="52">
        <v>15360</v>
      </c>
      <c r="I20" s="52" t="e">
        <f>F20*#REF!*H20</f>
        <v>#REF!</v>
      </c>
      <c r="J20" s="47"/>
      <c r="K20" s="53"/>
      <c r="L20" s="53"/>
      <c r="M20" s="54"/>
      <c r="N20" s="55"/>
      <c r="O20" s="56">
        <v>0</v>
      </c>
      <c r="P20" s="55"/>
    </row>
    <row r="21" spans="1:16" x14ac:dyDescent="0.25">
      <c r="A21" t="s">
        <v>221</v>
      </c>
      <c r="B21">
        <v>61</v>
      </c>
      <c r="C21" s="51">
        <v>1</v>
      </c>
      <c r="D21" s="51" t="s">
        <v>185</v>
      </c>
      <c r="E21" s="51">
        <v>48</v>
      </c>
      <c r="F21" s="51">
        <v>24</v>
      </c>
      <c r="G21" s="51">
        <v>8</v>
      </c>
      <c r="H21" s="52">
        <v>15360</v>
      </c>
      <c r="I21" s="52" t="e">
        <f>F21*#REF!*H21</f>
        <v>#REF!</v>
      </c>
      <c r="J21" s="47"/>
      <c r="K21" s="53"/>
      <c r="L21" s="53"/>
      <c r="M21" s="54"/>
      <c r="N21" s="55"/>
      <c r="O21" s="56">
        <v>0</v>
      </c>
      <c r="P21" s="55"/>
    </row>
    <row r="22" spans="1:16" x14ac:dyDescent="0.25">
      <c r="A22" t="s">
        <v>221</v>
      </c>
      <c r="B22">
        <v>54</v>
      </c>
      <c r="C22" s="51">
        <v>1</v>
      </c>
      <c r="D22" s="51" t="s">
        <v>186</v>
      </c>
      <c r="E22" s="51">
        <v>44</v>
      </c>
      <c r="F22" s="51">
        <v>22</v>
      </c>
      <c r="G22" s="51">
        <v>20</v>
      </c>
      <c r="H22" s="52">
        <v>25520</v>
      </c>
      <c r="I22" s="57" t="e">
        <f>F22*#REF!*H22</f>
        <v>#REF!</v>
      </c>
      <c r="J22" s="47"/>
      <c r="K22" s="51"/>
      <c r="L22" s="51"/>
      <c r="M22" s="51"/>
      <c r="N22" s="52"/>
      <c r="O22" s="56"/>
      <c r="P22" s="55"/>
    </row>
  </sheetData>
  <mergeCells count="8">
    <mergeCell ref="C14:I14"/>
    <mergeCell ref="K14:P14"/>
    <mergeCell ref="C12:I12"/>
    <mergeCell ref="C7:P7"/>
    <mergeCell ref="C9:O9"/>
    <mergeCell ref="C11:E11"/>
    <mergeCell ref="K11:L11"/>
    <mergeCell ref="K12:P1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O23"/>
  <sheetViews>
    <sheetView showGridLines="0" topLeftCell="A14" workbookViewId="0">
      <selection activeCell="A16" sqref="A16:G23"/>
    </sheetView>
  </sheetViews>
  <sheetFormatPr defaultRowHeight="15" x14ac:dyDescent="0.25"/>
  <cols>
    <col min="3" max="3" width="20.85546875" customWidth="1"/>
    <col min="4" max="4" width="13.140625" bestFit="1" customWidth="1"/>
    <col min="7" max="7" width="11.7109375" bestFit="1" customWidth="1"/>
    <col min="8" max="8" width="14.28515625" bestFit="1" customWidth="1"/>
    <col min="10" max="10" width="26.7109375" customWidth="1"/>
    <col min="11" max="11" width="13.140625" bestFit="1" customWidth="1"/>
    <col min="14" max="14" width="16.5703125" customWidth="1"/>
    <col min="15" max="15" width="14.28515625" bestFit="1" customWidth="1"/>
  </cols>
  <sheetData>
    <row r="8" spans="1:15" ht="28.5" x14ac:dyDescent="0.45">
      <c r="C8" s="219"/>
      <c r="D8" s="219"/>
      <c r="E8" s="219"/>
      <c r="F8" s="219"/>
      <c r="G8" s="219"/>
      <c r="H8" s="219"/>
      <c r="I8" s="219"/>
      <c r="J8" s="219"/>
      <c r="K8" s="219"/>
      <c r="L8" s="219"/>
      <c r="M8" s="219"/>
      <c r="N8" s="219"/>
      <c r="O8" s="219"/>
    </row>
    <row r="9" spans="1:15" x14ac:dyDescent="0.25"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</row>
    <row r="10" spans="1:15" x14ac:dyDescent="0.25">
      <c r="C10" s="220"/>
      <c r="D10" s="220"/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88"/>
    </row>
    <row r="11" spans="1:15" x14ac:dyDescent="0.25">
      <c r="C11" s="44"/>
      <c r="D11" s="44"/>
      <c r="E11" s="45" t="s">
        <v>100</v>
      </c>
      <c r="F11" s="45"/>
      <c r="G11" s="46">
        <v>8</v>
      </c>
      <c r="H11" s="44"/>
      <c r="I11" s="47"/>
      <c r="J11" s="45" t="s">
        <v>101</v>
      </c>
      <c r="K11" s="44"/>
      <c r="L11" s="45" t="s">
        <v>102</v>
      </c>
      <c r="M11" s="46">
        <v>8</v>
      </c>
      <c r="N11" s="44"/>
      <c r="O11" s="44"/>
    </row>
    <row r="12" spans="1:15" x14ac:dyDescent="0.25">
      <c r="C12" s="224"/>
      <c r="D12" s="224"/>
      <c r="E12" s="45" t="s">
        <v>99</v>
      </c>
      <c r="F12" s="45"/>
      <c r="G12" s="44"/>
      <c r="H12" s="44"/>
      <c r="I12" s="47"/>
      <c r="J12" s="224" t="s">
        <v>129</v>
      </c>
      <c r="K12" s="224"/>
      <c r="L12" s="45" t="s">
        <v>5</v>
      </c>
      <c r="M12" s="44" t="s">
        <v>42</v>
      </c>
      <c r="N12" s="44"/>
      <c r="O12" s="44"/>
    </row>
    <row r="13" spans="1:15" ht="15.75" thickBot="1" x14ac:dyDescent="0.3">
      <c r="C13" s="218"/>
      <c r="D13" s="218"/>
      <c r="E13" s="218"/>
      <c r="F13" s="218"/>
      <c r="G13" s="218"/>
      <c r="H13" s="218"/>
      <c r="I13" s="47"/>
      <c r="J13" s="225" t="s">
        <v>7</v>
      </c>
      <c r="K13" s="225"/>
      <c r="L13" s="225"/>
      <c r="M13" s="225"/>
      <c r="N13" s="225"/>
      <c r="O13" s="225"/>
    </row>
    <row r="14" spans="1:15" x14ac:dyDescent="0.25">
      <c r="C14" s="48" t="s">
        <v>184</v>
      </c>
      <c r="D14" s="48" t="s">
        <v>39</v>
      </c>
      <c r="E14" s="48" t="s">
        <v>9</v>
      </c>
      <c r="F14" s="48"/>
      <c r="G14" s="49" t="s">
        <v>40</v>
      </c>
      <c r="H14" s="50" t="s">
        <v>15</v>
      </c>
      <c r="I14" s="47"/>
      <c r="J14" s="61" t="s">
        <v>38</v>
      </c>
      <c r="K14" s="61" t="s">
        <v>39</v>
      </c>
      <c r="L14" s="61" t="s">
        <v>9</v>
      </c>
      <c r="M14" s="62" t="s">
        <v>40</v>
      </c>
      <c r="N14" s="62" t="s">
        <v>41</v>
      </c>
      <c r="O14" s="63" t="s">
        <v>15</v>
      </c>
    </row>
    <row r="15" spans="1:15" x14ac:dyDescent="0.25">
      <c r="A15" t="s">
        <v>223</v>
      </c>
      <c r="B15" t="s">
        <v>225</v>
      </c>
      <c r="C15" s="212"/>
      <c r="D15" s="212"/>
      <c r="E15" s="212"/>
      <c r="F15" s="212"/>
      <c r="G15" s="212"/>
      <c r="H15" s="212"/>
      <c r="I15" s="47"/>
      <c r="J15" s="212" t="s">
        <v>13</v>
      </c>
      <c r="K15" s="212"/>
      <c r="L15" s="212"/>
      <c r="M15" s="212"/>
      <c r="N15" s="212"/>
      <c r="O15" s="212"/>
    </row>
    <row r="16" spans="1:15" x14ac:dyDescent="0.25">
      <c r="A16" t="s">
        <v>221</v>
      </c>
      <c r="B16">
        <v>55</v>
      </c>
      <c r="C16" s="51" t="s">
        <v>222</v>
      </c>
      <c r="D16" s="51">
        <v>2</v>
      </c>
      <c r="E16" s="51">
        <v>24</v>
      </c>
      <c r="F16" s="51">
        <v>8</v>
      </c>
      <c r="G16" s="52">
        <v>10400</v>
      </c>
      <c r="H16" s="52">
        <f>D16*G11*G16</f>
        <v>166400</v>
      </c>
      <c r="I16" s="47"/>
      <c r="J16" s="51"/>
      <c r="K16" s="51"/>
      <c r="L16" s="51"/>
      <c r="M16" s="52"/>
      <c r="N16" s="56"/>
      <c r="O16" s="55"/>
    </row>
    <row r="17" spans="1:15" x14ac:dyDescent="0.25">
      <c r="A17" t="s">
        <v>221</v>
      </c>
      <c r="B17">
        <v>56</v>
      </c>
      <c r="C17" s="51" t="s">
        <v>222</v>
      </c>
      <c r="D17" s="51">
        <v>2</v>
      </c>
      <c r="E17" s="51">
        <v>24</v>
      </c>
      <c r="F17" s="51">
        <v>8</v>
      </c>
      <c r="G17" s="52">
        <v>10400</v>
      </c>
      <c r="H17" s="52" t="e">
        <f>D17*#REF!*G17</f>
        <v>#REF!</v>
      </c>
      <c r="I17" s="47"/>
      <c r="J17" s="51"/>
      <c r="K17" s="51"/>
      <c r="L17" s="51"/>
      <c r="M17" s="52"/>
      <c r="N17" s="56"/>
      <c r="O17" s="55"/>
    </row>
    <row r="18" spans="1:15" x14ac:dyDescent="0.25">
      <c r="A18" t="s">
        <v>221</v>
      </c>
      <c r="B18">
        <v>57</v>
      </c>
      <c r="C18" s="51" t="s">
        <v>222</v>
      </c>
      <c r="D18" s="51">
        <v>2</v>
      </c>
      <c r="E18" s="51">
        <v>24</v>
      </c>
      <c r="F18" s="51">
        <v>8</v>
      </c>
      <c r="G18" s="52">
        <v>10400</v>
      </c>
      <c r="H18" s="52" t="e">
        <f>D18*#REF!*G18</f>
        <v>#REF!</v>
      </c>
      <c r="I18" s="47"/>
      <c r="J18" s="53"/>
      <c r="K18" s="53"/>
      <c r="L18" s="54"/>
      <c r="M18" s="55"/>
      <c r="N18" s="56">
        <v>0</v>
      </c>
      <c r="O18" s="55"/>
    </row>
    <row r="19" spans="1:15" x14ac:dyDescent="0.25">
      <c r="A19" t="s">
        <v>221</v>
      </c>
      <c r="B19">
        <v>58</v>
      </c>
      <c r="C19" s="51" t="s">
        <v>222</v>
      </c>
      <c r="D19" s="51">
        <v>2</v>
      </c>
      <c r="E19" s="51">
        <v>24</v>
      </c>
      <c r="F19" s="51">
        <v>8</v>
      </c>
      <c r="G19" s="52">
        <v>10400</v>
      </c>
      <c r="H19" s="52" t="e">
        <f>D19*#REF!*G19</f>
        <v>#REF!</v>
      </c>
      <c r="I19" s="47"/>
      <c r="J19" s="53"/>
      <c r="K19" s="53"/>
      <c r="L19" s="54"/>
      <c r="M19" s="55"/>
      <c r="N19" s="56">
        <v>0</v>
      </c>
      <c r="O19" s="55"/>
    </row>
    <row r="20" spans="1:15" x14ac:dyDescent="0.25">
      <c r="A20" t="s">
        <v>221</v>
      </c>
      <c r="B20">
        <v>59</v>
      </c>
      <c r="C20" s="51" t="s">
        <v>222</v>
      </c>
      <c r="D20" s="51">
        <v>2</v>
      </c>
      <c r="E20" s="51">
        <v>24</v>
      </c>
      <c r="F20" s="51">
        <v>8</v>
      </c>
      <c r="G20" s="52">
        <v>10400</v>
      </c>
      <c r="H20" s="52" t="e">
        <f>D20*#REF!*G20</f>
        <v>#REF!</v>
      </c>
      <c r="I20" s="47"/>
      <c r="J20" s="53"/>
      <c r="K20" s="53"/>
      <c r="L20" s="54"/>
      <c r="M20" s="55"/>
      <c r="N20" s="56">
        <v>0</v>
      </c>
      <c r="O20" s="55"/>
    </row>
    <row r="21" spans="1:15" x14ac:dyDescent="0.25">
      <c r="A21" t="s">
        <v>221</v>
      </c>
      <c r="B21">
        <v>60</v>
      </c>
      <c r="C21" s="51" t="s">
        <v>222</v>
      </c>
      <c r="D21" s="51">
        <v>2</v>
      </c>
      <c r="E21" s="51">
        <v>24</v>
      </c>
      <c r="F21" s="51">
        <v>8</v>
      </c>
      <c r="G21" s="52">
        <v>10400</v>
      </c>
      <c r="H21" s="52" t="e">
        <f>D21*#REF!*G21</f>
        <v>#REF!</v>
      </c>
      <c r="I21" s="47"/>
      <c r="J21" s="53"/>
      <c r="K21" s="53"/>
      <c r="L21" s="54"/>
      <c r="M21" s="55"/>
      <c r="N21" s="56">
        <v>0</v>
      </c>
      <c r="O21" s="55"/>
    </row>
    <row r="22" spans="1:15" x14ac:dyDescent="0.25">
      <c r="A22" t="s">
        <v>221</v>
      </c>
      <c r="B22">
        <v>61</v>
      </c>
      <c r="C22" s="51" t="s">
        <v>222</v>
      </c>
      <c r="D22" s="51">
        <v>2</v>
      </c>
      <c r="E22" s="51">
        <v>24</v>
      </c>
      <c r="F22" s="51">
        <v>8</v>
      </c>
      <c r="G22" s="52">
        <v>10400</v>
      </c>
      <c r="H22" s="52" t="e">
        <f>D22*#REF!*G22</f>
        <v>#REF!</v>
      </c>
      <c r="I22" s="47"/>
      <c r="J22" s="53"/>
      <c r="K22" s="53"/>
      <c r="L22" s="54"/>
      <c r="M22" s="55"/>
      <c r="N22" s="56">
        <v>0</v>
      </c>
      <c r="O22" s="55"/>
    </row>
    <row r="23" spans="1:15" x14ac:dyDescent="0.25">
      <c r="A23" t="s">
        <v>221</v>
      </c>
      <c r="B23">
        <v>54</v>
      </c>
      <c r="C23" s="194" t="s">
        <v>186</v>
      </c>
      <c r="D23" s="194">
        <v>2</v>
      </c>
      <c r="E23" s="51">
        <v>22</v>
      </c>
      <c r="F23" s="51">
        <v>20</v>
      </c>
      <c r="G23" s="52">
        <v>33600</v>
      </c>
      <c r="H23" s="52" t="e">
        <f>D23*#REF!*G23</f>
        <v>#REF!</v>
      </c>
      <c r="I23" s="47"/>
      <c r="J23" s="51"/>
      <c r="K23" s="51"/>
      <c r="L23" s="51"/>
      <c r="M23" s="52"/>
      <c r="N23" s="56"/>
      <c r="O23" s="55"/>
    </row>
  </sheetData>
  <mergeCells count="8">
    <mergeCell ref="C8:O8"/>
    <mergeCell ref="C10:N10"/>
    <mergeCell ref="C13:H13"/>
    <mergeCell ref="J13:O13"/>
    <mergeCell ref="C15:H15"/>
    <mergeCell ref="J15:O15"/>
    <mergeCell ref="C12:D12"/>
    <mergeCell ref="J12:K1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P144"/>
  <sheetViews>
    <sheetView showGridLines="0" topLeftCell="A17" zoomScaleNormal="100" workbookViewId="0">
      <selection activeCell="F138" sqref="F138"/>
    </sheetView>
  </sheetViews>
  <sheetFormatPr defaultRowHeight="15" x14ac:dyDescent="0.25"/>
  <cols>
    <col min="1" max="1" width="49.5703125" bestFit="1" customWidth="1"/>
    <col min="2" max="2" width="19.5703125" customWidth="1"/>
    <col min="3" max="3" width="14.42578125" bestFit="1" customWidth="1"/>
    <col min="4" max="4" width="11.5703125" bestFit="1" customWidth="1"/>
    <col min="5" max="5" width="12.140625" bestFit="1" customWidth="1"/>
    <col min="6" max="6" width="9.5703125" bestFit="1" customWidth="1"/>
    <col min="7" max="7" width="14.28515625" bestFit="1" customWidth="1"/>
    <col min="9" max="9" width="19" customWidth="1"/>
    <col min="10" max="10" width="16.5703125" bestFit="1" customWidth="1"/>
    <col min="11" max="11" width="16.5703125" customWidth="1"/>
    <col min="12" max="12" width="10.5703125" bestFit="1" customWidth="1"/>
    <col min="13" max="13" width="10.5703125" customWidth="1"/>
    <col min="14" max="14" width="12.140625" customWidth="1"/>
    <col min="15" max="15" width="23.28515625" customWidth="1"/>
  </cols>
  <sheetData>
    <row r="8" spans="1:16" ht="28.5" x14ac:dyDescent="0.45">
      <c r="A8" s="219" t="s">
        <v>0</v>
      </c>
      <c r="B8" s="219"/>
      <c r="C8" s="219"/>
      <c r="D8" s="219"/>
      <c r="E8" s="219"/>
      <c r="F8" s="219"/>
      <c r="G8" s="219"/>
      <c r="H8" s="219"/>
      <c r="I8" s="219"/>
      <c r="J8" s="219"/>
      <c r="K8" s="219"/>
      <c r="L8" s="219"/>
      <c r="M8" s="219"/>
      <c r="N8" s="219"/>
      <c r="O8" s="18"/>
    </row>
    <row r="9" spans="1:16" x14ac:dyDescent="0.25">
      <c r="A9" s="220" t="s">
        <v>159</v>
      </c>
      <c r="B9" s="220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6"/>
    </row>
    <row r="10" spans="1:16" x14ac:dyDescent="0.25">
      <c r="A10" s="44" t="s">
        <v>136</v>
      </c>
      <c r="B10" s="45" t="s">
        <v>45</v>
      </c>
      <c r="C10" s="239">
        <v>8</v>
      </c>
      <c r="D10" s="239"/>
      <c r="E10" s="239"/>
      <c r="F10" s="239"/>
      <c r="G10" s="239"/>
      <c r="H10" s="47"/>
      <c r="I10" s="45" t="s">
        <v>101</v>
      </c>
      <c r="J10" s="45" t="s">
        <v>102</v>
      </c>
      <c r="K10" s="45"/>
      <c r="L10" s="91"/>
      <c r="M10" s="91"/>
      <c r="N10" s="44"/>
      <c r="O10" s="44"/>
      <c r="P10" s="6"/>
    </row>
    <row r="11" spans="1:16" x14ac:dyDescent="0.25">
      <c r="A11" s="72" t="s">
        <v>46</v>
      </c>
      <c r="B11" s="45" t="s">
        <v>99</v>
      </c>
      <c r="C11" s="45"/>
      <c r="D11" s="45"/>
      <c r="E11" s="45"/>
      <c r="F11" s="44"/>
      <c r="G11" s="44"/>
      <c r="H11" s="47"/>
      <c r="I11" s="72" t="s">
        <v>46</v>
      </c>
      <c r="J11" s="45" t="s">
        <v>99</v>
      </c>
      <c r="K11" s="45"/>
      <c r="L11" s="45"/>
      <c r="M11" s="45"/>
      <c r="N11" s="44"/>
      <c r="O11" s="44"/>
      <c r="P11" s="6"/>
    </row>
    <row r="12" spans="1:16" ht="15.75" thickBot="1" x14ac:dyDescent="0.3">
      <c r="A12" s="218" t="s">
        <v>6</v>
      </c>
      <c r="B12" s="218"/>
      <c r="C12" s="218"/>
      <c r="D12" s="218"/>
      <c r="E12" s="218"/>
      <c r="F12" s="218"/>
      <c r="G12" s="218"/>
      <c r="H12" s="47"/>
      <c r="I12" s="218" t="s">
        <v>7</v>
      </c>
      <c r="J12" s="218"/>
      <c r="K12" s="218"/>
      <c r="L12" s="218"/>
      <c r="M12" s="218"/>
      <c r="N12" s="218"/>
      <c r="O12" s="218"/>
      <c r="P12" s="6"/>
    </row>
    <row r="13" spans="1:16" x14ac:dyDescent="0.25">
      <c r="A13" s="2" t="s">
        <v>47</v>
      </c>
      <c r="B13" s="2" t="s">
        <v>48</v>
      </c>
      <c r="C13" s="9" t="s">
        <v>49</v>
      </c>
      <c r="D13" s="2" t="s">
        <v>50</v>
      </c>
      <c r="E13" s="9" t="s">
        <v>51</v>
      </c>
      <c r="F13" s="3" t="s">
        <v>52</v>
      </c>
      <c r="G13" s="4" t="s">
        <v>11</v>
      </c>
      <c r="H13" s="47"/>
      <c r="I13" s="48" t="s">
        <v>47</v>
      </c>
      <c r="J13" s="48" t="s">
        <v>53</v>
      </c>
      <c r="K13" s="9" t="s">
        <v>49</v>
      </c>
      <c r="L13" s="48" t="s">
        <v>50</v>
      </c>
      <c r="M13" s="9" t="s">
        <v>51</v>
      </c>
      <c r="N13" s="49" t="s">
        <v>52</v>
      </c>
      <c r="O13" s="50" t="s">
        <v>15</v>
      </c>
      <c r="P13" s="6"/>
    </row>
    <row r="14" spans="1:16" x14ac:dyDescent="0.25">
      <c r="A14" s="92" t="s">
        <v>54</v>
      </c>
      <c r="B14" s="10">
        <v>260</v>
      </c>
      <c r="C14" s="10">
        <f>B14*C10*F14</f>
        <v>2080</v>
      </c>
      <c r="D14" s="10">
        <f>B14*20%</f>
        <v>52</v>
      </c>
      <c r="E14" s="10">
        <f t="shared" ref="E14:E19" si="0">G14-C14</f>
        <v>416</v>
      </c>
      <c r="F14" s="74">
        <v>1</v>
      </c>
      <c r="G14" s="93">
        <f>(B14+D14)*C10*F14</f>
        <v>2496</v>
      </c>
      <c r="H14" s="47"/>
      <c r="I14" s="92"/>
      <c r="J14" s="10"/>
      <c r="K14" s="10"/>
      <c r="L14" s="10"/>
      <c r="M14" s="10"/>
      <c r="N14" s="74"/>
      <c r="O14" s="93"/>
      <c r="P14" s="6"/>
    </row>
    <row r="15" spans="1:16" x14ac:dyDescent="0.25">
      <c r="A15" s="92" t="s">
        <v>127</v>
      </c>
      <c r="B15" s="10">
        <v>260</v>
      </c>
      <c r="C15" s="10">
        <f>B15*4*F15</f>
        <v>1040</v>
      </c>
      <c r="D15" s="10">
        <f>B15*20%</f>
        <v>52</v>
      </c>
      <c r="E15" s="10">
        <f t="shared" si="0"/>
        <v>208</v>
      </c>
      <c r="F15" s="74">
        <v>1</v>
      </c>
      <c r="G15" s="93">
        <f>(B15+D15)*4*F15</f>
        <v>1248</v>
      </c>
      <c r="H15" s="47"/>
      <c r="I15" s="92"/>
      <c r="J15" s="10"/>
      <c r="K15" s="10"/>
      <c r="L15" s="10"/>
      <c r="M15" s="10"/>
      <c r="N15" s="74"/>
      <c r="O15" s="93"/>
      <c r="P15" s="6"/>
    </row>
    <row r="16" spans="1:16" x14ac:dyDescent="0.25">
      <c r="A16" s="92" t="s">
        <v>55</v>
      </c>
      <c r="B16" s="10">
        <v>230</v>
      </c>
      <c r="C16" s="10">
        <f>B16*C10*F16</f>
        <v>1840</v>
      </c>
      <c r="D16" s="10">
        <f t="shared" ref="D16:D17" si="1">B16*20%</f>
        <v>46</v>
      </c>
      <c r="E16" s="10">
        <f t="shared" si="0"/>
        <v>368</v>
      </c>
      <c r="F16" s="74">
        <v>1</v>
      </c>
      <c r="G16" s="93">
        <f>(B16+D16)*C10*F16</f>
        <v>2208</v>
      </c>
      <c r="H16" s="47"/>
      <c r="I16" s="92"/>
      <c r="J16" s="10"/>
      <c r="K16" s="10"/>
      <c r="L16" s="10"/>
      <c r="M16" s="10"/>
      <c r="N16" s="74"/>
      <c r="O16" s="93"/>
      <c r="P16" s="6"/>
    </row>
    <row r="17" spans="1:16" x14ac:dyDescent="0.25">
      <c r="A17" s="92" t="s">
        <v>78</v>
      </c>
      <c r="B17" s="10">
        <v>230</v>
      </c>
      <c r="C17" s="10">
        <v>1360</v>
      </c>
      <c r="D17" s="10">
        <f t="shared" si="1"/>
        <v>46</v>
      </c>
      <c r="E17" s="10">
        <f t="shared" si="0"/>
        <v>848</v>
      </c>
      <c r="F17" s="74">
        <v>1</v>
      </c>
      <c r="G17" s="93">
        <f>(B17+D17)*C10*F17</f>
        <v>2208</v>
      </c>
      <c r="H17" s="47"/>
      <c r="I17" s="92"/>
      <c r="J17" s="10"/>
      <c r="K17" s="10"/>
      <c r="L17" s="10"/>
      <c r="M17" s="10"/>
      <c r="N17" s="74"/>
      <c r="O17" s="93"/>
      <c r="P17" s="6"/>
    </row>
    <row r="18" spans="1:16" x14ac:dyDescent="0.25">
      <c r="A18" s="92" t="s">
        <v>122</v>
      </c>
      <c r="B18" s="10">
        <v>230</v>
      </c>
      <c r="C18" s="10">
        <f>B18*C10*F18</f>
        <v>1840</v>
      </c>
      <c r="D18" s="10">
        <f t="shared" ref="D18:D19" si="2">B18*20%</f>
        <v>46</v>
      </c>
      <c r="E18" s="10">
        <f t="shared" si="0"/>
        <v>368</v>
      </c>
      <c r="F18" s="74">
        <v>1</v>
      </c>
      <c r="G18" s="93">
        <f>(B18+D18)*C10*F18</f>
        <v>2208</v>
      </c>
      <c r="H18" s="47"/>
      <c r="I18" s="92"/>
      <c r="J18" s="10"/>
      <c r="K18" s="10"/>
      <c r="L18" s="10"/>
      <c r="M18" s="10"/>
      <c r="N18" s="74"/>
      <c r="O18" s="93"/>
      <c r="P18" s="6"/>
    </row>
    <row r="19" spans="1:16" x14ac:dyDescent="0.25">
      <c r="A19" s="92" t="s">
        <v>123</v>
      </c>
      <c r="B19" s="10">
        <v>230</v>
      </c>
      <c r="C19" s="10">
        <f>B19*C10*F19</f>
        <v>1840</v>
      </c>
      <c r="D19" s="10">
        <f t="shared" si="2"/>
        <v>46</v>
      </c>
      <c r="E19" s="10">
        <f t="shared" si="0"/>
        <v>368</v>
      </c>
      <c r="F19" s="74">
        <v>1</v>
      </c>
      <c r="G19" s="93">
        <f>(B19+D19)*C10*F19</f>
        <v>2208</v>
      </c>
      <c r="H19" s="47"/>
      <c r="I19" s="92"/>
      <c r="J19" s="10"/>
      <c r="K19" s="10"/>
      <c r="L19" s="10"/>
      <c r="M19" s="10"/>
      <c r="N19" s="74"/>
      <c r="O19" s="93"/>
      <c r="P19" s="6"/>
    </row>
    <row r="20" spans="1:16" x14ac:dyDescent="0.25">
      <c r="A20" s="95"/>
      <c r="B20" s="74"/>
      <c r="C20" s="96">
        <f>SUM(C14:C19)</f>
        <v>10000</v>
      </c>
      <c r="D20" s="74"/>
      <c r="E20" s="96">
        <f>SUM(E14:E19)</f>
        <v>2576</v>
      </c>
      <c r="F20" s="52"/>
      <c r="G20" s="93"/>
      <c r="H20" s="47"/>
      <c r="I20" s="83"/>
      <c r="J20" s="97"/>
      <c r="K20" s="97"/>
      <c r="L20" s="97"/>
      <c r="M20" s="97"/>
      <c r="N20" s="7"/>
      <c r="O20" s="75"/>
      <c r="P20" s="6"/>
    </row>
    <row r="21" spans="1:16" x14ac:dyDescent="0.25">
      <c r="A21" s="238" t="s">
        <v>14</v>
      </c>
      <c r="B21" s="238"/>
      <c r="C21" s="238"/>
      <c r="D21" s="238"/>
      <c r="E21" s="238"/>
      <c r="F21" s="238"/>
      <c r="G21" s="59">
        <f>SUM(G14:G20)</f>
        <v>12576</v>
      </c>
      <c r="H21" s="47"/>
      <c r="I21" s="238" t="s">
        <v>14</v>
      </c>
      <c r="J21" s="238"/>
      <c r="K21" s="238"/>
      <c r="L21" s="238"/>
      <c r="M21" s="238"/>
      <c r="N21" s="238"/>
      <c r="O21" s="59">
        <v>0</v>
      </c>
      <c r="P21" s="6"/>
    </row>
    <row r="22" spans="1:16" x14ac:dyDescent="0.25">
      <c r="A22" s="47"/>
      <c r="B22" s="47"/>
      <c r="C22" s="47"/>
      <c r="D22" s="47"/>
      <c r="E22" s="47"/>
      <c r="F22" s="47"/>
      <c r="G22" s="47"/>
      <c r="H22" s="47"/>
      <c r="I22" s="47"/>
      <c r="J22" s="213" t="s">
        <v>26</v>
      </c>
      <c r="K22" s="213"/>
      <c r="L22" s="213"/>
      <c r="M22" s="213"/>
      <c r="N22" s="213"/>
      <c r="O22" s="65"/>
      <c r="P22" s="6"/>
    </row>
    <row r="23" spans="1:16" x14ac:dyDescent="0.25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6"/>
    </row>
    <row r="24" spans="1:16" x14ac:dyDescent="0.25">
      <c r="A24" s="217" t="s">
        <v>153</v>
      </c>
      <c r="B24" s="217"/>
      <c r="C24" s="217"/>
      <c r="D24" s="217"/>
      <c r="E24" s="217"/>
      <c r="F24" s="217"/>
      <c r="G24" s="217"/>
      <c r="H24" s="217"/>
      <c r="I24" s="217"/>
      <c r="J24" s="217"/>
      <c r="K24" s="217"/>
      <c r="L24" s="217"/>
      <c r="M24" s="217"/>
      <c r="N24" s="217"/>
      <c r="O24" s="217"/>
      <c r="P24" s="6"/>
    </row>
    <row r="25" spans="1:16" x14ac:dyDescent="0.25">
      <c r="A25" s="44" t="s">
        <v>143</v>
      </c>
      <c r="B25" s="45" t="s">
        <v>45</v>
      </c>
      <c r="C25" s="45"/>
      <c r="D25" s="45">
        <v>8</v>
      </c>
      <c r="E25" s="45"/>
      <c r="F25" s="46"/>
      <c r="G25" s="44"/>
      <c r="H25" s="47"/>
      <c r="I25" s="45" t="s">
        <v>101</v>
      </c>
      <c r="J25" s="45" t="s">
        <v>102</v>
      </c>
      <c r="K25" s="45"/>
      <c r="L25" s="91"/>
      <c r="M25" s="91"/>
      <c r="N25" s="44"/>
      <c r="O25" s="44"/>
      <c r="P25" s="6"/>
    </row>
    <row r="26" spans="1:16" x14ac:dyDescent="0.25">
      <c r="A26" s="72" t="s">
        <v>46</v>
      </c>
      <c r="B26" s="45" t="s">
        <v>99</v>
      </c>
      <c r="C26" s="45"/>
      <c r="D26" s="45"/>
      <c r="E26" s="45"/>
      <c r="F26" s="44"/>
      <c r="G26" s="44"/>
      <c r="H26" s="47"/>
      <c r="I26" s="72" t="s">
        <v>46</v>
      </c>
      <c r="J26" s="45" t="s">
        <v>99</v>
      </c>
      <c r="K26" s="45"/>
      <c r="L26" s="45"/>
      <c r="M26" s="45"/>
      <c r="N26" s="44"/>
      <c r="O26" s="44"/>
      <c r="P26" s="6"/>
    </row>
    <row r="27" spans="1:16" ht="15.75" thickBot="1" x14ac:dyDescent="0.3">
      <c r="A27" s="218" t="s">
        <v>6</v>
      </c>
      <c r="B27" s="218"/>
      <c r="C27" s="218"/>
      <c r="D27" s="218"/>
      <c r="E27" s="218"/>
      <c r="F27" s="218"/>
      <c r="G27" s="218"/>
      <c r="H27" s="47"/>
      <c r="I27" s="218" t="s">
        <v>7</v>
      </c>
      <c r="J27" s="218"/>
      <c r="K27" s="218"/>
      <c r="L27" s="218"/>
      <c r="M27" s="218"/>
      <c r="N27" s="218"/>
      <c r="O27" s="218"/>
      <c r="P27" s="6"/>
    </row>
    <row r="28" spans="1:16" x14ac:dyDescent="0.25">
      <c r="A28" s="2" t="s">
        <v>47</v>
      </c>
      <c r="B28" s="2" t="s">
        <v>48</v>
      </c>
      <c r="C28" s="9" t="s">
        <v>49</v>
      </c>
      <c r="D28" s="2" t="s">
        <v>50</v>
      </c>
      <c r="E28" s="9" t="s">
        <v>51</v>
      </c>
      <c r="F28" s="3" t="s">
        <v>52</v>
      </c>
      <c r="G28" s="4" t="s">
        <v>11</v>
      </c>
      <c r="H28" s="47"/>
      <c r="I28" s="48" t="s">
        <v>47</v>
      </c>
      <c r="J28" s="48" t="s">
        <v>53</v>
      </c>
      <c r="K28" s="9" t="s">
        <v>49</v>
      </c>
      <c r="L28" s="48" t="s">
        <v>50</v>
      </c>
      <c r="M28" s="9" t="s">
        <v>51</v>
      </c>
      <c r="N28" s="49" t="s">
        <v>52</v>
      </c>
      <c r="O28" s="50" t="s">
        <v>15</v>
      </c>
      <c r="P28" s="6"/>
    </row>
    <row r="29" spans="1:16" x14ac:dyDescent="0.25">
      <c r="A29" s="92" t="s">
        <v>54</v>
      </c>
      <c r="B29" s="10">
        <v>260</v>
      </c>
      <c r="C29" s="10">
        <f>B29*D25*F29</f>
        <v>2080</v>
      </c>
      <c r="D29" s="10">
        <f>B29*20%</f>
        <v>52</v>
      </c>
      <c r="E29" s="10">
        <f t="shared" ref="E29:E34" si="3">G29-C29</f>
        <v>416</v>
      </c>
      <c r="F29" s="74">
        <v>1</v>
      </c>
      <c r="G29" s="93">
        <f>(B29+D29)*D25*F29</f>
        <v>2496</v>
      </c>
      <c r="H29" s="47"/>
      <c r="I29" s="92"/>
      <c r="J29" s="10"/>
      <c r="K29" s="10"/>
      <c r="L29" s="10"/>
      <c r="M29" s="10"/>
      <c r="N29" s="74"/>
      <c r="O29" s="93"/>
      <c r="P29" s="6"/>
    </row>
    <row r="30" spans="1:16" x14ac:dyDescent="0.25">
      <c r="A30" s="92" t="s">
        <v>127</v>
      </c>
      <c r="B30" s="10">
        <v>260</v>
      </c>
      <c r="C30" s="10">
        <f>B30*4*F30</f>
        <v>1040</v>
      </c>
      <c r="D30" s="10">
        <f>B30*20%</f>
        <v>52</v>
      </c>
      <c r="E30" s="10">
        <f t="shared" si="3"/>
        <v>208</v>
      </c>
      <c r="F30" s="74">
        <v>1</v>
      </c>
      <c r="G30" s="93">
        <f>(B30+D30)*4*F30</f>
        <v>1248</v>
      </c>
      <c r="H30" s="47"/>
      <c r="I30" s="92"/>
      <c r="J30" s="10"/>
      <c r="K30" s="10"/>
      <c r="L30" s="10"/>
      <c r="M30" s="10"/>
      <c r="N30" s="74"/>
      <c r="O30" s="93"/>
      <c r="P30" s="6"/>
    </row>
    <row r="31" spans="1:16" x14ac:dyDescent="0.25">
      <c r="A31" s="92" t="s">
        <v>55</v>
      </c>
      <c r="B31" s="10">
        <v>230</v>
      </c>
      <c r="C31" s="10">
        <f>B31*D25*F31</f>
        <v>1840</v>
      </c>
      <c r="D31" s="10">
        <f t="shared" ref="D31:D34" si="4">B31*20%</f>
        <v>46</v>
      </c>
      <c r="E31" s="10">
        <f t="shared" si="3"/>
        <v>368</v>
      </c>
      <c r="F31" s="74">
        <v>1</v>
      </c>
      <c r="G31" s="93">
        <f>(B31+D31)*D25*F31</f>
        <v>2208</v>
      </c>
      <c r="H31" s="47"/>
      <c r="I31" s="92"/>
      <c r="J31" s="10"/>
      <c r="K31" s="10"/>
      <c r="L31" s="10"/>
      <c r="M31" s="10"/>
      <c r="N31" s="74"/>
      <c r="O31" s="93"/>
      <c r="P31" s="6"/>
    </row>
    <row r="32" spans="1:16" x14ac:dyDescent="0.25">
      <c r="A32" s="92" t="s">
        <v>60</v>
      </c>
      <c r="B32" s="10">
        <v>230</v>
      </c>
      <c r="C32" s="10">
        <f>B32*D25*F32</f>
        <v>1840</v>
      </c>
      <c r="D32" s="10">
        <f t="shared" si="4"/>
        <v>46</v>
      </c>
      <c r="E32" s="10">
        <f t="shared" si="3"/>
        <v>368</v>
      </c>
      <c r="F32" s="74">
        <v>1</v>
      </c>
      <c r="G32" s="93">
        <f>(B32+D32)*D25*F32</f>
        <v>2208</v>
      </c>
      <c r="H32" s="47"/>
      <c r="I32" s="92"/>
      <c r="J32" s="10"/>
      <c r="K32" s="10"/>
      <c r="L32" s="10"/>
      <c r="M32" s="10"/>
      <c r="N32" s="74"/>
      <c r="O32" s="93"/>
      <c r="P32" s="6"/>
    </row>
    <row r="33" spans="1:16" x14ac:dyDescent="0.25">
      <c r="A33" s="92" t="s">
        <v>122</v>
      </c>
      <c r="B33" s="10">
        <v>230</v>
      </c>
      <c r="C33" s="10">
        <f>B33*D25*F33</f>
        <v>1840</v>
      </c>
      <c r="D33" s="10">
        <f t="shared" si="4"/>
        <v>46</v>
      </c>
      <c r="E33" s="10">
        <f t="shared" si="3"/>
        <v>368</v>
      </c>
      <c r="F33" s="74">
        <v>1</v>
      </c>
      <c r="G33" s="93">
        <f>(B33+D33)*D25*F33</f>
        <v>2208</v>
      </c>
      <c r="H33" s="47"/>
      <c r="I33" s="92"/>
      <c r="J33" s="10"/>
      <c r="K33" s="10"/>
      <c r="L33" s="10"/>
      <c r="M33" s="10"/>
      <c r="N33" s="74"/>
      <c r="O33" s="93"/>
      <c r="P33" s="6"/>
    </row>
    <row r="34" spans="1:16" x14ac:dyDescent="0.25">
      <c r="A34" s="92" t="s">
        <v>123</v>
      </c>
      <c r="B34" s="10">
        <v>230</v>
      </c>
      <c r="C34" s="10">
        <f>B34*D25*F34</f>
        <v>1840</v>
      </c>
      <c r="D34" s="10">
        <f t="shared" si="4"/>
        <v>46</v>
      </c>
      <c r="E34" s="10">
        <f t="shared" si="3"/>
        <v>368</v>
      </c>
      <c r="F34" s="74">
        <v>1</v>
      </c>
      <c r="G34" s="93">
        <f>(B34+D34)*D25*F34</f>
        <v>2208</v>
      </c>
      <c r="H34" s="47"/>
      <c r="I34" s="92"/>
      <c r="J34" s="10"/>
      <c r="K34" s="10"/>
      <c r="L34" s="10"/>
      <c r="M34" s="10"/>
      <c r="N34" s="74"/>
      <c r="O34" s="93"/>
      <c r="P34" s="6"/>
    </row>
    <row r="35" spans="1:16" x14ac:dyDescent="0.25">
      <c r="A35" s="95"/>
      <c r="B35" s="74"/>
      <c r="C35" s="96">
        <f>SUM(C29:C34)</f>
        <v>10480</v>
      </c>
      <c r="D35" s="74"/>
      <c r="E35" s="96">
        <f>SUM(E29:E34)</f>
        <v>2096</v>
      </c>
      <c r="F35" s="52"/>
      <c r="G35" s="93"/>
      <c r="H35" s="47"/>
      <c r="I35" s="83"/>
      <c r="J35" s="97"/>
      <c r="K35" s="97"/>
      <c r="L35" s="97"/>
      <c r="M35" s="97"/>
      <c r="N35" s="7"/>
      <c r="O35" s="75"/>
      <c r="P35" s="6"/>
    </row>
    <row r="36" spans="1:16" x14ac:dyDescent="0.25">
      <c r="A36" s="238" t="s">
        <v>14</v>
      </c>
      <c r="B36" s="238"/>
      <c r="C36" s="238"/>
      <c r="D36" s="238"/>
      <c r="E36" s="238"/>
      <c r="F36" s="238"/>
      <c r="G36" s="59">
        <f>SUM(G29:G35)</f>
        <v>12576</v>
      </c>
      <c r="H36" s="47"/>
      <c r="I36" s="238" t="s">
        <v>14</v>
      </c>
      <c r="J36" s="238"/>
      <c r="K36" s="238"/>
      <c r="L36" s="238"/>
      <c r="M36" s="238"/>
      <c r="N36" s="238"/>
      <c r="O36" s="59">
        <v>0</v>
      </c>
      <c r="P36" s="6"/>
    </row>
    <row r="37" spans="1:16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213" t="s">
        <v>26</v>
      </c>
      <c r="K37" s="213"/>
      <c r="L37" s="213"/>
      <c r="M37" s="213"/>
      <c r="N37" s="213"/>
      <c r="O37" s="65"/>
      <c r="P37" s="6"/>
    </row>
    <row r="38" spans="1:16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66"/>
      <c r="K38" s="66"/>
      <c r="L38" s="66"/>
      <c r="M38" s="66"/>
      <c r="N38" s="66"/>
      <c r="O38" s="47"/>
      <c r="P38" s="6"/>
    </row>
    <row r="39" spans="1:16" x14ac:dyDescent="0.25">
      <c r="A39" s="217" t="s">
        <v>161</v>
      </c>
      <c r="B39" s="217"/>
      <c r="C39" s="217"/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17"/>
      <c r="P39" s="6"/>
    </row>
    <row r="40" spans="1:16" x14ac:dyDescent="0.25">
      <c r="A40" s="44" t="s">
        <v>144</v>
      </c>
      <c r="B40" s="45" t="s">
        <v>44</v>
      </c>
      <c r="C40" s="45"/>
      <c r="D40" s="45">
        <v>8</v>
      </c>
      <c r="E40" s="45"/>
      <c r="F40" s="46"/>
      <c r="G40" s="44"/>
      <c r="H40" s="47"/>
      <c r="I40" s="45" t="s">
        <v>101</v>
      </c>
      <c r="J40" s="45" t="s">
        <v>102</v>
      </c>
      <c r="K40" s="45"/>
      <c r="L40" s="91"/>
      <c r="M40" s="91"/>
      <c r="N40" s="44"/>
      <c r="O40" s="44"/>
      <c r="P40" s="6"/>
    </row>
    <row r="41" spans="1:16" x14ac:dyDescent="0.25">
      <c r="A41" s="72" t="s">
        <v>46</v>
      </c>
      <c r="B41" s="45" t="s">
        <v>99</v>
      </c>
      <c r="C41" s="45"/>
      <c r="D41" s="45"/>
      <c r="E41" s="45"/>
      <c r="F41" s="44"/>
      <c r="G41" s="44"/>
      <c r="H41" s="47"/>
      <c r="I41" s="72" t="s">
        <v>46</v>
      </c>
      <c r="J41" s="45" t="s">
        <v>99</v>
      </c>
      <c r="K41" s="45"/>
      <c r="L41" s="45"/>
      <c r="M41" s="45"/>
      <c r="N41" s="44"/>
      <c r="O41" s="44"/>
      <c r="P41" s="6"/>
    </row>
    <row r="42" spans="1:16" ht="15.75" thickBot="1" x14ac:dyDescent="0.3">
      <c r="A42" s="218" t="s">
        <v>6</v>
      </c>
      <c r="B42" s="218"/>
      <c r="C42" s="218"/>
      <c r="D42" s="218"/>
      <c r="E42" s="218"/>
      <c r="F42" s="218"/>
      <c r="G42" s="218"/>
      <c r="H42" s="47"/>
      <c r="I42" s="218" t="s">
        <v>7</v>
      </c>
      <c r="J42" s="218"/>
      <c r="K42" s="218"/>
      <c r="L42" s="218"/>
      <c r="M42" s="218"/>
      <c r="N42" s="218"/>
      <c r="O42" s="218"/>
      <c r="P42" s="6"/>
    </row>
    <row r="43" spans="1:16" x14ac:dyDescent="0.25">
      <c r="A43" s="2" t="s">
        <v>47</v>
      </c>
      <c r="B43" s="2" t="s">
        <v>48</v>
      </c>
      <c r="C43" s="9" t="s">
        <v>49</v>
      </c>
      <c r="D43" s="2" t="s">
        <v>50</v>
      </c>
      <c r="E43" s="9" t="s">
        <v>51</v>
      </c>
      <c r="F43" s="3" t="s">
        <v>52</v>
      </c>
      <c r="G43" s="4" t="s">
        <v>11</v>
      </c>
      <c r="H43" s="47"/>
      <c r="I43" s="48" t="s">
        <v>47</v>
      </c>
      <c r="J43" s="48" t="s">
        <v>53</v>
      </c>
      <c r="K43" s="9" t="s">
        <v>49</v>
      </c>
      <c r="L43" s="48" t="s">
        <v>50</v>
      </c>
      <c r="M43" s="9" t="s">
        <v>51</v>
      </c>
      <c r="N43" s="49" t="s">
        <v>52</v>
      </c>
      <c r="O43" s="50" t="s">
        <v>15</v>
      </c>
      <c r="P43" s="6"/>
    </row>
    <row r="44" spans="1:16" x14ac:dyDescent="0.25">
      <c r="A44" s="92" t="s">
        <v>54</v>
      </c>
      <c r="B44" s="10">
        <v>260</v>
      </c>
      <c r="C44" s="11">
        <f>B44*D40*F44</f>
        <v>2080</v>
      </c>
      <c r="D44" s="10">
        <f>B44*20%</f>
        <v>52</v>
      </c>
      <c r="E44" s="10">
        <f>G44-C44</f>
        <v>416</v>
      </c>
      <c r="F44" s="74">
        <v>1</v>
      </c>
      <c r="G44" s="93">
        <f>(B44+D44)*D40*F44</f>
        <v>2496</v>
      </c>
      <c r="H44" s="47"/>
      <c r="I44" s="92"/>
      <c r="J44" s="10"/>
      <c r="K44" s="10"/>
      <c r="L44" s="10"/>
      <c r="M44" s="10"/>
      <c r="N44" s="74"/>
      <c r="O44" s="93"/>
      <c r="P44" s="6"/>
    </row>
    <row r="45" spans="1:16" x14ac:dyDescent="0.25">
      <c r="A45" s="92" t="s">
        <v>127</v>
      </c>
      <c r="B45" s="10">
        <v>260</v>
      </c>
      <c r="C45" s="11">
        <f>B45*4*F45</f>
        <v>1040</v>
      </c>
      <c r="D45" s="10">
        <f>B45*20%</f>
        <v>52</v>
      </c>
      <c r="E45" s="10">
        <f>G45-C45</f>
        <v>208</v>
      </c>
      <c r="F45" s="74">
        <v>1</v>
      </c>
      <c r="G45" s="93">
        <f>(B45+D45)*4*F45</f>
        <v>1248</v>
      </c>
      <c r="H45" s="47"/>
      <c r="I45" s="92"/>
      <c r="J45" s="10"/>
      <c r="K45" s="10"/>
      <c r="L45" s="10"/>
      <c r="M45" s="10"/>
      <c r="N45" s="74"/>
      <c r="O45" s="93"/>
      <c r="P45" s="6"/>
    </row>
    <row r="46" spans="1:16" x14ac:dyDescent="0.25">
      <c r="A46" s="92" t="s">
        <v>55</v>
      </c>
      <c r="B46" s="10">
        <v>230</v>
      </c>
      <c r="C46" s="11">
        <f>B46*D40*F46</f>
        <v>1840</v>
      </c>
      <c r="D46" s="10">
        <f t="shared" ref="D46:D49" si="5">B46*20%</f>
        <v>46</v>
      </c>
      <c r="E46" s="10">
        <f t="shared" ref="E46" si="6">G46-C46</f>
        <v>368</v>
      </c>
      <c r="F46" s="74">
        <v>1</v>
      </c>
      <c r="G46" s="93">
        <f>(B46+D46)*D40*F46</f>
        <v>2208</v>
      </c>
      <c r="H46" s="47"/>
      <c r="I46" s="92"/>
      <c r="J46" s="10"/>
      <c r="K46" s="10"/>
      <c r="L46" s="10"/>
      <c r="M46" s="10"/>
      <c r="N46" s="74"/>
      <c r="O46" s="93"/>
      <c r="P46" s="6"/>
    </row>
    <row r="47" spans="1:16" x14ac:dyDescent="0.25">
      <c r="A47" s="92" t="s">
        <v>60</v>
      </c>
      <c r="B47" s="10">
        <v>230</v>
      </c>
      <c r="C47" s="11">
        <f>B47*D40*F47</f>
        <v>1840</v>
      </c>
      <c r="D47" s="10">
        <f t="shared" si="5"/>
        <v>46</v>
      </c>
      <c r="E47" s="10">
        <f>G47-C47</f>
        <v>368</v>
      </c>
      <c r="F47" s="74">
        <v>1</v>
      </c>
      <c r="G47" s="93">
        <f>(B47+D47)*D40*F47</f>
        <v>2208</v>
      </c>
      <c r="H47" s="47"/>
      <c r="I47" s="92"/>
      <c r="J47" s="10"/>
      <c r="K47" s="10"/>
      <c r="L47" s="10"/>
      <c r="M47" s="10"/>
      <c r="N47" s="74"/>
      <c r="O47" s="93"/>
      <c r="P47" s="6"/>
    </row>
    <row r="48" spans="1:16" x14ac:dyDescent="0.25">
      <c r="A48" s="92" t="s">
        <v>122</v>
      </c>
      <c r="B48" s="10">
        <v>230</v>
      </c>
      <c r="C48" s="10">
        <f>B48*D40*F48</f>
        <v>1840</v>
      </c>
      <c r="D48" s="10">
        <f t="shared" si="5"/>
        <v>46</v>
      </c>
      <c r="E48" s="10">
        <f>G48-C48</f>
        <v>368</v>
      </c>
      <c r="F48" s="74">
        <v>1</v>
      </c>
      <c r="G48" s="93">
        <f>(B48+D48)*D40*F48</f>
        <v>2208</v>
      </c>
      <c r="H48" s="47"/>
      <c r="I48" s="92"/>
      <c r="J48" s="10"/>
      <c r="K48" s="10"/>
      <c r="L48" s="10"/>
      <c r="M48" s="10"/>
      <c r="N48" s="74"/>
      <c r="O48" s="93"/>
      <c r="P48" s="6"/>
    </row>
    <row r="49" spans="1:16" x14ac:dyDescent="0.25">
      <c r="A49" s="92" t="s">
        <v>123</v>
      </c>
      <c r="B49" s="10">
        <v>230</v>
      </c>
      <c r="C49" s="10">
        <f>B49*D40*F49</f>
        <v>1840</v>
      </c>
      <c r="D49" s="10">
        <f t="shared" si="5"/>
        <v>46</v>
      </c>
      <c r="E49" s="10">
        <f>G49-C49</f>
        <v>368</v>
      </c>
      <c r="F49" s="74">
        <v>1</v>
      </c>
      <c r="G49" s="93">
        <f>(B49+D49)*D40*F49</f>
        <v>2208</v>
      </c>
      <c r="H49" s="47"/>
      <c r="I49" s="92"/>
      <c r="J49" s="10"/>
      <c r="K49" s="10"/>
      <c r="L49" s="10"/>
      <c r="M49" s="10"/>
      <c r="N49" s="74"/>
      <c r="O49" s="93"/>
      <c r="P49" s="6"/>
    </row>
    <row r="50" spans="1:16" x14ac:dyDescent="0.25">
      <c r="A50" s="95"/>
      <c r="B50" s="74"/>
      <c r="C50" s="98">
        <f>SUM(C44:C49)</f>
        <v>10480</v>
      </c>
      <c r="D50" s="74"/>
      <c r="E50" s="98">
        <f>SUM(E44:E49)</f>
        <v>2096</v>
      </c>
      <c r="F50" s="52"/>
      <c r="G50" s="93"/>
      <c r="H50" s="47"/>
      <c r="I50" s="83"/>
      <c r="J50" s="97"/>
      <c r="K50" s="97"/>
      <c r="L50" s="97"/>
      <c r="M50" s="97"/>
      <c r="N50" s="7"/>
      <c r="O50" s="75"/>
      <c r="P50" s="6"/>
    </row>
    <row r="51" spans="1:16" x14ac:dyDescent="0.25">
      <c r="A51" s="238" t="s">
        <v>14</v>
      </c>
      <c r="B51" s="238"/>
      <c r="C51" s="238"/>
      <c r="D51" s="238"/>
      <c r="E51" s="238"/>
      <c r="F51" s="238"/>
      <c r="G51" s="59">
        <f>SUM(G44:G50)</f>
        <v>12576</v>
      </c>
      <c r="H51" s="47"/>
      <c r="I51" s="238" t="s">
        <v>14</v>
      </c>
      <c r="J51" s="238"/>
      <c r="K51" s="238"/>
      <c r="L51" s="238"/>
      <c r="M51" s="238"/>
      <c r="N51" s="238"/>
      <c r="O51" s="59">
        <v>0</v>
      </c>
      <c r="P51" s="6"/>
    </row>
    <row r="52" spans="1:16" x14ac:dyDescent="0.25">
      <c r="A52" s="47"/>
      <c r="B52" s="47"/>
      <c r="C52" s="47"/>
      <c r="D52" s="47"/>
      <c r="E52" s="47"/>
      <c r="F52" s="47"/>
      <c r="G52" s="47"/>
      <c r="H52" s="47"/>
      <c r="I52" s="47"/>
      <c r="J52" s="213" t="s">
        <v>26</v>
      </c>
      <c r="K52" s="213"/>
      <c r="L52" s="213"/>
      <c r="M52" s="213"/>
      <c r="N52" s="213"/>
      <c r="O52" s="65"/>
      <c r="P52" s="6"/>
    </row>
    <row r="53" spans="1:16" x14ac:dyDescent="0.25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6"/>
    </row>
    <row r="54" spans="1:16" x14ac:dyDescent="0.25">
      <c r="A54" s="47"/>
      <c r="B54" s="47"/>
      <c r="C54" s="47"/>
      <c r="D54" s="47"/>
      <c r="E54" s="47"/>
      <c r="F54" s="47"/>
      <c r="G54" s="47"/>
      <c r="H54" s="47"/>
      <c r="I54" s="47"/>
      <c r="J54" s="66"/>
      <c r="K54" s="66"/>
      <c r="L54" s="66"/>
      <c r="M54" s="66"/>
      <c r="N54" s="66"/>
      <c r="O54" s="47"/>
      <c r="P54" s="6"/>
    </row>
    <row r="55" spans="1:16" x14ac:dyDescent="0.25">
      <c r="A55" s="217" t="s">
        <v>155</v>
      </c>
      <c r="B55" s="217"/>
      <c r="C55" s="217"/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6"/>
    </row>
    <row r="56" spans="1:16" x14ac:dyDescent="0.25">
      <c r="A56" s="44" t="s">
        <v>145</v>
      </c>
      <c r="B56" s="45" t="s">
        <v>44</v>
      </c>
      <c r="C56" s="45"/>
      <c r="D56" s="45">
        <v>8</v>
      </c>
      <c r="E56" s="45"/>
      <c r="F56" s="46"/>
      <c r="G56" s="44"/>
      <c r="H56" s="47"/>
      <c r="I56" s="45" t="s">
        <v>101</v>
      </c>
      <c r="J56" s="45">
        <v>8</v>
      </c>
      <c r="K56" s="45"/>
      <c r="L56" s="91"/>
      <c r="M56" s="91"/>
      <c r="N56" s="44"/>
      <c r="O56" s="44"/>
      <c r="P56" s="6"/>
    </row>
    <row r="57" spans="1:16" x14ac:dyDescent="0.25">
      <c r="A57" s="72" t="s">
        <v>46</v>
      </c>
      <c r="B57" s="45" t="s">
        <v>99</v>
      </c>
      <c r="C57" s="45"/>
      <c r="D57" s="45"/>
      <c r="E57" s="45"/>
      <c r="F57" s="44"/>
      <c r="G57" s="44"/>
      <c r="H57" s="47"/>
      <c r="I57" s="72" t="s">
        <v>46</v>
      </c>
      <c r="J57" s="45" t="s">
        <v>99</v>
      </c>
      <c r="K57" s="45"/>
      <c r="L57" s="45"/>
      <c r="M57" s="45"/>
      <c r="N57" s="44"/>
      <c r="O57" s="44"/>
      <c r="P57" s="6"/>
    </row>
    <row r="58" spans="1:16" ht="15.75" thickBot="1" x14ac:dyDescent="0.3">
      <c r="A58" s="218" t="s">
        <v>6</v>
      </c>
      <c r="B58" s="218"/>
      <c r="C58" s="218"/>
      <c r="D58" s="218"/>
      <c r="E58" s="218"/>
      <c r="F58" s="218"/>
      <c r="G58" s="218"/>
      <c r="H58" s="47"/>
      <c r="I58" s="218" t="s">
        <v>7</v>
      </c>
      <c r="J58" s="218"/>
      <c r="K58" s="218"/>
      <c r="L58" s="218"/>
      <c r="M58" s="218"/>
      <c r="N58" s="218"/>
      <c r="O58" s="218"/>
      <c r="P58" s="6"/>
    </row>
    <row r="59" spans="1:16" x14ac:dyDescent="0.25">
      <c r="A59" s="2" t="s">
        <v>47</v>
      </c>
      <c r="B59" s="2" t="s">
        <v>48</v>
      </c>
      <c r="C59" s="9" t="s">
        <v>49</v>
      </c>
      <c r="D59" s="2" t="s">
        <v>50</v>
      </c>
      <c r="E59" s="9" t="s">
        <v>51</v>
      </c>
      <c r="F59" s="3" t="s">
        <v>52</v>
      </c>
      <c r="G59" s="4" t="s">
        <v>11</v>
      </c>
      <c r="H59" s="47"/>
      <c r="I59" s="48" t="s">
        <v>47</v>
      </c>
      <c r="J59" s="48" t="s">
        <v>53</v>
      </c>
      <c r="K59" s="9" t="s">
        <v>49</v>
      </c>
      <c r="L59" s="48" t="s">
        <v>50</v>
      </c>
      <c r="M59" s="9" t="s">
        <v>51</v>
      </c>
      <c r="N59" s="49" t="s">
        <v>52</v>
      </c>
      <c r="O59" s="50" t="s">
        <v>15</v>
      </c>
      <c r="P59" s="6"/>
    </row>
    <row r="60" spans="1:16" x14ac:dyDescent="0.25">
      <c r="A60" s="92" t="s">
        <v>54</v>
      </c>
      <c r="B60" s="10">
        <v>260</v>
      </c>
      <c r="C60" s="11">
        <f>B60*D56*F60</f>
        <v>2080</v>
      </c>
      <c r="D60" s="10">
        <f>B60*20%</f>
        <v>52</v>
      </c>
      <c r="E60" s="10">
        <f>G60-C60</f>
        <v>416</v>
      </c>
      <c r="F60" s="74">
        <v>1</v>
      </c>
      <c r="G60" s="93">
        <f>(B60+D60)*D56*F60</f>
        <v>2496</v>
      </c>
      <c r="H60" s="47"/>
      <c r="I60" s="92"/>
      <c r="J60" s="10"/>
      <c r="K60" s="10"/>
      <c r="L60" s="10"/>
      <c r="M60" s="10"/>
      <c r="N60" s="74"/>
      <c r="O60" s="93"/>
      <c r="P60" s="6"/>
    </row>
    <row r="61" spans="1:16" x14ac:dyDescent="0.25">
      <c r="A61" s="92" t="s">
        <v>127</v>
      </c>
      <c r="B61" s="10">
        <v>260</v>
      </c>
      <c r="C61" s="10">
        <f>B61*4*F61</f>
        <v>1040</v>
      </c>
      <c r="D61" s="10">
        <f>B61*20%</f>
        <v>52</v>
      </c>
      <c r="E61" s="10">
        <f>G61-C61</f>
        <v>208</v>
      </c>
      <c r="F61" s="74">
        <v>1</v>
      </c>
      <c r="G61" s="93">
        <f>(B61+D61)*4*F61</f>
        <v>1248</v>
      </c>
      <c r="H61" s="47"/>
      <c r="I61" s="92"/>
      <c r="J61" s="10"/>
      <c r="K61" s="10"/>
      <c r="L61" s="10"/>
      <c r="M61" s="10"/>
      <c r="N61" s="74"/>
      <c r="O61" s="93"/>
      <c r="P61" s="6"/>
    </row>
    <row r="62" spans="1:16" x14ac:dyDescent="0.25">
      <c r="A62" s="92" t="s">
        <v>55</v>
      </c>
      <c r="B62" s="10">
        <v>230</v>
      </c>
      <c r="C62" s="10">
        <f>B62*D56*F62</f>
        <v>1840</v>
      </c>
      <c r="D62" s="10">
        <f>B62*20%</f>
        <v>46</v>
      </c>
      <c r="E62" s="10">
        <f>G62-C62</f>
        <v>368</v>
      </c>
      <c r="F62" s="74">
        <v>1</v>
      </c>
      <c r="G62" s="93">
        <f>(B62+D62)*D56*F62</f>
        <v>2208</v>
      </c>
      <c r="H62" s="47"/>
      <c r="I62" s="92"/>
      <c r="J62" s="10"/>
      <c r="K62" s="10"/>
      <c r="L62" s="10"/>
      <c r="M62" s="10"/>
      <c r="N62" s="74"/>
      <c r="O62" s="93"/>
      <c r="P62" s="6"/>
    </row>
    <row r="63" spans="1:16" x14ac:dyDescent="0.25">
      <c r="A63" s="92" t="s">
        <v>60</v>
      </c>
      <c r="B63" s="10">
        <v>230</v>
      </c>
      <c r="C63" s="10">
        <f>B63*D56*F63</f>
        <v>1840</v>
      </c>
      <c r="D63" s="10">
        <v>34</v>
      </c>
      <c r="E63" s="10">
        <v>272</v>
      </c>
      <c r="F63" s="74">
        <v>1</v>
      </c>
      <c r="G63" s="93">
        <f>(B63+D63)*D56*F63</f>
        <v>2112</v>
      </c>
      <c r="H63" s="47"/>
      <c r="I63" s="92"/>
      <c r="J63" s="10"/>
      <c r="K63" s="10"/>
      <c r="L63" s="10"/>
      <c r="M63" s="10"/>
      <c r="N63" s="74"/>
      <c r="O63" s="93"/>
      <c r="P63" s="6"/>
    </row>
    <row r="64" spans="1:16" x14ac:dyDescent="0.25">
      <c r="A64" s="92" t="s">
        <v>122</v>
      </c>
      <c r="B64" s="10">
        <v>230</v>
      </c>
      <c r="C64" s="10">
        <f>B64*D56*F64</f>
        <v>1840</v>
      </c>
      <c r="D64" s="10">
        <f t="shared" ref="D64:D65" si="7">B64*20%</f>
        <v>46</v>
      </c>
      <c r="E64" s="10">
        <f>G64-C64</f>
        <v>368</v>
      </c>
      <c r="F64" s="74">
        <v>1</v>
      </c>
      <c r="G64" s="93">
        <f>(B64+D64)*D56*F64</f>
        <v>2208</v>
      </c>
      <c r="H64" s="47"/>
      <c r="I64" s="92"/>
      <c r="J64" s="10"/>
      <c r="K64" s="10"/>
      <c r="L64" s="10"/>
      <c r="M64" s="10"/>
      <c r="N64" s="74"/>
      <c r="O64" s="93"/>
      <c r="P64" s="6"/>
    </row>
    <row r="65" spans="1:16" x14ac:dyDescent="0.25">
      <c r="A65" s="92" t="s">
        <v>123</v>
      </c>
      <c r="B65" s="10">
        <v>230</v>
      </c>
      <c r="C65" s="10">
        <f>B65*D56*F65</f>
        <v>1840</v>
      </c>
      <c r="D65" s="10">
        <f t="shared" si="7"/>
        <v>46</v>
      </c>
      <c r="E65" s="10">
        <f>G65-C65</f>
        <v>368</v>
      </c>
      <c r="F65" s="74">
        <v>1</v>
      </c>
      <c r="G65" s="93">
        <f>(B65+D65)*D56*F65</f>
        <v>2208</v>
      </c>
      <c r="H65" s="47"/>
      <c r="I65" s="92"/>
      <c r="J65" s="10"/>
      <c r="K65" s="10"/>
      <c r="L65" s="10"/>
      <c r="M65" s="10"/>
      <c r="N65" s="74"/>
      <c r="O65" s="93"/>
      <c r="P65" s="6"/>
    </row>
    <row r="66" spans="1:16" x14ac:dyDescent="0.25">
      <c r="A66" s="92"/>
      <c r="B66" s="10"/>
      <c r="C66" s="94">
        <f>SUM(C60:C65)</f>
        <v>10480</v>
      </c>
      <c r="D66" s="10"/>
      <c r="E66" s="94">
        <f>SUM(E60:E65)</f>
        <v>2000</v>
      </c>
      <c r="F66" s="74"/>
      <c r="G66" s="93"/>
      <c r="H66" s="47"/>
      <c r="I66" s="92"/>
      <c r="J66" s="10"/>
      <c r="K66" s="10"/>
      <c r="L66" s="10"/>
      <c r="M66" s="10"/>
      <c r="N66" s="74"/>
      <c r="O66" s="93"/>
      <c r="P66" s="6"/>
    </row>
    <row r="67" spans="1:16" x14ac:dyDescent="0.25">
      <c r="A67" s="238" t="s">
        <v>14</v>
      </c>
      <c r="B67" s="238"/>
      <c r="C67" s="238"/>
      <c r="D67" s="238"/>
      <c r="E67" s="238"/>
      <c r="F67" s="238"/>
      <c r="G67" s="59">
        <f>SUM(G60:G66)</f>
        <v>12480</v>
      </c>
      <c r="H67" s="47"/>
      <c r="I67" s="238" t="s">
        <v>14</v>
      </c>
      <c r="J67" s="238"/>
      <c r="K67" s="238"/>
      <c r="L67" s="238"/>
      <c r="M67" s="238"/>
      <c r="N67" s="238"/>
      <c r="O67" s="59">
        <v>0</v>
      </c>
      <c r="P67" s="6"/>
    </row>
    <row r="68" spans="1:16" x14ac:dyDescent="0.25">
      <c r="A68" s="47"/>
      <c r="B68" s="47"/>
      <c r="C68" s="47"/>
      <c r="D68" s="47"/>
      <c r="E68" s="47"/>
      <c r="F68" s="47"/>
      <c r="G68" s="47"/>
      <c r="H68" s="47"/>
      <c r="I68" s="47"/>
      <c r="J68" s="213" t="s">
        <v>26</v>
      </c>
      <c r="K68" s="213"/>
      <c r="L68" s="213"/>
      <c r="M68" s="213"/>
      <c r="N68" s="213"/>
      <c r="O68" s="65"/>
      <c r="P68" s="6"/>
    </row>
    <row r="69" spans="1:16" x14ac:dyDescent="0.25">
      <c r="A69" s="47"/>
      <c r="B69" s="47"/>
      <c r="C69" s="47"/>
      <c r="D69" s="47"/>
      <c r="E69" s="47"/>
      <c r="F69" s="47"/>
      <c r="G69" s="47"/>
      <c r="H69" s="47"/>
      <c r="I69" s="47"/>
      <c r="J69" s="89"/>
      <c r="K69" s="89"/>
      <c r="L69" s="89"/>
      <c r="M69" s="89"/>
      <c r="N69" s="89"/>
      <c r="O69" s="90"/>
      <c r="P69" s="6"/>
    </row>
    <row r="70" spans="1:16" x14ac:dyDescent="0.25">
      <c r="A70" s="217" t="s">
        <v>156</v>
      </c>
      <c r="B70" s="217"/>
      <c r="C70" s="217"/>
      <c r="D70" s="217"/>
      <c r="E70" s="217"/>
      <c r="F70" s="217"/>
      <c r="G70" s="217"/>
      <c r="H70" s="217"/>
      <c r="I70" s="217"/>
      <c r="J70" s="217"/>
      <c r="K70" s="217"/>
      <c r="L70" s="217"/>
      <c r="M70" s="217"/>
      <c r="N70" s="217"/>
      <c r="O70" s="217"/>
      <c r="P70" s="6"/>
    </row>
    <row r="71" spans="1:16" x14ac:dyDescent="0.25">
      <c r="A71" s="44" t="s">
        <v>146</v>
      </c>
      <c r="B71" s="45" t="s">
        <v>44</v>
      </c>
      <c r="C71" s="45"/>
      <c r="D71" s="45">
        <v>8</v>
      </c>
      <c r="E71" s="45"/>
      <c r="F71" s="46"/>
      <c r="G71" s="44"/>
      <c r="H71" s="47"/>
      <c r="I71" s="45" t="s">
        <v>101</v>
      </c>
      <c r="J71" s="45">
        <v>8</v>
      </c>
      <c r="K71" s="45"/>
      <c r="L71" s="91"/>
      <c r="M71" s="91"/>
      <c r="N71" s="44"/>
      <c r="O71" s="44"/>
      <c r="P71" s="6"/>
    </row>
    <row r="72" spans="1:16" x14ac:dyDescent="0.25">
      <c r="A72" s="148" t="s">
        <v>46</v>
      </c>
      <c r="B72" s="45" t="s">
        <v>99</v>
      </c>
      <c r="C72" s="45"/>
      <c r="D72" s="45"/>
      <c r="E72" s="45"/>
      <c r="F72" s="44"/>
      <c r="G72" s="44"/>
      <c r="H72" s="47"/>
      <c r="I72" s="148" t="s">
        <v>46</v>
      </c>
      <c r="J72" s="45" t="s">
        <v>99</v>
      </c>
      <c r="K72" s="45"/>
      <c r="L72" s="45"/>
      <c r="M72" s="45"/>
      <c r="N72" s="44"/>
      <c r="O72" s="44"/>
      <c r="P72" s="6"/>
    </row>
    <row r="73" spans="1:16" ht="15.75" thickBot="1" x14ac:dyDescent="0.3">
      <c r="A73" s="218" t="s">
        <v>6</v>
      </c>
      <c r="B73" s="218"/>
      <c r="C73" s="218"/>
      <c r="D73" s="218"/>
      <c r="E73" s="218"/>
      <c r="F73" s="218"/>
      <c r="G73" s="218"/>
      <c r="H73" s="47"/>
      <c r="I73" s="218" t="s">
        <v>7</v>
      </c>
      <c r="J73" s="218"/>
      <c r="K73" s="218"/>
      <c r="L73" s="218"/>
      <c r="M73" s="218"/>
      <c r="N73" s="218"/>
      <c r="O73" s="218"/>
      <c r="P73" s="6"/>
    </row>
    <row r="74" spans="1:16" x14ac:dyDescent="0.25">
      <c r="A74" s="2" t="s">
        <v>47</v>
      </c>
      <c r="B74" s="2" t="s">
        <v>48</v>
      </c>
      <c r="C74" s="9" t="s">
        <v>49</v>
      </c>
      <c r="D74" s="2" t="s">
        <v>50</v>
      </c>
      <c r="E74" s="9" t="s">
        <v>51</v>
      </c>
      <c r="F74" s="3" t="s">
        <v>52</v>
      </c>
      <c r="G74" s="4" t="s">
        <v>11</v>
      </c>
      <c r="H74" s="47"/>
      <c r="I74" s="48" t="s">
        <v>47</v>
      </c>
      <c r="J74" s="48" t="s">
        <v>53</v>
      </c>
      <c r="K74" s="9" t="s">
        <v>49</v>
      </c>
      <c r="L74" s="48" t="s">
        <v>50</v>
      </c>
      <c r="M74" s="9" t="s">
        <v>51</v>
      </c>
      <c r="N74" s="49" t="s">
        <v>52</v>
      </c>
      <c r="O74" s="50" t="s">
        <v>15</v>
      </c>
      <c r="P74" s="6"/>
    </row>
    <row r="75" spans="1:16" x14ac:dyDescent="0.25">
      <c r="A75" s="92" t="s">
        <v>54</v>
      </c>
      <c r="B75" s="10">
        <v>260</v>
      </c>
      <c r="C75" s="11">
        <f>B75*D71*F75</f>
        <v>2080</v>
      </c>
      <c r="D75" s="10">
        <f>B75*20%</f>
        <v>52</v>
      </c>
      <c r="E75" s="10">
        <f>G75-C75</f>
        <v>416</v>
      </c>
      <c r="F75" s="74">
        <v>1</v>
      </c>
      <c r="G75" s="93">
        <f>(B75+D75)*D71*F75</f>
        <v>2496</v>
      </c>
      <c r="H75" s="47"/>
      <c r="I75" s="92"/>
      <c r="J75" s="10"/>
      <c r="K75" s="10"/>
      <c r="L75" s="10"/>
      <c r="M75" s="10"/>
      <c r="N75" s="74"/>
      <c r="O75" s="93"/>
      <c r="P75" s="6"/>
    </row>
    <row r="76" spans="1:16" x14ac:dyDescent="0.25">
      <c r="A76" s="92" t="s">
        <v>127</v>
      </c>
      <c r="B76" s="10">
        <v>260</v>
      </c>
      <c r="C76" s="11">
        <f>B76*4*F76</f>
        <v>1040</v>
      </c>
      <c r="D76" s="10">
        <f>B76*20%</f>
        <v>52</v>
      </c>
      <c r="E76" s="10">
        <f>G76-C76</f>
        <v>208</v>
      </c>
      <c r="F76" s="74">
        <v>1</v>
      </c>
      <c r="G76" s="93">
        <f>(B76+D76)*4*F76</f>
        <v>1248</v>
      </c>
      <c r="H76" s="47"/>
      <c r="I76" s="92"/>
      <c r="J76" s="10"/>
      <c r="K76" s="10"/>
      <c r="L76" s="10"/>
      <c r="M76" s="10"/>
      <c r="N76" s="74"/>
      <c r="O76" s="93"/>
      <c r="P76" s="6"/>
    </row>
    <row r="77" spans="1:16" x14ac:dyDescent="0.25">
      <c r="A77" s="92" t="s">
        <v>55</v>
      </c>
      <c r="B77" s="10">
        <v>230</v>
      </c>
      <c r="C77" s="11">
        <f>B77*D71*F77</f>
        <v>1840</v>
      </c>
      <c r="D77" s="10">
        <f t="shared" ref="D77:D80" si="8">B77*20%</f>
        <v>46</v>
      </c>
      <c r="E77" s="10">
        <f t="shared" ref="E77:E78" si="9">G77-C77</f>
        <v>368</v>
      </c>
      <c r="F77" s="74">
        <v>1</v>
      </c>
      <c r="G77" s="93">
        <f>(B77+D77)*D71*F77</f>
        <v>2208</v>
      </c>
      <c r="H77" s="47"/>
      <c r="I77" s="92"/>
      <c r="J77" s="10"/>
      <c r="K77" s="10"/>
      <c r="L77" s="10"/>
      <c r="M77" s="10"/>
      <c r="N77" s="74"/>
      <c r="O77" s="93"/>
      <c r="P77" s="6"/>
    </row>
    <row r="78" spans="1:16" x14ac:dyDescent="0.25">
      <c r="A78" s="92" t="s">
        <v>60</v>
      </c>
      <c r="B78" s="10">
        <v>230</v>
      </c>
      <c r="C78" s="11">
        <f>B78*D71*F78</f>
        <v>1840</v>
      </c>
      <c r="D78" s="10">
        <f t="shared" si="8"/>
        <v>46</v>
      </c>
      <c r="E78" s="10">
        <f t="shared" si="9"/>
        <v>368</v>
      </c>
      <c r="F78" s="74">
        <v>1</v>
      </c>
      <c r="G78" s="93">
        <f>(B78+D78)*D71*F78</f>
        <v>2208</v>
      </c>
      <c r="H78" s="47"/>
      <c r="I78" s="92"/>
      <c r="J78" s="10"/>
      <c r="K78" s="10"/>
      <c r="L78" s="10"/>
      <c r="M78" s="10"/>
      <c r="N78" s="74"/>
      <c r="O78" s="93"/>
      <c r="P78" s="6"/>
    </row>
    <row r="79" spans="1:16" x14ac:dyDescent="0.25">
      <c r="A79" s="92" t="s">
        <v>122</v>
      </c>
      <c r="B79" s="10">
        <v>230</v>
      </c>
      <c r="C79" s="10">
        <f>B79*D71*F79</f>
        <v>1840</v>
      </c>
      <c r="D79" s="10">
        <f t="shared" si="8"/>
        <v>46</v>
      </c>
      <c r="E79" s="10">
        <f>G79-C79</f>
        <v>368</v>
      </c>
      <c r="F79" s="74">
        <v>1</v>
      </c>
      <c r="G79" s="93">
        <f>(B79+D79)*D71*F79</f>
        <v>2208</v>
      </c>
      <c r="H79" s="47"/>
      <c r="I79" s="92"/>
      <c r="J79" s="10"/>
      <c r="K79" s="10"/>
      <c r="L79" s="10"/>
      <c r="M79" s="10"/>
      <c r="N79" s="74"/>
      <c r="O79" s="93"/>
      <c r="P79" s="6"/>
    </row>
    <row r="80" spans="1:16" x14ac:dyDescent="0.25">
      <c r="A80" s="92" t="s">
        <v>123</v>
      </c>
      <c r="B80" s="10">
        <v>230</v>
      </c>
      <c r="C80" s="10">
        <f>B80*D71*F80</f>
        <v>1840</v>
      </c>
      <c r="D80" s="10">
        <f t="shared" si="8"/>
        <v>46</v>
      </c>
      <c r="E80" s="10">
        <f>G80-C80</f>
        <v>368</v>
      </c>
      <c r="F80" s="74">
        <v>1</v>
      </c>
      <c r="G80" s="93">
        <f>(B80+D80)*D71*F80</f>
        <v>2208</v>
      </c>
      <c r="H80" s="47"/>
      <c r="I80" s="92"/>
      <c r="J80" s="10"/>
      <c r="K80" s="10"/>
      <c r="L80" s="10"/>
      <c r="M80" s="10"/>
      <c r="N80" s="74"/>
      <c r="O80" s="93"/>
      <c r="P80" s="6"/>
    </row>
    <row r="81" spans="1:16" x14ac:dyDescent="0.25">
      <c r="A81" s="92"/>
      <c r="B81" s="10"/>
      <c r="C81" s="94">
        <f>SUM(C75:C80)</f>
        <v>10480</v>
      </c>
      <c r="D81" s="10"/>
      <c r="E81" s="94">
        <f>SUM(E75:E80)</f>
        <v>2096</v>
      </c>
      <c r="F81" s="74"/>
      <c r="G81" s="93"/>
      <c r="H81" s="47"/>
      <c r="I81" s="92"/>
      <c r="J81" s="10"/>
      <c r="K81" s="10"/>
      <c r="L81" s="10"/>
      <c r="M81" s="10"/>
      <c r="N81" s="74"/>
      <c r="O81" s="93"/>
      <c r="P81" s="6"/>
    </row>
    <row r="82" spans="1:16" x14ac:dyDescent="0.25">
      <c r="A82" s="47"/>
      <c r="B82" s="47"/>
      <c r="C82" s="47"/>
      <c r="D82" s="47"/>
      <c r="E82" s="47"/>
      <c r="F82" s="47"/>
      <c r="G82" s="93"/>
      <c r="H82" s="47"/>
      <c r="I82" s="83"/>
      <c r="J82" s="97"/>
      <c r="K82" s="97"/>
      <c r="L82" s="97"/>
      <c r="M82" s="97"/>
      <c r="N82" s="7"/>
      <c r="O82" s="75"/>
      <c r="P82" s="6"/>
    </row>
    <row r="83" spans="1:16" x14ac:dyDescent="0.25">
      <c r="A83" s="238" t="s">
        <v>14</v>
      </c>
      <c r="B83" s="238"/>
      <c r="C83" s="238"/>
      <c r="D83" s="238"/>
      <c r="E83" s="238"/>
      <c r="F83" s="238"/>
      <c r="G83" s="59">
        <f>SUM(G75:G82)</f>
        <v>12576</v>
      </c>
      <c r="H83" s="47"/>
      <c r="I83" s="238" t="s">
        <v>14</v>
      </c>
      <c r="J83" s="238"/>
      <c r="K83" s="238"/>
      <c r="L83" s="238"/>
      <c r="M83" s="238"/>
      <c r="N83" s="238"/>
      <c r="O83" s="59">
        <v>0</v>
      </c>
      <c r="P83" s="6"/>
    </row>
    <row r="84" spans="1:16" x14ac:dyDescent="0.25">
      <c r="A84" s="47"/>
      <c r="B84" s="47"/>
      <c r="C84" s="47"/>
      <c r="D84" s="47"/>
      <c r="E84" s="47"/>
      <c r="F84" s="47"/>
      <c r="G84" s="47"/>
      <c r="H84" s="47"/>
      <c r="I84" s="47"/>
      <c r="J84" s="213" t="s">
        <v>26</v>
      </c>
      <c r="K84" s="213"/>
      <c r="L84" s="213"/>
      <c r="M84" s="213"/>
      <c r="N84" s="213"/>
      <c r="O84" s="65"/>
      <c r="P84" s="6"/>
    </row>
    <row r="85" spans="1:16" x14ac:dyDescent="0.2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6"/>
    </row>
    <row r="86" spans="1:16" x14ac:dyDescent="0.25">
      <c r="A86" s="217" t="s">
        <v>162</v>
      </c>
      <c r="B86" s="217"/>
      <c r="C86" s="217"/>
      <c r="D86" s="217"/>
      <c r="E86" s="217"/>
      <c r="F86" s="217"/>
      <c r="G86" s="217"/>
      <c r="H86" s="217"/>
      <c r="I86" s="217"/>
      <c r="J86" s="217"/>
      <c r="K86" s="217"/>
      <c r="L86" s="217"/>
      <c r="M86" s="217"/>
      <c r="N86" s="217"/>
      <c r="O86" s="217"/>
      <c r="P86" s="6"/>
    </row>
    <row r="87" spans="1:16" x14ac:dyDescent="0.25">
      <c r="A87" s="44" t="s">
        <v>147</v>
      </c>
      <c r="B87" s="45" t="s">
        <v>44</v>
      </c>
      <c r="C87" s="45"/>
      <c r="D87" s="45">
        <v>8</v>
      </c>
      <c r="E87" s="45"/>
      <c r="F87" s="46"/>
      <c r="G87" s="44"/>
      <c r="H87" s="47"/>
      <c r="I87" s="45" t="s">
        <v>101</v>
      </c>
      <c r="J87" s="45">
        <v>8</v>
      </c>
      <c r="K87" s="45"/>
      <c r="L87" s="91"/>
      <c r="M87" s="91"/>
      <c r="N87" s="44"/>
      <c r="O87" s="44"/>
      <c r="P87" s="6"/>
    </row>
    <row r="88" spans="1:16" x14ac:dyDescent="0.25">
      <c r="A88" s="169" t="s">
        <v>46</v>
      </c>
      <c r="B88" s="45" t="s">
        <v>99</v>
      </c>
      <c r="C88" s="45"/>
      <c r="D88" s="45"/>
      <c r="E88" s="45"/>
      <c r="F88" s="44"/>
      <c r="G88" s="44"/>
      <c r="H88" s="47"/>
      <c r="I88" s="169" t="s">
        <v>46</v>
      </c>
      <c r="J88" s="45" t="s">
        <v>99</v>
      </c>
      <c r="K88" s="45"/>
      <c r="L88" s="45"/>
      <c r="M88" s="45"/>
      <c r="N88" s="44"/>
      <c r="O88" s="44"/>
      <c r="P88" s="6"/>
    </row>
    <row r="89" spans="1:16" ht="15.75" thickBot="1" x14ac:dyDescent="0.3">
      <c r="A89" s="218" t="s">
        <v>6</v>
      </c>
      <c r="B89" s="218"/>
      <c r="C89" s="218"/>
      <c r="D89" s="218"/>
      <c r="E89" s="218"/>
      <c r="F89" s="218"/>
      <c r="G89" s="218"/>
      <c r="H89" s="47"/>
      <c r="I89" s="218" t="s">
        <v>7</v>
      </c>
      <c r="J89" s="218"/>
      <c r="K89" s="218"/>
      <c r="L89" s="218"/>
      <c r="M89" s="218"/>
      <c r="N89" s="218"/>
      <c r="O89" s="218"/>
      <c r="P89" s="6"/>
    </row>
    <row r="90" spans="1:16" x14ac:dyDescent="0.25">
      <c r="A90" s="2" t="s">
        <v>47</v>
      </c>
      <c r="B90" s="2" t="s">
        <v>48</v>
      </c>
      <c r="C90" s="9" t="s">
        <v>49</v>
      </c>
      <c r="D90" s="2" t="s">
        <v>50</v>
      </c>
      <c r="E90" s="9" t="s">
        <v>51</v>
      </c>
      <c r="F90" s="3" t="s">
        <v>52</v>
      </c>
      <c r="G90" s="4" t="s">
        <v>11</v>
      </c>
      <c r="H90" s="47"/>
      <c r="I90" s="48" t="s">
        <v>47</v>
      </c>
      <c r="J90" s="48" t="s">
        <v>53</v>
      </c>
      <c r="K90" s="9" t="s">
        <v>49</v>
      </c>
      <c r="L90" s="48" t="s">
        <v>50</v>
      </c>
      <c r="M90" s="9" t="s">
        <v>51</v>
      </c>
      <c r="N90" s="49" t="s">
        <v>52</v>
      </c>
      <c r="O90" s="50" t="s">
        <v>15</v>
      </c>
      <c r="P90" s="6"/>
    </row>
    <row r="91" spans="1:16" x14ac:dyDescent="0.25">
      <c r="A91" s="92" t="s">
        <v>54</v>
      </c>
      <c r="B91" s="10">
        <v>260</v>
      </c>
      <c r="C91" s="11">
        <f>B91*D87*F91</f>
        <v>2080</v>
      </c>
      <c r="D91" s="10">
        <f>B91*20%</f>
        <v>52</v>
      </c>
      <c r="E91" s="10">
        <f>G91-C91</f>
        <v>416</v>
      </c>
      <c r="F91" s="74">
        <v>1</v>
      </c>
      <c r="G91" s="93">
        <f>(B91+D91)*D87*F91</f>
        <v>2496</v>
      </c>
      <c r="H91" s="47"/>
      <c r="I91" s="92"/>
      <c r="J91" s="10"/>
      <c r="K91" s="10"/>
      <c r="L91" s="10"/>
      <c r="M91" s="10"/>
      <c r="N91" s="74"/>
      <c r="O91" s="93"/>
      <c r="P91" s="6"/>
    </row>
    <row r="92" spans="1:16" x14ac:dyDescent="0.25">
      <c r="A92" s="92" t="s">
        <v>127</v>
      </c>
      <c r="B92" s="10">
        <v>260</v>
      </c>
      <c r="C92" s="11">
        <f>B92*4*F92</f>
        <v>1040</v>
      </c>
      <c r="D92" s="10">
        <f>B92*20%</f>
        <v>52</v>
      </c>
      <c r="E92" s="10">
        <f>G92-C92</f>
        <v>208</v>
      </c>
      <c r="F92" s="74">
        <v>1</v>
      </c>
      <c r="G92" s="93">
        <f>(B92+D92)*4*F92</f>
        <v>1248</v>
      </c>
      <c r="H92" s="47"/>
      <c r="I92" s="92"/>
      <c r="J92" s="10"/>
      <c r="K92" s="10"/>
      <c r="L92" s="10"/>
      <c r="M92" s="10"/>
      <c r="N92" s="74"/>
      <c r="O92" s="93"/>
      <c r="P92" s="6"/>
    </row>
    <row r="93" spans="1:16" x14ac:dyDescent="0.25">
      <c r="A93" s="92" t="s">
        <v>55</v>
      </c>
      <c r="B93" s="10">
        <v>230</v>
      </c>
      <c r="C93" s="11">
        <f>B93*D87*F93</f>
        <v>1840</v>
      </c>
      <c r="D93" s="10">
        <f t="shared" ref="D93:D96" si="10">B93*20%</f>
        <v>46</v>
      </c>
      <c r="E93" s="10">
        <f t="shared" ref="E93:E94" si="11">G93-C93</f>
        <v>368</v>
      </c>
      <c r="F93" s="74">
        <v>1</v>
      </c>
      <c r="G93" s="93">
        <f>(B93+D93)*D87*F93</f>
        <v>2208</v>
      </c>
      <c r="H93" s="47"/>
      <c r="I93" s="92"/>
      <c r="J93" s="10"/>
      <c r="K93" s="10"/>
      <c r="L93" s="10"/>
      <c r="M93" s="10"/>
      <c r="N93" s="74"/>
      <c r="O93" s="93"/>
      <c r="P93" s="6"/>
    </row>
    <row r="94" spans="1:16" x14ac:dyDescent="0.25">
      <c r="A94" s="92" t="s">
        <v>60</v>
      </c>
      <c r="B94" s="10">
        <v>230</v>
      </c>
      <c r="C94" s="11">
        <f>B94*D87*F94</f>
        <v>1840</v>
      </c>
      <c r="D94" s="10">
        <f t="shared" si="10"/>
        <v>46</v>
      </c>
      <c r="E94" s="10">
        <f t="shared" si="11"/>
        <v>368</v>
      </c>
      <c r="F94" s="74">
        <v>1</v>
      </c>
      <c r="G94" s="93">
        <f>(B94+D94)*D87*F94</f>
        <v>2208</v>
      </c>
      <c r="H94" s="47"/>
      <c r="I94" s="92"/>
      <c r="J94" s="10"/>
      <c r="K94" s="10"/>
      <c r="L94" s="10"/>
      <c r="M94" s="10"/>
      <c r="N94" s="74"/>
      <c r="O94" s="93"/>
      <c r="P94" s="6"/>
    </row>
    <row r="95" spans="1:16" x14ac:dyDescent="0.25">
      <c r="A95" s="92" t="s">
        <v>122</v>
      </c>
      <c r="B95" s="10">
        <v>230</v>
      </c>
      <c r="C95" s="10">
        <f>B95*D87*F95</f>
        <v>1840</v>
      </c>
      <c r="D95" s="10">
        <f t="shared" si="10"/>
        <v>46</v>
      </c>
      <c r="E95" s="10">
        <f>G95-C95</f>
        <v>368</v>
      </c>
      <c r="F95" s="74">
        <v>1</v>
      </c>
      <c r="G95" s="93">
        <f>(B95+D95)*D87*F95</f>
        <v>2208</v>
      </c>
      <c r="H95" s="47"/>
      <c r="I95" s="92"/>
      <c r="J95" s="10"/>
      <c r="K95" s="10"/>
      <c r="L95" s="10"/>
      <c r="M95" s="10"/>
      <c r="N95" s="74"/>
      <c r="O95" s="93"/>
      <c r="P95" s="6"/>
    </row>
    <row r="96" spans="1:16" x14ac:dyDescent="0.25">
      <c r="A96" s="92" t="s">
        <v>123</v>
      </c>
      <c r="B96" s="10">
        <v>230</v>
      </c>
      <c r="C96" s="10">
        <f>B96*D87*F96</f>
        <v>1840</v>
      </c>
      <c r="D96" s="10">
        <f t="shared" si="10"/>
        <v>46</v>
      </c>
      <c r="E96" s="10">
        <f>G96-C96</f>
        <v>368</v>
      </c>
      <c r="F96" s="74">
        <v>1</v>
      </c>
      <c r="G96" s="93">
        <f>(B96+D96)*D87*F96</f>
        <v>2208</v>
      </c>
      <c r="H96" s="47"/>
      <c r="I96" s="92"/>
      <c r="J96" s="10"/>
      <c r="K96" s="10"/>
      <c r="L96" s="10"/>
      <c r="M96" s="10"/>
      <c r="N96" s="74"/>
      <c r="O96" s="93"/>
      <c r="P96" s="6"/>
    </row>
    <row r="97" spans="1:16" x14ac:dyDescent="0.25">
      <c r="A97" s="92"/>
      <c r="B97" s="10"/>
      <c r="C97" s="94">
        <f>SUM(C91:C96)</f>
        <v>10480</v>
      </c>
      <c r="D97" s="10"/>
      <c r="E97" s="94">
        <f>SUM(E91:E96)</f>
        <v>2096</v>
      </c>
      <c r="F97" s="74"/>
      <c r="G97" s="93"/>
      <c r="H97" s="47"/>
      <c r="I97" s="92"/>
      <c r="J97" s="10"/>
      <c r="K97" s="10"/>
      <c r="L97" s="10"/>
      <c r="M97" s="10"/>
      <c r="N97" s="74"/>
      <c r="O97" s="93"/>
      <c r="P97" s="6"/>
    </row>
    <row r="98" spans="1:16" x14ac:dyDescent="0.25">
      <c r="A98" s="47"/>
      <c r="B98" s="47"/>
      <c r="C98" s="47"/>
      <c r="D98" s="47"/>
      <c r="E98" s="47"/>
      <c r="F98" s="47"/>
      <c r="G98" s="93"/>
      <c r="H98" s="47"/>
      <c r="I98" s="83"/>
      <c r="J98" s="97"/>
      <c r="K98" s="97"/>
      <c r="L98" s="97"/>
      <c r="M98" s="97"/>
      <c r="N98" s="7"/>
      <c r="O98" s="75"/>
      <c r="P98" s="6"/>
    </row>
    <row r="99" spans="1:16" x14ac:dyDescent="0.25">
      <c r="A99" s="238" t="s">
        <v>14</v>
      </c>
      <c r="B99" s="238"/>
      <c r="C99" s="238"/>
      <c r="D99" s="238"/>
      <c r="E99" s="238"/>
      <c r="F99" s="238"/>
      <c r="G99" s="59">
        <f>SUM(G91:G98)</f>
        <v>12576</v>
      </c>
      <c r="H99" s="47"/>
      <c r="I99" s="238" t="s">
        <v>14</v>
      </c>
      <c r="J99" s="238"/>
      <c r="K99" s="238"/>
      <c r="L99" s="238"/>
      <c r="M99" s="238"/>
      <c r="N99" s="238"/>
      <c r="O99" s="59">
        <v>0</v>
      </c>
      <c r="P99" s="6"/>
    </row>
    <row r="100" spans="1:16" x14ac:dyDescent="0.25">
      <c r="A100" s="47"/>
      <c r="B100" s="47"/>
      <c r="C100" s="47"/>
      <c r="D100" s="47"/>
      <c r="E100" s="47"/>
      <c r="F100" s="47"/>
      <c r="G100" s="47"/>
      <c r="H100" s="47"/>
      <c r="I100" s="47"/>
      <c r="J100" s="213" t="s">
        <v>26</v>
      </c>
      <c r="K100" s="213"/>
      <c r="L100" s="213"/>
      <c r="M100" s="213"/>
      <c r="N100" s="213"/>
      <c r="O100" s="65"/>
      <c r="P100" s="6"/>
    </row>
    <row r="101" spans="1:16" x14ac:dyDescent="0.25">
      <c r="A101" s="47"/>
      <c r="B101" s="47"/>
      <c r="C101" s="47"/>
      <c r="D101" s="47"/>
      <c r="E101" s="47"/>
      <c r="F101" s="47"/>
      <c r="G101" s="47"/>
      <c r="H101" s="47"/>
      <c r="I101" s="47"/>
      <c r="J101" s="89"/>
      <c r="K101" s="89"/>
      <c r="L101" s="89"/>
      <c r="M101" s="89"/>
      <c r="N101" s="89"/>
      <c r="O101" s="90"/>
      <c r="P101" s="6"/>
    </row>
    <row r="102" spans="1:16" x14ac:dyDescent="0.25">
      <c r="A102" s="217" t="s">
        <v>158</v>
      </c>
      <c r="B102" s="217"/>
      <c r="C102" s="217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6"/>
    </row>
    <row r="103" spans="1:16" x14ac:dyDescent="0.25">
      <c r="A103" s="44" t="s">
        <v>148</v>
      </c>
      <c r="B103" s="45" t="s">
        <v>44</v>
      </c>
      <c r="C103" s="45"/>
      <c r="D103" s="45">
        <v>8</v>
      </c>
      <c r="E103" s="45"/>
      <c r="F103" s="46"/>
      <c r="G103" s="44"/>
      <c r="H103" s="47"/>
      <c r="I103" s="45" t="s">
        <v>101</v>
      </c>
      <c r="J103" s="45">
        <v>8</v>
      </c>
      <c r="K103" s="45"/>
      <c r="L103" s="91"/>
      <c r="M103" s="91"/>
      <c r="N103" s="44"/>
      <c r="O103" s="44"/>
      <c r="P103" s="6"/>
    </row>
    <row r="104" spans="1:16" x14ac:dyDescent="0.25">
      <c r="A104" s="178" t="s">
        <v>46</v>
      </c>
      <c r="B104" s="45" t="s">
        <v>99</v>
      </c>
      <c r="C104" s="45"/>
      <c r="D104" s="45"/>
      <c r="E104" s="45"/>
      <c r="F104" s="44"/>
      <c r="G104" s="44"/>
      <c r="H104" s="47"/>
      <c r="I104" s="178" t="s">
        <v>46</v>
      </c>
      <c r="J104" s="45" t="s">
        <v>99</v>
      </c>
      <c r="K104" s="45"/>
      <c r="L104" s="45"/>
      <c r="M104" s="45"/>
      <c r="N104" s="44"/>
      <c r="O104" s="44"/>
      <c r="P104" s="6"/>
    </row>
    <row r="105" spans="1:16" ht="15.75" thickBot="1" x14ac:dyDescent="0.3">
      <c r="A105" s="218" t="s">
        <v>6</v>
      </c>
      <c r="B105" s="218"/>
      <c r="C105" s="218"/>
      <c r="D105" s="218"/>
      <c r="E105" s="218"/>
      <c r="F105" s="218"/>
      <c r="G105" s="218"/>
      <c r="H105" s="47"/>
      <c r="I105" s="218" t="s">
        <v>7</v>
      </c>
      <c r="J105" s="218"/>
      <c r="K105" s="218"/>
      <c r="L105" s="218"/>
      <c r="M105" s="218"/>
      <c r="N105" s="218"/>
      <c r="O105" s="218"/>
      <c r="P105" s="6"/>
    </row>
    <row r="106" spans="1:16" x14ac:dyDescent="0.25">
      <c r="A106" s="2" t="s">
        <v>47</v>
      </c>
      <c r="B106" s="2" t="s">
        <v>48</v>
      </c>
      <c r="C106" s="9" t="s">
        <v>49</v>
      </c>
      <c r="D106" s="2" t="s">
        <v>50</v>
      </c>
      <c r="E106" s="9" t="s">
        <v>51</v>
      </c>
      <c r="F106" s="3" t="s">
        <v>52</v>
      </c>
      <c r="G106" s="4" t="s">
        <v>11</v>
      </c>
      <c r="H106" s="47"/>
      <c r="I106" s="48" t="s">
        <v>47</v>
      </c>
      <c r="J106" s="48" t="s">
        <v>53</v>
      </c>
      <c r="K106" s="9" t="s">
        <v>49</v>
      </c>
      <c r="L106" s="48" t="s">
        <v>50</v>
      </c>
      <c r="M106" s="9" t="s">
        <v>51</v>
      </c>
      <c r="N106" s="49" t="s">
        <v>52</v>
      </c>
      <c r="O106" s="50" t="s">
        <v>15</v>
      </c>
      <c r="P106" s="6"/>
    </row>
    <row r="107" spans="1:16" x14ac:dyDescent="0.25">
      <c r="A107" s="92" t="s">
        <v>54</v>
      </c>
      <c r="B107" s="10">
        <v>260</v>
      </c>
      <c r="C107" s="11">
        <f>B107*D103*F107</f>
        <v>2080</v>
      </c>
      <c r="D107" s="10">
        <f>B107*20%</f>
        <v>52</v>
      </c>
      <c r="E107" s="10">
        <f>G107-C107</f>
        <v>416</v>
      </c>
      <c r="F107" s="74">
        <v>1</v>
      </c>
      <c r="G107" s="93">
        <f>(B107+D107)*D103*F107</f>
        <v>2496</v>
      </c>
      <c r="H107" s="47"/>
      <c r="I107" s="92"/>
      <c r="J107" s="10"/>
      <c r="K107" s="10"/>
      <c r="L107" s="10"/>
      <c r="M107" s="10"/>
      <c r="N107" s="74"/>
      <c r="O107" s="93"/>
      <c r="P107" s="6"/>
    </row>
    <row r="108" spans="1:16" x14ac:dyDescent="0.25">
      <c r="A108" s="92" t="s">
        <v>127</v>
      </c>
      <c r="B108" s="10">
        <v>260</v>
      </c>
      <c r="C108" s="11">
        <f>B108*4*F108</f>
        <v>1040</v>
      </c>
      <c r="D108" s="10">
        <f>B108*20%</f>
        <v>52</v>
      </c>
      <c r="E108" s="10">
        <f>G108-C108</f>
        <v>208</v>
      </c>
      <c r="F108" s="74">
        <v>1</v>
      </c>
      <c r="G108" s="93">
        <f>(B108+D108)*4*F108</f>
        <v>1248</v>
      </c>
      <c r="H108" s="47"/>
      <c r="I108" s="92"/>
      <c r="J108" s="10"/>
      <c r="K108" s="10"/>
      <c r="L108" s="10"/>
      <c r="M108" s="10"/>
      <c r="N108" s="74"/>
      <c r="O108" s="93"/>
      <c r="P108" s="6"/>
    </row>
    <row r="109" spans="1:16" x14ac:dyDescent="0.25">
      <c r="A109" s="92" t="s">
        <v>55</v>
      </c>
      <c r="B109" s="10">
        <v>230</v>
      </c>
      <c r="C109" s="11">
        <f>B109*D103*F109</f>
        <v>1840</v>
      </c>
      <c r="D109" s="10">
        <f t="shared" ref="D109:D112" si="12">B109*20%</f>
        <v>46</v>
      </c>
      <c r="E109" s="10">
        <f t="shared" ref="E109:E110" si="13">G109-C109</f>
        <v>368</v>
      </c>
      <c r="F109" s="74">
        <v>1</v>
      </c>
      <c r="G109" s="93">
        <f>(B109+D109)*D103*F109</f>
        <v>2208</v>
      </c>
      <c r="H109" s="47"/>
      <c r="I109" s="92"/>
      <c r="J109" s="10"/>
      <c r="K109" s="10"/>
      <c r="L109" s="10"/>
      <c r="M109" s="10"/>
      <c r="N109" s="74"/>
      <c r="O109" s="93"/>
      <c r="P109" s="6"/>
    </row>
    <row r="110" spans="1:16" x14ac:dyDescent="0.25">
      <c r="A110" s="92" t="s">
        <v>60</v>
      </c>
      <c r="B110" s="10">
        <v>230</v>
      </c>
      <c r="C110" s="11">
        <f>B110*D103*F110</f>
        <v>1840</v>
      </c>
      <c r="D110" s="10">
        <f t="shared" si="12"/>
        <v>46</v>
      </c>
      <c r="E110" s="10">
        <f t="shared" si="13"/>
        <v>368</v>
      </c>
      <c r="F110" s="74">
        <v>1</v>
      </c>
      <c r="G110" s="93">
        <f>(B110+D110)*D103*F110</f>
        <v>2208</v>
      </c>
      <c r="H110" s="47"/>
      <c r="I110" s="92"/>
      <c r="J110" s="10"/>
      <c r="K110" s="10"/>
      <c r="L110" s="10"/>
      <c r="M110" s="10"/>
      <c r="N110" s="74"/>
      <c r="O110" s="93"/>
      <c r="P110" s="6"/>
    </row>
    <row r="111" spans="1:16" x14ac:dyDescent="0.25">
      <c r="A111" s="92" t="s">
        <v>122</v>
      </c>
      <c r="B111" s="10">
        <v>230</v>
      </c>
      <c r="C111" s="10">
        <f>B111*D103*F111</f>
        <v>1840</v>
      </c>
      <c r="D111" s="10">
        <f t="shared" si="12"/>
        <v>46</v>
      </c>
      <c r="E111" s="10">
        <f>G111-C111</f>
        <v>368</v>
      </c>
      <c r="F111" s="74">
        <v>1</v>
      </c>
      <c r="G111" s="93">
        <f>(B111+D111)*D103*F111</f>
        <v>2208</v>
      </c>
      <c r="H111" s="47"/>
      <c r="I111" s="92"/>
      <c r="J111" s="10"/>
      <c r="K111" s="10"/>
      <c r="L111" s="10"/>
      <c r="M111" s="10"/>
      <c r="N111" s="74"/>
      <c r="O111" s="93"/>
      <c r="P111" s="6"/>
    </row>
    <row r="112" spans="1:16" x14ac:dyDescent="0.25">
      <c r="A112" s="92" t="s">
        <v>123</v>
      </c>
      <c r="B112" s="10">
        <v>230</v>
      </c>
      <c r="C112" s="10">
        <f>B112*D103*F112</f>
        <v>1840</v>
      </c>
      <c r="D112" s="10">
        <f t="shared" si="12"/>
        <v>46</v>
      </c>
      <c r="E112" s="10">
        <f>G112-C112</f>
        <v>368</v>
      </c>
      <c r="F112" s="74">
        <v>1</v>
      </c>
      <c r="G112" s="93">
        <f>(B112+D112)*D103*F112</f>
        <v>2208</v>
      </c>
      <c r="H112" s="47"/>
      <c r="I112" s="92"/>
      <c r="J112" s="10"/>
      <c r="K112" s="10"/>
      <c r="L112" s="10"/>
      <c r="M112" s="10"/>
      <c r="N112" s="74"/>
      <c r="O112" s="93"/>
      <c r="P112" s="6"/>
    </row>
    <row r="113" spans="1:16" x14ac:dyDescent="0.25">
      <c r="A113" s="92"/>
      <c r="B113" s="10"/>
      <c r="C113" s="94">
        <f>SUM(C107:C112)</f>
        <v>10480</v>
      </c>
      <c r="D113" s="10"/>
      <c r="E113" s="94">
        <f>SUM(E107:E112)</f>
        <v>2096</v>
      </c>
      <c r="F113" s="74"/>
      <c r="G113" s="93"/>
      <c r="H113" s="47"/>
      <c r="I113" s="92"/>
      <c r="J113" s="10"/>
      <c r="K113" s="10"/>
      <c r="L113" s="10"/>
      <c r="M113" s="10"/>
      <c r="N113" s="74"/>
      <c r="O113" s="93"/>
      <c r="P113" s="6"/>
    </row>
    <row r="114" spans="1:16" x14ac:dyDescent="0.25">
      <c r="A114" s="47"/>
      <c r="B114" s="47"/>
      <c r="C114" s="47"/>
      <c r="D114" s="47"/>
      <c r="E114" s="47"/>
      <c r="F114" s="47"/>
      <c r="G114" s="93"/>
      <c r="H114" s="47"/>
      <c r="I114" s="83"/>
      <c r="J114" s="97"/>
      <c r="K114" s="97"/>
      <c r="L114" s="97"/>
      <c r="M114" s="97"/>
      <c r="N114" s="7"/>
      <c r="O114" s="75"/>
      <c r="P114" s="6"/>
    </row>
    <row r="115" spans="1:16" x14ac:dyDescent="0.25">
      <c r="A115" s="238" t="s">
        <v>14</v>
      </c>
      <c r="B115" s="238"/>
      <c r="C115" s="238"/>
      <c r="D115" s="238"/>
      <c r="E115" s="238"/>
      <c r="F115" s="238"/>
      <c r="G115" s="59">
        <f>SUM(G107:G114)</f>
        <v>12576</v>
      </c>
      <c r="H115" s="47"/>
      <c r="I115" s="238" t="s">
        <v>14</v>
      </c>
      <c r="J115" s="238"/>
      <c r="K115" s="238"/>
      <c r="L115" s="238"/>
      <c r="M115" s="238"/>
      <c r="N115" s="238"/>
      <c r="O115" s="59">
        <v>0</v>
      </c>
      <c r="P115" s="6"/>
    </row>
    <row r="116" spans="1:16" x14ac:dyDescent="0.25">
      <c r="A116" s="47"/>
      <c r="B116" s="47"/>
      <c r="C116" s="47"/>
      <c r="D116" s="47"/>
      <c r="E116" s="47"/>
      <c r="F116" s="47"/>
      <c r="G116" s="47"/>
      <c r="H116" s="47"/>
      <c r="I116" s="47"/>
      <c r="J116" s="213" t="s">
        <v>26</v>
      </c>
      <c r="K116" s="213"/>
      <c r="L116" s="213"/>
      <c r="M116" s="213"/>
      <c r="N116" s="213"/>
      <c r="O116" s="65"/>
      <c r="P116" s="6"/>
    </row>
    <row r="117" spans="1:16" x14ac:dyDescent="0.25">
      <c r="A117" s="234" t="s">
        <v>82</v>
      </c>
      <c r="B117" s="234"/>
      <c r="C117" s="234"/>
      <c r="D117" s="234"/>
      <c r="E117" s="234"/>
      <c r="F117" s="234"/>
      <c r="G117" s="160">
        <f>G115+G99+G83+G67+G51+G36+G21</f>
        <v>87936</v>
      </c>
      <c r="H117" s="47"/>
      <c r="I117" s="47"/>
      <c r="J117" s="47"/>
      <c r="K117" s="47"/>
      <c r="L117" s="47"/>
      <c r="M117" s="47"/>
      <c r="N117" s="47"/>
      <c r="O117" s="47"/>
      <c r="P117" s="6"/>
    </row>
    <row r="118" spans="1:16" x14ac:dyDescent="0.25">
      <c r="A118" s="47"/>
      <c r="B118" s="47"/>
      <c r="C118" s="47"/>
      <c r="D118" s="47"/>
      <c r="E118" s="47"/>
      <c r="F118" s="47"/>
      <c r="G118" s="99"/>
      <c r="H118" s="47"/>
      <c r="I118" s="47"/>
      <c r="J118" s="47"/>
      <c r="K118" s="47"/>
      <c r="L118" s="47"/>
      <c r="M118" s="47"/>
      <c r="N118" s="47"/>
      <c r="O118" s="47"/>
      <c r="P118" s="6"/>
    </row>
    <row r="119" spans="1:16" x14ac:dyDescent="0.25">
      <c r="A119" s="47"/>
      <c r="B119" s="47"/>
      <c r="C119" s="47"/>
      <c r="D119" s="47"/>
      <c r="E119" s="47"/>
      <c r="F119" s="47"/>
      <c r="G119" s="99"/>
      <c r="H119" s="47"/>
      <c r="I119" s="47"/>
      <c r="J119" s="47"/>
      <c r="K119" s="47"/>
      <c r="L119" s="47"/>
      <c r="M119" s="47"/>
      <c r="N119" s="47"/>
      <c r="O119" s="47"/>
      <c r="P119" s="6"/>
    </row>
    <row r="120" spans="1:16" x14ac:dyDescent="0.25">
      <c r="A120" s="235" t="s">
        <v>58</v>
      </c>
      <c r="B120" s="235"/>
      <c r="C120" s="235"/>
      <c r="D120" s="235"/>
      <c r="E120" s="235"/>
      <c r="F120" s="235"/>
      <c r="G120" s="235"/>
      <c r="H120" s="47"/>
      <c r="I120" s="237" t="s">
        <v>59</v>
      </c>
      <c r="J120" s="237"/>
      <c r="K120" s="237"/>
      <c r="L120" s="237"/>
      <c r="M120" s="237"/>
      <c r="N120" s="237"/>
      <c r="O120" s="100"/>
      <c r="P120" s="6"/>
    </row>
    <row r="121" spans="1:16" x14ac:dyDescent="0.25">
      <c r="A121" s="13" t="s">
        <v>54</v>
      </c>
      <c r="B121" s="13"/>
      <c r="C121" s="13"/>
      <c r="D121" s="13"/>
      <c r="E121" s="102"/>
      <c r="F121" s="102"/>
      <c r="G121" s="103">
        <f>G14+G29+G44+G60+G75+G91+G107</f>
        <v>17472</v>
      </c>
      <c r="H121" s="47"/>
      <c r="I121" s="13" t="s">
        <v>54</v>
      </c>
      <c r="J121" s="190"/>
      <c r="K121" s="190"/>
      <c r="L121" s="190"/>
      <c r="M121" s="190"/>
      <c r="N121" s="190"/>
      <c r="O121" s="191"/>
      <c r="P121" s="6"/>
    </row>
    <row r="122" spans="1:16" x14ac:dyDescent="0.25">
      <c r="A122" s="13" t="s">
        <v>55</v>
      </c>
      <c r="B122" s="13"/>
      <c r="C122" s="13"/>
      <c r="D122" s="13"/>
      <c r="E122" s="102"/>
      <c r="F122" s="102"/>
      <c r="G122" s="103">
        <f t="shared" ref="G122:G126" si="14">G15+G30+G45+G61+G76+G92+G108</f>
        <v>8736</v>
      </c>
      <c r="H122" s="47"/>
      <c r="I122" s="13" t="s">
        <v>55</v>
      </c>
      <c r="J122" s="13"/>
      <c r="K122" s="13"/>
      <c r="L122" s="13"/>
      <c r="M122" s="13"/>
      <c r="N122" s="13"/>
      <c r="O122" s="192"/>
      <c r="P122" s="6"/>
    </row>
    <row r="123" spans="1:16" x14ac:dyDescent="0.25">
      <c r="A123" s="13" t="s">
        <v>56</v>
      </c>
      <c r="B123" s="13"/>
      <c r="C123" s="13"/>
      <c r="D123" s="13"/>
      <c r="E123" s="102"/>
      <c r="F123" s="102"/>
      <c r="G123" s="103">
        <f t="shared" si="14"/>
        <v>15456</v>
      </c>
      <c r="H123" s="47"/>
      <c r="I123" s="13" t="s">
        <v>56</v>
      </c>
      <c r="J123" s="13"/>
      <c r="K123" s="13"/>
      <c r="L123" s="13"/>
      <c r="M123" s="13"/>
      <c r="N123" s="13"/>
      <c r="O123" s="192"/>
      <c r="P123" s="6"/>
    </row>
    <row r="124" spans="1:16" x14ac:dyDescent="0.25">
      <c r="A124" s="143" t="s">
        <v>78</v>
      </c>
      <c r="B124" s="143"/>
      <c r="C124" s="143"/>
      <c r="D124" s="143"/>
      <c r="E124" s="144"/>
      <c r="F124" s="144"/>
      <c r="G124" s="103">
        <f t="shared" si="14"/>
        <v>15360</v>
      </c>
      <c r="H124" s="47"/>
      <c r="I124" s="143" t="s">
        <v>78</v>
      </c>
      <c r="J124" s="13"/>
      <c r="K124" s="13"/>
      <c r="L124" s="13"/>
      <c r="M124" s="13"/>
      <c r="N124" s="13"/>
      <c r="O124" s="192"/>
      <c r="P124" s="6"/>
    </row>
    <row r="125" spans="1:16" x14ac:dyDescent="0.25">
      <c r="A125" s="13" t="s">
        <v>122</v>
      </c>
      <c r="B125" s="13"/>
      <c r="C125" s="13"/>
      <c r="D125" s="13"/>
      <c r="E125" s="102"/>
      <c r="F125" s="102"/>
      <c r="G125" s="103">
        <f t="shared" si="14"/>
        <v>15456</v>
      </c>
      <c r="H125" s="47"/>
      <c r="I125" s="13" t="s">
        <v>122</v>
      </c>
      <c r="J125" s="13"/>
      <c r="K125" s="13"/>
      <c r="L125" s="13"/>
      <c r="M125" s="13"/>
      <c r="N125" s="13"/>
      <c r="O125" s="192"/>
      <c r="P125" s="6"/>
    </row>
    <row r="126" spans="1:16" x14ac:dyDescent="0.25">
      <c r="A126" s="143" t="s">
        <v>123</v>
      </c>
      <c r="B126" s="143"/>
      <c r="C126" s="143"/>
      <c r="D126" s="143"/>
      <c r="E126" s="144"/>
      <c r="F126" s="144"/>
      <c r="G126" s="103">
        <f t="shared" si="14"/>
        <v>15456</v>
      </c>
      <c r="H126" s="47"/>
      <c r="I126" s="143" t="s">
        <v>123</v>
      </c>
      <c r="J126" s="13"/>
      <c r="K126" s="13"/>
      <c r="L126" s="13"/>
      <c r="M126" s="13"/>
      <c r="N126" s="13"/>
      <c r="O126" s="192"/>
      <c r="P126" s="6"/>
    </row>
    <row r="127" spans="1:16" x14ac:dyDescent="0.25">
      <c r="A127" s="235" t="s">
        <v>14</v>
      </c>
      <c r="B127" s="235"/>
      <c r="C127" s="235"/>
      <c r="D127" s="235"/>
      <c r="E127" s="235"/>
      <c r="F127" s="235"/>
      <c r="G127" s="104">
        <f>SUM(G121:G126)</f>
        <v>87936</v>
      </c>
      <c r="H127" s="47"/>
      <c r="I127" s="236" t="s">
        <v>14</v>
      </c>
      <c r="J127" s="236"/>
      <c r="K127" s="236"/>
      <c r="L127" s="236"/>
      <c r="M127" s="236"/>
      <c r="N127" s="236"/>
      <c r="O127" s="105" t="e">
        <f>#REF!</f>
        <v>#REF!</v>
      </c>
      <c r="P127" s="6"/>
    </row>
    <row r="128" spans="1:16" x14ac:dyDescent="0.25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6"/>
    </row>
    <row r="129" spans="1:16" x14ac:dyDescent="0.25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6"/>
    </row>
    <row r="130" spans="1:16" x14ac:dyDescent="0.25">
      <c r="A130" s="227" t="s">
        <v>61</v>
      </c>
      <c r="B130" s="228"/>
      <c r="C130" s="228"/>
      <c r="D130" s="228"/>
      <c r="E130" s="228"/>
      <c r="F130" s="229"/>
      <c r="G130" s="14">
        <f>C113+C97+C81+C66+C50+C35+C20</f>
        <v>72880</v>
      </c>
      <c r="H130" s="47"/>
      <c r="I130" s="227" t="s">
        <v>61</v>
      </c>
      <c r="J130" s="228"/>
      <c r="K130" s="228"/>
      <c r="L130" s="228"/>
      <c r="M130" s="228"/>
      <c r="N130" s="229"/>
      <c r="O130" s="14" t="e">
        <f>#REF!+#REF!+#REF!+#REF!+K66+K50+K35+K20+#REF!</f>
        <v>#REF!</v>
      </c>
      <c r="P130" s="6"/>
    </row>
    <row r="131" spans="1:16" x14ac:dyDescent="0.25">
      <c r="A131" s="26" t="s">
        <v>62</v>
      </c>
      <c r="B131" s="27"/>
      <c r="C131" s="27"/>
      <c r="D131" s="27"/>
      <c r="E131" s="27"/>
      <c r="F131" s="28"/>
      <c r="G131" s="14">
        <f>E113+E97+E81+E66+E50+E35+E20</f>
        <v>15056</v>
      </c>
      <c r="H131" s="47"/>
      <c r="I131" s="26" t="s">
        <v>62</v>
      </c>
      <c r="J131" s="27"/>
      <c r="K131" s="27"/>
      <c r="L131" s="27"/>
      <c r="M131" s="27"/>
      <c r="N131" s="28"/>
      <c r="O131" s="14" t="e">
        <f>#REF!+#REF!+#REF!+#REF!+M66+M50+M35+M20+#REF!</f>
        <v>#REF!</v>
      </c>
      <c r="P131" s="6"/>
    </row>
    <row r="132" spans="1:16" x14ac:dyDescent="0.25">
      <c r="A132" s="230" t="s">
        <v>35</v>
      </c>
      <c r="B132" s="231"/>
      <c r="C132" s="231"/>
      <c r="D132" s="231"/>
      <c r="E132" s="231"/>
      <c r="F132" s="232"/>
      <c r="G132" s="15">
        <f>G130+G131</f>
        <v>87936</v>
      </c>
      <c r="H132" s="47"/>
      <c r="I132" s="230" t="s">
        <v>35</v>
      </c>
      <c r="J132" s="231"/>
      <c r="K132" s="231"/>
      <c r="L132" s="231"/>
      <c r="M132" s="231"/>
      <c r="N132" s="232"/>
      <c r="O132" s="15" t="e">
        <f>O131+O130</f>
        <v>#REF!</v>
      </c>
      <c r="P132" s="6"/>
    </row>
    <row r="133" spans="1:16" x14ac:dyDescent="0.25">
      <c r="A133" s="101"/>
      <c r="B133" s="101"/>
      <c r="C133" s="101"/>
      <c r="D133" s="101"/>
      <c r="E133" s="101"/>
      <c r="F133" s="101"/>
      <c r="G133" s="106"/>
      <c r="H133" s="101"/>
      <c r="I133" s="101"/>
      <c r="J133" s="101"/>
      <c r="K133" s="101"/>
      <c r="L133" s="101"/>
      <c r="M133" s="101"/>
      <c r="N133" s="101"/>
      <c r="O133" s="101"/>
    </row>
    <row r="134" spans="1:16" x14ac:dyDescent="0.25">
      <c r="A134" s="233" t="s">
        <v>63</v>
      </c>
      <c r="B134" s="233"/>
      <c r="C134" s="233"/>
      <c r="D134" s="101"/>
      <c r="E134" s="101"/>
      <c r="F134" s="101"/>
      <c r="G134" s="106"/>
      <c r="H134" s="101"/>
      <c r="I134" s="233" t="s">
        <v>63</v>
      </c>
      <c r="J134" s="233"/>
      <c r="K134" s="233"/>
      <c r="L134" s="101"/>
      <c r="M134" s="101"/>
      <c r="N134" s="101"/>
      <c r="O134" s="101"/>
    </row>
    <row r="135" spans="1:16" x14ac:dyDescent="0.25">
      <c r="A135" s="226" t="s">
        <v>64</v>
      </c>
      <c r="B135" s="226"/>
      <c r="C135" s="226"/>
      <c r="D135" s="101"/>
      <c r="E135" s="101"/>
      <c r="F135" s="101"/>
      <c r="G135" s="106"/>
      <c r="H135" s="101"/>
      <c r="I135" s="226" t="s">
        <v>64</v>
      </c>
      <c r="J135" s="226"/>
      <c r="K135" s="226"/>
      <c r="L135" s="101"/>
      <c r="M135" s="101"/>
      <c r="N135" s="101"/>
      <c r="O135" s="101"/>
    </row>
    <row r="136" spans="1:16" x14ac:dyDescent="0.25">
      <c r="A136" s="101" t="s">
        <v>65</v>
      </c>
      <c r="B136" s="101"/>
      <c r="C136" s="17">
        <f>C81+C66+C50+C35+C20+C97+C113</f>
        <v>72880</v>
      </c>
      <c r="D136" s="113"/>
      <c r="E136" s="101"/>
      <c r="F136" s="101"/>
      <c r="G136" s="106"/>
      <c r="H136" s="101"/>
      <c r="I136" s="101" t="s">
        <v>65</v>
      </c>
      <c r="J136" s="101"/>
      <c r="K136" s="17">
        <v>0</v>
      </c>
      <c r="L136" s="101"/>
      <c r="M136" s="101"/>
      <c r="N136" s="101"/>
      <c r="O136" s="101"/>
    </row>
    <row r="137" spans="1:16" x14ac:dyDescent="0.25">
      <c r="A137" s="101"/>
      <c r="B137" s="101"/>
      <c r="C137" s="17"/>
      <c r="D137" s="101"/>
      <c r="E137" s="101"/>
      <c r="F137" s="101"/>
      <c r="G137" s="106"/>
      <c r="H137" s="101"/>
      <c r="I137" s="101" t="s">
        <v>66</v>
      </c>
      <c r="J137" s="101"/>
      <c r="K137" s="17" t="e">
        <f>#REF!</f>
        <v>#REF!</v>
      </c>
      <c r="L137" s="101"/>
      <c r="M137" s="101"/>
      <c r="N137" s="101"/>
      <c r="O137" s="101"/>
    </row>
    <row r="138" spans="1:16" x14ac:dyDescent="0.25">
      <c r="A138" s="226" t="s">
        <v>67</v>
      </c>
      <c r="B138" s="226"/>
      <c r="C138" s="226"/>
      <c r="D138" s="101"/>
      <c r="E138" s="101"/>
      <c r="F138" s="101"/>
      <c r="G138" s="106"/>
      <c r="H138" s="101"/>
      <c r="I138" s="226" t="s">
        <v>67</v>
      </c>
      <c r="J138" s="226"/>
      <c r="K138" s="226"/>
      <c r="L138" s="101"/>
      <c r="M138" s="101"/>
      <c r="N138" s="101"/>
      <c r="O138" s="101"/>
    </row>
    <row r="139" spans="1:16" x14ac:dyDescent="0.25">
      <c r="A139" s="101" t="s">
        <v>65</v>
      </c>
      <c r="B139" s="101"/>
      <c r="C139" s="17">
        <f>E81+E66+E50+E35+E20+E97+E113</f>
        <v>15056</v>
      </c>
      <c r="D139" s="101"/>
      <c r="E139" s="101"/>
      <c r="F139" s="101"/>
      <c r="G139" s="106"/>
      <c r="H139" s="101"/>
      <c r="I139" s="101" t="s">
        <v>65</v>
      </c>
      <c r="J139" s="101"/>
      <c r="K139" s="17">
        <v>0</v>
      </c>
      <c r="L139" s="101"/>
      <c r="M139" s="101"/>
      <c r="N139" s="101"/>
      <c r="O139" s="101"/>
    </row>
    <row r="140" spans="1:16" x14ac:dyDescent="0.25">
      <c r="C140" s="17"/>
      <c r="G140" s="16"/>
      <c r="I140" t="s">
        <v>66</v>
      </c>
      <c r="K140" s="17" t="e">
        <f>#REF!</f>
        <v>#REF!</v>
      </c>
    </row>
    <row r="142" spans="1:16" x14ac:dyDescent="0.25">
      <c r="D142" s="155"/>
    </row>
    <row r="143" spans="1:16" x14ac:dyDescent="0.25">
      <c r="D143" s="155"/>
    </row>
    <row r="144" spans="1:16" x14ac:dyDescent="0.25">
      <c r="C144" s="145"/>
      <c r="D144" s="155"/>
      <c r="F144" s="155"/>
    </row>
  </sheetData>
  <mergeCells count="59">
    <mergeCell ref="J52:N52"/>
    <mergeCell ref="A55:O55"/>
    <mergeCell ref="A115:F115"/>
    <mergeCell ref="I115:N115"/>
    <mergeCell ref="J116:N116"/>
    <mergeCell ref="J84:N84"/>
    <mergeCell ref="J100:N100"/>
    <mergeCell ref="A102:O102"/>
    <mergeCell ref="A105:G105"/>
    <mergeCell ref="I105:O105"/>
    <mergeCell ref="A86:O86"/>
    <mergeCell ref="A89:G89"/>
    <mergeCell ref="I89:O89"/>
    <mergeCell ref="A99:F99"/>
    <mergeCell ref="I99:N99"/>
    <mergeCell ref="A58:G58"/>
    <mergeCell ref="J37:N37"/>
    <mergeCell ref="A39:O39"/>
    <mergeCell ref="A42:G42"/>
    <mergeCell ref="I42:O42"/>
    <mergeCell ref="A51:F51"/>
    <mergeCell ref="I51:N51"/>
    <mergeCell ref="J22:N22"/>
    <mergeCell ref="A24:O24"/>
    <mergeCell ref="A27:G27"/>
    <mergeCell ref="I27:O27"/>
    <mergeCell ref="A36:F36"/>
    <mergeCell ref="I36:N36"/>
    <mergeCell ref="A8:N8"/>
    <mergeCell ref="A9:O9"/>
    <mergeCell ref="A12:G12"/>
    <mergeCell ref="I12:O12"/>
    <mergeCell ref="A21:F21"/>
    <mergeCell ref="I21:N21"/>
    <mergeCell ref="C10:G10"/>
    <mergeCell ref="I58:O58"/>
    <mergeCell ref="A67:F67"/>
    <mergeCell ref="I67:N67"/>
    <mergeCell ref="J68:N68"/>
    <mergeCell ref="A70:O70"/>
    <mergeCell ref="A117:F117"/>
    <mergeCell ref="A73:G73"/>
    <mergeCell ref="I73:O73"/>
    <mergeCell ref="A134:C134"/>
    <mergeCell ref="A127:F127"/>
    <mergeCell ref="I127:N127"/>
    <mergeCell ref="A130:F130"/>
    <mergeCell ref="A132:F132"/>
    <mergeCell ref="A120:G120"/>
    <mergeCell ref="I120:N120"/>
    <mergeCell ref="A83:F83"/>
    <mergeCell ref="I83:N83"/>
    <mergeCell ref="A135:C135"/>
    <mergeCell ref="A138:C138"/>
    <mergeCell ref="I130:N130"/>
    <mergeCell ref="I132:N132"/>
    <mergeCell ref="I134:K134"/>
    <mergeCell ref="I135:K135"/>
    <mergeCell ref="I138:K138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O25"/>
  <sheetViews>
    <sheetView showGridLines="0" tabSelected="1" workbookViewId="0">
      <selection activeCell="A14" sqref="A14:G14"/>
    </sheetView>
  </sheetViews>
  <sheetFormatPr defaultRowHeight="15" x14ac:dyDescent="0.25"/>
  <cols>
    <col min="3" max="3" width="33" bestFit="1" customWidth="1"/>
    <col min="4" max="4" width="10.42578125" bestFit="1" customWidth="1"/>
    <col min="7" max="7" width="10.28515625" bestFit="1" customWidth="1"/>
    <col min="8" max="8" width="13.28515625" bestFit="1" customWidth="1"/>
    <col min="10" max="10" width="32.42578125" bestFit="1" customWidth="1"/>
    <col min="11" max="11" width="10.42578125" bestFit="1" customWidth="1"/>
    <col min="15" max="15" width="13.28515625" bestFit="1" customWidth="1"/>
  </cols>
  <sheetData>
    <row r="7" spans="1:15" x14ac:dyDescent="0.25">
      <c r="N7" s="115" t="s">
        <v>109</v>
      </c>
      <c r="O7" s="29">
        <f ca="1">NOW()</f>
        <v>41890.944431481483</v>
      </c>
    </row>
    <row r="9" spans="1:15" ht="15.75" x14ac:dyDescent="0.25">
      <c r="C9" s="240" t="s">
        <v>120</v>
      </c>
      <c r="D9" s="240"/>
      <c r="E9" s="240"/>
      <c r="F9" s="240"/>
      <c r="G9" s="240"/>
      <c r="H9" s="240"/>
      <c r="I9" s="240"/>
      <c r="J9" s="240"/>
      <c r="K9" s="240"/>
      <c r="L9" s="240"/>
      <c r="M9" s="240"/>
      <c r="N9" s="240"/>
      <c r="O9" s="240"/>
    </row>
    <row r="10" spans="1:15" x14ac:dyDescent="0.25">
      <c r="C10" s="44" t="s">
        <v>207</v>
      </c>
      <c r="D10" s="132"/>
      <c r="E10" s="107" t="s">
        <v>91</v>
      </c>
      <c r="F10" s="107"/>
      <c r="G10" s="117"/>
      <c r="H10" s="116"/>
      <c r="J10" s="116" t="s">
        <v>110</v>
      </c>
      <c r="K10" s="116"/>
      <c r="L10" s="107" t="s">
        <v>1</v>
      </c>
      <c r="M10" s="117"/>
      <c r="N10" s="116"/>
      <c r="O10" s="116"/>
    </row>
    <row r="11" spans="1:15" x14ac:dyDescent="0.25">
      <c r="C11" s="108" t="s">
        <v>111</v>
      </c>
      <c r="D11" s="108"/>
      <c r="E11" s="107" t="s">
        <v>113</v>
      </c>
      <c r="F11" s="107"/>
      <c r="G11" s="116"/>
      <c r="H11" s="116"/>
      <c r="J11" s="108" t="s">
        <v>111</v>
      </c>
      <c r="K11" s="108"/>
      <c r="L11" s="107" t="s">
        <v>57</v>
      </c>
      <c r="M11" s="116"/>
      <c r="N11" s="116"/>
      <c r="O11" s="116"/>
    </row>
    <row r="12" spans="1:15" ht="16.5" thickBot="1" x14ac:dyDescent="0.3">
      <c r="C12" s="118" t="s">
        <v>6</v>
      </c>
      <c r="D12" s="118"/>
      <c r="E12" s="118"/>
      <c r="F12" s="207"/>
      <c r="G12" s="118"/>
      <c r="H12" s="118"/>
      <c r="J12" s="118" t="s">
        <v>7</v>
      </c>
      <c r="K12" s="118"/>
      <c r="L12" s="118"/>
      <c r="M12" s="118"/>
      <c r="N12" s="118"/>
      <c r="O12" s="118"/>
    </row>
    <row r="13" spans="1:15" ht="15.75" thickBot="1" x14ac:dyDescent="0.3">
      <c r="C13" s="109" t="s">
        <v>38</v>
      </c>
      <c r="D13" s="109" t="s">
        <v>39</v>
      </c>
      <c r="E13" s="109" t="s">
        <v>9</v>
      </c>
      <c r="F13" s="109"/>
      <c r="G13" s="3" t="s">
        <v>164</v>
      </c>
      <c r="H13" s="4" t="s">
        <v>11</v>
      </c>
      <c r="J13" s="119" t="s">
        <v>38</v>
      </c>
      <c r="K13" s="119" t="s">
        <v>39</v>
      </c>
      <c r="L13" s="119" t="s">
        <v>9</v>
      </c>
      <c r="M13" s="3" t="s">
        <v>164</v>
      </c>
      <c r="N13" s="120" t="s">
        <v>41</v>
      </c>
      <c r="O13" s="121" t="s">
        <v>11</v>
      </c>
    </row>
    <row r="14" spans="1:15" x14ac:dyDescent="0.25">
      <c r="A14" t="s">
        <v>221</v>
      </c>
      <c r="B14">
        <v>54</v>
      </c>
      <c r="C14" s="85">
        <v>36</v>
      </c>
      <c r="D14" s="85">
        <v>22</v>
      </c>
      <c r="E14" s="133">
        <v>22</v>
      </c>
      <c r="F14" s="133">
        <v>20</v>
      </c>
      <c r="G14" s="134">
        <v>8250</v>
      </c>
      <c r="H14" s="134">
        <f>G14*D14</f>
        <v>181500</v>
      </c>
      <c r="J14" s="110"/>
      <c r="K14" s="110"/>
      <c r="L14" s="12"/>
      <c r="M14" s="111"/>
      <c r="N14" s="122">
        <f>M14*5%</f>
        <v>0</v>
      </c>
      <c r="O14" s="111"/>
    </row>
    <row r="15" spans="1:15" x14ac:dyDescent="0.25">
      <c r="C15" s="85"/>
      <c r="D15" s="85"/>
      <c r="E15" s="85"/>
      <c r="F15" s="85"/>
      <c r="G15" s="78"/>
      <c r="H15" s="78"/>
      <c r="J15" s="110"/>
      <c r="K15" s="110"/>
      <c r="L15" s="12"/>
      <c r="M15" s="111"/>
      <c r="N15" s="111"/>
      <c r="O15" s="111"/>
    </row>
    <row r="16" spans="1:15" ht="15.75" x14ac:dyDescent="0.25">
      <c r="C16" s="123"/>
      <c r="D16" s="123"/>
      <c r="E16" s="124"/>
      <c r="F16" s="124"/>
      <c r="G16" s="125"/>
      <c r="H16" s="78"/>
      <c r="J16" s="123"/>
      <c r="K16" s="123"/>
      <c r="L16" s="124"/>
      <c r="M16" s="125"/>
      <c r="N16" s="125"/>
      <c r="O16" s="125"/>
    </row>
    <row r="17" spans="3:15" ht="15.75" x14ac:dyDescent="0.25">
      <c r="C17" s="126" t="s">
        <v>14</v>
      </c>
      <c r="D17" s="127"/>
      <c r="E17" s="127"/>
      <c r="F17" s="208"/>
      <c r="G17" s="128"/>
      <c r="H17" s="135">
        <f>SUM(H14:H16)</f>
        <v>181500</v>
      </c>
      <c r="J17" s="126" t="s">
        <v>14</v>
      </c>
      <c r="K17" s="127"/>
      <c r="L17" s="127"/>
      <c r="M17" s="128"/>
      <c r="N17" s="128"/>
      <c r="O17" s="129">
        <f>SUM(O14:O16)</f>
        <v>0</v>
      </c>
    </row>
    <row r="18" spans="3:15" x14ac:dyDescent="0.25">
      <c r="L18" s="30" t="s">
        <v>26</v>
      </c>
      <c r="M18" s="30"/>
      <c r="N18" s="30"/>
      <c r="O18" s="130"/>
    </row>
    <row r="19" spans="3:15" x14ac:dyDescent="0.25">
      <c r="C19" s="136" t="s">
        <v>58</v>
      </c>
      <c r="D19" s="136"/>
      <c r="E19" s="136"/>
      <c r="F19" s="136"/>
      <c r="G19" s="136"/>
      <c r="H19" s="136"/>
      <c r="J19" s="136" t="s">
        <v>59</v>
      </c>
      <c r="K19" s="136"/>
      <c r="L19" s="136"/>
      <c r="M19" s="136"/>
      <c r="N19" s="136"/>
      <c r="O19" s="137"/>
    </row>
    <row r="20" spans="3:15" x14ac:dyDescent="0.25">
      <c r="C20" s="138" t="s">
        <v>111</v>
      </c>
      <c r="D20" s="138"/>
      <c r="E20" s="138"/>
      <c r="F20" s="138"/>
      <c r="G20" s="138"/>
      <c r="H20" s="16">
        <f>H17</f>
        <v>181500</v>
      </c>
      <c r="J20" s="138" t="s">
        <v>111</v>
      </c>
      <c r="K20" s="138"/>
      <c r="L20" s="138"/>
      <c r="M20" s="138"/>
      <c r="N20" s="8"/>
      <c r="O20" s="139"/>
    </row>
    <row r="21" spans="3:15" x14ac:dyDescent="0.25">
      <c r="C21" s="136"/>
      <c r="D21" s="136"/>
      <c r="E21" s="136"/>
      <c r="F21" s="136"/>
      <c r="G21" s="136"/>
      <c r="H21" s="140"/>
      <c r="J21" s="136"/>
      <c r="K21" s="136"/>
      <c r="L21" s="136"/>
      <c r="M21" s="136"/>
      <c r="N21" s="141"/>
      <c r="O21" s="112"/>
    </row>
    <row r="24" spans="3:15" x14ac:dyDescent="0.25">
      <c r="C24" s="241" t="s">
        <v>112</v>
      </c>
      <c r="D24" s="242"/>
      <c r="E24" s="242"/>
      <c r="F24" s="242"/>
      <c r="G24" s="243"/>
      <c r="H24" s="114">
        <f>H20</f>
        <v>181500</v>
      </c>
    </row>
    <row r="25" spans="3:15" x14ac:dyDescent="0.25">
      <c r="C25" s="244" t="s">
        <v>35</v>
      </c>
      <c r="D25" s="245"/>
      <c r="E25" s="245"/>
      <c r="F25" s="245"/>
      <c r="G25" s="246"/>
      <c r="H25" s="142">
        <f>H24</f>
        <v>181500</v>
      </c>
    </row>
  </sheetData>
  <mergeCells count="3">
    <mergeCell ref="C9:O9"/>
    <mergeCell ref="C24:G24"/>
    <mergeCell ref="C25:G25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I57"/>
  <sheetViews>
    <sheetView showGridLines="0" topLeftCell="A16" workbookViewId="0">
      <selection activeCell="A37" sqref="A37"/>
    </sheetView>
  </sheetViews>
  <sheetFormatPr defaultRowHeight="15" x14ac:dyDescent="0.25"/>
  <cols>
    <col min="1" max="1" width="46.85546875" bestFit="1" customWidth="1"/>
    <col min="2" max="2" width="15.5703125" customWidth="1"/>
    <col min="3" max="3" width="16.42578125" customWidth="1"/>
    <col min="4" max="4" width="20.140625" bestFit="1" customWidth="1"/>
    <col min="5" max="5" width="2.7109375" customWidth="1"/>
    <col min="6" max="6" width="31" bestFit="1" customWidth="1"/>
    <col min="7" max="7" width="10.7109375" bestFit="1" customWidth="1"/>
    <col min="8" max="8" width="9.7109375" bestFit="1" customWidth="1"/>
    <col min="9" max="9" width="13.28515625" bestFit="1" customWidth="1"/>
  </cols>
  <sheetData>
    <row r="7" spans="1:9" x14ac:dyDescent="0.25">
      <c r="I7" s="29">
        <f ca="1">NOW()</f>
        <v>41890.944431481483</v>
      </c>
    </row>
    <row r="8" spans="1:9" ht="15.75" x14ac:dyDescent="0.25">
      <c r="A8" s="240"/>
      <c r="B8" s="253"/>
      <c r="C8" s="253"/>
      <c r="D8" s="253"/>
      <c r="E8" s="253"/>
      <c r="F8" s="253"/>
      <c r="G8" s="253"/>
      <c r="H8" s="253"/>
      <c r="I8" s="253"/>
    </row>
    <row r="9" spans="1:9" x14ac:dyDescent="0.25">
      <c r="A9" s="131" t="s">
        <v>187</v>
      </c>
      <c r="B9" s="107" t="s">
        <v>36</v>
      </c>
      <c r="C9" s="117"/>
      <c r="D9" s="116"/>
      <c r="F9" s="116" t="s">
        <v>110</v>
      </c>
      <c r="G9" s="107" t="s">
        <v>1</v>
      </c>
      <c r="H9" s="116"/>
      <c r="I9" s="116"/>
    </row>
    <row r="10" spans="1:9" x14ac:dyDescent="0.25">
      <c r="A10" s="179" t="s">
        <v>131</v>
      </c>
      <c r="B10" s="107" t="s">
        <v>57</v>
      </c>
      <c r="C10" s="116"/>
      <c r="D10" s="116"/>
      <c r="F10" s="179" t="s">
        <v>131</v>
      </c>
      <c r="G10" s="107" t="s">
        <v>57</v>
      </c>
      <c r="H10" s="116"/>
      <c r="I10" s="116"/>
    </row>
    <row r="11" spans="1:9" ht="16.5" thickBot="1" x14ac:dyDescent="0.3">
      <c r="A11" s="254" t="s">
        <v>6</v>
      </c>
      <c r="B11" s="254"/>
      <c r="C11" s="254"/>
      <c r="D11" s="254"/>
      <c r="F11" s="254" t="s">
        <v>7</v>
      </c>
      <c r="G11" s="254"/>
      <c r="H11" s="254"/>
      <c r="I11" s="254"/>
    </row>
    <row r="12" spans="1:9" x14ac:dyDescent="0.25">
      <c r="A12" s="109" t="s">
        <v>132</v>
      </c>
      <c r="B12" s="109" t="s">
        <v>53</v>
      </c>
      <c r="C12" s="3" t="s">
        <v>52</v>
      </c>
      <c r="D12" s="4" t="s">
        <v>11</v>
      </c>
      <c r="F12" s="109" t="s">
        <v>132</v>
      </c>
      <c r="G12" s="109" t="s">
        <v>53</v>
      </c>
      <c r="H12" s="3" t="s">
        <v>52</v>
      </c>
      <c r="I12" s="4" t="s">
        <v>11</v>
      </c>
    </row>
    <row r="13" spans="1:9" x14ac:dyDescent="0.25">
      <c r="A13" s="130" t="s">
        <v>188</v>
      </c>
      <c r="B13" s="195">
        <v>19</v>
      </c>
      <c r="C13" s="196">
        <v>45</v>
      </c>
      <c r="D13" s="78">
        <f t="shared" ref="D13:D26" si="0">C13*B13</f>
        <v>855</v>
      </c>
      <c r="F13" s="110"/>
      <c r="G13" s="12"/>
      <c r="H13" s="111"/>
      <c r="I13" s="111"/>
    </row>
    <row r="14" spans="1:9" x14ac:dyDescent="0.25">
      <c r="A14" s="130" t="s">
        <v>189</v>
      </c>
      <c r="B14" s="195">
        <v>33</v>
      </c>
      <c r="C14" s="196">
        <v>45</v>
      </c>
      <c r="D14" s="78">
        <f>C14*B14</f>
        <v>1485</v>
      </c>
      <c r="F14" s="110"/>
      <c r="G14" s="12"/>
      <c r="H14" s="111"/>
      <c r="I14" s="111"/>
    </row>
    <row r="15" spans="1:9" x14ac:dyDescent="0.25">
      <c r="A15" s="130" t="s">
        <v>190</v>
      </c>
      <c r="B15" s="195">
        <v>25</v>
      </c>
      <c r="C15" s="196">
        <v>45</v>
      </c>
      <c r="D15" s="78">
        <f t="shared" si="0"/>
        <v>1125</v>
      </c>
      <c r="F15" s="110"/>
      <c r="G15" s="12"/>
      <c r="H15" s="111"/>
      <c r="I15" s="111"/>
    </row>
    <row r="16" spans="1:9" x14ac:dyDescent="0.25">
      <c r="A16" s="130" t="s">
        <v>191</v>
      </c>
      <c r="B16" s="195">
        <v>31</v>
      </c>
      <c r="C16" s="196">
        <v>45</v>
      </c>
      <c r="D16" s="78">
        <f t="shared" si="0"/>
        <v>1395</v>
      </c>
      <c r="F16" s="110"/>
      <c r="G16" s="12"/>
      <c r="H16" s="111"/>
      <c r="I16" s="111"/>
    </row>
    <row r="17" spans="1:9" x14ac:dyDescent="0.25">
      <c r="A17" s="130" t="s">
        <v>192</v>
      </c>
      <c r="B17" s="195">
        <v>20</v>
      </c>
      <c r="C17" s="196">
        <v>45</v>
      </c>
      <c r="D17" s="78">
        <f>B17*C17</f>
        <v>900</v>
      </c>
      <c r="F17" s="110"/>
      <c r="G17" s="12"/>
      <c r="H17" s="111"/>
      <c r="I17" s="111"/>
    </row>
    <row r="18" spans="1:9" x14ac:dyDescent="0.25">
      <c r="A18" s="130" t="s">
        <v>193</v>
      </c>
      <c r="B18" s="195">
        <v>275</v>
      </c>
      <c r="C18" s="196">
        <v>25</v>
      </c>
      <c r="D18" s="78">
        <f>B18*C18</f>
        <v>6875</v>
      </c>
      <c r="F18" s="110"/>
      <c r="G18" s="12"/>
      <c r="H18" s="111"/>
      <c r="I18" s="111"/>
    </row>
    <row r="19" spans="1:9" x14ac:dyDescent="0.25">
      <c r="A19" s="130" t="s">
        <v>194</v>
      </c>
      <c r="B19" s="195">
        <v>20</v>
      </c>
      <c r="C19" s="196">
        <v>10</v>
      </c>
      <c r="D19" s="78">
        <f t="shared" si="0"/>
        <v>200</v>
      </c>
      <c r="F19" s="110"/>
      <c r="G19" s="12"/>
      <c r="H19" s="111"/>
      <c r="I19" s="111"/>
    </row>
    <row r="20" spans="1:9" x14ac:dyDescent="0.25">
      <c r="A20" s="130" t="s">
        <v>195</v>
      </c>
      <c r="B20" s="195">
        <v>33</v>
      </c>
      <c r="C20" s="196">
        <v>4</v>
      </c>
      <c r="D20" s="78">
        <f t="shared" si="0"/>
        <v>132</v>
      </c>
      <c r="F20" s="110"/>
      <c r="G20" s="12"/>
      <c r="H20" s="111"/>
      <c r="I20" s="111"/>
    </row>
    <row r="21" spans="1:9" x14ac:dyDescent="0.25">
      <c r="A21" s="130" t="s">
        <v>196</v>
      </c>
      <c r="B21" s="195">
        <v>31</v>
      </c>
      <c r="C21" s="196">
        <v>4</v>
      </c>
      <c r="D21" s="78">
        <f t="shared" si="0"/>
        <v>124</v>
      </c>
      <c r="F21" s="110"/>
      <c r="G21" s="12"/>
      <c r="H21" s="111"/>
      <c r="I21" s="111"/>
    </row>
    <row r="22" spans="1:9" x14ac:dyDescent="0.25">
      <c r="A22" s="130" t="s">
        <v>197</v>
      </c>
      <c r="B22" s="195">
        <v>41</v>
      </c>
      <c r="C22" s="196">
        <v>15</v>
      </c>
      <c r="D22" s="78">
        <f t="shared" si="0"/>
        <v>615</v>
      </c>
      <c r="F22" s="110"/>
      <c r="G22" s="12"/>
      <c r="H22" s="111"/>
      <c r="I22" s="111"/>
    </row>
    <row r="23" spans="1:9" x14ac:dyDescent="0.25">
      <c r="A23" s="130" t="s">
        <v>198</v>
      </c>
      <c r="B23" s="195">
        <v>115</v>
      </c>
      <c r="C23" s="196">
        <v>50</v>
      </c>
      <c r="D23" s="78">
        <f t="shared" si="0"/>
        <v>5750</v>
      </c>
      <c r="F23" s="110"/>
      <c r="G23" s="12"/>
      <c r="H23" s="111"/>
      <c r="I23" s="111"/>
    </row>
    <row r="24" spans="1:9" x14ac:dyDescent="0.25">
      <c r="A24" s="130" t="s">
        <v>199</v>
      </c>
      <c r="B24" s="195">
        <v>275</v>
      </c>
      <c r="C24" s="196">
        <v>25</v>
      </c>
      <c r="D24" s="78">
        <f t="shared" si="0"/>
        <v>6875</v>
      </c>
      <c r="F24" s="110"/>
      <c r="G24" s="12"/>
      <c r="H24" s="111"/>
      <c r="I24" s="111"/>
    </row>
    <row r="25" spans="1:9" x14ac:dyDescent="0.25">
      <c r="A25" s="130" t="s">
        <v>200</v>
      </c>
      <c r="B25" s="195">
        <v>110</v>
      </c>
      <c r="C25" s="196">
        <v>25</v>
      </c>
      <c r="D25" s="78">
        <f t="shared" si="0"/>
        <v>2750</v>
      </c>
      <c r="F25" s="110"/>
      <c r="G25" s="12"/>
      <c r="H25" s="111"/>
      <c r="I25" s="111"/>
    </row>
    <row r="26" spans="1:9" x14ac:dyDescent="0.25">
      <c r="A26" s="130" t="s">
        <v>201</v>
      </c>
      <c r="B26" s="195">
        <v>190</v>
      </c>
      <c r="C26" s="196">
        <v>25</v>
      </c>
      <c r="D26" s="78">
        <f t="shared" si="0"/>
        <v>4750</v>
      </c>
      <c r="F26" s="110"/>
      <c r="G26" s="12"/>
      <c r="H26" s="111"/>
      <c r="I26" s="111"/>
    </row>
    <row r="27" spans="1:9" ht="16.5" x14ac:dyDescent="0.25">
      <c r="A27" s="130" t="s">
        <v>202</v>
      </c>
      <c r="B27" s="195">
        <v>49</v>
      </c>
      <c r="C27" s="196">
        <v>10</v>
      </c>
      <c r="D27" s="78">
        <f>C27*B27</f>
        <v>490</v>
      </c>
      <c r="F27" s="197"/>
      <c r="G27" s="198"/>
      <c r="H27" s="199"/>
      <c r="I27" s="200"/>
    </row>
    <row r="28" spans="1:9" ht="16.5" x14ac:dyDescent="0.25">
      <c r="A28" s="130" t="s">
        <v>203</v>
      </c>
      <c r="B28" s="195">
        <v>7</v>
      </c>
      <c r="C28" s="196">
        <v>35</v>
      </c>
      <c r="D28" s="78">
        <f>C28*B28</f>
        <v>245</v>
      </c>
      <c r="F28" s="197"/>
      <c r="G28" s="198"/>
      <c r="H28" s="199"/>
      <c r="I28" s="200"/>
    </row>
    <row r="29" spans="1:9" ht="16.5" x14ac:dyDescent="0.25">
      <c r="A29" s="130" t="s">
        <v>204</v>
      </c>
      <c r="B29" s="195">
        <v>31</v>
      </c>
      <c r="C29" s="196">
        <v>45</v>
      </c>
      <c r="D29" s="78">
        <f>C29*B29</f>
        <v>1395</v>
      </c>
      <c r="F29" s="197"/>
      <c r="G29" s="198"/>
      <c r="H29" s="199"/>
      <c r="I29" s="200"/>
    </row>
    <row r="30" spans="1:9" ht="15.75" x14ac:dyDescent="0.25">
      <c r="A30" s="255" t="s">
        <v>14</v>
      </c>
      <c r="B30" s="256"/>
      <c r="C30" s="257"/>
      <c r="D30" s="129">
        <f>SUM(D13:D29)</f>
        <v>35961</v>
      </c>
      <c r="F30" s="255" t="s">
        <v>14</v>
      </c>
      <c r="G30" s="256"/>
      <c r="H30" s="257"/>
      <c r="I30" s="129">
        <f>SUM(I13:I29)</f>
        <v>0</v>
      </c>
    </row>
    <row r="31" spans="1:9" x14ac:dyDescent="0.25">
      <c r="G31" s="251" t="s">
        <v>26</v>
      </c>
      <c r="H31" s="252"/>
      <c r="I31" s="130"/>
    </row>
    <row r="34" spans="1:9" x14ac:dyDescent="0.25">
      <c r="A34" s="247" t="s">
        <v>58</v>
      </c>
      <c r="B34" s="247"/>
      <c r="C34" s="247"/>
      <c r="D34" s="247"/>
      <c r="F34" s="247" t="s">
        <v>59</v>
      </c>
      <c r="G34" s="247"/>
      <c r="H34" s="247"/>
      <c r="I34" s="137"/>
    </row>
    <row r="35" spans="1:9" x14ac:dyDescent="0.25">
      <c r="A35" s="248" t="s">
        <v>133</v>
      </c>
      <c r="B35" s="249"/>
      <c r="C35" s="249"/>
      <c r="D35" s="201">
        <f>D30</f>
        <v>35961</v>
      </c>
      <c r="F35" s="248" t="s">
        <v>133</v>
      </c>
      <c r="G35" s="249"/>
      <c r="H35" s="249"/>
      <c r="I35" s="139">
        <f>I30</f>
        <v>0</v>
      </c>
    </row>
    <row r="36" spans="1:9" x14ac:dyDescent="0.25">
      <c r="A36" s="250" t="s">
        <v>14</v>
      </c>
      <c r="B36" s="250"/>
      <c r="C36" s="250"/>
      <c r="D36" s="181">
        <f>SUM(D35:D35)</f>
        <v>35961</v>
      </c>
      <c r="F36" s="250" t="s">
        <v>14</v>
      </c>
      <c r="G36" s="250"/>
      <c r="H36" s="250"/>
      <c r="I36" s="137"/>
    </row>
    <row r="38" spans="1:9" x14ac:dyDescent="0.25">
      <c r="D38" s="8"/>
    </row>
    <row r="39" spans="1:9" ht="15.75" thickBot="1" x14ac:dyDescent="0.3">
      <c r="A39" s="205" t="s">
        <v>208</v>
      </c>
      <c r="D39" s="8"/>
    </row>
    <row r="40" spans="1:9" x14ac:dyDescent="0.25">
      <c r="A40" s="109" t="s">
        <v>132</v>
      </c>
      <c r="B40" s="202" t="s">
        <v>209</v>
      </c>
      <c r="C40" s="202" t="s">
        <v>210</v>
      </c>
      <c r="D40" s="202" t="s">
        <v>211</v>
      </c>
    </row>
    <row r="41" spans="1:9" x14ac:dyDescent="0.25">
      <c r="A41" s="130" t="s">
        <v>188</v>
      </c>
      <c r="B41" s="195">
        <v>20</v>
      </c>
      <c r="C41" s="195">
        <v>20</v>
      </c>
      <c r="D41" s="195">
        <v>19</v>
      </c>
    </row>
    <row r="42" spans="1:9" x14ac:dyDescent="0.25">
      <c r="A42" s="130" t="s">
        <v>189</v>
      </c>
      <c r="B42" s="195">
        <v>33</v>
      </c>
      <c r="C42" s="195">
        <v>38</v>
      </c>
      <c r="D42" s="195">
        <v>52</v>
      </c>
    </row>
    <row r="43" spans="1:9" x14ac:dyDescent="0.25">
      <c r="A43" s="130" t="s">
        <v>190</v>
      </c>
      <c r="B43" s="195">
        <v>25</v>
      </c>
      <c r="C43" s="195">
        <v>30</v>
      </c>
      <c r="D43" s="195">
        <v>37</v>
      </c>
    </row>
    <row r="44" spans="1:9" x14ac:dyDescent="0.25">
      <c r="A44" s="130" t="s">
        <v>191</v>
      </c>
      <c r="B44" s="195">
        <v>31</v>
      </c>
      <c r="C44" s="195">
        <v>47</v>
      </c>
      <c r="D44" s="195">
        <v>52</v>
      </c>
    </row>
    <row r="45" spans="1:9" x14ac:dyDescent="0.25">
      <c r="A45" s="130" t="s">
        <v>192</v>
      </c>
      <c r="B45" s="195">
        <v>20</v>
      </c>
      <c r="C45" s="195">
        <v>25</v>
      </c>
      <c r="D45" s="195">
        <v>30</v>
      </c>
    </row>
    <row r="46" spans="1:9" x14ac:dyDescent="0.25">
      <c r="A46" s="130" t="s">
        <v>193</v>
      </c>
      <c r="B46" s="195">
        <v>275</v>
      </c>
      <c r="C46" s="195">
        <v>310</v>
      </c>
      <c r="D46" s="195">
        <v>300</v>
      </c>
    </row>
    <row r="47" spans="1:9" x14ac:dyDescent="0.25">
      <c r="A47" s="130" t="s">
        <v>194</v>
      </c>
      <c r="B47" s="195">
        <v>20</v>
      </c>
      <c r="C47" s="195">
        <v>25</v>
      </c>
      <c r="D47" s="195">
        <v>28</v>
      </c>
    </row>
    <row r="48" spans="1:9" x14ac:dyDescent="0.25">
      <c r="A48" s="130" t="s">
        <v>195</v>
      </c>
      <c r="B48" s="195">
        <v>33</v>
      </c>
      <c r="C48" s="195">
        <v>52</v>
      </c>
      <c r="D48" s="195">
        <v>60</v>
      </c>
    </row>
    <row r="49" spans="1:4" x14ac:dyDescent="0.25">
      <c r="A49" s="130" t="s">
        <v>196</v>
      </c>
      <c r="B49" s="195">
        <v>31</v>
      </c>
      <c r="C49" s="195">
        <v>48</v>
      </c>
      <c r="D49" s="195">
        <v>58</v>
      </c>
    </row>
    <row r="50" spans="1:4" x14ac:dyDescent="0.25">
      <c r="A50" s="130" t="s">
        <v>197</v>
      </c>
      <c r="B50" s="195">
        <v>41</v>
      </c>
      <c r="C50" s="195">
        <v>47</v>
      </c>
      <c r="D50" s="195">
        <v>60</v>
      </c>
    </row>
    <row r="51" spans="1:4" x14ac:dyDescent="0.25">
      <c r="A51" s="130" t="s">
        <v>198</v>
      </c>
      <c r="B51" s="195">
        <v>115</v>
      </c>
      <c r="C51" s="195">
        <v>160</v>
      </c>
      <c r="D51" s="195">
        <v>145</v>
      </c>
    </row>
    <row r="52" spans="1:4" x14ac:dyDescent="0.25">
      <c r="A52" s="130" t="s">
        <v>199</v>
      </c>
      <c r="B52" s="195">
        <v>275</v>
      </c>
      <c r="C52" s="195">
        <v>310</v>
      </c>
      <c r="D52" s="195">
        <v>300</v>
      </c>
    </row>
    <row r="53" spans="1:4" x14ac:dyDescent="0.25">
      <c r="A53" s="130" t="s">
        <v>200</v>
      </c>
      <c r="B53" s="195">
        <v>110</v>
      </c>
      <c r="C53" s="195">
        <v>180</v>
      </c>
      <c r="D53" s="195">
        <v>145</v>
      </c>
    </row>
    <row r="54" spans="1:4" x14ac:dyDescent="0.25">
      <c r="A54" s="130" t="s">
        <v>201</v>
      </c>
      <c r="B54" s="195">
        <v>190</v>
      </c>
      <c r="C54" s="195">
        <v>240</v>
      </c>
      <c r="D54" s="195">
        <v>246</v>
      </c>
    </row>
    <row r="55" spans="1:4" x14ac:dyDescent="0.25">
      <c r="A55" s="130" t="s">
        <v>202</v>
      </c>
      <c r="B55" s="195">
        <v>49</v>
      </c>
      <c r="C55" s="195">
        <v>65</v>
      </c>
      <c r="D55" s="195">
        <v>60</v>
      </c>
    </row>
    <row r="56" spans="1:4" x14ac:dyDescent="0.25">
      <c r="A56" s="130" t="s">
        <v>203</v>
      </c>
      <c r="B56" s="195">
        <v>7</v>
      </c>
      <c r="C56" s="195">
        <v>12</v>
      </c>
      <c r="D56" s="195">
        <v>9</v>
      </c>
    </row>
    <row r="57" spans="1:4" x14ac:dyDescent="0.25">
      <c r="A57" s="130" t="s">
        <v>204</v>
      </c>
      <c r="B57" s="195">
        <v>31</v>
      </c>
      <c r="C57" s="195">
        <v>45</v>
      </c>
      <c r="D57" s="195">
        <v>52</v>
      </c>
    </row>
  </sheetData>
  <mergeCells count="12">
    <mergeCell ref="G31:H31"/>
    <mergeCell ref="A8:I8"/>
    <mergeCell ref="A11:D11"/>
    <mergeCell ref="F11:I11"/>
    <mergeCell ref="A30:C30"/>
    <mergeCell ref="F30:H30"/>
    <mergeCell ref="A34:D34"/>
    <mergeCell ref="F34:H34"/>
    <mergeCell ref="A35:C35"/>
    <mergeCell ref="F35:H35"/>
    <mergeCell ref="A36:C36"/>
    <mergeCell ref="F36:H36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K21"/>
  <sheetViews>
    <sheetView showGridLines="0" workbookViewId="0">
      <selection activeCell="G31" sqref="G31"/>
    </sheetView>
  </sheetViews>
  <sheetFormatPr defaultRowHeight="15" x14ac:dyDescent="0.25"/>
  <cols>
    <col min="5" max="5" width="23.42578125" customWidth="1"/>
    <col min="11" max="11" width="18.28515625" customWidth="1"/>
  </cols>
  <sheetData>
    <row r="7" spans="1:11" ht="21.75" thickBot="1" x14ac:dyDescent="0.4">
      <c r="A7" s="263" t="s">
        <v>6</v>
      </c>
      <c r="B7" s="263"/>
      <c r="C7" s="263"/>
      <c r="D7" s="263"/>
      <c r="E7" s="263"/>
      <c r="G7" s="264" t="s">
        <v>7</v>
      </c>
      <c r="H7" s="264"/>
      <c r="I7" s="264"/>
      <c r="J7" s="264"/>
      <c r="K7" s="264"/>
    </row>
    <row r="8" spans="1:11" ht="18.75" x14ac:dyDescent="0.3">
      <c r="A8" s="265" t="s">
        <v>68</v>
      </c>
      <c r="B8" s="265"/>
      <c r="C8" s="265"/>
      <c r="D8" s="265"/>
      <c r="E8" s="265"/>
      <c r="G8" s="266" t="s">
        <v>68</v>
      </c>
      <c r="H8" s="266"/>
      <c r="I8" s="266"/>
      <c r="J8" s="266"/>
      <c r="K8" s="266"/>
    </row>
    <row r="9" spans="1:11" x14ac:dyDescent="0.25">
      <c r="A9" s="262" t="s">
        <v>69</v>
      </c>
      <c r="B9" s="262"/>
      <c r="C9" s="262"/>
      <c r="D9" s="262"/>
      <c r="E9" s="19" t="e">
        <f>'Passagem Aérea'!G184</f>
        <v>#REF!</v>
      </c>
      <c r="G9" s="262" t="s">
        <v>69</v>
      </c>
      <c r="H9" s="262"/>
      <c r="I9" s="262"/>
      <c r="J9" s="262"/>
      <c r="K9" s="19" t="s">
        <v>115</v>
      </c>
    </row>
    <row r="10" spans="1:11" x14ac:dyDescent="0.25">
      <c r="A10" s="262" t="s">
        <v>70</v>
      </c>
      <c r="B10" s="262"/>
      <c r="C10" s="262"/>
      <c r="D10" s="262"/>
      <c r="E10" s="19" t="e">
        <f>Hospedagem!#REF!</f>
        <v>#REF!</v>
      </c>
      <c r="G10" s="262" t="s">
        <v>70</v>
      </c>
      <c r="H10" s="262"/>
      <c r="I10" s="262"/>
      <c r="J10" s="262"/>
      <c r="K10" s="19" t="e">
        <f>Hospedagem!#REF!</f>
        <v>#REF!</v>
      </c>
    </row>
    <row r="11" spans="1:11" x14ac:dyDescent="0.25">
      <c r="A11" s="262" t="s">
        <v>71</v>
      </c>
      <c r="B11" s="262"/>
      <c r="C11" s="262"/>
      <c r="D11" s="262"/>
      <c r="E11" s="19" t="e">
        <f>Alimentação!#REF!</f>
        <v>#REF!</v>
      </c>
      <c r="G11" s="262" t="s">
        <v>71</v>
      </c>
      <c r="H11" s="262"/>
      <c r="I11" s="262"/>
      <c r="J11" s="262"/>
      <c r="K11" s="19" t="e">
        <f>Alimentação!#REF!</f>
        <v>#REF!</v>
      </c>
    </row>
    <row r="12" spans="1:11" x14ac:dyDescent="0.25">
      <c r="A12" s="25" t="s">
        <v>72</v>
      </c>
      <c r="B12" s="25"/>
      <c r="C12" s="25"/>
      <c r="D12" s="25"/>
      <c r="E12" s="19" t="e">
        <f>Transporte!#REF!</f>
        <v>#REF!</v>
      </c>
      <c r="G12" s="25" t="s">
        <v>72</v>
      </c>
      <c r="H12" s="25"/>
      <c r="I12" s="25"/>
      <c r="J12" s="25"/>
      <c r="K12" s="19" t="e">
        <f>Transporte!#REF!</f>
        <v>#REF!</v>
      </c>
    </row>
    <row r="13" spans="1:11" x14ac:dyDescent="0.25">
      <c r="A13" s="25" t="s">
        <v>76</v>
      </c>
      <c r="B13" s="25"/>
      <c r="C13" s="25"/>
      <c r="D13" s="25"/>
      <c r="E13" s="19">
        <f>'Pró Labore'!G132</f>
        <v>87936</v>
      </c>
      <c r="G13" s="25" t="s">
        <v>76</v>
      </c>
      <c r="H13" s="25"/>
      <c r="I13" s="25"/>
      <c r="J13" s="25"/>
      <c r="K13" s="19" t="s">
        <v>115</v>
      </c>
    </row>
    <row r="14" spans="1:11" x14ac:dyDescent="0.25">
      <c r="A14" s="43" t="s">
        <v>81</v>
      </c>
      <c r="B14" s="43"/>
      <c r="C14" s="43"/>
      <c r="D14" s="43"/>
      <c r="E14" s="19">
        <f>'Seguro Viagem '!H25</f>
        <v>181500</v>
      </c>
      <c r="G14" s="43"/>
      <c r="H14" s="43"/>
      <c r="I14" s="43"/>
      <c r="J14" s="43"/>
      <c r="K14" s="19"/>
    </row>
    <row r="15" spans="1:11" x14ac:dyDescent="0.25">
      <c r="A15" s="161" t="s">
        <v>205</v>
      </c>
      <c r="B15" s="161"/>
      <c r="C15" s="161"/>
      <c r="D15" s="161"/>
      <c r="E15" s="19">
        <f>Uniformes!D35</f>
        <v>35961</v>
      </c>
      <c r="F15" s="19"/>
      <c r="G15" s="161"/>
      <c r="H15" s="161"/>
      <c r="I15" s="161"/>
      <c r="J15" s="161"/>
      <c r="K15" s="19"/>
    </row>
    <row r="16" spans="1:11" ht="18.75" x14ac:dyDescent="0.3">
      <c r="A16" s="260" t="s">
        <v>14</v>
      </c>
      <c r="B16" s="260"/>
      <c r="C16" s="260"/>
      <c r="D16" s="260"/>
      <c r="E16" s="20" t="e">
        <f>SUM(E9:E15)</f>
        <v>#REF!</v>
      </c>
      <c r="G16" s="260" t="s">
        <v>14</v>
      </c>
      <c r="H16" s="260"/>
      <c r="I16" s="260"/>
      <c r="J16" s="260"/>
      <c r="K16" s="20" t="e">
        <f>SUM(K9:K14)</f>
        <v>#REF!</v>
      </c>
    </row>
    <row r="18" spans="1:11" x14ac:dyDescent="0.25">
      <c r="A18" s="261" t="s">
        <v>73</v>
      </c>
      <c r="B18" s="261"/>
      <c r="C18" s="261"/>
      <c r="D18" s="261"/>
      <c r="E18" s="261"/>
      <c r="G18" s="261" t="s">
        <v>73</v>
      </c>
      <c r="H18" s="261"/>
      <c r="I18" s="261"/>
      <c r="J18" s="261"/>
      <c r="K18" s="261"/>
    </row>
    <row r="19" spans="1:11" x14ac:dyDescent="0.25">
      <c r="A19" s="258" t="s">
        <v>74</v>
      </c>
      <c r="B19" s="258"/>
      <c r="C19" s="258"/>
      <c r="D19" s="258"/>
      <c r="E19" s="21"/>
      <c r="G19" s="258" t="s">
        <v>74</v>
      </c>
      <c r="H19" s="258"/>
      <c r="I19" s="258"/>
      <c r="J19" s="258"/>
      <c r="K19" s="21"/>
    </row>
    <row r="20" spans="1:11" x14ac:dyDescent="0.25">
      <c r="A20" s="258" t="s">
        <v>75</v>
      </c>
      <c r="B20" s="258"/>
      <c r="C20" s="258"/>
      <c r="D20" s="258"/>
      <c r="E20" s="21"/>
      <c r="G20" s="258" t="s">
        <v>75</v>
      </c>
      <c r="H20" s="258"/>
      <c r="I20" s="258"/>
      <c r="J20" s="258"/>
      <c r="K20" s="21"/>
    </row>
    <row r="21" spans="1:11" ht="15.75" x14ac:dyDescent="0.25">
      <c r="A21" s="259" t="s">
        <v>14</v>
      </c>
      <c r="B21" s="259"/>
      <c r="C21" s="259"/>
      <c r="D21" s="259"/>
      <c r="E21" s="22">
        <f>E20+E19</f>
        <v>0</v>
      </c>
      <c r="F21" s="23"/>
      <c r="G21" s="259" t="s">
        <v>14</v>
      </c>
      <c r="H21" s="259"/>
      <c r="I21" s="259"/>
      <c r="J21" s="259"/>
      <c r="K21" s="24">
        <f>K20+K19</f>
        <v>0</v>
      </c>
    </row>
  </sheetData>
  <mergeCells count="20">
    <mergeCell ref="A7:E7"/>
    <mergeCell ref="G7:K7"/>
    <mergeCell ref="A8:E8"/>
    <mergeCell ref="G8:K8"/>
    <mergeCell ref="A9:D9"/>
    <mergeCell ref="G9:J9"/>
    <mergeCell ref="A16:D16"/>
    <mergeCell ref="G16:J16"/>
    <mergeCell ref="A18:E18"/>
    <mergeCell ref="G18:K18"/>
    <mergeCell ref="A10:D10"/>
    <mergeCell ref="G10:J10"/>
    <mergeCell ref="A11:D11"/>
    <mergeCell ref="G11:J11"/>
    <mergeCell ref="A19:D19"/>
    <mergeCell ref="G19:J19"/>
    <mergeCell ref="A20:D20"/>
    <mergeCell ref="G20:J20"/>
    <mergeCell ref="A21:D21"/>
    <mergeCell ref="G21:J21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view="pageBreakPreview" topLeftCell="A45" zoomScaleNormal="100" zoomScaleSheetLayoutView="100" workbookViewId="0">
      <selection activeCell="G56" sqref="G56"/>
    </sheetView>
  </sheetViews>
  <sheetFormatPr defaultRowHeight="18.75" x14ac:dyDescent="0.3"/>
  <cols>
    <col min="2" max="2" width="28.85546875" bestFit="1" customWidth="1"/>
    <col min="3" max="3" width="18.7109375" bestFit="1" customWidth="1"/>
    <col min="4" max="4" width="13.85546875" customWidth="1"/>
    <col min="5" max="5" width="13.42578125" customWidth="1"/>
    <col min="6" max="6" width="12.85546875" bestFit="1" customWidth="1"/>
    <col min="7" max="7" width="11.7109375" bestFit="1" customWidth="1"/>
    <col min="8" max="8" width="20.140625" style="163" bestFit="1" customWidth="1"/>
    <col min="10" max="10" width="12.85546875" bestFit="1" customWidth="1"/>
  </cols>
  <sheetData>
    <row r="1" spans="1:8" ht="15.75" x14ac:dyDescent="0.25">
      <c r="A1" s="272">
        <v>1</v>
      </c>
      <c r="B1" s="240" t="s">
        <v>84</v>
      </c>
      <c r="C1" s="240"/>
      <c r="D1" s="240"/>
      <c r="E1" s="240"/>
      <c r="F1" s="240"/>
      <c r="G1" s="240"/>
      <c r="H1" s="273" t="s">
        <v>14</v>
      </c>
    </row>
    <row r="2" spans="1:8" ht="15" x14ac:dyDescent="0.25">
      <c r="A2" s="272"/>
      <c r="B2" s="40" t="s">
        <v>149</v>
      </c>
      <c r="C2" s="32" t="s">
        <v>79</v>
      </c>
      <c r="D2" s="33"/>
      <c r="E2" s="33"/>
      <c r="F2" s="33"/>
      <c r="G2" s="33"/>
      <c r="H2" s="274"/>
    </row>
    <row r="3" spans="1:8" ht="15" x14ac:dyDescent="0.25">
      <c r="A3" s="272"/>
      <c r="B3" s="34" t="s">
        <v>4</v>
      </c>
      <c r="C3" s="32" t="s">
        <v>83</v>
      </c>
      <c r="D3" s="33"/>
      <c r="E3" s="33"/>
      <c r="F3" s="33"/>
      <c r="G3" s="33"/>
      <c r="H3" s="274"/>
    </row>
    <row r="4" spans="1:8" ht="15.75" x14ac:dyDescent="0.25">
      <c r="A4" s="272"/>
      <c r="B4" s="276"/>
      <c r="C4" s="276"/>
      <c r="D4" s="276"/>
      <c r="E4" s="276"/>
      <c r="F4" s="276"/>
      <c r="G4" s="276"/>
      <c r="H4" s="274"/>
    </row>
    <row r="5" spans="1:8" ht="15" x14ac:dyDescent="0.25">
      <c r="A5" s="272"/>
      <c r="B5" s="35" t="s">
        <v>80</v>
      </c>
      <c r="C5" s="36" t="s">
        <v>70</v>
      </c>
      <c r="D5" s="5" t="s">
        <v>71</v>
      </c>
      <c r="E5" s="37" t="s">
        <v>72</v>
      </c>
      <c r="F5" s="37" t="s">
        <v>81</v>
      </c>
      <c r="G5" s="37" t="s">
        <v>82</v>
      </c>
      <c r="H5" s="275"/>
    </row>
    <row r="6" spans="1:8" x14ac:dyDescent="0.25">
      <c r="A6" s="272"/>
      <c r="B6" s="152" t="e">
        <f>'Passagem Aérea'!G26</f>
        <v>#REF!</v>
      </c>
      <c r="C6" s="152" t="e">
        <f>Hospedagem!#REF!</f>
        <v>#REF!</v>
      </c>
      <c r="D6" s="153" t="e">
        <f>Alimentação!#REF!</f>
        <v>#REF!</v>
      </c>
      <c r="E6" s="153" t="e">
        <f>Transporte!#REF!</f>
        <v>#REF!</v>
      </c>
      <c r="F6" s="153"/>
      <c r="G6" s="153">
        <f>'Pró Labore'!G21</f>
        <v>12576</v>
      </c>
      <c r="H6" s="162" t="e">
        <f>G6+F6+E6+D6+C6+B6</f>
        <v>#REF!</v>
      </c>
    </row>
    <row r="7" spans="1:8" x14ac:dyDescent="0.3">
      <c r="A7" s="38"/>
      <c r="B7" s="39"/>
      <c r="C7" s="39"/>
      <c r="D7" s="39"/>
      <c r="E7" s="39"/>
      <c r="F7" s="39"/>
      <c r="G7" s="39"/>
    </row>
    <row r="8" spans="1:8" ht="15.75" x14ac:dyDescent="0.25">
      <c r="A8" s="272">
        <v>2</v>
      </c>
      <c r="B8" s="240" t="s">
        <v>87</v>
      </c>
      <c r="C8" s="240"/>
      <c r="D8" s="240"/>
      <c r="E8" s="240"/>
      <c r="F8" s="240"/>
      <c r="G8" s="240"/>
      <c r="H8" s="273" t="s">
        <v>14</v>
      </c>
    </row>
    <row r="9" spans="1:8" ht="15" x14ac:dyDescent="0.25">
      <c r="A9" s="272"/>
      <c r="B9" s="40" t="s">
        <v>150</v>
      </c>
      <c r="C9" s="32" t="s">
        <v>79</v>
      </c>
      <c r="D9" s="33"/>
      <c r="E9" s="33"/>
      <c r="F9" s="33"/>
      <c r="G9" s="33"/>
      <c r="H9" s="274"/>
    </row>
    <row r="10" spans="1:8" ht="15" x14ac:dyDescent="0.25">
      <c r="A10" s="272"/>
      <c r="B10" s="34" t="s">
        <v>4</v>
      </c>
      <c r="C10" s="32" t="s">
        <v>83</v>
      </c>
      <c r="D10" s="33"/>
      <c r="E10" s="33"/>
      <c r="F10" s="33"/>
      <c r="G10" s="33"/>
      <c r="H10" s="274"/>
    </row>
    <row r="11" spans="1:8" ht="15.75" x14ac:dyDescent="0.25">
      <c r="A11" s="272"/>
      <c r="B11" s="276"/>
      <c r="C11" s="276"/>
      <c r="D11" s="276"/>
      <c r="E11" s="276"/>
      <c r="F11" s="276"/>
      <c r="G11" s="276"/>
      <c r="H11" s="274"/>
    </row>
    <row r="12" spans="1:8" ht="15" x14ac:dyDescent="0.25">
      <c r="A12" s="272"/>
      <c r="B12" s="35" t="s">
        <v>80</v>
      </c>
      <c r="C12" s="36" t="s">
        <v>70</v>
      </c>
      <c r="D12" s="5" t="s">
        <v>71</v>
      </c>
      <c r="E12" s="37" t="s">
        <v>72</v>
      </c>
      <c r="F12" s="37" t="s">
        <v>81</v>
      </c>
      <c r="G12" s="37" t="s">
        <v>82</v>
      </c>
      <c r="H12" s="275"/>
    </row>
    <row r="13" spans="1:8" x14ac:dyDescent="0.25">
      <c r="A13" s="272"/>
      <c r="B13" s="152" t="e">
        <f>'Passagem Aérea'!G47</f>
        <v>#REF!</v>
      </c>
      <c r="C13" s="152" t="e">
        <f>Hospedagem!#REF!</f>
        <v>#REF!</v>
      </c>
      <c r="D13" s="153" t="e">
        <f>Alimentação!#REF!</f>
        <v>#REF!</v>
      </c>
      <c r="E13" s="153" t="e">
        <f>Transporte!#REF!</f>
        <v>#REF!</v>
      </c>
      <c r="F13" s="153"/>
      <c r="G13" s="153">
        <f>'Pró Labore'!G36</f>
        <v>12576</v>
      </c>
      <c r="H13" s="162" t="e">
        <f>G13+F13+E13+D13+C13+B13</f>
        <v>#REF!</v>
      </c>
    </row>
    <row r="14" spans="1:8" x14ac:dyDescent="0.3">
      <c r="A14" s="38"/>
      <c r="B14" s="39"/>
      <c r="C14" s="39"/>
      <c r="D14" s="39"/>
      <c r="E14" s="39"/>
      <c r="F14" s="39"/>
      <c r="G14" s="39"/>
    </row>
    <row r="15" spans="1:8" ht="15.75" x14ac:dyDescent="0.25">
      <c r="A15" s="272">
        <v>3</v>
      </c>
      <c r="B15" s="240" t="s">
        <v>89</v>
      </c>
      <c r="C15" s="240"/>
      <c r="D15" s="240"/>
      <c r="E15" s="240"/>
      <c r="F15" s="240"/>
      <c r="G15" s="240"/>
      <c r="H15" s="273" t="s">
        <v>14</v>
      </c>
    </row>
    <row r="16" spans="1:8" ht="15" x14ac:dyDescent="0.25">
      <c r="A16" s="272"/>
      <c r="B16" s="31" t="s">
        <v>138</v>
      </c>
      <c r="C16" s="32" t="s">
        <v>85</v>
      </c>
      <c r="D16" s="33"/>
      <c r="E16" s="33"/>
      <c r="F16" s="33"/>
      <c r="G16" s="33"/>
      <c r="H16" s="274"/>
    </row>
    <row r="17" spans="1:8" ht="15" x14ac:dyDescent="0.25">
      <c r="A17" s="272"/>
      <c r="B17" s="34" t="s">
        <v>27</v>
      </c>
      <c r="C17" s="32" t="s">
        <v>86</v>
      </c>
      <c r="D17" s="33"/>
      <c r="E17" s="33"/>
      <c r="F17" s="33"/>
      <c r="G17" s="33"/>
      <c r="H17" s="274"/>
    </row>
    <row r="18" spans="1:8" ht="15.75" x14ac:dyDescent="0.25">
      <c r="A18" s="272"/>
      <c r="B18" s="276"/>
      <c r="C18" s="276"/>
      <c r="D18" s="276"/>
      <c r="E18" s="276"/>
      <c r="F18" s="276"/>
      <c r="G18" s="276"/>
      <c r="H18" s="274"/>
    </row>
    <row r="19" spans="1:8" ht="15" x14ac:dyDescent="0.25">
      <c r="A19" s="272"/>
      <c r="B19" s="35" t="s">
        <v>80</v>
      </c>
      <c r="C19" s="36" t="s">
        <v>70</v>
      </c>
      <c r="D19" s="5" t="s">
        <v>71</v>
      </c>
      <c r="E19" s="37" t="s">
        <v>72</v>
      </c>
      <c r="F19" s="37" t="s">
        <v>81</v>
      </c>
      <c r="G19" s="37" t="s">
        <v>82</v>
      </c>
      <c r="H19" s="275"/>
    </row>
    <row r="20" spans="1:8" x14ac:dyDescent="0.25">
      <c r="A20" s="272"/>
      <c r="B20" s="152" t="e">
        <f>'Passagem Aérea'!G68</f>
        <v>#REF!</v>
      </c>
      <c r="C20" s="152" t="e">
        <f>Hospedagem!#REF!</f>
        <v>#REF!</v>
      </c>
      <c r="D20" s="153" t="e">
        <f>Alimentação!#REF!</f>
        <v>#REF!</v>
      </c>
      <c r="E20" s="153" t="e">
        <f>Transporte!#REF!</f>
        <v>#REF!</v>
      </c>
      <c r="F20" s="153"/>
      <c r="G20" s="153">
        <f>'Pró Labore'!G51</f>
        <v>12576</v>
      </c>
      <c r="H20" s="162" t="e">
        <f>SUM(B20:G20)</f>
        <v>#REF!</v>
      </c>
    </row>
    <row r="21" spans="1:8" x14ac:dyDescent="0.3">
      <c r="A21" s="38"/>
      <c r="B21" s="39"/>
      <c r="C21" s="39"/>
      <c r="D21" s="39"/>
      <c r="E21" s="39"/>
      <c r="F21" s="39"/>
      <c r="G21" s="39"/>
    </row>
    <row r="22" spans="1:8" ht="15.75" x14ac:dyDescent="0.25">
      <c r="A22" s="272">
        <v>4</v>
      </c>
      <c r="B22" s="240" t="s">
        <v>90</v>
      </c>
      <c r="C22" s="240"/>
      <c r="D22" s="240"/>
      <c r="E22" s="240"/>
      <c r="F22" s="240"/>
      <c r="G22" s="240"/>
      <c r="H22" s="273" t="s">
        <v>14</v>
      </c>
    </row>
    <row r="23" spans="1:8" ht="15" x14ac:dyDescent="0.25">
      <c r="A23" s="272"/>
      <c r="B23" s="31" t="s">
        <v>139</v>
      </c>
      <c r="C23" s="32" t="s">
        <v>79</v>
      </c>
      <c r="D23" s="33"/>
      <c r="E23" s="33"/>
      <c r="F23" s="33"/>
      <c r="G23" s="33"/>
      <c r="H23" s="274"/>
    </row>
    <row r="24" spans="1:8" ht="15" x14ac:dyDescent="0.25">
      <c r="A24" s="272"/>
      <c r="B24" s="34" t="s">
        <v>3</v>
      </c>
      <c r="C24" s="32" t="s">
        <v>88</v>
      </c>
      <c r="D24" s="33"/>
      <c r="E24" s="33"/>
      <c r="F24" s="33"/>
      <c r="G24" s="33"/>
      <c r="H24" s="274"/>
    </row>
    <row r="25" spans="1:8" ht="15.75" x14ac:dyDescent="0.25">
      <c r="A25" s="272"/>
      <c r="B25" s="276"/>
      <c r="C25" s="276"/>
      <c r="D25" s="276"/>
      <c r="E25" s="276"/>
      <c r="F25" s="276"/>
      <c r="G25" s="276"/>
      <c r="H25" s="274"/>
    </row>
    <row r="26" spans="1:8" ht="15" x14ac:dyDescent="0.25">
      <c r="A26" s="272"/>
      <c r="B26" s="35" t="s">
        <v>80</v>
      </c>
      <c r="C26" s="36" t="s">
        <v>70</v>
      </c>
      <c r="D26" s="5" t="s">
        <v>71</v>
      </c>
      <c r="E26" s="37" t="s">
        <v>72</v>
      </c>
      <c r="F26" s="37" t="s">
        <v>81</v>
      </c>
      <c r="G26" s="37" t="s">
        <v>82</v>
      </c>
      <c r="H26" s="275"/>
    </row>
    <row r="27" spans="1:8" x14ac:dyDescent="0.25">
      <c r="A27" s="272"/>
      <c r="B27" s="152" t="e">
        <f>'Passagem Aérea'!G89</f>
        <v>#REF!</v>
      </c>
      <c r="C27" s="152" t="e">
        <f>Hospedagem!#REF!</f>
        <v>#REF!</v>
      </c>
      <c r="D27" s="153" t="e">
        <f>Alimentação!#REF!</f>
        <v>#REF!</v>
      </c>
      <c r="E27" s="153" t="e">
        <f>Transporte!#REF!</f>
        <v>#REF!</v>
      </c>
      <c r="F27" s="153"/>
      <c r="G27" s="153">
        <f>'Pró Labore'!G67</f>
        <v>12480</v>
      </c>
      <c r="H27" s="162" t="e">
        <f>SUM(B27:G27)</f>
        <v>#REF!</v>
      </c>
    </row>
    <row r="28" spans="1:8" x14ac:dyDescent="0.3">
      <c r="A28" s="38"/>
      <c r="B28" s="39"/>
      <c r="C28" s="39"/>
      <c r="D28" s="39"/>
      <c r="E28" s="39"/>
      <c r="F28" s="39"/>
      <c r="G28" s="39"/>
    </row>
    <row r="29" spans="1:8" ht="15.75" x14ac:dyDescent="0.25">
      <c r="A29" s="272">
        <v>5</v>
      </c>
      <c r="B29" s="240" t="s">
        <v>116</v>
      </c>
      <c r="C29" s="240"/>
      <c r="D29" s="240"/>
      <c r="E29" s="240"/>
      <c r="F29" s="240"/>
      <c r="G29" s="240"/>
      <c r="H29" s="273" t="s">
        <v>14</v>
      </c>
    </row>
    <row r="30" spans="1:8" ht="15" x14ac:dyDescent="0.25">
      <c r="A30" s="272"/>
      <c r="B30" s="31" t="s">
        <v>140</v>
      </c>
      <c r="C30" s="32" t="s">
        <v>79</v>
      </c>
      <c r="D30" s="33"/>
      <c r="E30" s="33"/>
      <c r="F30" s="33"/>
      <c r="G30" s="33"/>
      <c r="H30" s="274"/>
    </row>
    <row r="31" spans="1:8" ht="15" x14ac:dyDescent="0.25">
      <c r="A31" s="272"/>
      <c r="B31" s="34" t="s">
        <v>3</v>
      </c>
      <c r="C31" s="32" t="s">
        <v>88</v>
      </c>
      <c r="D31" s="33"/>
      <c r="E31" s="33"/>
      <c r="F31" s="33"/>
      <c r="G31" s="33"/>
      <c r="H31" s="274"/>
    </row>
    <row r="32" spans="1:8" ht="15.75" x14ac:dyDescent="0.25">
      <c r="A32" s="272"/>
      <c r="B32" s="276"/>
      <c r="C32" s="276"/>
      <c r="D32" s="276"/>
      <c r="E32" s="276"/>
      <c r="F32" s="276"/>
      <c r="G32" s="276"/>
      <c r="H32" s="274"/>
    </row>
    <row r="33" spans="1:8" ht="15" x14ac:dyDescent="0.25">
      <c r="A33" s="272"/>
      <c r="B33" s="35" t="s">
        <v>80</v>
      </c>
      <c r="C33" s="36" t="s">
        <v>70</v>
      </c>
      <c r="D33" s="5" t="s">
        <v>71</v>
      </c>
      <c r="E33" s="37" t="s">
        <v>72</v>
      </c>
      <c r="F33" s="37" t="s">
        <v>81</v>
      </c>
      <c r="G33" s="37" t="s">
        <v>82</v>
      </c>
      <c r="H33" s="275"/>
    </row>
    <row r="34" spans="1:8" x14ac:dyDescent="0.25">
      <c r="A34" s="272"/>
      <c r="B34" s="152" t="e">
        <f>'Passagem Aérea'!G110</f>
        <v>#REF!</v>
      </c>
      <c r="C34" s="152" t="e">
        <f>Hospedagem!#REF!</f>
        <v>#REF!</v>
      </c>
      <c r="D34" s="153" t="e">
        <f>Alimentação!#REF!</f>
        <v>#REF!</v>
      </c>
      <c r="E34" s="153" t="e">
        <f>Transporte!#REF!</f>
        <v>#REF!</v>
      </c>
      <c r="F34" s="153"/>
      <c r="G34" s="153">
        <f>'Pró Labore'!G83</f>
        <v>12576</v>
      </c>
      <c r="H34" s="162" t="e">
        <f>SUM(B34:G34)</f>
        <v>#REF!</v>
      </c>
    </row>
    <row r="35" spans="1:8" x14ac:dyDescent="0.3">
      <c r="A35" s="146"/>
      <c r="B35" s="147"/>
      <c r="C35" s="39"/>
      <c r="D35" s="39"/>
      <c r="E35" s="39"/>
      <c r="F35" s="39"/>
      <c r="G35" s="39"/>
    </row>
    <row r="36" spans="1:8" ht="15.75" x14ac:dyDescent="0.25">
      <c r="A36" s="272">
        <v>6</v>
      </c>
      <c r="B36" s="240" t="s">
        <v>119</v>
      </c>
      <c r="C36" s="240"/>
      <c r="D36" s="240"/>
      <c r="E36" s="240"/>
      <c r="F36" s="240"/>
      <c r="G36" s="240"/>
      <c r="H36" s="273" t="s">
        <v>14</v>
      </c>
    </row>
    <row r="37" spans="1:8" ht="15" x14ac:dyDescent="0.25">
      <c r="A37" s="272"/>
      <c r="B37" s="31" t="s">
        <v>141</v>
      </c>
      <c r="C37" s="32" t="s">
        <v>79</v>
      </c>
      <c r="D37" s="33"/>
      <c r="E37" s="33"/>
      <c r="F37" s="33"/>
      <c r="G37" s="33"/>
      <c r="H37" s="274"/>
    </row>
    <row r="38" spans="1:8" ht="15" x14ac:dyDescent="0.25">
      <c r="A38" s="272"/>
      <c r="B38" s="34" t="s">
        <v>3</v>
      </c>
      <c r="C38" s="32" t="s">
        <v>88</v>
      </c>
      <c r="D38" s="33"/>
      <c r="E38" s="33"/>
      <c r="F38" s="33"/>
      <c r="G38" s="33"/>
      <c r="H38" s="274"/>
    </row>
    <row r="39" spans="1:8" ht="15.75" x14ac:dyDescent="0.25">
      <c r="A39" s="272"/>
      <c r="B39" s="276"/>
      <c r="C39" s="276"/>
      <c r="D39" s="276"/>
      <c r="E39" s="276"/>
      <c r="F39" s="276"/>
      <c r="G39" s="276"/>
      <c r="H39" s="274"/>
    </row>
    <row r="40" spans="1:8" ht="15" x14ac:dyDescent="0.25">
      <c r="A40" s="272"/>
      <c r="B40" s="35" t="s">
        <v>80</v>
      </c>
      <c r="C40" s="36" t="s">
        <v>70</v>
      </c>
      <c r="D40" s="5" t="s">
        <v>71</v>
      </c>
      <c r="E40" s="37" t="s">
        <v>72</v>
      </c>
      <c r="F40" s="37" t="s">
        <v>81</v>
      </c>
      <c r="G40" s="37" t="s">
        <v>82</v>
      </c>
      <c r="H40" s="275"/>
    </row>
    <row r="41" spans="1:8" x14ac:dyDescent="0.25">
      <c r="A41" s="272"/>
      <c r="B41" s="152" t="e">
        <f>'Passagem Aérea'!G131</f>
        <v>#REF!</v>
      </c>
      <c r="C41" s="152" t="e">
        <f>Hospedagem!#REF!</f>
        <v>#REF!</v>
      </c>
      <c r="D41" s="153" t="e">
        <f>Alimentação!#REF!</f>
        <v>#REF!</v>
      </c>
      <c r="E41" s="153" t="e">
        <f>Transporte!#REF!</f>
        <v>#REF!</v>
      </c>
      <c r="F41" s="153"/>
      <c r="G41" s="153">
        <f>'Pró Labore'!G99</f>
        <v>12576</v>
      </c>
      <c r="H41" s="162" t="e">
        <f>SUM(B41:G41)</f>
        <v>#REF!</v>
      </c>
    </row>
    <row r="42" spans="1:8" x14ac:dyDescent="0.3">
      <c r="A42" s="146"/>
      <c r="B42" s="147"/>
      <c r="C42" s="39"/>
      <c r="D42" s="39"/>
      <c r="E42" s="39"/>
      <c r="F42" s="39"/>
      <c r="G42" s="39"/>
    </row>
    <row r="43" spans="1:8" ht="15.75" x14ac:dyDescent="0.25">
      <c r="A43" s="272">
        <v>7</v>
      </c>
      <c r="B43" s="240" t="s">
        <v>130</v>
      </c>
      <c r="C43" s="240"/>
      <c r="D43" s="240"/>
      <c r="E43" s="240"/>
      <c r="F43" s="240"/>
      <c r="G43" s="240"/>
      <c r="H43" s="273" t="s">
        <v>14</v>
      </c>
    </row>
    <row r="44" spans="1:8" ht="15" x14ac:dyDescent="0.25">
      <c r="A44" s="272"/>
      <c r="B44" s="31" t="s">
        <v>151</v>
      </c>
      <c r="C44" s="32" t="s">
        <v>79</v>
      </c>
      <c r="D44" s="33"/>
      <c r="E44" s="33"/>
      <c r="F44" s="33"/>
      <c r="G44" s="33"/>
      <c r="H44" s="274"/>
    </row>
    <row r="45" spans="1:8" ht="15" x14ac:dyDescent="0.25">
      <c r="A45" s="272"/>
      <c r="B45" s="34" t="s">
        <v>3</v>
      </c>
      <c r="C45" s="32" t="s">
        <v>88</v>
      </c>
      <c r="D45" s="33"/>
      <c r="E45" s="33"/>
      <c r="F45" s="33"/>
      <c r="G45" s="33"/>
      <c r="H45" s="274"/>
    </row>
    <row r="46" spans="1:8" ht="15.75" x14ac:dyDescent="0.25">
      <c r="A46" s="272"/>
      <c r="B46" s="276"/>
      <c r="C46" s="276"/>
      <c r="D46" s="276"/>
      <c r="E46" s="276"/>
      <c r="F46" s="276"/>
      <c r="G46" s="276"/>
      <c r="H46" s="274"/>
    </row>
    <row r="47" spans="1:8" ht="15" x14ac:dyDescent="0.25">
      <c r="A47" s="272"/>
      <c r="B47" s="35" t="s">
        <v>80</v>
      </c>
      <c r="C47" s="36" t="s">
        <v>70</v>
      </c>
      <c r="D47" s="5" t="s">
        <v>71</v>
      </c>
      <c r="E47" s="37" t="s">
        <v>72</v>
      </c>
      <c r="F47" s="37" t="s">
        <v>81</v>
      </c>
      <c r="G47" s="37" t="s">
        <v>82</v>
      </c>
      <c r="H47" s="275"/>
    </row>
    <row r="48" spans="1:8" x14ac:dyDescent="0.25">
      <c r="A48" s="272"/>
      <c r="B48" s="152" t="e">
        <f>'Passagem Aérea'!G152</f>
        <v>#REF!</v>
      </c>
      <c r="C48" s="152" t="e">
        <f>Hospedagem!#REF!</f>
        <v>#REF!</v>
      </c>
      <c r="D48" s="153" t="e">
        <f>Alimentação!#REF!</f>
        <v>#REF!</v>
      </c>
      <c r="E48" s="153" t="e">
        <f>Transporte!#REF!</f>
        <v>#REF!</v>
      </c>
      <c r="F48" s="153"/>
      <c r="G48" s="153">
        <f>'Pró Labore'!G115</f>
        <v>12576</v>
      </c>
      <c r="H48" s="162" t="e">
        <f>SUM(B48:G48)</f>
        <v>#REF!</v>
      </c>
    </row>
    <row r="49" spans="1:10" x14ac:dyDescent="0.3">
      <c r="A49" s="146"/>
      <c r="B49" s="147"/>
      <c r="C49" s="39"/>
      <c r="D49" s="39"/>
      <c r="E49" s="39"/>
      <c r="F49" s="39"/>
      <c r="G49" s="39"/>
    </row>
    <row r="50" spans="1:10" ht="15.75" x14ac:dyDescent="0.25">
      <c r="A50" s="272">
        <v>8</v>
      </c>
      <c r="B50" s="277" t="s">
        <v>118</v>
      </c>
      <c r="C50" s="240"/>
      <c r="D50" s="240"/>
      <c r="E50" s="240"/>
      <c r="F50" s="240"/>
      <c r="G50" s="278"/>
      <c r="H50" s="273" t="s">
        <v>14</v>
      </c>
    </row>
    <row r="51" spans="1:10" ht="15" x14ac:dyDescent="0.25">
      <c r="A51" s="272"/>
      <c r="B51" s="40" t="s">
        <v>107</v>
      </c>
      <c r="C51" s="32" t="s">
        <v>108</v>
      </c>
      <c r="D51" s="33"/>
      <c r="E51" s="33"/>
      <c r="F51" s="33"/>
      <c r="G51" s="33"/>
      <c r="H51" s="274"/>
    </row>
    <row r="52" spans="1:10" ht="15" x14ac:dyDescent="0.25">
      <c r="A52" s="272"/>
      <c r="B52" s="34" t="s">
        <v>27</v>
      </c>
      <c r="C52" s="32" t="s">
        <v>126</v>
      </c>
      <c r="D52" s="33"/>
      <c r="E52" s="33"/>
      <c r="F52" s="33"/>
      <c r="G52" s="33"/>
      <c r="H52" s="274"/>
    </row>
    <row r="53" spans="1:10" ht="15.75" x14ac:dyDescent="0.25">
      <c r="A53" s="272"/>
      <c r="B53" s="276"/>
      <c r="C53" s="276"/>
      <c r="D53" s="276"/>
      <c r="E53" s="276"/>
      <c r="F53" s="276"/>
      <c r="G53" s="276"/>
      <c r="H53" s="274"/>
    </row>
    <row r="54" spans="1:10" ht="15" x14ac:dyDescent="0.25">
      <c r="A54" s="272"/>
      <c r="B54" s="35" t="s">
        <v>80</v>
      </c>
      <c r="C54" s="36" t="s">
        <v>70</v>
      </c>
      <c r="D54" s="5" t="s">
        <v>71</v>
      </c>
      <c r="E54" s="37" t="s">
        <v>72</v>
      </c>
      <c r="F54" s="37" t="s">
        <v>81</v>
      </c>
      <c r="G54" s="37" t="s">
        <v>82</v>
      </c>
      <c r="H54" s="275"/>
    </row>
    <row r="55" spans="1:10" x14ac:dyDescent="0.25">
      <c r="A55" s="272"/>
      <c r="B55" s="154" t="e">
        <f>'Passagem Aérea'!G176</f>
        <v>#REF!</v>
      </c>
      <c r="C55" s="153" t="e">
        <f>Hospedagem!#REF!</f>
        <v>#REF!</v>
      </c>
      <c r="D55" s="153" t="e">
        <f>Alimentação!#REF!</f>
        <v>#REF!</v>
      </c>
      <c r="E55" s="153" t="e">
        <f>Transporte!#REF!</f>
        <v>#REF!</v>
      </c>
      <c r="F55" s="153">
        <f>'Seguro Viagem '!H17</f>
        <v>181500</v>
      </c>
      <c r="G55" s="153"/>
      <c r="H55" s="162" t="e">
        <f>SUM(B55:G55)</f>
        <v>#REF!</v>
      </c>
    </row>
    <row r="56" spans="1:10" x14ac:dyDescent="0.3">
      <c r="A56" s="156"/>
      <c r="B56" s="186" t="e">
        <f>B55+B48+B41+B34+B27+B20+B13+B6</f>
        <v>#REF!</v>
      </c>
      <c r="C56" s="186" t="e">
        <f t="shared" ref="C56:F56" si="0">C55+C48+C41+C34+C27+C20+C13+C6</f>
        <v>#REF!</v>
      </c>
      <c r="D56" s="186" t="e">
        <f t="shared" si="0"/>
        <v>#REF!</v>
      </c>
      <c r="E56" s="186" t="e">
        <f t="shared" si="0"/>
        <v>#REF!</v>
      </c>
      <c r="F56" s="186">
        <f t="shared" si="0"/>
        <v>181500</v>
      </c>
      <c r="G56" s="186">
        <f>G55+G48+G41+G34+G27+G20+G13+G6</f>
        <v>87936</v>
      </c>
    </row>
    <row r="57" spans="1:10" x14ac:dyDescent="0.25">
      <c r="A57" s="157">
        <v>9</v>
      </c>
      <c r="B57" s="270" t="s">
        <v>117</v>
      </c>
      <c r="C57" s="270"/>
      <c r="D57" s="270"/>
      <c r="E57" s="270"/>
      <c r="F57" s="270"/>
      <c r="G57" s="270"/>
      <c r="H57" s="164" t="s">
        <v>14</v>
      </c>
    </row>
    <row r="58" spans="1:10" s="159" customFormat="1" x14ac:dyDescent="0.25">
      <c r="A58" s="158"/>
      <c r="B58" s="271" t="s">
        <v>14</v>
      </c>
      <c r="C58" s="271"/>
      <c r="D58" s="271"/>
      <c r="E58" s="271"/>
      <c r="F58" s="271"/>
      <c r="G58" s="271"/>
      <c r="H58" s="162" t="e">
        <f>'Pró Labore'!#REF!</f>
        <v>#REF!</v>
      </c>
    </row>
    <row r="59" spans="1:10" x14ac:dyDescent="0.25">
      <c r="A59" s="41"/>
      <c r="B59" s="42"/>
      <c r="C59" s="42"/>
      <c r="D59" s="42"/>
      <c r="E59" s="42"/>
      <c r="F59" s="42"/>
      <c r="G59" s="42"/>
      <c r="H59" s="165"/>
    </row>
    <row r="60" spans="1:10" x14ac:dyDescent="0.25">
      <c r="A60" s="180">
        <v>10</v>
      </c>
      <c r="B60" s="270" t="s">
        <v>134</v>
      </c>
      <c r="C60" s="270"/>
      <c r="D60" s="270"/>
      <c r="E60" s="270"/>
      <c r="F60" s="270"/>
      <c r="G60" s="270"/>
      <c r="H60" s="164" t="s">
        <v>14</v>
      </c>
    </row>
    <row r="61" spans="1:10" s="159" customFormat="1" x14ac:dyDescent="0.25">
      <c r="A61" s="158"/>
      <c r="B61" s="271" t="s">
        <v>14</v>
      </c>
      <c r="C61" s="271"/>
      <c r="D61" s="271"/>
      <c r="E61" s="271"/>
      <c r="F61" s="271"/>
      <c r="G61" s="271"/>
      <c r="H61" s="162" t="e">
        <f>#REF!</f>
        <v>#REF!</v>
      </c>
    </row>
    <row r="62" spans="1:10" ht="19.5" thickBot="1" x14ac:dyDescent="0.3">
      <c r="A62" s="41"/>
      <c r="B62" s="42"/>
      <c r="C62" s="42"/>
      <c r="D62" s="42"/>
      <c r="E62" s="42"/>
      <c r="F62" s="42"/>
      <c r="G62" s="42"/>
      <c r="H62" s="182" t="s">
        <v>135</v>
      </c>
    </row>
    <row r="63" spans="1:10" ht="24" thickBot="1" x14ac:dyDescent="0.3">
      <c r="A63" s="267" t="s">
        <v>160</v>
      </c>
      <c r="B63" s="268"/>
      <c r="C63" s="268"/>
      <c r="D63" s="268"/>
      <c r="E63" s="268"/>
      <c r="F63" s="268"/>
      <c r="G63" s="269"/>
      <c r="H63" s="166" t="e">
        <f>H6+H13+H20+H27+H34+H41+H48+H55+H58+H61</f>
        <v>#REF!</v>
      </c>
      <c r="J63" s="183" t="s">
        <v>135</v>
      </c>
    </row>
  </sheetData>
  <mergeCells count="37">
    <mergeCell ref="A15:A20"/>
    <mergeCell ref="B15:G15"/>
    <mergeCell ref="H15:H19"/>
    <mergeCell ref="B18:G18"/>
    <mergeCell ref="A22:A27"/>
    <mergeCell ref="B22:G22"/>
    <mergeCell ref="H22:H26"/>
    <mergeCell ref="B25:G25"/>
    <mergeCell ref="A1:A6"/>
    <mergeCell ref="B1:G1"/>
    <mergeCell ref="H1:H5"/>
    <mergeCell ref="B4:G4"/>
    <mergeCell ref="A8:A13"/>
    <mergeCell ref="B8:G8"/>
    <mergeCell ref="H8:H12"/>
    <mergeCell ref="B11:G11"/>
    <mergeCell ref="A29:A34"/>
    <mergeCell ref="B29:G29"/>
    <mergeCell ref="H29:H33"/>
    <mergeCell ref="B32:G32"/>
    <mergeCell ref="A50:A55"/>
    <mergeCell ref="B50:G50"/>
    <mergeCell ref="H50:H54"/>
    <mergeCell ref="B53:G53"/>
    <mergeCell ref="A36:A41"/>
    <mergeCell ref="B36:G36"/>
    <mergeCell ref="H36:H40"/>
    <mergeCell ref="B39:G39"/>
    <mergeCell ref="A43:A48"/>
    <mergeCell ref="B43:G43"/>
    <mergeCell ref="H43:H47"/>
    <mergeCell ref="B46:G46"/>
    <mergeCell ref="A63:G63"/>
    <mergeCell ref="B57:G57"/>
    <mergeCell ref="B58:G58"/>
    <mergeCell ref="B60:G60"/>
    <mergeCell ref="B61:G61"/>
  </mergeCells>
  <pageMargins left="0.51181102362204722" right="0.51181102362204722" top="0.78740157480314965" bottom="0.78740157480314965" header="0.31496062992125984" footer="0.31496062992125984"/>
  <pageSetup paperSize="9" scale="6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1</vt:i4>
      </vt:variant>
    </vt:vector>
  </HeadingPairs>
  <TitlesOfParts>
    <vt:vector size="11" baseType="lpstr">
      <vt:lpstr>Passagem Aérea</vt:lpstr>
      <vt:lpstr>Hospedagem</vt:lpstr>
      <vt:lpstr>Alimentação</vt:lpstr>
      <vt:lpstr>Transporte</vt:lpstr>
      <vt:lpstr>Pró Labore</vt:lpstr>
      <vt:lpstr>Seguro Viagem </vt:lpstr>
      <vt:lpstr>Uniformes</vt:lpstr>
      <vt:lpstr>Consolidado Geral</vt:lpstr>
      <vt:lpstr>TOTAL EVENTO</vt:lpstr>
      <vt:lpstr>Plan1</vt:lpstr>
      <vt:lpstr>'TOTAL EVENTO'!Area_de_impressao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rejane.lima</dc:creator>
  <cp:lastModifiedBy>Edy</cp:lastModifiedBy>
  <cp:lastPrinted>2014-07-28T17:56:50Z</cp:lastPrinted>
  <dcterms:created xsi:type="dcterms:W3CDTF">2012-12-12T12:03:00Z</dcterms:created>
  <dcterms:modified xsi:type="dcterms:W3CDTF">2014-09-09T01:40:03Z</dcterms:modified>
</cp:coreProperties>
</file>