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edz/Documents/Princeton/Senior/ORF411/OJ/"/>
    </mc:Choice>
  </mc:AlternateContent>
  <bookViews>
    <workbookView xWindow="0" yWindow="460" windowWidth="28800" windowHeight="17460" tabRatio="920" activeTab="2"/>
  </bookViews>
  <sheets>
    <sheet name="Overview" sheetId="4" r:id="rId1"/>
    <sheet name="Historical Data" sheetId="24" r:id="rId2"/>
    <sheet name="Futures" sheetId="7" r:id="rId3"/>
    <sheet name="Grove" sheetId="8" r:id="rId4"/>
    <sheet name="Processing Plant" sheetId="23" r:id="rId5"/>
    <sheet name="Storage" sheetId="22" r:id="rId6"/>
    <sheet name="Market" sheetId="21" r:id="rId7"/>
    <sheet name="Transportation" sheetId="20" r:id="rId8"/>
    <sheet name="Grove locations" sheetId="29" r:id="rId9"/>
    <sheet name="Processing Plant locations" sheetId="27" r:id="rId10"/>
    <sheet name="Storage locations" sheetId="26" r:id="rId11"/>
    <sheet name="Market locations" sheetId="28" r:id="rId12"/>
    <sheet name="Raw parameter data" sheetId="30" r:id="rId13"/>
  </sheets>
  <definedNames>
    <definedName name="_xlnm.Print_Area" localSheetId="2">Futures!$A$1:$J$43</definedName>
    <definedName name="_xlnm.Print_Area" localSheetId="3">Grove!$A$1:$K$52</definedName>
    <definedName name="_xlnm.Print_Area" localSheetId="1">'Historical Data'!$A$1:$K$74</definedName>
    <definedName name="_xlnm.Print_Area" localSheetId="6">Market!$A$1:$L$45</definedName>
    <definedName name="_xlnm.Print_Area" localSheetId="0">Overview!$A$1:$K$58</definedName>
    <definedName name="_xlnm.Print_Area" localSheetId="4">'Processing Plant'!$A$1:$J$66</definedName>
    <definedName name="_xlnm.Print_Area" localSheetId="5">Storage!$A$1:$J$97</definedName>
    <definedName name="_xlnm.Print_Area" localSheetId="7">Transportation!$A$1:$L$86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7" l="1"/>
  <c r="P26" i="7"/>
  <c r="P25" i="7"/>
  <c r="P24" i="7"/>
  <c r="P23" i="7"/>
  <c r="P22" i="7"/>
  <c r="P21" i="7"/>
  <c r="P20" i="7"/>
  <c r="P19" i="7"/>
  <c r="P18" i="7"/>
  <c r="P17" i="7"/>
  <c r="P16" i="7"/>
  <c r="O34" i="7"/>
  <c r="O33" i="7"/>
  <c r="H37" i="23"/>
  <c r="H36" i="23"/>
  <c r="H30" i="23"/>
  <c r="J29" i="23"/>
  <c r="H29" i="23"/>
  <c r="H28" i="23"/>
  <c r="H27" i="23"/>
  <c r="D21" i="23"/>
  <c r="F49" i="23"/>
  <c r="D49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11" i="23"/>
  <c r="H11" i="23"/>
  <c r="H62" i="22"/>
  <c r="H39" i="22"/>
  <c r="H33" i="22"/>
  <c r="J32" i="22"/>
  <c r="H32" i="22"/>
  <c r="H31" i="22"/>
  <c r="H30" i="22"/>
  <c r="G85" i="22"/>
  <c r="G88" i="22"/>
  <c r="G96" i="22"/>
  <c r="G91" i="22"/>
  <c r="G94" i="22"/>
  <c r="G13" i="22"/>
  <c r="H13" i="22"/>
  <c r="G14" i="22"/>
  <c r="H14" i="22"/>
  <c r="G15" i="22"/>
  <c r="H15" i="22"/>
  <c r="G16" i="22"/>
  <c r="H16" i="22"/>
  <c r="G17" i="22"/>
  <c r="H17" i="22"/>
  <c r="G18" i="22"/>
  <c r="H18" i="22"/>
  <c r="G19" i="22"/>
  <c r="H19" i="22"/>
  <c r="G20" i="22"/>
  <c r="H20" i="22"/>
  <c r="G21" i="22"/>
  <c r="H21" i="22"/>
  <c r="G22" i="22"/>
  <c r="H22" i="22"/>
  <c r="G12" i="22"/>
  <c r="H12" i="22"/>
  <c r="H50" i="20"/>
  <c r="H85" i="20"/>
  <c r="H62" i="20"/>
  <c r="H49" i="20"/>
  <c r="H48" i="20"/>
  <c r="H29" i="20"/>
  <c r="H26" i="20"/>
  <c r="G6" i="20"/>
  <c r="D77" i="20"/>
  <c r="E77" i="20"/>
  <c r="F77" i="20"/>
  <c r="G77" i="20"/>
  <c r="C77" i="20"/>
  <c r="D45" i="20"/>
  <c r="G36" i="20"/>
  <c r="G37" i="20"/>
  <c r="G38" i="20"/>
  <c r="G39" i="20"/>
  <c r="G40" i="20"/>
  <c r="G41" i="20"/>
  <c r="G42" i="20"/>
  <c r="G43" i="20"/>
  <c r="G44" i="20"/>
  <c r="G35" i="20"/>
</calcChain>
</file>

<file path=xl/sharedStrings.xml><?xml version="1.0" encoding="utf-8"?>
<sst xmlns="http://schemas.openxmlformats.org/spreadsheetml/2006/main" count="687" uniqueCount="449">
  <si>
    <t>Orange Juice Game Overview</t>
  </si>
  <si>
    <t xml:space="preserve">The orange juice game is a test of coordination and planning under uncertainty.                                                                    </t>
  </si>
  <si>
    <t>Game objective</t>
  </si>
  <si>
    <t>storages, pricing, etc, the company seeks to maximize its annual net profits.</t>
  </si>
  <si>
    <t>Basic game flow</t>
  </si>
  <si>
    <t>ORA:</t>
  </si>
  <si>
    <t>POJ:</t>
  </si>
  <si>
    <t>Premium orange juice</t>
  </si>
  <si>
    <t>FCOJ:</t>
  </si>
  <si>
    <t xml:space="preserve">Frozen concentrate orange juice </t>
  </si>
  <si>
    <t>ROJ:</t>
  </si>
  <si>
    <t>Reconstituted orange juice</t>
  </si>
  <si>
    <t xml:space="preserve">           </t>
  </si>
  <si>
    <t>Grove:</t>
  </si>
  <si>
    <t xml:space="preserve">where the company makes spot </t>
  </si>
  <si>
    <t>purchases of fresh oranges. Some oranges</t>
  </si>
  <si>
    <t xml:space="preserve">are delivered directly to storages for sale, </t>
  </si>
  <si>
    <t xml:space="preserve">others are delivered to processing plants </t>
  </si>
  <si>
    <t>for further processing…</t>
  </si>
  <si>
    <t>details</t>
  </si>
  <si>
    <t>Processing plant:</t>
  </si>
  <si>
    <t>where fresh oranges</t>
  </si>
  <si>
    <t>are made into POJ and FCOJ. Products</t>
  </si>
  <si>
    <t>are delivered to storages for sales…</t>
  </si>
  <si>
    <t>Storage:</t>
  </si>
  <si>
    <t xml:space="preserve"> </t>
  </si>
  <si>
    <t>Market:</t>
  </si>
  <si>
    <t>Transportation:</t>
  </si>
  <si>
    <t xml:space="preserve">there are three types of </t>
  </si>
  <si>
    <t>transportation.</t>
  </si>
  <si>
    <t xml:space="preserve">  </t>
  </si>
  <si>
    <t>Timing</t>
  </si>
  <si>
    <t xml:space="preserve">Teams play the game for one year at a time using the decision spreadsheet. The </t>
  </si>
  <si>
    <t xml:space="preserve">intrayear time step in the game is 1 week. A year is comprised of 48 total weeks, </t>
  </si>
  <si>
    <t xml:space="preserve">dividing up into 12 months. One week is how long it takes for one decision to be </t>
  </si>
  <si>
    <t>processing plants to storages.</t>
  </si>
  <si>
    <t>Units</t>
  </si>
  <si>
    <t>Realism</t>
  </si>
  <si>
    <t>In creating this game, we tried our best to simulate the orange industry in as realistic</t>
  </si>
  <si>
    <t>a manner as possible. This game is based on a survey of the real orange industry.</t>
  </si>
  <si>
    <t xml:space="preserve">are all very intuitive and serve either to add extra dimensions of complexity to the </t>
  </si>
  <si>
    <t>game or to simplify complicated situations.</t>
  </si>
  <si>
    <t>Good luck!</t>
  </si>
  <si>
    <t xml:space="preserve">Futures: </t>
  </si>
  <si>
    <t>where some FCOJ is reconstituted</t>
  </si>
  <si>
    <t>Futures contracts are made between you and a foreign orange grower and are</t>
  </si>
  <si>
    <t>of delivery.</t>
  </si>
  <si>
    <r>
      <t xml:space="preserve">You are allowed only to hold </t>
    </r>
    <r>
      <rPr>
        <b/>
        <u/>
        <sz val="12"/>
        <rFont val="Arial"/>
        <family val="2"/>
      </rPr>
      <t>long</t>
    </r>
    <r>
      <rPr>
        <sz val="12"/>
        <rFont val="Arial"/>
        <family val="2"/>
      </rPr>
      <t xml:space="preserve"> positions.</t>
    </r>
  </si>
  <si>
    <t>Type</t>
  </si>
  <si>
    <t>ORA Contracts</t>
  </si>
  <si>
    <t xml:space="preserve"> -&gt;</t>
  </si>
  <si>
    <t>FCOJ Contracts</t>
  </si>
  <si>
    <t>screenshot from decision spreadsheet</t>
  </si>
  <si>
    <t>Port:</t>
  </si>
  <si>
    <t>FLA</t>
  </si>
  <si>
    <t>Products:</t>
  </si>
  <si>
    <t>ORA &amp; FCOJ</t>
  </si>
  <si>
    <t>of the year specified in the contract.</t>
  </si>
  <si>
    <t>Grove</t>
  </si>
  <si>
    <t>You make spot purchases of fresh oranges at any of the six groves below:</t>
  </si>
  <si>
    <t>Florida</t>
  </si>
  <si>
    <t>FLA:</t>
  </si>
  <si>
    <t>CAL:</t>
  </si>
  <si>
    <t>California</t>
  </si>
  <si>
    <t>TEX:</t>
  </si>
  <si>
    <t>Texas</t>
  </si>
  <si>
    <t>ARZ:</t>
  </si>
  <si>
    <t>Arizona</t>
  </si>
  <si>
    <t>BRA:</t>
  </si>
  <si>
    <t>Brazil</t>
  </si>
  <si>
    <t>SPA:</t>
  </si>
  <si>
    <t>Spain</t>
  </si>
  <si>
    <t>availability and price. You buy fresh ORA from them as if you were going to a store.</t>
  </si>
  <si>
    <t>They tell you how much their oranges cost and you tell them how much you want.</t>
  </si>
  <si>
    <t>Prices and availability rise and fall throughout the year.</t>
  </si>
  <si>
    <t>Raw Materials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</si>
  <si>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</si>
  <si>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</si>
  <si>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</si>
  <si>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</si>
  <si>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</si>
  <si>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</si>
  <si>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</si>
  <si>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</si>
  <si>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</si>
  <si>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</si>
  <si>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</si>
  <si>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</si>
  <si>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</si>
  <si>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</si>
  <si>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</si>
  <si>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</si>
  <si>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</si>
  <si>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</si>
  <si>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</si>
  <si>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</si>
  <si>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>Processing plant</t>
  </si>
  <si>
    <t>Facilities</t>
  </si>
  <si>
    <t>Location</t>
  </si>
  <si>
    <t>Buy/Sell capacity</t>
  </si>
  <si>
    <t>this year</t>
  </si>
  <si>
    <t>next year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</si>
  <si>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</si>
  <si>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</si>
  <si>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</si>
  <si>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</si>
  <si>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</si>
  <si>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</si>
  <si>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</si>
  <si>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</si>
  <si>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</si>
  <si>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</si>
  <si>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</si>
  <si>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the decision is made.</t>
  </si>
  <si>
    <r>
      <t>Notes</t>
    </r>
    <r>
      <rPr>
        <sz val="12"/>
        <rFont val="Arial"/>
        <family val="2"/>
      </rPr>
      <t xml:space="preserve">: </t>
    </r>
  </si>
  <si>
    <t>year), but the upgrading/opening costs (or sales revenues) are incurred in the year</t>
  </si>
  <si>
    <t>Manufacturing</t>
  </si>
  <si>
    <t>Each week, all arriving oranges that do not exceed process capacity will be turned into</t>
  </si>
  <si>
    <t>Plant manufacture POJ ($/ton)</t>
  </si>
  <si>
    <t>Plant manufacture FCOJ ($/ton)</t>
  </si>
  <si>
    <t xml:space="preserve">some designated combination of POJ and FCOJ. </t>
  </si>
  <si>
    <t>Process ORA into POJ or FCOJ(%)</t>
  </si>
  <si>
    <t>Plant</t>
  </si>
  <si>
    <t>Product</t>
  </si>
  <si>
    <t>POJ</t>
  </si>
  <si>
    <t>FCOJ</t>
  </si>
  <si>
    <t>Proportion</t>
  </si>
  <si>
    <r>
      <t xml:space="preserve">     </t>
    </r>
    <r>
      <rPr>
        <b/>
        <sz val="12"/>
        <rFont val="Arial"/>
        <family val="2"/>
      </rPr>
      <t>Costs</t>
    </r>
    <r>
      <rPr>
        <sz val="12"/>
        <rFont val="Arial"/>
        <family val="2"/>
      </rPr>
      <t>:</t>
    </r>
  </si>
  <si>
    <t xml:space="preserve">      New processing plant ($/location)</t>
  </si>
  <si>
    <t xml:space="preserve">      Processing plant capacity upgrade</t>
  </si>
  <si>
    <t xml:space="preserve">      Costs:</t>
  </si>
  <si>
    <t>continued on the next page…</t>
  </si>
  <si>
    <t>Inventories</t>
  </si>
  <si>
    <t>Capacity at the processing plants constrains the amount of fresh oranges that can arrive at</t>
  </si>
  <si>
    <t>the plant at one time. If the total amount of oranges arriving is greater than the capacity,</t>
  </si>
  <si>
    <t xml:space="preserve">excess inventories must be removed. POJ and FCOJ produced at the plant in one week </t>
  </si>
  <si>
    <t xml:space="preserve">are also constrained by capacity, along with the arriving oranges at the beginning of the </t>
  </si>
  <si>
    <t>next week.</t>
  </si>
  <si>
    <t>Inventories get tossed out when there is capacity shortage.</t>
  </si>
  <si>
    <t>Strikes and breakdowns</t>
  </si>
  <si>
    <t xml:space="preserve">occur. That means no orange products are made and no fresh oranges are consumed. </t>
  </si>
  <si>
    <t>besides possibly affecting the capacity constraints at the plants.</t>
  </si>
  <si>
    <t>Storage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</si>
  <si>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</si>
  <si>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</si>
  <si>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</si>
  <si>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</si>
  <si>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</si>
  <si>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</si>
  <si>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</si>
  <si>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</si>
  <si>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</si>
  <si>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</si>
  <si>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</si>
  <si>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 xml:space="preserve">      New storage ($/location)</t>
  </si>
  <si>
    <t xml:space="preserve">      Storage capacity upgrade ($/ton)</t>
  </si>
  <si>
    <t>Reconstitution</t>
  </si>
  <si>
    <t xml:space="preserve">      Storage reconstitute cost ($/ton)</t>
  </si>
  <si>
    <t>Reconstitute FCOJ into ROJ at Storages(%)</t>
  </si>
  <si>
    <t>Storage:Month</t>
  </si>
  <si>
    <t>S41</t>
  </si>
  <si>
    <t>S49</t>
  </si>
  <si>
    <t>S52</t>
  </si>
  <si>
    <t>S54</t>
  </si>
  <si>
    <t>S60</t>
  </si>
  <si>
    <t>S67</t>
  </si>
  <si>
    <t xml:space="preserve">   Your orange products are organic and do not last forever. Products left in your system</t>
  </si>
  <si>
    <t xml:space="preserve">   for too long will go bad and become worthless. Once a product has exceeded its </t>
  </si>
  <si>
    <t xml:space="preserve">   lifespan, it can no longer be sold and will be disposed of immediately.</t>
  </si>
  <si>
    <t>Spoilage</t>
  </si>
  <si>
    <t>ORA</t>
  </si>
  <si>
    <t>4 weeks</t>
  </si>
  <si>
    <t>8 weeks</t>
  </si>
  <si>
    <t>ROJ</t>
  </si>
  <si>
    <t>12 weeks</t>
  </si>
  <si>
    <t>48 weeks</t>
  </si>
  <si>
    <t xml:space="preserve">   Lifespans:</t>
  </si>
  <si>
    <t xml:space="preserve">   Storage capacity constrains how much inventory can be warehoused at one time.</t>
  </si>
  <si>
    <t>Inventories are tossed out in the following two situations:</t>
  </si>
  <si>
    <t>Market</t>
  </si>
  <si>
    <t>Storage locations hold your products until there is demand for them.</t>
  </si>
  <si>
    <t xml:space="preserve">Market demand varies by location and time. Once you have set your price, each location </t>
  </si>
  <si>
    <t>Market Segmentation</t>
  </si>
  <si>
    <t>NE</t>
  </si>
  <si>
    <t>Mid Atlantic</t>
  </si>
  <si>
    <t>South East</t>
  </si>
  <si>
    <t>Mid West</t>
  </si>
  <si>
    <t>Deep South</t>
  </si>
  <si>
    <t>NE:</t>
  </si>
  <si>
    <t>MA:</t>
  </si>
  <si>
    <t>SE:</t>
  </si>
  <si>
    <t>MW:</t>
  </si>
  <si>
    <t>DS:</t>
  </si>
  <si>
    <t>NW:</t>
  </si>
  <si>
    <t>North West</t>
  </si>
  <si>
    <t>SW</t>
  </si>
  <si>
    <t>SW:</t>
  </si>
  <si>
    <t>South West</t>
  </si>
  <si>
    <t xml:space="preserve">demand. Each region has its own preferences. You can take advantage of this by </t>
  </si>
  <si>
    <t>Sales</t>
  </si>
  <si>
    <t>Pricing for each product in each region($/lb)</t>
  </si>
  <si>
    <t>Region:Month</t>
  </si>
  <si>
    <t>MA</t>
  </si>
  <si>
    <t>SE</t>
  </si>
  <si>
    <t>MW</t>
  </si>
  <si>
    <t>DS</t>
  </si>
  <si>
    <t>NW</t>
  </si>
  <si>
    <t>* excerpt incomplete due to space limit</t>
  </si>
  <si>
    <t>* screenshot from decision spreadsheet</t>
  </si>
  <si>
    <t>* screenshots from decision spreadsheet:</t>
  </si>
  <si>
    <t>Transportation</t>
  </si>
  <si>
    <t>From groves to processing plants or storages</t>
  </si>
  <si>
    <t>From:To</t>
  </si>
  <si>
    <t>Ship ORA from Groves to Plants or Storages(%)</t>
  </si>
  <si>
    <t>From processing plants to storages</t>
  </si>
  <si>
    <t xml:space="preserve">designated by you, from groves to processing plants or storages. The carriers are 100% </t>
  </si>
  <si>
    <t>dependable and they deliver products one week after they are harvested.</t>
  </si>
  <si>
    <t>There are two ways to move products from processing plants to storages</t>
  </si>
  <si>
    <t>1. Using tanker cars</t>
  </si>
  <si>
    <t xml:space="preserve">    Tanker cars offer dependable services. They require 1 week to deliver products and </t>
  </si>
  <si>
    <t xml:space="preserve">    1 week to return to the processing plant to pick up more products.</t>
  </si>
  <si>
    <t xml:space="preserve">    Each tanker car is based at a particular processing plant. It always returns to that plant  </t>
  </si>
  <si>
    <t xml:space="preserve">    after each delivery. </t>
  </si>
  <si>
    <t>New tanker car cost ($/car):</t>
  </si>
  <si>
    <t>*screenshot from decision spreadsheet</t>
  </si>
  <si>
    <t>TankCars(unit of cars)</t>
  </si>
  <si>
    <t>TankCars</t>
  </si>
  <si>
    <t>Buy/Sell</t>
  </si>
  <si>
    <t xml:space="preserve">    If you decide to hold a tanker car for a week, you must still pay the workers' wages and </t>
  </si>
  <si>
    <t>*screenshot of decision spreadsheet</t>
  </si>
  <si>
    <t>Shipping</t>
  </si>
  <si>
    <t>Ship FCOJ (futures) from FLA to Storages; Ship POJ, FCOJ from Plants to Storages(%)</t>
  </si>
  <si>
    <t>From</t>
  </si>
  <si>
    <t>Futures</t>
  </si>
  <si>
    <t>Sum</t>
  </si>
  <si>
    <t>Note:</t>
  </si>
  <si>
    <t xml:space="preserve">FCOJ futures are delivered from FLA grove to storages, following the </t>
  </si>
  <si>
    <t>the transporation rules of from groves to storages.</t>
  </si>
  <si>
    <t>From storages to markets</t>
  </si>
  <si>
    <t>Transportation from storages to markets are also handled by contracted motor carriers.</t>
  </si>
  <si>
    <t>They are always prompt and have a fixed cost.</t>
  </si>
  <si>
    <t xml:space="preserve">   from groves to processing plants or storages</t>
  </si>
  <si>
    <t xml:space="preserve">   from processing plants to storages</t>
  </si>
  <si>
    <t xml:space="preserve">   from storages to markets…</t>
  </si>
  <si>
    <t>Arrival of matured ORA Futures and FCOJ Futures(%)</t>
  </si>
  <si>
    <t>Type:Month</t>
  </si>
  <si>
    <t>from FLA to storages. Futures ORA, on the other hand, like any other ORA raw</t>
  </si>
  <si>
    <r>
      <t>Note</t>
    </r>
    <r>
      <rPr>
        <sz val="12"/>
        <rFont val="Arial"/>
        <family val="2"/>
      </rPr>
      <t xml:space="preserve">: Futures FCOJ bypasses processing centers and is delivered directly    </t>
    </r>
  </si>
  <si>
    <t xml:space="preserve">material, is delivered to processing centers and/or storages. </t>
  </si>
  <si>
    <r>
      <t xml:space="preserve">Capacity decisions only take effect at the </t>
    </r>
    <r>
      <rPr>
        <i/>
        <u/>
        <sz val="12"/>
        <rFont val="Arial"/>
        <family val="2"/>
      </rPr>
      <t>end</t>
    </r>
    <r>
      <rPr>
        <sz val="12"/>
        <rFont val="Arial"/>
        <family val="2"/>
      </rPr>
      <t xml:space="preserve"> of the year (or the beginning of the next </t>
    </r>
  </si>
  <si>
    <t>Overflow inventories disposal is a decision by itself.</t>
  </si>
  <si>
    <r>
      <t xml:space="preserve">At your processing plants, there is a </t>
    </r>
    <r>
      <rPr>
        <b/>
        <sz val="12"/>
        <rFont val="Arial"/>
        <family val="2"/>
      </rPr>
      <t>5%</t>
    </r>
    <r>
      <rPr>
        <sz val="12"/>
        <rFont val="Arial"/>
        <family val="2"/>
      </rPr>
      <t xml:space="preserve"> chance in any given week that a breakdown will</t>
    </r>
  </si>
  <si>
    <t xml:space="preserve">   e.g. a ton of ROJ will be thrown out 13 weeks after it has been produced.</t>
  </si>
  <si>
    <t>The markets in the US are separated from each other and have generally consistent</t>
  </si>
  <si>
    <t xml:space="preserve">   Travel cost from groves ($/ton/mile):</t>
  </si>
  <si>
    <t xml:space="preserve">    Tanker car costs are considered immediate costs. They are recorded right away.   </t>
  </si>
  <si>
    <t xml:space="preserve">    You can also sell tanker cars.</t>
  </si>
  <si>
    <t>Tanker car traveling cost ($/car/mile):</t>
  </si>
  <si>
    <t>2. Using an independent carrier</t>
  </si>
  <si>
    <t>Independent carrier traveling cost ($/ton/mile):</t>
  </si>
  <si>
    <t>Carrier cost ($/ton/mile):</t>
  </si>
  <si>
    <t>History</t>
  </si>
  <si>
    <t xml:space="preserve">Mom&amp;Pop is a relatively small-scaled company. </t>
  </si>
  <si>
    <t>Mom&amp;Pop has its ups and downs. Even though Mom&amp;Pop might not have</t>
  </si>
  <si>
    <t>stellar sales performances, by looking at its history files, you can get a sense</t>
  </si>
  <si>
    <t>of how every decision you make can affect the market demand for orange</t>
  </si>
  <si>
    <t>products. Therefore, analysing history files is an important part of the Ojgame.</t>
  </si>
  <si>
    <t>We suggest you pay attention to a few aspects of the history files.</t>
  </si>
  <si>
    <t>1.   Harvest prices</t>
  </si>
  <si>
    <t xml:space="preserve">      Harvest prices are the prices at which you purchase fresh ORA at each grove.</t>
  </si>
  <si>
    <t>2.   Futures prices</t>
  </si>
  <si>
    <t xml:space="preserve">      It is helpful to keep track of how the prices of each type of futures change </t>
  </si>
  <si>
    <t xml:space="preserve">      over the years.</t>
  </si>
  <si>
    <t>3.   Sales of orange products</t>
  </si>
  <si>
    <t>4.   Capacity shortage</t>
  </si>
  <si>
    <t xml:space="preserve">      You might get a sense of the market demand by looking at the sales data,</t>
  </si>
  <si>
    <t xml:space="preserve">      which includes the prices Mom&amp;Pop charges and the quantity sold.</t>
  </si>
  <si>
    <t>5.   Inventory Overflow</t>
  </si>
  <si>
    <t>With ChartPlotter, you can view different types of graphs of Mom&amp;Pop's history</t>
  </si>
  <si>
    <t>files. Moreover, by specifying the team name and folder name, you can even</t>
  </si>
  <si>
    <t>*screenshot of ChartPlotter</t>
  </si>
  <si>
    <t>Enter path to folder where workbooks are located</t>
  </si>
  <si>
    <t>&gt;</t>
  </si>
  <si>
    <t>Enter Company Name</t>
  </si>
  <si>
    <t>Fr Year:</t>
  </si>
  <si>
    <t>Til Year:</t>
  </si>
  <si>
    <t>Note: Please run only one macro at a time.</t>
  </si>
  <si>
    <t>You should use the content illustrated above as a jump start to come up</t>
  </si>
  <si>
    <t>with your own analysis.</t>
  </si>
  <si>
    <r>
      <t>Note</t>
    </r>
    <r>
      <rPr>
        <sz val="12"/>
        <rFont val="Arial"/>
        <family val="2"/>
      </rPr>
      <t>: There is a lot more you can do to analyze Mom&amp;Pop's history files.</t>
    </r>
  </si>
  <si>
    <t>How to look at history files?</t>
  </si>
  <si>
    <t>choose any of them to process  your oranges by adding capacity to that particular</t>
  </si>
  <si>
    <t>These breakdowns could have serious repercussions throughout your entire supply chain,</t>
  </si>
  <si>
    <t>Purchases are constrained by orange availability.</t>
  </si>
  <si>
    <t>Each team acts as the management of a company that produces and sells orange</t>
  </si>
  <si>
    <t>North East</t>
  </si>
  <si>
    <t>Potential storage locations</t>
  </si>
  <si>
    <t>Potential manufacturing locations</t>
  </si>
  <si>
    <t>Markets colored by region</t>
  </si>
  <si>
    <t>Groves</t>
  </si>
  <si>
    <t>into ROJ and all products are stored to be sold.</t>
  </si>
  <si>
    <t xml:space="preserve">      Salvaged percentage of depreciated processing plant</t>
  </si>
  <si>
    <t>P1-P10</t>
  </si>
  <si>
    <t>You can</t>
  </si>
  <si>
    <t xml:space="preserve">There are 10 available locations spread around the country: </t>
  </si>
  <si>
    <t xml:space="preserve">      Salvaged percentage of depreciated storage center</t>
  </si>
  <si>
    <t>It takes one week to process FCOJ into ROJ.</t>
  </si>
  <si>
    <t>You can turn any FCOJ into ROJ. You specifiy the percentage of FCOJ to be turned into</t>
  </si>
  <si>
    <t>ROJ in the decision spreadsheet.</t>
  </si>
  <si>
    <t xml:space="preserve">Capacity shortage </t>
  </si>
  <si>
    <t xml:space="preserve">Click </t>
  </si>
  <si>
    <t>Click</t>
  </si>
  <si>
    <t xml:space="preserve">here </t>
  </si>
  <si>
    <t>for a map</t>
  </si>
  <si>
    <t>Salvaged percentage of depreciated TankCar</t>
  </si>
  <si>
    <t>Tanker car hold cost ($/car/week):</t>
  </si>
  <si>
    <t xml:space="preserve">    Less dependable than tanker cars. There is a 30% chance that your products arrive </t>
  </si>
  <si>
    <t xml:space="preserve">    one week later than anticipated and a 9% chance that your products arrive 2 weeks</t>
  </si>
  <si>
    <t xml:space="preserve">made or one complete event to occur, except for transportation via carrier from </t>
  </si>
  <si>
    <t>Plot Charts to analyze data</t>
  </si>
  <si>
    <t>Futures Contracts</t>
  </si>
  <si>
    <t>guaranteed. Futures purchases are made one to five years in advance</t>
  </si>
  <si>
    <t>You can specify the percentage of matured futures arriving at FLA each week</t>
  </si>
  <si>
    <t>Purchases at the Futures Market(tons) (ORA and FCOJ)</t>
  </si>
  <si>
    <t>to view locations in the USA map</t>
  </si>
  <si>
    <r>
      <t>Domestic locations</t>
    </r>
    <r>
      <rPr>
        <sz val="12"/>
        <rFont val="Arial"/>
        <family val="2"/>
      </rPr>
      <t>:  Subject to weather conditions and other factors that affect</t>
    </r>
  </si>
  <si>
    <t xml:space="preserve">juice products. By making optimal decisions regarding shipping, manufacturing, futures, </t>
  </si>
  <si>
    <t>Fresh oranges</t>
  </si>
  <si>
    <t>All processing units are in tons. All prices are in units of $/lb. (1 ton = 2000lb)</t>
  </si>
  <si>
    <r>
      <t>Foreign locations</t>
    </r>
    <r>
      <rPr>
        <sz val="12"/>
        <rFont val="Arial"/>
        <family val="2"/>
      </rPr>
      <t>:  A near infinite supply of oranges are available. However, prices are</t>
    </r>
  </si>
  <si>
    <t>Example:</t>
  </si>
  <si>
    <t>Brief Intro to Mom&amp;Pop</t>
  </si>
  <si>
    <t>If the real price is greater than 1.2 then you buy 0.</t>
  </si>
  <si>
    <t>If the real price is between 0.9 and 1.2 then you buy 750 tons.</t>
  </si>
  <si>
    <t>If the real price is between 0.5 and 0.9 then you buy 1100 tons.</t>
  </si>
  <si>
    <t>If the real price is between 0 and 0.5 then you buy 2000 tons.</t>
  </si>
  <si>
    <t>Using the numbers above,</t>
  </si>
  <si>
    <t>You want to buy 1000 tons of ORA from FLA in September.</t>
  </si>
  <si>
    <t xml:space="preserve">      Processing plant maintenance ($/location per year)</t>
  </si>
  <si>
    <t xml:space="preserve">      Storage maintenance ($/location per year)</t>
  </si>
  <si>
    <t xml:space="preserve">      Storage hold cost ($/ton per week)</t>
  </si>
  <si>
    <t>Let say capacity shortage = 100 (I.e. 100 tons of products need to be tossed out)</t>
  </si>
  <si>
    <t>…</t>
  </si>
  <si>
    <t>7 weeks old</t>
  </si>
  <si>
    <t>8 weeks old</t>
  </si>
  <si>
    <t>3 weeks old</t>
  </si>
  <si>
    <t>4 weeks old</t>
  </si>
  <si>
    <t>12 weeks old</t>
  </si>
  <si>
    <t>48 weeks old</t>
  </si>
  <si>
    <t>47 weeks old</t>
  </si>
  <si>
    <t>11 weeks old</t>
  </si>
  <si>
    <t>Then…</t>
  </si>
  <si>
    <t>Age</t>
  </si>
  <si>
    <t>Tossed out</t>
  </si>
  <si>
    <t>Total:</t>
  </si>
  <si>
    <t>Contracted motor carriers deliver a certain amount of oranges, according to the percentage</t>
  </si>
  <si>
    <t xml:space="preserve">    its maintenance cost. If you use one car, you must pay its traveling cost.</t>
  </si>
  <si>
    <t>Tanker car capacity (tons):</t>
  </si>
  <si>
    <t>Plants(tons)</t>
  </si>
  <si>
    <t>Storages(tons)</t>
  </si>
  <si>
    <t>Simulator's Parameters</t>
  </si>
  <si>
    <t>PLANTS</t>
  </si>
  <si>
    <r>
      <t>Manufacturing Cost</t>
    </r>
    <r>
      <rPr>
        <i/>
        <sz val="10"/>
        <rFont val="Arial"/>
        <family val="2"/>
      </rPr>
      <t>($/ton)</t>
    </r>
  </si>
  <si>
    <r>
      <t>Chance of Plants to breakdown in any week</t>
    </r>
    <r>
      <rPr>
        <i/>
        <sz val="10"/>
        <rFont val="Arial"/>
        <family val="2"/>
      </rPr>
      <t>(%)</t>
    </r>
  </si>
  <si>
    <t>STORAGES</t>
  </si>
  <si>
    <r>
      <t>Storage Hold Cost</t>
    </r>
    <r>
      <rPr>
        <i/>
        <sz val="10"/>
        <rFont val="Arial"/>
        <family val="2"/>
      </rPr>
      <t>($/ton per week)</t>
    </r>
  </si>
  <si>
    <r>
      <t>Storage Reconstitute Cost</t>
    </r>
    <r>
      <rPr>
        <i/>
        <sz val="10"/>
        <rFont val="Arial"/>
        <family val="2"/>
      </rPr>
      <t>($/ton)</t>
    </r>
  </si>
  <si>
    <t>TRANSPORTATION</t>
  </si>
  <si>
    <t>from Groves</t>
  </si>
  <si>
    <r>
      <t>Transportation Cost from Groves</t>
    </r>
    <r>
      <rPr>
        <i/>
        <sz val="10"/>
        <rFont val="Arial"/>
        <family val="2"/>
      </rPr>
      <t>($/ton/mile)</t>
    </r>
  </si>
  <si>
    <t>from Plants</t>
  </si>
  <si>
    <r>
      <t>TankCar Hold Cost</t>
    </r>
    <r>
      <rPr>
        <i/>
        <sz val="10"/>
        <rFont val="Arial"/>
        <family val="2"/>
      </rPr>
      <t>($/unit per week)</t>
    </r>
  </si>
  <si>
    <r>
      <t>TankCar Travel Cost</t>
    </r>
    <r>
      <rPr>
        <i/>
        <sz val="10"/>
        <rFont val="Arial"/>
        <family val="2"/>
      </rPr>
      <t>($/unit/mile)</t>
    </r>
  </si>
  <si>
    <r>
      <t>TankCar Carrying Capacity</t>
    </r>
    <r>
      <rPr>
        <i/>
        <sz val="10"/>
        <rFont val="Arial"/>
        <family val="2"/>
      </rPr>
      <t>(tons)</t>
    </r>
  </si>
  <si>
    <r>
      <t>Transportation Cost using Independent Carrier</t>
    </r>
    <r>
      <rPr>
        <i/>
        <sz val="10"/>
        <rFont val="Arial"/>
        <family val="2"/>
      </rPr>
      <t>($/ton/mile)</t>
    </r>
  </si>
  <si>
    <t>Chance of delay using Independent Carrier(%)</t>
  </si>
  <si>
    <t>1 week</t>
  </si>
  <si>
    <t>2 weeks</t>
  </si>
  <si>
    <t>from Storages</t>
  </si>
  <si>
    <r>
      <t>Transportation Cost from Storages</t>
    </r>
    <r>
      <rPr>
        <i/>
        <sz val="10"/>
        <rFont val="Arial"/>
        <family val="2"/>
      </rPr>
      <t>($/ton/mile)</t>
    </r>
  </si>
  <si>
    <t>FACILITIES ADJUSTMENTS</t>
  </si>
  <si>
    <r>
      <t>New Processing Plant Facility Cost</t>
    </r>
    <r>
      <rPr>
        <i/>
        <sz val="10"/>
        <rFont val="Arial"/>
        <family val="2"/>
      </rPr>
      <t>($/location)</t>
    </r>
  </si>
  <si>
    <r>
      <t>Processing Plant Capacity Upgrade Cost</t>
    </r>
    <r>
      <rPr>
        <i/>
        <sz val="10"/>
        <rFont val="Arial"/>
        <family val="2"/>
      </rPr>
      <t>($/ton)</t>
    </r>
  </si>
  <si>
    <r>
      <t>Processing Plant Maintenance Cost</t>
    </r>
    <r>
      <rPr>
        <i/>
        <sz val="10"/>
        <rFont val="Arial"/>
        <family val="2"/>
      </rPr>
      <t>($/location per year)</t>
    </r>
  </si>
  <si>
    <t xml:space="preserve"> + (</t>
  </si>
  <si>
    <t xml:space="preserve"> * tons of capacity)</t>
  </si>
  <si>
    <r>
      <t>New Storage Center Facility Cost</t>
    </r>
    <r>
      <rPr>
        <i/>
        <sz val="10"/>
        <rFont val="Arial"/>
        <family val="2"/>
      </rPr>
      <t>($/location)</t>
    </r>
  </si>
  <si>
    <r>
      <t>Storage Center Capacity Upgrade Cost</t>
    </r>
    <r>
      <rPr>
        <i/>
        <sz val="10"/>
        <rFont val="Arial"/>
        <family val="2"/>
      </rPr>
      <t>($/ton)</t>
    </r>
  </si>
  <si>
    <r>
      <t>Storage Center Maintenance Cost</t>
    </r>
    <r>
      <rPr>
        <i/>
        <sz val="10"/>
        <rFont val="Arial"/>
        <family val="2"/>
      </rPr>
      <t xml:space="preserve">($/location per year) </t>
    </r>
  </si>
  <si>
    <r>
      <t>New TankCar Cost</t>
    </r>
    <r>
      <rPr>
        <i/>
        <sz val="10"/>
        <rFont val="Arial"/>
        <family val="2"/>
      </rPr>
      <t xml:space="preserve">($/unit) </t>
    </r>
  </si>
  <si>
    <r>
      <t>Salvaged percentage of depreciated processing plant</t>
    </r>
    <r>
      <rPr>
        <i/>
        <sz val="10"/>
        <rFont val="Arial"/>
        <family val="2"/>
      </rPr>
      <t>(%)</t>
    </r>
  </si>
  <si>
    <r>
      <t>Salvaged percentage of depreciated TankCar</t>
    </r>
    <r>
      <rPr>
        <i/>
        <sz val="10"/>
        <rFont val="Arial"/>
        <family val="2"/>
      </rPr>
      <t>(%)</t>
    </r>
  </si>
  <si>
    <r>
      <t>Salvaged percentage of depreciated Storage Center</t>
    </r>
    <r>
      <rPr>
        <i/>
        <sz val="10"/>
        <rFont val="Arial"/>
        <family val="2"/>
      </rPr>
      <t>(%)</t>
    </r>
  </si>
  <si>
    <t>+</t>
  </si>
  <si>
    <t>*</t>
  </si>
  <si>
    <t>tons of capacity</t>
  </si>
  <si>
    <t>This sheet contains raw parameter data from the gamemaster.xls.  All of this information is imbedded in the game writeup in this spreadsheet.</t>
  </si>
  <si>
    <t xml:space="preserve">However, to make the game interesting from the viewpoint of operations research, </t>
  </si>
  <si>
    <t>we have added several features that do not exist in the real world. These minor touches</t>
  </si>
  <si>
    <t>Use the pull down box to plot futures for oranges or FCOJ (frozen concentrate)</t>
  </si>
  <si>
    <t>Maturity</t>
  </si>
  <si>
    <t>Price</t>
  </si>
  <si>
    <t>Quantity</t>
  </si>
  <si>
    <t>Matured Amount:</t>
  </si>
  <si>
    <t>May</t>
  </si>
  <si>
    <t>Jun</t>
  </si>
  <si>
    <t>Jul</t>
  </si>
  <si>
    <t>Aug</t>
  </si>
  <si>
    <t>will specifically request a certain amount of each orange product. Only product in the closest</t>
  </si>
  <si>
    <t>storage facility can be used to satisfy market demand. Therefore, demand that cannot be</t>
  </si>
  <si>
    <t>transportation costs under control.</t>
  </si>
  <si>
    <t>satisfied with product from the closest storage facility is lost. This policy is adopted to keep</t>
  </si>
  <si>
    <t>Products are to a limited extent substitutable: If there is not enough ORA some customers will</t>
  </si>
  <si>
    <t>take POJ; if there is not enough POJ some customers will take ROJ; and if there is not enough</t>
  </si>
  <si>
    <t>ROJ some customers will take FCOJ.</t>
  </si>
  <si>
    <t>Once your product reaches market, it leaves your control and you earn some revenue.</t>
  </si>
  <si>
    <t xml:space="preserve">   Excess inventories are removed by removing products in the order that they will spoil.  </t>
  </si>
  <si>
    <t xml:space="preserve">   So if you have 1 week old ORA and 40 week old FCOJ, the 1 week old ORA will spoil in </t>
  </si>
  <si>
    <t xml:space="preserve">   3 weeks, and the 40 week old FCOJ will spoil in 7 weeks, so the 3 week ORA is removed first.</t>
  </si>
  <si>
    <t xml:space="preserve"> The traveling cost replaces the hold cost for cars that do travel.</t>
  </si>
  <si>
    <t xml:space="preserve">  Note that you only pay hold cost for cars that do not travel in the week. </t>
  </si>
  <si>
    <t>MomPop</t>
  </si>
  <si>
    <t>C:\OJGame\MomPop\Results</t>
  </si>
  <si>
    <t xml:space="preserve">    later than expected. Furthermore, the regular travel time between a plant and a </t>
  </si>
  <si>
    <t xml:space="preserve">    storage facility is one week if the distance between the two is less than or equal to</t>
  </si>
  <si>
    <t xml:space="preserve">    2000 mi, and it is two weeks if the distance is greater than 2000 mi. Therefore </t>
  </si>
  <si>
    <t xml:space="preserve">    there is a chance that it may take up to four weeks for product to move from a </t>
  </si>
  <si>
    <t xml:space="preserve">    plant to a storage facility by independent carrier.</t>
  </si>
  <si>
    <r>
      <t>price differentiating between different regions.</t>
    </r>
    <r>
      <rPr>
        <sz val="12"/>
        <rFont val="Arial"/>
        <family val="2"/>
      </rPr>
      <t xml:space="preserve"> Note though that no prices higher than $4/lb</t>
    </r>
  </si>
  <si>
    <r>
      <t xml:space="preserve">will be allowed. The </t>
    </r>
    <r>
      <rPr>
        <i/>
        <sz val="12"/>
        <rFont val="Arial"/>
        <family val="2"/>
      </rPr>
      <t>market</t>
    </r>
    <r>
      <rPr>
        <sz val="12"/>
        <rFont val="Arial"/>
        <family val="2"/>
      </rPr>
      <t xml:space="preserve"> will not accept them and will automatically cap them at $4/lb.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</si>
  <si>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</si>
  <si>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subject to fluctuations of foreign exchange rate. Foreign purchases arrive at FLA.</t>
  </si>
  <si>
    <t>else who could offer maintenance support …).</t>
  </si>
  <si>
    <t>it occasionally crashes (unfortunately, the "vendor" who provided this software to</t>
  </si>
  <si>
    <t>Mom&amp;Pop has "moved on" and Mom&amp;Pop has not been able to find anybody</t>
  </si>
  <si>
    <r>
      <t>There is a spreadsheet (</t>
    </r>
    <r>
      <rPr>
        <b/>
        <sz val="12"/>
        <rFont val="Arial"/>
        <family val="2"/>
      </rPr>
      <t>ChartPlotter</t>
    </r>
    <r>
      <rPr>
        <sz val="12"/>
        <rFont val="Arial"/>
        <family val="2"/>
      </rPr>
      <t>) which might help you with data analysis.</t>
    </r>
  </si>
  <si>
    <t>plot graphs with your own data! Please note that the current version of ChartPlotter</t>
  </si>
  <si>
    <r>
      <rPr>
        <sz val="12"/>
        <rFont val="Arial"/>
        <family val="2"/>
      </rPr>
      <t xml:space="preserve">seems to work for Windows systems, but </t>
    </r>
    <r>
      <rPr>
        <b/>
        <sz val="12"/>
        <rFont val="Arial"/>
        <family val="2"/>
      </rPr>
      <t>not</t>
    </r>
    <r>
      <rPr>
        <sz val="12"/>
        <rFont val="Arial"/>
        <family val="2"/>
      </rPr>
      <t xml:space="preserve"> necessarily Mac OS; besides</t>
    </r>
  </si>
  <si>
    <r>
      <t xml:space="preserve">plant. You can also sell capacity by inputting negative numbers. But you </t>
    </r>
    <r>
      <rPr>
        <b/>
        <sz val="12"/>
        <rFont val="Arial"/>
        <family val="2"/>
      </rPr>
      <t>always</t>
    </r>
  </si>
  <si>
    <t>have to have at least one processing plant open (that is, with capacity greater than 0).</t>
  </si>
  <si>
    <t xml:space="preserve">There are several available locations spread around the country. </t>
  </si>
  <si>
    <t>Locations</t>
  </si>
  <si>
    <t>You can choose any of them to store your finished products and/or make</t>
  </si>
  <si>
    <t>ROJ by buying capacity to that particular location. You can also sell capacity</t>
  </si>
  <si>
    <t>to have at least one storage facility open (that is, with capacity greater than 0).</t>
  </si>
  <si>
    <r>
      <t xml:space="preserve">to earn some sales revenue by inputting negative numbers. But you </t>
    </r>
    <r>
      <rPr>
        <b/>
        <sz val="12"/>
        <rFont val="Arial"/>
        <family val="2"/>
      </rPr>
      <t>always</t>
    </r>
    <r>
      <rPr>
        <sz val="12"/>
        <rFont val="Arial"/>
        <family val="2"/>
      </rPr>
      <t xml:space="preserve"> have</t>
    </r>
  </si>
  <si>
    <r>
      <t xml:space="preserve">Before </t>
    </r>
    <r>
      <rPr>
        <i/>
        <sz val="12"/>
        <rFont val="Arial"/>
        <family val="2"/>
      </rPr>
      <t xml:space="preserve">YOU </t>
    </r>
    <r>
      <rPr>
        <sz val="12"/>
        <rFont val="Arial"/>
        <family val="2"/>
      </rPr>
      <t>take over, Mom&amp;Pop runs the OJ company from 2005 to 2014.</t>
    </r>
  </si>
  <si>
    <t>Note that to plot graphs of Mom &amp; Pop you must create your own copies of the</t>
  </si>
  <si>
    <t>history files: You will not be able to choose the MomPop folder as the directory.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</si>
</sst>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22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8"/>
      <color indexed="60"/>
      <name val="Arial CE"/>
      <family val="2"/>
    </font>
    <font>
      <b/>
      <sz val="20"/>
      <name val="Arial"/>
      <family val="2"/>
    </font>
    <font>
      <b/>
      <sz val="20"/>
      <color indexed="53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20"/>
      <color indexed="53"/>
      <name val="AvantGarde Md BT"/>
      <family val="2"/>
    </font>
    <font>
      <sz val="12"/>
      <color indexed="53"/>
      <name val="AvantGarde Md BT"/>
      <family val="2"/>
    </font>
    <font>
      <b/>
      <u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u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sz val="10"/>
      <color indexed="53"/>
      <name val="Arial"/>
      <family val="2"/>
    </font>
    <font>
      <sz val="14"/>
      <name val="Arial"/>
      <family val="2"/>
    </font>
    <font>
      <u/>
      <sz val="12"/>
      <color indexed="12"/>
      <name val="Arial"/>
      <family val="2"/>
    </font>
    <font>
      <b/>
      <u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color indexed="62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53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NumberFormat="1" applyFill="1" applyBorder="1" applyAlignment="1"/>
    <xf numFmtId="0" fontId="0" fillId="2" borderId="2" xfId="0" applyNumberFormat="1" applyFill="1" applyBorder="1" applyAlignment="1"/>
    <xf numFmtId="0" fontId="0" fillId="2" borderId="3" xfId="0" applyNumberFormat="1" applyFill="1" applyBorder="1" applyAlignment="1"/>
    <xf numFmtId="0" fontId="0" fillId="2" borderId="0" xfId="0" applyNumberFormat="1" applyFill="1" applyBorder="1" applyAlignment="1"/>
    <xf numFmtId="0" fontId="0" fillId="2" borderId="4" xfId="0" applyNumberFormat="1" applyFill="1" applyBorder="1" applyAlignment="1"/>
    <xf numFmtId="0" fontId="0" fillId="2" borderId="5" xfId="0" applyNumberFormat="1" applyFill="1" applyBorder="1" applyAlignment="1"/>
    <xf numFmtId="0" fontId="0" fillId="2" borderId="6" xfId="0" applyNumberFormat="1" applyFill="1" applyBorder="1" applyAlignment="1"/>
    <xf numFmtId="0" fontId="0" fillId="0" borderId="7" xfId="0" applyNumberFormat="1" applyFill="1" applyBorder="1" applyAlignment="1" applyProtection="1">
      <protection locked="0"/>
    </xf>
    <xf numFmtId="0" fontId="0" fillId="2" borderId="8" xfId="0" applyNumberFormat="1" applyFill="1" applyBorder="1" applyAlignment="1"/>
    <xf numFmtId="0" fontId="0" fillId="2" borderId="9" xfId="0" applyNumberFormat="1" applyFill="1" applyBorder="1" applyAlignment="1"/>
    <xf numFmtId="0" fontId="0" fillId="0" borderId="0" xfId="0" applyNumberFormat="1" applyBorder="1" applyAlignment="1"/>
    <xf numFmtId="0" fontId="14" fillId="3" borderId="0" xfId="0" applyNumberFormat="1" applyFont="1" applyFill="1" applyBorder="1" applyAlignment="1"/>
    <xf numFmtId="0" fontId="0" fillId="3" borderId="0" xfId="0" applyNumberFormat="1" applyFill="1" applyBorder="1" applyAlignment="1"/>
    <xf numFmtId="0" fontId="0" fillId="0" borderId="0" xfId="0" applyNumberFormat="1" applyFill="1" applyBorder="1" applyAlignment="1"/>
    <xf numFmtId="0" fontId="0" fillId="2" borderId="7" xfId="0" applyNumberFormat="1" applyFill="1" applyBorder="1" applyAlignment="1"/>
    <xf numFmtId="0" fontId="0" fillId="3" borderId="10" xfId="0" applyNumberFormat="1" applyFill="1" applyBorder="1" applyAlignment="1"/>
    <xf numFmtId="0" fontId="0" fillId="3" borderId="4" xfId="0" applyNumberFormat="1" applyFill="1" applyBorder="1" applyAlignment="1"/>
    <xf numFmtId="0" fontId="0" fillId="3" borderId="11" xfId="0" applyNumberFormat="1" applyFill="1" applyBorder="1" applyAlignment="1"/>
    <xf numFmtId="0" fontId="0" fillId="0" borderId="12" xfId="0" applyNumberFormat="1" applyBorder="1" applyAlignment="1"/>
    <xf numFmtId="0" fontId="0" fillId="0" borderId="13" xfId="0" applyNumberFormat="1" applyBorder="1" applyAlignment="1"/>
    <xf numFmtId="0" fontId="0" fillId="0" borderId="5" xfId="0" applyNumberFormat="1" applyBorder="1" applyAlignment="1"/>
    <xf numFmtId="0" fontId="14" fillId="3" borderId="8" xfId="0" applyNumberFormat="1" applyFont="1" applyFill="1" applyBorder="1" applyAlignment="1"/>
    <xf numFmtId="0" fontId="0" fillId="3" borderId="5" xfId="0" applyNumberFormat="1" applyFill="1" applyBorder="1" applyAlignment="1"/>
    <xf numFmtId="0" fontId="0" fillId="0" borderId="8" xfId="0" applyNumberFormat="1" applyBorder="1" applyAlignment="1"/>
    <xf numFmtId="0" fontId="10" fillId="0" borderId="7" xfId="0" applyNumberFormat="1" applyFont="1" applyFill="1" applyBorder="1" applyAlignment="1" applyProtection="1">
      <protection locked="0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2" borderId="0" xfId="0" applyFill="1" applyBorder="1" applyAlignment="1"/>
    <xf numFmtId="0" fontId="0" fillId="2" borderId="13" xfId="0" applyFill="1" applyBorder="1" applyAlignment="1"/>
    <xf numFmtId="0" fontId="0" fillId="2" borderId="5" xfId="0" applyFill="1" applyBorder="1" applyAlignment="1"/>
    <xf numFmtId="0" fontId="0" fillId="2" borderId="10" xfId="0" applyFill="1" applyBorder="1" applyAlignment="1"/>
    <xf numFmtId="0" fontId="0" fillId="2" borderId="4" xfId="0" applyFill="1" applyBorder="1" applyAlignment="1"/>
    <xf numFmtId="0" fontId="0" fillId="2" borderId="11" xfId="0" applyFill="1" applyBorder="1" applyAlignment="1"/>
    <xf numFmtId="0" fontId="0" fillId="3" borderId="0" xfId="0" applyFill="1" applyBorder="1" applyAlignment="1"/>
    <xf numFmtId="0" fontId="14" fillId="0" borderId="14" xfId="0" applyFont="1" applyBorder="1" applyAlignment="1"/>
    <xf numFmtId="0" fontId="0" fillId="0" borderId="12" xfId="0" applyBorder="1" applyAlignment="1"/>
    <xf numFmtId="0" fontId="0" fillId="0" borderId="13" xfId="0" applyBorder="1" applyAlignment="1"/>
    <xf numFmtId="0" fontId="19" fillId="3" borderId="8" xfId="0" applyFont="1" applyFill="1" applyBorder="1" applyAlignment="1"/>
    <xf numFmtId="0" fontId="0" fillId="3" borderId="5" xfId="0" applyFill="1" applyBorder="1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11" xfId="0" applyFill="1" applyBorder="1" applyAlignment="1"/>
    <xf numFmtId="0" fontId="0" fillId="3" borderId="8" xfId="0" applyNumberFormat="1" applyFill="1" applyBorder="1" applyAlignment="1"/>
    <xf numFmtId="0" fontId="10" fillId="3" borderId="4" xfId="0" applyNumberFormat="1" applyFont="1" applyFill="1" applyBorder="1" applyAlignment="1"/>
    <xf numFmtId="0" fontId="14" fillId="0" borderId="14" xfId="0" applyNumberFormat="1" applyFont="1" applyBorder="1" applyAlignment="1"/>
    <xf numFmtId="0" fontId="2" fillId="0" borderId="0" xfId="0" applyFont="1" applyFill="1"/>
    <xf numFmtId="0" fontId="19" fillId="0" borderId="14" xfId="0" applyNumberFormat="1" applyFont="1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14" fillId="0" borderId="8" xfId="0" applyNumberFormat="1" applyFont="1" applyFill="1" applyBorder="1" applyAlignment="1"/>
    <xf numFmtId="0" fontId="0" fillId="0" borderId="5" xfId="0" applyNumberFormat="1" applyFill="1" applyBorder="1" applyAlignment="1"/>
    <xf numFmtId="0" fontId="14" fillId="3" borderId="5" xfId="0" applyNumberFormat="1" applyFont="1" applyFill="1" applyBorder="1" applyAlignment="1"/>
    <xf numFmtId="0" fontId="19" fillId="3" borderId="10" xfId="0" applyNumberFormat="1" applyFont="1" applyFill="1" applyBorder="1" applyAlignment="1"/>
    <xf numFmtId="0" fontId="19" fillId="3" borderId="4" xfId="0" applyNumberFormat="1" applyFont="1" applyFill="1" applyBorder="1" applyAlignment="1"/>
    <xf numFmtId="0" fontId="19" fillId="3" borderId="11" xfId="0" applyNumberFormat="1" applyFont="1" applyFill="1" applyBorder="1" applyAlignment="1"/>
    <xf numFmtId="0" fontId="0" fillId="2" borderId="3" xfId="0" applyFill="1" applyBorder="1" applyAlignment="1"/>
    <xf numFmtId="0" fontId="0" fillId="2" borderId="12" xfId="0" applyFill="1" applyBorder="1" applyAlignment="1"/>
    <xf numFmtId="0" fontId="0" fillId="2" borderId="1" xfId="0" applyFill="1" applyBorder="1" applyAlignment="1"/>
    <xf numFmtId="0" fontId="0" fillId="2" borderId="14" xfId="0" applyFill="1" applyBorder="1" applyAlignment="1"/>
    <xf numFmtId="0" fontId="0" fillId="2" borderId="11" xfId="0" applyNumberFormat="1" applyFill="1" applyBorder="1" applyAlignment="1"/>
    <xf numFmtId="0" fontId="15" fillId="2" borderId="7" xfId="0" applyNumberFormat="1" applyFont="1" applyFill="1" applyBorder="1" applyAlignment="1"/>
    <xf numFmtId="0" fontId="0" fillId="2" borderId="15" xfId="0" applyNumberFormat="1" applyFill="1" applyBorder="1" applyAlignment="1"/>
    <xf numFmtId="0" fontId="0" fillId="0" borderId="14" xfId="0" applyNumberFormat="1" applyBorder="1" applyAlignment="1"/>
    <xf numFmtId="0" fontId="19" fillId="0" borderId="12" xfId="0" applyNumberFormat="1" applyFont="1" applyBorder="1" applyAlignment="1"/>
    <xf numFmtId="0" fontId="14" fillId="0" borderId="0" xfId="0" applyNumberFormat="1" applyFont="1" applyBorder="1" applyAlignment="1"/>
    <xf numFmtId="0" fontId="19" fillId="3" borderId="0" xfId="0" applyNumberFormat="1" applyFont="1" applyFill="1" applyBorder="1" applyAlignment="1"/>
    <xf numFmtId="0" fontId="14" fillId="0" borderId="8" xfId="0" applyNumberFormat="1" applyFont="1" applyBorder="1" applyAlignment="1">
      <alignment horizontal="right"/>
    </xf>
    <xf numFmtId="0" fontId="0" fillId="0" borderId="10" xfId="0" applyNumberFormat="1" applyBorder="1" applyAlignment="1"/>
    <xf numFmtId="0" fontId="3" fillId="4" borderId="0" xfId="0" applyFont="1" applyFill="1"/>
    <xf numFmtId="0" fontId="2" fillId="4" borderId="0" xfId="0" applyFont="1" applyFill="1"/>
    <xf numFmtId="0" fontId="0" fillId="4" borderId="12" xfId="0" applyNumberFormat="1" applyFill="1" applyBorder="1" applyAlignment="1"/>
    <xf numFmtId="0" fontId="0" fillId="4" borderId="13" xfId="0" applyNumberFormat="1" applyFill="1" applyBorder="1" applyAlignment="1"/>
    <xf numFmtId="0" fontId="14" fillId="4" borderId="8" xfId="0" applyNumberFormat="1" applyFont="1" applyFill="1" applyBorder="1" applyAlignment="1"/>
    <xf numFmtId="0" fontId="0" fillId="4" borderId="0" xfId="0" applyNumberFormat="1" applyFill="1" applyBorder="1" applyAlignment="1"/>
    <xf numFmtId="0" fontId="0" fillId="4" borderId="5" xfId="0" applyNumberFormat="1" applyFill="1" applyBorder="1" applyAlignment="1"/>
    <xf numFmtId="0" fontId="0" fillId="4" borderId="4" xfId="0" applyNumberFormat="1" applyFill="1" applyBorder="1" applyAlignment="1"/>
    <xf numFmtId="0" fontId="0" fillId="4" borderId="8" xfId="0" applyNumberFormat="1" applyFill="1" applyBorder="1" applyAlignment="1"/>
    <xf numFmtId="0" fontId="0" fillId="4" borderId="11" xfId="0" applyNumberFormat="1" applyFill="1" applyBorder="1" applyAlignment="1"/>
    <xf numFmtId="0" fontId="19" fillId="4" borderId="14" xfId="0" applyNumberFormat="1" applyFont="1" applyFill="1" applyBorder="1" applyAlignment="1"/>
    <xf numFmtId="0" fontId="14" fillId="4" borderId="14" xfId="0" applyFont="1" applyFill="1" applyBorder="1" applyAlignment="1"/>
    <xf numFmtId="0" fontId="0" fillId="4" borderId="12" xfId="0" applyFill="1" applyBorder="1" applyAlignment="1"/>
    <xf numFmtId="0" fontId="0" fillId="4" borderId="13" xfId="0" applyFill="1" applyBorder="1" applyAlignment="1"/>
    <xf numFmtId="0" fontId="0" fillId="0" borderId="7" xfId="0" applyBorder="1" applyAlignment="1" applyProtection="1">
      <protection locked="0"/>
    </xf>
    <xf numFmtId="0" fontId="20" fillId="2" borderId="7" xfId="0" applyFont="1" applyFill="1" applyBorder="1" applyAlignment="1"/>
    <xf numFmtId="0" fontId="0" fillId="2" borderId="7" xfId="0" applyNumberFormat="1" applyFill="1" applyBorder="1" applyAlignment="1" applyProtection="1"/>
    <xf numFmtId="0" fontId="2" fillId="0" borderId="13" xfId="0" applyFont="1" applyBorder="1"/>
    <xf numFmtId="0" fontId="2" fillId="0" borderId="5" xfId="0" applyFont="1" applyBorder="1"/>
    <xf numFmtId="0" fontId="0" fillId="0" borderId="4" xfId="0" applyNumberFormat="1" applyBorder="1" applyAlignment="1"/>
    <xf numFmtId="0" fontId="2" fillId="0" borderId="11" xfId="0" applyFont="1" applyBorder="1"/>
    <xf numFmtId="0" fontId="2" fillId="0" borderId="0" xfId="0" applyFont="1" applyBorder="1"/>
    <xf numFmtId="0" fontId="4" fillId="4" borderId="0" xfId="0" applyFont="1" applyFill="1"/>
    <xf numFmtId="0" fontId="3" fillId="4" borderId="0" xfId="0" applyFont="1" applyFill="1" applyAlignment="1">
      <alignment horizontal="left"/>
    </xf>
    <xf numFmtId="0" fontId="5" fillId="4" borderId="16" xfId="1" applyFill="1" applyBorder="1" applyAlignment="1" applyProtection="1"/>
    <xf numFmtId="0" fontId="3" fillId="4" borderId="16" xfId="0" applyFont="1" applyFill="1" applyBorder="1"/>
    <xf numFmtId="0" fontId="3" fillId="4" borderId="17" xfId="0" applyFont="1" applyFill="1" applyBorder="1"/>
    <xf numFmtId="0" fontId="3" fillId="4" borderId="0" xfId="0" applyFont="1" applyFill="1" applyBorder="1"/>
    <xf numFmtId="0" fontId="3" fillId="4" borderId="18" xfId="0" applyFont="1" applyFill="1" applyBorder="1"/>
    <xf numFmtId="0" fontId="3" fillId="4" borderId="19" xfId="0" applyFont="1" applyFill="1" applyBorder="1"/>
    <xf numFmtId="0" fontId="9" fillId="4" borderId="0" xfId="1" applyFont="1" applyFill="1" applyBorder="1" applyAlignment="1" applyProtection="1"/>
    <xf numFmtId="0" fontId="5" fillId="4" borderId="0" xfId="1" quotePrefix="1" applyFill="1" applyBorder="1" applyAlignment="1" applyProtection="1"/>
    <xf numFmtId="0" fontId="9" fillId="4" borderId="16" xfId="1" applyFont="1" applyFill="1" applyBorder="1" applyAlignment="1" applyProtection="1"/>
    <xf numFmtId="0" fontId="2" fillId="4" borderId="0" xfId="0" applyFont="1" applyFill="1" applyAlignment="1">
      <alignment horizontal="left"/>
    </xf>
    <xf numFmtId="0" fontId="15" fillId="4" borderId="0" xfId="0" applyFont="1" applyFill="1"/>
    <xf numFmtId="0" fontId="0" fillId="4" borderId="14" xfId="0" applyFill="1" applyBorder="1"/>
    <xf numFmtId="0" fontId="0" fillId="4" borderId="12" xfId="0" applyFill="1" applyBorder="1"/>
    <xf numFmtId="0" fontId="2" fillId="4" borderId="0" xfId="0" applyFont="1" applyFill="1" applyBorder="1"/>
    <xf numFmtId="0" fontId="0" fillId="4" borderId="8" xfId="0" applyFill="1" applyBorder="1"/>
    <xf numFmtId="0" fontId="21" fillId="4" borderId="0" xfId="0" applyFont="1" applyFill="1" applyBorder="1"/>
    <xf numFmtId="0" fontId="0" fillId="4" borderId="0" xfId="0" applyFill="1" applyBorder="1"/>
    <xf numFmtId="0" fontId="19" fillId="4" borderId="0" xfId="0" applyFont="1" applyFill="1" applyBorder="1"/>
    <xf numFmtId="0" fontId="0" fillId="4" borderId="20" xfId="0" applyFill="1" applyBorder="1"/>
    <xf numFmtId="0" fontId="0" fillId="4" borderId="0" xfId="0" applyFill="1" applyBorder="1" applyAlignment="1"/>
    <xf numFmtId="0" fontId="0" fillId="4" borderId="10" xfId="0" applyFill="1" applyBorder="1"/>
    <xf numFmtId="0" fontId="0" fillId="4" borderId="4" xfId="0" applyFill="1" applyBorder="1"/>
    <xf numFmtId="0" fontId="17" fillId="4" borderId="0" xfId="0" applyFont="1" applyFill="1" applyBorder="1"/>
    <xf numFmtId="0" fontId="16" fillId="4" borderId="0" xfId="0" applyFont="1" applyFill="1"/>
    <xf numFmtId="0" fontId="12" fillId="4" borderId="0" xfId="0" applyFont="1" applyFill="1" applyAlignment="1">
      <alignment horizontal="left"/>
    </xf>
    <xf numFmtId="0" fontId="17" fillId="4" borderId="0" xfId="0" applyFont="1" applyFill="1"/>
    <xf numFmtId="0" fontId="2" fillId="4" borderId="0" xfId="0" applyFont="1" applyFill="1" applyBorder="1" applyAlignment="1"/>
    <xf numFmtId="3" fontId="2" fillId="4" borderId="0" xfId="0" applyNumberFormat="1" applyFont="1" applyFill="1"/>
    <xf numFmtId="0" fontId="0" fillId="4" borderId="0" xfId="0" applyFill="1" applyBorder="1" applyAlignment="1" applyProtection="1">
      <protection locked="0"/>
    </xf>
    <xf numFmtId="0" fontId="18" fillId="4" borderId="0" xfId="0" applyFont="1" applyFill="1"/>
    <xf numFmtId="0" fontId="19" fillId="4" borderId="0" xfId="0" applyNumberFormat="1" applyFont="1" applyFill="1" applyBorder="1" applyAlignment="1"/>
    <xf numFmtId="0" fontId="0" fillId="4" borderId="0" xfId="0" applyNumberFormat="1" applyFill="1" applyBorder="1" applyAlignment="1" applyProtection="1">
      <protection locked="0"/>
    </xf>
    <xf numFmtId="0" fontId="17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/>
    <xf numFmtId="0" fontId="4" fillId="4" borderId="0" xfId="0" applyNumberFormat="1" applyFont="1" applyFill="1" applyBorder="1" applyAlignment="1"/>
    <xf numFmtId="0" fontId="2" fillId="4" borderId="0" xfId="0" applyNumberFormat="1" applyFont="1" applyFill="1" applyBorder="1" applyAlignment="1" applyProtection="1">
      <protection locked="0"/>
    </xf>
    <xf numFmtId="0" fontId="5" fillId="4" borderId="19" xfId="1" applyFill="1" applyBorder="1" applyAlignment="1" applyProtection="1"/>
    <xf numFmtId="9" fontId="2" fillId="4" borderId="0" xfId="0" applyNumberFormat="1" applyFont="1" applyFill="1"/>
    <xf numFmtId="0" fontId="5" fillId="4" borderId="0" xfId="1" applyFill="1" applyAlignment="1" applyProtection="1"/>
    <xf numFmtId="0" fontId="23" fillId="4" borderId="0" xfId="1" applyFont="1" applyFill="1" applyAlignment="1" applyProtection="1"/>
    <xf numFmtId="0" fontId="17" fillId="0" borderId="0" xfId="0" applyFont="1" applyFill="1"/>
    <xf numFmtId="0" fontId="24" fillId="4" borderId="19" xfId="1" applyFont="1" applyFill="1" applyBorder="1" applyAlignment="1" applyProtection="1"/>
    <xf numFmtId="0" fontId="24" fillId="4" borderId="21" xfId="1" applyFont="1" applyFill="1" applyBorder="1" applyAlignment="1" applyProtection="1"/>
    <xf numFmtId="0" fontId="12" fillId="0" borderId="0" xfId="0" applyFont="1" applyFill="1"/>
    <xf numFmtId="0" fontId="2" fillId="4" borderId="0" xfId="0" applyFont="1" applyFill="1" applyAlignment="1">
      <alignment horizontal="right"/>
    </xf>
    <xf numFmtId="0" fontId="2" fillId="4" borderId="6" xfId="0" applyFont="1" applyFill="1" applyBorder="1"/>
    <xf numFmtId="0" fontId="2" fillId="4" borderId="9" xfId="0" applyFont="1" applyFill="1" applyBorder="1"/>
    <xf numFmtId="0" fontId="2" fillId="0" borderId="7" xfId="0" applyFont="1" applyBorder="1"/>
    <xf numFmtId="0" fontId="2" fillId="0" borderId="2" xfId="0" applyFont="1" applyBorder="1"/>
    <xf numFmtId="0" fontId="2" fillId="0" borderId="15" xfId="0" applyFont="1" applyBorder="1"/>
    <xf numFmtId="0" fontId="2" fillId="4" borderId="14" xfId="0" applyFont="1" applyFill="1" applyBorder="1"/>
    <xf numFmtId="0" fontId="2" fillId="4" borderId="13" xfId="0" applyFont="1" applyFill="1" applyBorder="1"/>
    <xf numFmtId="0" fontId="2" fillId="4" borderId="8" xfId="0" applyFont="1" applyFill="1" applyBorder="1"/>
    <xf numFmtId="0" fontId="2" fillId="4" borderId="5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0" borderId="1" xfId="0" applyFont="1" applyBorder="1"/>
    <xf numFmtId="0" fontId="2" fillId="4" borderId="15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5" fillId="4" borderId="18" xfId="1" applyFill="1" applyBorder="1" applyAlignment="1" applyProtection="1"/>
    <xf numFmtId="0" fontId="6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22" xfId="0" applyBorder="1"/>
    <xf numFmtId="0" fontId="25" fillId="0" borderId="0" xfId="0" applyFont="1"/>
    <xf numFmtId="0" fontId="19" fillId="0" borderId="0" xfId="0" applyFont="1"/>
    <xf numFmtId="0" fontId="15" fillId="0" borderId="0" xfId="0" applyFont="1"/>
    <xf numFmtId="0" fontId="0" fillId="0" borderId="23" xfId="0" applyBorder="1"/>
    <xf numFmtId="0" fontId="0" fillId="0" borderId="24" xfId="0" applyBorder="1"/>
    <xf numFmtId="10" fontId="0" fillId="0" borderId="20" xfId="0" applyNumberFormat="1" applyBorder="1"/>
    <xf numFmtId="0" fontId="0" fillId="0" borderId="20" xfId="0" applyBorder="1"/>
    <xf numFmtId="0" fontId="26" fillId="0" borderId="0" xfId="0" applyFont="1"/>
    <xf numFmtId="10" fontId="0" fillId="0" borderId="23" xfId="0" applyNumberFormat="1" applyBorder="1"/>
    <xf numFmtId="10" fontId="0" fillId="0" borderId="24" xfId="0" applyNumberFormat="1" applyBorder="1"/>
    <xf numFmtId="0" fontId="0" fillId="0" borderId="20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4" xfId="0" applyFont="1" applyFill="1" applyBorder="1"/>
    <xf numFmtId="0" fontId="14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5" xfId="0" applyNumberFormat="1" applyBorder="1" applyAlignment="1">
      <alignment horizontal="right"/>
    </xf>
    <xf numFmtId="0" fontId="0" fillId="2" borderId="25" xfId="0" applyNumberFormat="1" applyFill="1" applyBorder="1" applyAlignment="1"/>
    <xf numFmtId="0" fontId="0" fillId="2" borderId="26" xfId="0" applyNumberFormat="1" applyFill="1" applyBorder="1" applyAlignment="1"/>
    <xf numFmtId="0" fontId="0" fillId="2" borderId="27" xfId="0" applyNumberFormat="1" applyFill="1" applyBorder="1" applyAlignment="1"/>
    <xf numFmtId="0" fontId="0" fillId="2" borderId="28" xfId="0" applyNumberFormat="1" applyFill="1" applyBorder="1" applyAlignment="1"/>
    <xf numFmtId="0" fontId="0" fillId="2" borderId="29" xfId="0" applyNumberFormat="1" applyFill="1" applyBorder="1" applyAlignment="1"/>
    <xf numFmtId="0" fontId="0" fillId="2" borderId="30" xfId="0" applyNumberFormat="1" applyFill="1" applyBorder="1" applyAlignment="1"/>
    <xf numFmtId="0" fontId="0" fillId="2" borderId="31" xfId="0" applyNumberFormat="1" applyFill="1" applyBorder="1" applyAlignment="1"/>
    <xf numFmtId="0" fontId="0" fillId="0" borderId="30" xfId="0" applyNumberFormat="1" applyBorder="1" applyAlignment="1"/>
    <xf numFmtId="0" fontId="0" fillId="2" borderId="32" xfId="0" applyNumberFormat="1" applyFill="1" applyBorder="1" applyAlignment="1"/>
    <xf numFmtId="0" fontId="0" fillId="0" borderId="7" xfId="0" applyNumberFormat="1" applyBorder="1" applyAlignment="1"/>
    <xf numFmtId="0" fontId="14" fillId="3" borderId="14" xfId="0" applyNumberFormat="1" applyFont="1" applyFill="1" applyBorder="1" applyAlignment="1"/>
    <xf numFmtId="0" fontId="0" fillId="3" borderId="12" xfId="0" applyNumberFormat="1" applyFill="1" applyBorder="1" applyAlignment="1"/>
    <xf numFmtId="0" fontId="0" fillId="3" borderId="13" xfId="0" applyNumberFormat="1" applyFill="1" applyBorder="1" applyAlignment="1"/>
    <xf numFmtId="0" fontId="15" fillId="4" borderId="0" xfId="0" applyFont="1" applyFill="1" applyBorder="1"/>
    <xf numFmtId="0" fontId="0" fillId="2" borderId="33" xfId="0" applyNumberFormat="1" applyFill="1" applyBorder="1" applyAlignment="1"/>
    <xf numFmtId="0" fontId="0" fillId="2" borderId="34" xfId="0" applyNumberFormat="1" applyFill="1" applyBorder="1" applyAlignment="1"/>
    <xf numFmtId="0" fontId="0" fillId="2" borderId="35" xfId="0" applyNumberFormat="1" applyFill="1" applyBorder="1" applyAlignment="1"/>
    <xf numFmtId="0" fontId="0" fillId="2" borderId="36" xfId="0" applyNumberFormat="1" applyFill="1" applyBorder="1" applyAlignment="1"/>
    <xf numFmtId="0" fontId="14" fillId="3" borderId="0" xfId="0" applyNumberFormat="1" applyFont="1" applyFill="1" applyAlignment="1"/>
    <xf numFmtId="0" fontId="0" fillId="3" borderId="0" xfId="0" applyNumberFormat="1" applyFill="1" applyAlignment="1"/>
    <xf numFmtId="0" fontId="0" fillId="2" borderId="37" xfId="0" applyNumberFormat="1" applyFill="1" applyBorder="1" applyAlignment="1"/>
    <xf numFmtId="0" fontId="0" fillId="2" borderId="10" xfId="0" applyNumberFormat="1" applyFill="1" applyBorder="1" applyAlignment="1"/>
    <xf numFmtId="0" fontId="0" fillId="4" borderId="10" xfId="0" applyNumberFormat="1" applyFill="1" applyBorder="1" applyAlignment="1"/>
    <xf numFmtId="0" fontId="0" fillId="0" borderId="11" xfId="0" applyNumberFormat="1" applyBorder="1" applyAlignme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16</xdr:row>
      <xdr:rowOff>66675</xdr:rowOff>
    </xdr:from>
    <xdr:to>
      <xdr:col>3</xdr:col>
      <xdr:colOff>523875</xdr:colOff>
      <xdr:row>25</xdr:row>
      <xdr:rowOff>142875</xdr:rowOff>
    </xdr:to>
    <xdr:sp macro="" textlink="">
      <xdr:nvSpPr>
        <xdr:cNvPr id="1325" name="Line 36"/>
        <xdr:cNvSpPr>
          <a:spLocks noChangeShapeType="1"/>
        </xdr:cNvSpPr>
      </xdr:nvSpPr>
      <xdr:spPr bwMode="auto">
        <a:xfrm rot="21386313" flipH="1">
          <a:off x="2581275" y="3295650"/>
          <a:ext cx="228600" cy="1828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487045</xdr:colOff>
      <xdr:row>12</xdr:row>
      <xdr:rowOff>28575</xdr:rowOff>
    </xdr:from>
    <xdr:to>
      <xdr:col>3</xdr:col>
      <xdr:colOff>242596</xdr:colOff>
      <xdr:row>13</xdr:row>
      <xdr:rowOff>123825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009650" y="2495550"/>
          <a:ext cx="1019175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0" i="0" strike="noStrike">
              <a:solidFill>
                <a:srgbClr val="FF6600"/>
              </a:solidFill>
              <a:latin typeface="Arial"/>
              <a:cs typeface="Arial"/>
            </a:rPr>
            <a:t>Grove</a:t>
          </a:r>
        </a:p>
      </xdr:txBody>
    </xdr:sp>
    <xdr:clientData/>
  </xdr:twoCellAnchor>
  <xdr:twoCellAnchor>
    <xdr:from>
      <xdr:col>1</xdr:col>
      <xdr:colOff>295275</xdr:colOff>
      <xdr:row>14</xdr:row>
      <xdr:rowOff>76200</xdr:rowOff>
    </xdr:from>
    <xdr:to>
      <xdr:col>2</xdr:col>
      <xdr:colOff>333375</xdr:colOff>
      <xdr:row>17</xdr:row>
      <xdr:rowOff>152400</xdr:rowOff>
    </xdr:to>
    <xdr:sp macro="" textlink="">
      <xdr:nvSpPr>
        <xdr:cNvPr id="1327" name="Line 5"/>
        <xdr:cNvSpPr>
          <a:spLocks noChangeShapeType="1"/>
        </xdr:cNvSpPr>
      </xdr:nvSpPr>
      <xdr:spPr bwMode="auto">
        <a:xfrm rot="20055587" flipH="1">
          <a:off x="1057275" y="2924175"/>
          <a:ext cx="80010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18</xdr:row>
      <xdr:rowOff>11430</xdr:rowOff>
    </xdr:from>
    <xdr:to>
      <xdr:col>3</xdr:col>
      <xdr:colOff>98444</xdr:colOff>
      <xdr:row>21</xdr:row>
      <xdr:rowOff>38148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609600" y="3638550"/>
          <a:ext cx="1295400" cy="609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FF6600"/>
              </a:solidFill>
              <a:latin typeface="Arial"/>
              <a:cs typeface="Arial"/>
            </a:rPr>
            <a:t>Processing Center</a:t>
          </a:r>
        </a:p>
      </xdr:txBody>
    </xdr:sp>
    <xdr:clientData/>
  </xdr:twoCellAnchor>
  <xdr:twoCellAnchor>
    <xdr:from>
      <xdr:col>3</xdr:col>
      <xdr:colOff>66675</xdr:colOff>
      <xdr:row>13</xdr:row>
      <xdr:rowOff>142875</xdr:rowOff>
    </xdr:from>
    <xdr:to>
      <xdr:col>3</xdr:col>
      <xdr:colOff>114300</xdr:colOff>
      <xdr:row>25</xdr:row>
      <xdr:rowOff>123825</xdr:rowOff>
    </xdr:to>
    <xdr:sp macro="" textlink="">
      <xdr:nvSpPr>
        <xdr:cNvPr id="1329" name="Line 7"/>
        <xdr:cNvSpPr>
          <a:spLocks noChangeShapeType="1"/>
        </xdr:cNvSpPr>
      </xdr:nvSpPr>
      <xdr:spPr bwMode="auto">
        <a:xfrm rot="21386313" flipH="1">
          <a:off x="2352675" y="2800350"/>
          <a:ext cx="47625" cy="2305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</xdr:colOff>
      <xdr:row>25</xdr:row>
      <xdr:rowOff>142875</xdr:rowOff>
    </xdr:from>
    <xdr:to>
      <xdr:col>4</xdr:col>
      <xdr:colOff>41314</xdr:colOff>
      <xdr:row>28</xdr:row>
      <xdr:rowOff>38100</xdr:rowOff>
    </xdr:to>
    <xdr:sp macro="" textlink="">
      <xdr:nvSpPr>
        <xdr:cNvPr id="1032" name="Oval 8"/>
        <xdr:cNvSpPr>
          <a:spLocks noChangeArrowheads="1"/>
        </xdr:cNvSpPr>
      </xdr:nvSpPr>
      <xdr:spPr bwMode="auto">
        <a:xfrm>
          <a:off x="1266825" y="5124450"/>
          <a:ext cx="1200150" cy="4762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FF6600"/>
              </a:solidFill>
              <a:latin typeface="Arial"/>
              <a:cs typeface="Arial"/>
            </a:rPr>
            <a:t>Storage</a:t>
          </a:r>
        </a:p>
      </xdr:txBody>
    </xdr:sp>
    <xdr:clientData/>
  </xdr:twoCellAnchor>
  <xdr:twoCellAnchor>
    <xdr:from>
      <xdr:col>2</xdr:col>
      <xdr:colOff>142875</xdr:colOff>
      <xdr:row>21</xdr:row>
      <xdr:rowOff>28575</xdr:rowOff>
    </xdr:from>
    <xdr:to>
      <xdr:col>2</xdr:col>
      <xdr:colOff>733425</xdr:colOff>
      <xdr:row>25</xdr:row>
      <xdr:rowOff>114300</xdr:rowOff>
    </xdr:to>
    <xdr:sp macro="" textlink="">
      <xdr:nvSpPr>
        <xdr:cNvPr id="1331" name="Line 9"/>
        <xdr:cNvSpPr>
          <a:spLocks noChangeShapeType="1"/>
        </xdr:cNvSpPr>
      </xdr:nvSpPr>
      <xdr:spPr bwMode="auto">
        <a:xfrm>
          <a:off x="1666875" y="4238625"/>
          <a:ext cx="590550" cy="857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542925</xdr:colOff>
      <xdr:row>28</xdr:row>
      <xdr:rowOff>123825</xdr:rowOff>
    </xdr:from>
    <xdr:to>
      <xdr:col>3</xdr:col>
      <xdr:colOff>419100</xdr:colOff>
      <xdr:row>32</xdr:row>
      <xdr:rowOff>28575</xdr:rowOff>
    </xdr:to>
    <xdr:sp macro="" textlink="">
      <xdr:nvSpPr>
        <xdr:cNvPr id="1332" name="Line 10"/>
        <xdr:cNvSpPr>
          <a:spLocks noChangeShapeType="1"/>
        </xdr:cNvSpPr>
      </xdr:nvSpPr>
      <xdr:spPr bwMode="auto">
        <a:xfrm rot="19196549" flipH="1">
          <a:off x="2066925" y="5686425"/>
          <a:ext cx="638175" cy="685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117475</xdr:colOff>
      <xdr:row>32</xdr:row>
      <xdr:rowOff>123825</xdr:rowOff>
    </xdr:from>
    <xdr:to>
      <xdr:col>4</xdr:col>
      <xdr:colOff>106095</xdr:colOff>
      <xdr:row>34</xdr:row>
      <xdr:rowOff>76200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14450" y="6467475"/>
          <a:ext cx="1209675" cy="333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0" i="0" strike="noStrike">
              <a:solidFill>
                <a:srgbClr val="FF6600"/>
              </a:solidFill>
              <a:latin typeface="Arial"/>
              <a:cs typeface="Arial"/>
            </a:rPr>
            <a:t>Market</a:t>
          </a:r>
        </a:p>
      </xdr:txBody>
    </xdr:sp>
    <xdr:clientData/>
  </xdr:twoCellAnchor>
  <xdr:twoCellAnchor>
    <xdr:from>
      <xdr:col>2</xdr:col>
      <xdr:colOff>621665</xdr:colOff>
      <xdr:row>21</xdr:row>
      <xdr:rowOff>76200</xdr:rowOff>
    </xdr:from>
    <xdr:to>
      <xdr:col>3</xdr:col>
      <xdr:colOff>331221</xdr:colOff>
      <xdr:row>22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1724025" y="4286250"/>
          <a:ext cx="371475" cy="180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ORA</a:t>
          </a:r>
        </a:p>
      </xdr:txBody>
    </xdr:sp>
    <xdr:clientData/>
  </xdr:twoCellAnchor>
  <xdr:twoCellAnchor>
    <xdr:from>
      <xdr:col>4</xdr:col>
      <xdr:colOff>28575</xdr:colOff>
      <xdr:row>26</xdr:row>
      <xdr:rowOff>0</xdr:rowOff>
    </xdr:from>
    <xdr:to>
      <xdr:col>4</xdr:col>
      <xdr:colOff>447675</xdr:colOff>
      <xdr:row>28</xdr:row>
      <xdr:rowOff>161925</xdr:rowOff>
    </xdr:to>
    <xdr:sp macro="" textlink="">
      <xdr:nvSpPr>
        <xdr:cNvPr id="1335" name="AutoShape 17"/>
        <xdr:cNvSpPr>
          <a:spLocks noChangeArrowheads="1"/>
        </xdr:cNvSpPr>
      </xdr:nvSpPr>
      <xdr:spPr bwMode="auto">
        <a:xfrm>
          <a:off x="3076575" y="5172075"/>
          <a:ext cx="419100" cy="552450"/>
        </a:xfrm>
        <a:prstGeom prst="curvedLeftArrow">
          <a:avLst>
            <a:gd name="adj1" fmla="val 26364"/>
            <a:gd name="adj2" fmla="val 52727"/>
            <a:gd name="adj3" fmla="val 33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352425</xdr:colOff>
      <xdr:row>26</xdr:row>
      <xdr:rowOff>142875</xdr:rowOff>
    </xdr:from>
    <xdr:to>
      <xdr:col>4</xdr:col>
      <xdr:colOff>733344</xdr:colOff>
      <xdr:row>27</xdr:row>
      <xdr:rowOff>142875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2724150" y="5314950"/>
          <a:ext cx="304800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ROJ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467995</xdr:colOff>
      <xdr:row>15</xdr:row>
      <xdr:rowOff>9525</xdr:rowOff>
    </xdr:from>
    <xdr:to>
      <xdr:col>2</xdr:col>
      <xdr:colOff>156484</xdr:colOff>
      <xdr:row>16</xdr:row>
      <xdr:rowOff>9525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990600" y="3048000"/>
          <a:ext cx="361950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ORA</a:t>
          </a:r>
        </a:p>
      </xdr:txBody>
    </xdr:sp>
    <xdr:clientData/>
  </xdr:twoCellAnchor>
  <xdr:twoCellAnchor>
    <xdr:from>
      <xdr:col>2</xdr:col>
      <xdr:colOff>106045</xdr:colOff>
      <xdr:row>23</xdr:row>
      <xdr:rowOff>28575</xdr:rowOff>
    </xdr:from>
    <xdr:to>
      <xdr:col>2</xdr:col>
      <xdr:colOff>609334</xdr:colOff>
      <xdr:row>25</xdr:row>
      <xdr:rowOff>28575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1304925" y="4619625"/>
          <a:ext cx="400050" cy="390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POJ, FCOJ</a:t>
          </a:r>
        </a:p>
      </xdr:txBody>
    </xdr:sp>
    <xdr:clientData/>
  </xdr:twoCellAnchor>
  <xdr:twoCellAnchor>
    <xdr:from>
      <xdr:col>3</xdr:col>
      <xdr:colOff>203200</xdr:colOff>
      <xdr:row>28</xdr:row>
      <xdr:rowOff>123825</xdr:rowOff>
    </xdr:from>
    <xdr:to>
      <xdr:col>4</xdr:col>
      <xdr:colOff>56982</xdr:colOff>
      <xdr:row>32</xdr:row>
      <xdr:rowOff>28575</xdr:rowOff>
    </xdr:to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2000250" y="5686425"/>
          <a:ext cx="485775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ORA, POJ, FCOJ, ROJ</a:t>
          </a:r>
        </a:p>
      </xdr:txBody>
    </xdr:sp>
    <xdr:clientData/>
  </xdr:twoCellAnchor>
  <xdr:twoCellAnchor>
    <xdr:from>
      <xdr:col>1</xdr:col>
      <xdr:colOff>225425</xdr:colOff>
      <xdr:row>10</xdr:row>
      <xdr:rowOff>104775</xdr:rowOff>
    </xdr:from>
    <xdr:to>
      <xdr:col>2</xdr:col>
      <xdr:colOff>546749</xdr:colOff>
      <xdr:row>11</xdr:row>
      <xdr:rowOff>180975</xdr:rowOff>
    </xdr:to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790575" y="2190750"/>
          <a:ext cx="86677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Flow Chart</a:t>
          </a:r>
        </a:p>
      </xdr:txBody>
    </xdr:sp>
    <xdr:clientData/>
  </xdr:twoCellAnchor>
  <xdr:twoCellAnchor>
    <xdr:from>
      <xdr:col>3</xdr:col>
      <xdr:colOff>88900</xdr:colOff>
      <xdr:row>14</xdr:row>
      <xdr:rowOff>142875</xdr:rowOff>
    </xdr:from>
    <xdr:to>
      <xdr:col>4</xdr:col>
      <xdr:colOff>518380</xdr:colOff>
      <xdr:row>16</xdr:row>
      <xdr:rowOff>47625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1895475" y="2990850"/>
          <a:ext cx="962025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0" i="0" strike="noStrike">
              <a:solidFill>
                <a:srgbClr val="FF6600"/>
              </a:solidFill>
              <a:latin typeface="Arial"/>
              <a:cs typeface="Arial"/>
            </a:rPr>
            <a:t>Futures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638175</xdr:colOff>
      <xdr:row>16</xdr:row>
      <xdr:rowOff>66675</xdr:rowOff>
    </xdr:from>
    <xdr:to>
      <xdr:col>4</xdr:col>
      <xdr:colOff>152400</xdr:colOff>
      <xdr:row>26</xdr:row>
      <xdr:rowOff>28575</xdr:rowOff>
    </xdr:to>
    <xdr:sp macro="" textlink="">
      <xdr:nvSpPr>
        <xdr:cNvPr id="1342" name="Line 28"/>
        <xdr:cNvSpPr>
          <a:spLocks noChangeShapeType="1"/>
        </xdr:cNvSpPr>
      </xdr:nvSpPr>
      <xdr:spPr bwMode="auto">
        <a:xfrm flipH="1">
          <a:off x="2924175" y="3295650"/>
          <a:ext cx="276225" cy="1905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615315</xdr:colOff>
      <xdr:row>19</xdr:row>
      <xdr:rowOff>73025</xdr:rowOff>
    </xdr:from>
    <xdr:to>
      <xdr:col>4</xdr:col>
      <xdr:colOff>372385</xdr:colOff>
      <xdr:row>20</xdr:row>
      <xdr:rowOff>85725</xdr:rowOff>
    </xdr:to>
    <xdr:sp macro="" textlink="">
      <xdr:nvSpPr>
        <xdr:cNvPr id="1053" name="Text Box 29"/>
        <xdr:cNvSpPr txBox="1">
          <a:spLocks noChangeArrowheads="1"/>
        </xdr:cNvSpPr>
      </xdr:nvSpPr>
      <xdr:spPr bwMode="auto">
        <a:xfrm>
          <a:off x="2324100" y="3905250"/>
          <a:ext cx="40957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FCOJ</a:t>
          </a:r>
        </a:p>
      </xdr:txBody>
    </xdr:sp>
    <xdr:clientData/>
  </xdr:twoCellAnchor>
  <xdr:twoCellAnchor>
    <xdr:from>
      <xdr:col>3</xdr:col>
      <xdr:colOff>57150</xdr:colOff>
      <xdr:row>16</xdr:row>
      <xdr:rowOff>66675</xdr:rowOff>
    </xdr:from>
    <xdr:to>
      <xdr:col>3</xdr:col>
      <xdr:colOff>457200</xdr:colOff>
      <xdr:row>19</xdr:row>
      <xdr:rowOff>76200</xdr:rowOff>
    </xdr:to>
    <xdr:sp macro="" textlink="">
      <xdr:nvSpPr>
        <xdr:cNvPr id="1344" name="Line 33"/>
        <xdr:cNvSpPr>
          <a:spLocks noChangeShapeType="1"/>
        </xdr:cNvSpPr>
      </xdr:nvSpPr>
      <xdr:spPr bwMode="auto">
        <a:xfrm flipH="1">
          <a:off x="2343150" y="3295650"/>
          <a:ext cx="40005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155575</xdr:colOff>
      <xdr:row>17</xdr:row>
      <xdr:rowOff>9525</xdr:rowOff>
    </xdr:from>
    <xdr:to>
      <xdr:col>3</xdr:col>
      <xdr:colOff>609768</xdr:colOff>
      <xdr:row>17</xdr:row>
      <xdr:rowOff>164090</xdr:rowOff>
    </xdr:to>
    <xdr:sp macro="" textlink="">
      <xdr:nvSpPr>
        <xdr:cNvPr id="1058" name="Text Box 34"/>
        <xdr:cNvSpPr txBox="1">
          <a:spLocks noChangeArrowheads="1"/>
        </xdr:cNvSpPr>
      </xdr:nvSpPr>
      <xdr:spPr bwMode="auto">
        <a:xfrm>
          <a:off x="1962150" y="3429000"/>
          <a:ext cx="35242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ORA</a:t>
          </a:r>
        </a:p>
      </xdr:txBody>
    </xdr:sp>
    <xdr:clientData/>
  </xdr:twoCellAnchor>
  <xdr:twoCellAnchor>
    <xdr:from>
      <xdr:col>3</xdr:col>
      <xdr:colOff>88900</xdr:colOff>
      <xdr:row>13</xdr:row>
      <xdr:rowOff>116205</xdr:rowOff>
    </xdr:from>
    <xdr:to>
      <xdr:col>5</xdr:col>
      <xdr:colOff>51</xdr:colOff>
      <xdr:row>14</xdr:row>
      <xdr:rowOff>142875</xdr:rowOff>
    </xdr:to>
    <xdr:sp macro="" textlink="">
      <xdr:nvSpPr>
        <xdr:cNvPr id="1059" name="Text Box 35"/>
        <xdr:cNvSpPr txBox="1">
          <a:spLocks noChangeArrowheads="1"/>
        </xdr:cNvSpPr>
      </xdr:nvSpPr>
      <xdr:spPr bwMode="auto">
        <a:xfrm>
          <a:off x="1895475" y="2773680"/>
          <a:ext cx="1152525" cy="21717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(Arriving at FLA only)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20</xdr:col>
      <xdr:colOff>457200</xdr:colOff>
      <xdr:row>48</xdr:row>
      <xdr:rowOff>85725</xdr:rowOff>
    </xdr:to>
    <xdr:pic>
      <xdr:nvPicPr>
        <xdr:cNvPr id="11278" name="Picture 1" descr="ManufacturingLoca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61950"/>
          <a:ext cx="12230100" cy="769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0</xdr:rowOff>
    </xdr:from>
    <xdr:to>
      <xdr:col>20</xdr:col>
      <xdr:colOff>352425</xdr:colOff>
      <xdr:row>48</xdr:row>
      <xdr:rowOff>9525</xdr:rowOff>
    </xdr:to>
    <xdr:pic>
      <xdr:nvPicPr>
        <xdr:cNvPr id="10258" name="Picture 1" descr="StorageFaciliti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1475"/>
          <a:ext cx="12144375" cy="76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9525</xdr:rowOff>
    </xdr:from>
    <xdr:to>
      <xdr:col>20</xdr:col>
      <xdr:colOff>476250</xdr:colOff>
      <xdr:row>48</xdr:row>
      <xdr:rowOff>104775</xdr:rowOff>
    </xdr:to>
    <xdr:pic>
      <xdr:nvPicPr>
        <xdr:cNvPr id="12302" name="Picture 1" descr="Market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90525"/>
          <a:ext cx="12268200" cy="770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0</xdr:row>
      <xdr:rowOff>9525</xdr:rowOff>
    </xdr:from>
    <xdr:to>
      <xdr:col>11</xdr:col>
      <xdr:colOff>745393</xdr:colOff>
      <xdr:row>2</xdr:row>
      <xdr:rowOff>57150</xdr:rowOff>
    </xdr:to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5267325" y="9525"/>
          <a:ext cx="1828800" cy="723900"/>
        </a:xfrm>
        <a:prstGeom prst="leftArrow">
          <a:avLst>
            <a:gd name="adj1" fmla="val 50000"/>
            <a:gd name="adj2" fmla="val 6315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FF6600"/>
              </a:solidFill>
              <a:latin typeface="Arial"/>
              <a:cs typeface="Arial"/>
            </a:rPr>
            <a:t>Disclosed Information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33</xdr:row>
      <xdr:rowOff>19050</xdr:rowOff>
    </xdr:from>
    <xdr:to>
      <xdr:col>9</xdr:col>
      <xdr:colOff>290054</xdr:colOff>
      <xdr:row>34</xdr:row>
      <xdr:rowOff>180975</xdr:rowOff>
    </xdr:to>
    <xdr:sp macro="" textlink="">
      <xdr:nvSpPr>
        <xdr:cNvPr id="8203" name="AutoShape 11"/>
        <xdr:cNvSpPr>
          <a:spLocks noChangeArrowheads="1"/>
        </xdr:cNvSpPr>
      </xdr:nvSpPr>
      <xdr:spPr bwMode="auto">
        <a:xfrm>
          <a:off x="4076700" y="5334000"/>
          <a:ext cx="1419225" cy="352425"/>
        </a:xfrm>
        <a:prstGeom prst="wedgeRectCallout">
          <a:avLst>
            <a:gd name="adj1" fmla="val -99667"/>
            <a:gd name="adj2" fmla="val 20135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Specify the folder of the result files</a:t>
          </a:r>
        </a:p>
      </xdr:txBody>
    </xdr:sp>
    <xdr:clientData/>
  </xdr:twoCellAnchor>
  <xdr:twoCellAnchor>
    <xdr:from>
      <xdr:col>3</xdr:col>
      <xdr:colOff>420370</xdr:colOff>
      <xdr:row>41</xdr:row>
      <xdr:rowOff>66675</xdr:rowOff>
    </xdr:from>
    <xdr:to>
      <xdr:col>5</xdr:col>
      <xdr:colOff>761196</xdr:colOff>
      <xdr:row>42</xdr:row>
      <xdr:rowOff>85725</xdr:rowOff>
    </xdr:to>
    <xdr:sp macro="" textlink="">
      <xdr:nvSpPr>
        <xdr:cNvPr id="8204" name="AutoShape 12"/>
        <xdr:cNvSpPr>
          <a:spLocks noChangeArrowheads="1"/>
        </xdr:cNvSpPr>
      </xdr:nvSpPr>
      <xdr:spPr bwMode="auto">
        <a:xfrm>
          <a:off x="1933575" y="6943725"/>
          <a:ext cx="1495425" cy="209550"/>
        </a:xfrm>
        <a:prstGeom prst="wedgeRectCallout">
          <a:avLst>
            <a:gd name="adj1" fmla="val -86944"/>
            <a:gd name="adj2" fmla="val -15909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Specify company name</a:t>
          </a:r>
        </a:p>
      </xdr:txBody>
    </xdr:sp>
    <xdr:clientData/>
  </xdr:twoCellAnchor>
  <xdr:twoCellAnchor>
    <xdr:from>
      <xdr:col>6</xdr:col>
      <xdr:colOff>106045</xdr:colOff>
      <xdr:row>42</xdr:row>
      <xdr:rowOff>150495</xdr:rowOff>
    </xdr:from>
    <xdr:to>
      <xdr:col>7</xdr:col>
      <xdr:colOff>571705</xdr:colOff>
      <xdr:row>44</xdr:row>
      <xdr:rowOff>19104</xdr:rowOff>
    </xdr:to>
    <xdr:sp macro="" textlink="">
      <xdr:nvSpPr>
        <xdr:cNvPr id="8205" name="AutoShape 13"/>
        <xdr:cNvSpPr>
          <a:spLocks noChangeArrowheads="1"/>
        </xdr:cNvSpPr>
      </xdr:nvSpPr>
      <xdr:spPr bwMode="auto">
        <a:xfrm>
          <a:off x="4098925" y="7999095"/>
          <a:ext cx="1250520" cy="257229"/>
        </a:xfrm>
        <a:prstGeom prst="wedgeRectCallout">
          <a:avLst>
            <a:gd name="adj1" fmla="val -70194"/>
            <a:gd name="adj2" fmla="val 8571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initial year</a:t>
          </a:r>
        </a:p>
      </xdr:txBody>
    </xdr:sp>
    <xdr:clientData/>
  </xdr:twoCellAnchor>
  <xdr:twoCellAnchor>
    <xdr:from>
      <xdr:col>5</xdr:col>
      <xdr:colOff>683895</xdr:colOff>
      <xdr:row>46</xdr:row>
      <xdr:rowOff>142875</xdr:rowOff>
    </xdr:from>
    <xdr:to>
      <xdr:col>7</xdr:col>
      <xdr:colOff>391752</xdr:colOff>
      <xdr:row>47</xdr:row>
      <xdr:rowOff>152400</xdr:rowOff>
    </xdr:to>
    <xdr:sp macro="" textlink="">
      <xdr:nvSpPr>
        <xdr:cNvPr id="8206" name="AutoShape 14"/>
        <xdr:cNvSpPr>
          <a:spLocks noChangeArrowheads="1"/>
        </xdr:cNvSpPr>
      </xdr:nvSpPr>
      <xdr:spPr bwMode="auto">
        <a:xfrm>
          <a:off x="3371850" y="8001000"/>
          <a:ext cx="971550" cy="200025"/>
        </a:xfrm>
        <a:prstGeom prst="wedgeRectCallout">
          <a:avLst>
            <a:gd name="adj1" fmla="val -60782"/>
            <a:gd name="adj2" fmla="val -14523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final year</a:t>
          </a:r>
        </a:p>
      </xdr:txBody>
    </xdr:sp>
    <xdr:clientData/>
  </xdr:twoCellAnchor>
  <xdr:twoCellAnchor editAs="oneCell">
    <xdr:from>
      <xdr:col>6</xdr:col>
      <xdr:colOff>266700</xdr:colOff>
      <xdr:row>63</xdr:row>
      <xdr:rowOff>161925</xdr:rowOff>
    </xdr:from>
    <xdr:to>
      <xdr:col>7</xdr:col>
      <xdr:colOff>695325</xdr:colOff>
      <xdr:row>65</xdr:row>
      <xdr:rowOff>28575</xdr:rowOff>
    </xdr:to>
    <xdr:pic>
      <xdr:nvPicPr>
        <xdr:cNvPr id="82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2115800"/>
          <a:ext cx="1190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47</xdr:row>
          <xdr:rowOff>127000</xdr:rowOff>
        </xdr:from>
        <xdr:to>
          <xdr:col>3</xdr:col>
          <xdr:colOff>0</xdr:colOff>
          <xdr:row>50</xdr:row>
          <xdr:rowOff>101600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Plot Sales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52</xdr:row>
          <xdr:rowOff>127000</xdr:rowOff>
        </xdr:from>
        <xdr:to>
          <xdr:col>3</xdr:col>
          <xdr:colOff>0</xdr:colOff>
          <xdr:row>55</xdr:row>
          <xdr:rowOff>101600</xdr:rowOff>
        </xdr:to>
        <xdr:sp macro="" textlink="">
          <xdr:nvSpPr>
            <xdr:cNvPr id="8199" name="Button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Plot Capacity Shortage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57</xdr:row>
          <xdr:rowOff>127000</xdr:rowOff>
        </xdr:from>
        <xdr:to>
          <xdr:col>3</xdr:col>
          <xdr:colOff>0</xdr:colOff>
          <xdr:row>60</xdr:row>
          <xdr:rowOff>101600</xdr:rowOff>
        </xdr:to>
        <xdr:sp macro="" textlink="">
          <xdr:nvSpPr>
            <xdr:cNvPr id="8200" name="Button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Plot Inventory Overflow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62</xdr:row>
          <xdr:rowOff>127000</xdr:rowOff>
        </xdr:from>
        <xdr:to>
          <xdr:col>3</xdr:col>
          <xdr:colOff>0</xdr:colOff>
          <xdr:row>65</xdr:row>
          <xdr:rowOff>101600</xdr:rowOff>
        </xdr:to>
        <xdr:sp macro="" textlink="">
          <xdr:nvSpPr>
            <xdr:cNvPr id="8201" name="Button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Plot Futures Prices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42</xdr:row>
          <xdr:rowOff>127000</xdr:rowOff>
        </xdr:from>
        <xdr:to>
          <xdr:col>3</xdr:col>
          <xdr:colOff>0</xdr:colOff>
          <xdr:row>45</xdr:row>
          <xdr:rowOff>101600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Plot Harvest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7</xdr:row>
      <xdr:rowOff>152400</xdr:rowOff>
    </xdr:from>
    <xdr:to>
      <xdr:col>19</xdr:col>
      <xdr:colOff>352501</xdr:colOff>
      <xdr:row>9</xdr:row>
      <xdr:rowOff>161925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10506075" y="1628775"/>
          <a:ext cx="1495425" cy="390525"/>
        </a:xfrm>
        <a:prstGeom prst="wedgeRectCallout">
          <a:avLst>
            <a:gd name="adj1" fmla="val -152546"/>
            <a:gd name="adj2" fmla="val 371949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the amount of ORA futures to purchase</a:t>
          </a:r>
        </a:p>
      </xdr:txBody>
    </xdr:sp>
    <xdr:clientData/>
  </xdr:twoCellAnchor>
  <xdr:twoCellAnchor>
    <xdr:from>
      <xdr:col>15</xdr:col>
      <xdr:colOff>398145</xdr:colOff>
      <xdr:row>33</xdr:row>
      <xdr:rowOff>114300</xdr:rowOff>
    </xdr:from>
    <xdr:to>
      <xdr:col>17</xdr:col>
      <xdr:colOff>704392</xdr:colOff>
      <xdr:row>35</xdr:row>
      <xdr:rowOff>76200</xdr:rowOff>
    </xdr:to>
    <xdr:sp macro="" textlink="">
      <xdr:nvSpPr>
        <xdr:cNvPr id="2052" name="AutoShape 4"/>
        <xdr:cNvSpPr>
          <a:spLocks noChangeArrowheads="1"/>
        </xdr:cNvSpPr>
      </xdr:nvSpPr>
      <xdr:spPr bwMode="auto">
        <a:xfrm>
          <a:off x="9601200" y="6543675"/>
          <a:ext cx="1457325" cy="342900"/>
        </a:xfrm>
        <a:prstGeom prst="wedgeRectCallout">
          <a:avLst>
            <a:gd name="adj1" fmla="val -100981"/>
            <a:gd name="adj2" fmla="val -54722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the amount of 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FCOJ futures to purchase</a:t>
          </a:r>
        </a:p>
      </xdr:txBody>
    </xdr:sp>
    <xdr:clientData/>
  </xdr:twoCellAnchor>
  <xdr:twoCellAnchor>
    <xdr:from>
      <xdr:col>6</xdr:col>
      <xdr:colOff>187325</xdr:colOff>
      <xdr:row>35</xdr:row>
      <xdr:rowOff>123825</xdr:rowOff>
    </xdr:from>
    <xdr:to>
      <xdr:col>8</xdr:col>
      <xdr:colOff>564224</xdr:colOff>
      <xdr:row>37</xdr:row>
      <xdr:rowOff>95250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3933825" y="6934200"/>
          <a:ext cx="1533525" cy="352425"/>
        </a:xfrm>
        <a:prstGeom prst="wedgeRectCallout">
          <a:avLst>
            <a:gd name="adj1" fmla="val -112111"/>
            <a:gd name="adj2" fmla="val -16351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</xdr:txBody>
    </xdr:sp>
    <xdr:clientData/>
  </xdr:twoCellAnchor>
  <xdr:twoCellAnchor>
    <xdr:from>
      <xdr:col>12</xdr:col>
      <xdr:colOff>106045</xdr:colOff>
      <xdr:row>5</xdr:row>
      <xdr:rowOff>19050</xdr:rowOff>
    </xdr:from>
    <xdr:to>
      <xdr:col>14</xdr:col>
      <xdr:colOff>276446</xdr:colOff>
      <xdr:row>6</xdr:row>
      <xdr:rowOff>76200</xdr:rowOff>
    </xdr:to>
    <xdr:sp macro="" textlink="">
      <xdr:nvSpPr>
        <xdr:cNvPr id="2054" name="AutoShape 6"/>
        <xdr:cNvSpPr>
          <a:spLocks noChangeArrowheads="1"/>
        </xdr:cNvSpPr>
      </xdr:nvSpPr>
      <xdr:spPr bwMode="auto">
        <a:xfrm>
          <a:off x="7534275" y="1114425"/>
          <a:ext cx="1352550" cy="247650"/>
        </a:xfrm>
        <a:prstGeom prst="wedgeRectCallout">
          <a:avLst>
            <a:gd name="adj1" fmla="val 7042"/>
            <a:gd name="adj2" fmla="val 81153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Current futures prices.</a:t>
          </a:r>
        </a:p>
      </xdr:txBody>
    </xdr:sp>
    <xdr:clientData/>
  </xdr:twoCellAnchor>
  <xdr:oneCellAnchor>
    <xdr:from>
      <xdr:col>3</xdr:col>
      <xdr:colOff>391795</xdr:colOff>
      <xdr:row>18</xdr:row>
      <xdr:rowOff>142875</xdr:rowOff>
    </xdr:from>
    <xdr:ext cx="3051348" cy="234167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2506345" y="3714750"/>
          <a:ext cx="3051348" cy="23416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These white cells should be left blank </a:t>
          </a:r>
        </a:p>
      </xdr:txBody>
    </xdr:sp>
    <xdr:clientData/>
  </xdr:oneCellAnchor>
  <xdr:oneCellAnchor>
    <xdr:from>
      <xdr:col>3</xdr:col>
      <xdr:colOff>276225</xdr:colOff>
      <xdr:row>24</xdr:row>
      <xdr:rowOff>114300</xdr:rowOff>
    </xdr:from>
    <xdr:ext cx="3051348" cy="234167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2390775" y="4829175"/>
          <a:ext cx="3051348" cy="23416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These white cells should be left blank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76200</xdr:rowOff>
    </xdr:from>
    <xdr:to>
      <xdr:col>3</xdr:col>
      <xdr:colOff>333375</xdr:colOff>
      <xdr:row>6</xdr:row>
      <xdr:rowOff>123825</xdr:rowOff>
    </xdr:to>
    <xdr:sp macro="" textlink="">
      <xdr:nvSpPr>
        <xdr:cNvPr id="3164" name="AutoShape 1"/>
        <xdr:cNvSpPr>
          <a:spLocks/>
        </xdr:cNvSpPr>
      </xdr:nvSpPr>
      <xdr:spPr bwMode="auto">
        <a:xfrm>
          <a:off x="2114550" y="781050"/>
          <a:ext cx="95250" cy="619125"/>
        </a:xfrm>
        <a:prstGeom prst="rightBrace">
          <a:avLst>
            <a:gd name="adj1" fmla="val 541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420370</xdr:colOff>
      <xdr:row>4</xdr:row>
      <xdr:rowOff>104775</xdr:rowOff>
    </xdr:from>
    <xdr:to>
      <xdr:col>4</xdr:col>
      <xdr:colOff>583445</xdr:colOff>
      <xdr:row>5</xdr:row>
      <xdr:rowOff>104775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1905000" y="1000125"/>
          <a:ext cx="742950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Domestic</a:t>
          </a:r>
        </a:p>
      </xdr:txBody>
    </xdr:sp>
    <xdr:clientData/>
  </xdr:twoCellAnchor>
  <xdr:twoCellAnchor>
    <xdr:from>
      <xdr:col>3</xdr:col>
      <xdr:colOff>238125</xdr:colOff>
      <xdr:row>7</xdr:row>
      <xdr:rowOff>66675</xdr:rowOff>
    </xdr:from>
    <xdr:to>
      <xdr:col>3</xdr:col>
      <xdr:colOff>333375</xdr:colOff>
      <xdr:row>8</xdr:row>
      <xdr:rowOff>152400</xdr:rowOff>
    </xdr:to>
    <xdr:sp macro="" textlink="">
      <xdr:nvSpPr>
        <xdr:cNvPr id="3166" name="AutoShape 3"/>
        <xdr:cNvSpPr>
          <a:spLocks/>
        </xdr:cNvSpPr>
      </xdr:nvSpPr>
      <xdr:spPr bwMode="auto">
        <a:xfrm>
          <a:off x="2114550" y="1533525"/>
          <a:ext cx="95250" cy="276225"/>
        </a:xfrm>
        <a:prstGeom prst="rightBrace">
          <a:avLst>
            <a:gd name="adj1" fmla="val 241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420370</xdr:colOff>
      <xdr:row>7</xdr:row>
      <xdr:rowOff>104775</xdr:rowOff>
    </xdr:from>
    <xdr:to>
      <xdr:col>4</xdr:col>
      <xdr:colOff>485183</xdr:colOff>
      <xdr:row>8</xdr:row>
      <xdr:rowOff>125796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1905000" y="1571625"/>
          <a:ext cx="6667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Foreign</a:t>
          </a:r>
        </a:p>
      </xdr:txBody>
    </xdr:sp>
    <xdr:clientData/>
  </xdr:twoCellAnchor>
  <xdr:twoCellAnchor>
    <xdr:from>
      <xdr:col>7</xdr:col>
      <xdr:colOff>391795</xdr:colOff>
      <xdr:row>18</xdr:row>
      <xdr:rowOff>161924</xdr:rowOff>
    </xdr:from>
    <xdr:to>
      <xdr:col>9</xdr:col>
      <xdr:colOff>606401</xdr:colOff>
      <xdr:row>24</xdr:row>
      <xdr:rowOff>126999</xdr:rowOff>
    </xdr:to>
    <xdr:sp macro="" textlink="">
      <xdr:nvSpPr>
        <xdr:cNvPr id="3077" name="AutoShape 5"/>
        <xdr:cNvSpPr>
          <a:spLocks noChangeArrowheads="1"/>
        </xdr:cNvSpPr>
      </xdr:nvSpPr>
      <xdr:spPr bwMode="auto">
        <a:xfrm>
          <a:off x="4951095" y="3768724"/>
          <a:ext cx="1602105" cy="1108075"/>
        </a:xfrm>
        <a:prstGeom prst="wedgeRectCallout">
          <a:avLst>
            <a:gd name="adj1" fmla="val -57949"/>
            <a:gd name="adj2" fmla="val 8571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amount of fresh oranges (ORA) to purchase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Unit: </a:t>
          </a: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tons/week</a:t>
          </a:r>
        </a:p>
        <a:p>
          <a:pPr algn="l" rtl="0">
            <a:defRPr sz="1000"/>
          </a:pPr>
          <a:r>
            <a:rPr lang="en-US" sz="1200" b="1" i="0" strike="noStrike">
              <a:solidFill>
                <a:srgbClr val="FF0000"/>
              </a:solidFill>
              <a:latin typeface="Arial"/>
              <a:cs typeface="Arial"/>
            </a:rPr>
            <a:t>(Please note that the</a:t>
          </a:r>
        </a:p>
        <a:p>
          <a:pPr algn="l" rtl="0">
            <a:defRPr sz="1000"/>
          </a:pPr>
          <a:r>
            <a:rPr lang="en-US" sz="1200" b="1" i="0" strike="noStrike">
              <a:solidFill>
                <a:srgbClr val="FF0000"/>
              </a:solidFill>
              <a:latin typeface="Arial"/>
              <a:cs typeface="Arial"/>
            </a:rPr>
            <a:t>unit is in tons</a:t>
          </a:r>
          <a:r>
            <a:rPr lang="en-US" sz="1200" b="1" i="0" strike="noStrike" baseline="0">
              <a:solidFill>
                <a:srgbClr val="FF0000"/>
              </a:solidFill>
              <a:latin typeface="Arial"/>
              <a:cs typeface="Arial"/>
            </a:rPr>
            <a:t> per </a:t>
          </a:r>
          <a:r>
            <a:rPr lang="en-US" sz="1200" b="1" i="0" strike="noStrike">
              <a:solidFill>
                <a:srgbClr val="FF0000"/>
              </a:solidFill>
              <a:latin typeface="Arial"/>
              <a:cs typeface="Arial"/>
            </a:rPr>
            <a:t>week </a:t>
          </a:r>
        </a:p>
        <a:p>
          <a:pPr algn="l" rtl="0">
            <a:defRPr sz="1000"/>
          </a:pPr>
          <a:r>
            <a:rPr lang="en-US" sz="1200" b="1" i="0" strike="noStrike">
              <a:solidFill>
                <a:srgbClr val="FF0000"/>
              </a:solidFill>
              <a:latin typeface="Arial"/>
              <a:cs typeface="Arial"/>
            </a:rPr>
            <a:t>and NOT per month)</a:t>
          </a:r>
        </a:p>
      </xdr:txBody>
    </xdr:sp>
    <xdr:clientData/>
  </xdr:twoCellAnchor>
  <xdr:twoCellAnchor>
    <xdr:from>
      <xdr:col>7</xdr:col>
      <xdr:colOff>0</xdr:colOff>
      <xdr:row>30</xdr:row>
      <xdr:rowOff>76200</xdr:rowOff>
    </xdr:from>
    <xdr:to>
      <xdr:col>9</xdr:col>
      <xdr:colOff>621364</xdr:colOff>
      <xdr:row>34</xdr:row>
      <xdr:rowOff>85725</xdr:rowOff>
    </xdr:to>
    <xdr:sp macro="" textlink="">
      <xdr:nvSpPr>
        <xdr:cNvPr id="3078" name="AutoShape 6"/>
        <xdr:cNvSpPr>
          <a:spLocks noChangeArrowheads="1"/>
        </xdr:cNvSpPr>
      </xdr:nvSpPr>
      <xdr:spPr bwMode="auto">
        <a:xfrm>
          <a:off x="4010025" y="5943600"/>
          <a:ext cx="1724025" cy="771525"/>
        </a:xfrm>
        <a:prstGeom prst="wedgeRectCallout">
          <a:avLst>
            <a:gd name="adj1" fmla="val -68231"/>
            <a:gd name="adj2" fmla="val 8086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quantity multiplier when price 2 &lt; real price &lt;= price 3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(Note: quantity multiplier = 0 if real price &gt; price 3)</a:t>
          </a:r>
        </a:p>
      </xdr:txBody>
    </xdr:sp>
    <xdr:clientData/>
  </xdr:twoCellAnchor>
  <xdr:twoCellAnchor>
    <xdr:from>
      <xdr:col>7</xdr:col>
      <xdr:colOff>9525</xdr:colOff>
      <xdr:row>40</xdr:row>
      <xdr:rowOff>9525</xdr:rowOff>
    </xdr:from>
    <xdr:to>
      <xdr:col>8</xdr:col>
      <xdr:colOff>607916</xdr:colOff>
      <xdr:row>42</xdr:row>
      <xdr:rowOff>9525</xdr:rowOff>
    </xdr:to>
    <xdr:sp macro="" textlink="">
      <xdr:nvSpPr>
        <xdr:cNvPr id="3079" name="AutoShape 7"/>
        <xdr:cNvSpPr>
          <a:spLocks noChangeArrowheads="1"/>
        </xdr:cNvSpPr>
      </xdr:nvSpPr>
      <xdr:spPr bwMode="auto">
        <a:xfrm>
          <a:off x="4019550" y="7781925"/>
          <a:ext cx="1085850" cy="381000"/>
        </a:xfrm>
        <a:prstGeom prst="wedgeRectCallout">
          <a:avLst>
            <a:gd name="adj1" fmla="val -135088"/>
            <a:gd name="adj2" fmla="val -8250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prices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(Note Unit: $/lb)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</xdr:colOff>
      <xdr:row>6</xdr:row>
      <xdr:rowOff>95250</xdr:rowOff>
    </xdr:from>
    <xdr:to>
      <xdr:col>10</xdr:col>
      <xdr:colOff>65</xdr:colOff>
      <xdr:row>8</xdr:row>
      <xdr:rowOff>104775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3600450" y="1190625"/>
          <a:ext cx="2276475" cy="390525"/>
        </a:xfrm>
        <a:prstGeom prst="wedgeRectCallout">
          <a:avLst>
            <a:gd name="adj1" fmla="val -128208"/>
            <a:gd name="adj2" fmla="val 14512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capacity: positive number to buy, negative number to sell.</a:t>
          </a:r>
        </a:p>
      </xdr:txBody>
    </xdr:sp>
    <xdr:clientData/>
  </xdr:twoCellAnchor>
  <xdr:twoCellAnchor>
    <xdr:from>
      <xdr:col>6</xdr:col>
      <xdr:colOff>98425</xdr:colOff>
      <xdr:row>45</xdr:row>
      <xdr:rowOff>125730</xdr:rowOff>
    </xdr:from>
    <xdr:to>
      <xdr:col>8</xdr:col>
      <xdr:colOff>200020</xdr:colOff>
      <xdr:row>47</xdr:row>
      <xdr:rowOff>142912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3609975" y="8686800"/>
          <a:ext cx="1828800" cy="390525"/>
        </a:xfrm>
        <a:prstGeom prst="wedgeRectCallout">
          <a:avLst>
            <a:gd name="adj1" fmla="val -97468"/>
            <a:gd name="adj2" fmla="val 98782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615315</xdr:colOff>
      <xdr:row>7</xdr:row>
      <xdr:rowOff>114300</xdr:rowOff>
    </xdr:from>
    <xdr:to>
      <xdr:col>7</xdr:col>
      <xdr:colOff>548061</xdr:colOff>
      <xdr:row>9</xdr:row>
      <xdr:rowOff>104775</xdr:rowOff>
    </xdr:to>
    <xdr:sp macro="" textlink="">
      <xdr:nvSpPr>
        <xdr:cNvPr id="5121" name="AutoShape 1"/>
        <xdr:cNvSpPr>
          <a:spLocks noChangeArrowheads="1"/>
        </xdr:cNvSpPr>
      </xdr:nvSpPr>
      <xdr:spPr bwMode="auto">
        <a:xfrm>
          <a:off x="2628900" y="1400175"/>
          <a:ext cx="1895475" cy="371475"/>
        </a:xfrm>
        <a:prstGeom prst="wedgeRectCallout">
          <a:avLst>
            <a:gd name="adj1" fmla="val -113634"/>
            <a:gd name="adj2" fmla="val 14743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capacity, positive number to buy, negative number to sell</a:t>
          </a:r>
        </a:p>
      </xdr:txBody>
    </xdr:sp>
    <xdr:clientData/>
  </xdr:twoCellAnchor>
  <xdr:twoCellAnchor>
    <xdr:from>
      <xdr:col>6</xdr:col>
      <xdr:colOff>274320</xdr:colOff>
      <xdr:row>45</xdr:row>
      <xdr:rowOff>163830</xdr:rowOff>
    </xdr:from>
    <xdr:to>
      <xdr:col>9</xdr:col>
      <xdr:colOff>1343</xdr:colOff>
      <xdr:row>47</xdr:row>
      <xdr:rowOff>163830</xdr:rowOff>
    </xdr:to>
    <xdr:sp macro="" textlink="">
      <xdr:nvSpPr>
        <xdr:cNvPr id="5122" name="AutoShape 2"/>
        <xdr:cNvSpPr>
          <a:spLocks noChangeArrowheads="1"/>
        </xdr:cNvSpPr>
      </xdr:nvSpPr>
      <xdr:spPr bwMode="auto">
        <a:xfrm>
          <a:off x="3571875" y="8724900"/>
          <a:ext cx="1304925" cy="381000"/>
        </a:xfrm>
        <a:prstGeom prst="wedgeRectCallout">
          <a:avLst>
            <a:gd name="adj1" fmla="val -82486"/>
            <a:gd name="adj2" fmla="val 18500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21</xdr:row>
      <xdr:rowOff>163830</xdr:rowOff>
    </xdr:from>
    <xdr:to>
      <xdr:col>9</xdr:col>
      <xdr:colOff>117534</xdr:colOff>
      <xdr:row>25</xdr:row>
      <xdr:rowOff>66697</xdr:rowOff>
    </xdr:to>
    <xdr:sp macro="" textlink="">
      <xdr:nvSpPr>
        <xdr:cNvPr id="6145" name="AutoShape 1"/>
        <xdr:cNvSpPr>
          <a:spLocks noChangeArrowheads="1"/>
        </xdr:cNvSpPr>
      </xdr:nvSpPr>
      <xdr:spPr bwMode="auto">
        <a:xfrm>
          <a:off x="3524250" y="4314825"/>
          <a:ext cx="1152525" cy="657225"/>
        </a:xfrm>
        <a:prstGeom prst="wedgeRectCallout">
          <a:avLst>
            <a:gd name="adj1" fmla="val -49171"/>
            <a:gd name="adj2" fmla="val 13840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monthly prices for each product in each region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391795</xdr:colOff>
      <xdr:row>6</xdr:row>
      <xdr:rowOff>66675</xdr:rowOff>
    </xdr:from>
    <xdr:to>
      <xdr:col>8</xdr:col>
      <xdr:colOff>88917</xdr:colOff>
      <xdr:row>8</xdr:row>
      <xdr:rowOff>19050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>
          <a:off x="2895600" y="1352550"/>
          <a:ext cx="1695450" cy="333375"/>
        </a:xfrm>
        <a:prstGeom prst="wedgeRectCallout">
          <a:avLst>
            <a:gd name="adj1" fmla="val -57500"/>
            <a:gd name="adj2" fmla="val 18714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</xdr:txBody>
    </xdr:sp>
    <xdr:clientData/>
  </xdr:twoCellAnchor>
  <xdr:twoCellAnchor>
    <xdr:from>
      <xdr:col>7</xdr:col>
      <xdr:colOff>283845</xdr:colOff>
      <xdr:row>15</xdr:row>
      <xdr:rowOff>142875</xdr:rowOff>
    </xdr:from>
    <xdr:to>
      <xdr:col>9</xdr:col>
      <xdr:colOff>350520</xdr:colOff>
      <xdr:row>17</xdr:row>
      <xdr:rowOff>142875</xdr:rowOff>
    </xdr:to>
    <xdr:sp macro="" textlink="">
      <xdr:nvSpPr>
        <xdr:cNvPr id="7170" name="AutoShape 2"/>
        <xdr:cNvSpPr>
          <a:spLocks noChangeArrowheads="1"/>
        </xdr:cNvSpPr>
      </xdr:nvSpPr>
      <xdr:spPr bwMode="auto">
        <a:xfrm>
          <a:off x="4143375" y="3143250"/>
          <a:ext cx="1381125" cy="381000"/>
        </a:xfrm>
        <a:prstGeom prst="wedgeRectCallout">
          <a:avLst>
            <a:gd name="adj1" fmla="val -94116"/>
            <a:gd name="adj2" fmla="val -11500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Make sure each row adds up to 100</a:t>
          </a:r>
        </a:p>
      </xdr:txBody>
    </xdr:sp>
    <xdr:clientData/>
  </xdr:twoCellAnchor>
  <xdr:twoCellAnchor>
    <xdr:from>
      <xdr:col>5</xdr:col>
      <xdr:colOff>79375</xdr:colOff>
      <xdr:row>30</xdr:row>
      <xdr:rowOff>66675</xdr:rowOff>
    </xdr:from>
    <xdr:to>
      <xdr:col>7</xdr:col>
      <xdr:colOff>628634</xdr:colOff>
      <xdr:row>32</xdr:row>
      <xdr:rowOff>180975</xdr:rowOff>
    </xdr:to>
    <xdr:sp macro="" textlink="">
      <xdr:nvSpPr>
        <xdr:cNvPr id="7171" name="AutoShape 3"/>
        <xdr:cNvSpPr>
          <a:spLocks noChangeArrowheads="1"/>
        </xdr:cNvSpPr>
      </xdr:nvSpPr>
      <xdr:spPr bwMode="auto">
        <a:xfrm>
          <a:off x="2571750" y="5934075"/>
          <a:ext cx="1924050" cy="495300"/>
        </a:xfrm>
        <a:prstGeom prst="wedgeRectCallout">
          <a:avLst>
            <a:gd name="adj1" fmla="val -130435"/>
            <a:gd name="adj2" fmla="val 148079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units of cars (positive integer to buy, negative integer to sell)</a:t>
          </a:r>
        </a:p>
      </xdr:txBody>
    </xdr:sp>
    <xdr:clientData/>
  </xdr:twoCellAnchor>
  <xdr:twoCellAnchor>
    <xdr:from>
      <xdr:col>7</xdr:col>
      <xdr:colOff>234950</xdr:colOff>
      <xdr:row>68</xdr:row>
      <xdr:rowOff>161925</xdr:rowOff>
    </xdr:from>
    <xdr:to>
      <xdr:col>9</xdr:col>
      <xdr:colOff>423701</xdr:colOff>
      <xdr:row>70</xdr:row>
      <xdr:rowOff>142875</xdr:rowOff>
    </xdr:to>
    <xdr:sp macro="" textlink="">
      <xdr:nvSpPr>
        <xdr:cNvPr id="7172" name="AutoShape 4"/>
        <xdr:cNvSpPr>
          <a:spLocks noChangeArrowheads="1"/>
        </xdr:cNvSpPr>
      </xdr:nvSpPr>
      <xdr:spPr bwMode="auto">
        <a:xfrm>
          <a:off x="4105275" y="13268325"/>
          <a:ext cx="1476375" cy="361950"/>
        </a:xfrm>
        <a:prstGeom prst="wedgeRectCallout">
          <a:avLst>
            <a:gd name="adj1" fmla="val -76972"/>
            <a:gd name="adj2" fmla="val 84208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Enter a number between 0 and 100 (inclusive)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352425</xdr:colOff>
      <xdr:row>48</xdr:row>
      <xdr:rowOff>38100</xdr:rowOff>
    </xdr:to>
    <xdr:pic>
      <xdr:nvPicPr>
        <xdr:cNvPr id="13333" name="Picture 8" descr="Grov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"/>
          <a:ext cx="12163425" cy="764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7"/>
  <sheetViews>
    <sheetView showGridLines="0" workbookViewId="0"/>
  </sheetViews>
  <sheetFormatPr baseColWidth="10" defaultColWidth="9.1640625" defaultRowHeight="16" x14ac:dyDescent="0.2"/>
  <cols>
    <col min="1" max="5" width="11.5" style="2" customWidth="1"/>
    <col min="6" max="6" width="10" style="2" customWidth="1"/>
    <col min="7" max="7" width="11" style="2" customWidth="1"/>
    <col min="8" max="9" width="11.5" style="2" customWidth="1"/>
    <col min="10" max="10" width="9" style="2" customWidth="1"/>
    <col min="11" max="11" width="10.33203125" style="2" customWidth="1"/>
    <col min="12" max="12" width="9.5" style="2" customWidth="1"/>
    <col min="13" max="256" width="11.5" style="2" customWidth="1"/>
    <col min="257" max="16384" width="9.1640625" style="2"/>
  </cols>
  <sheetData>
    <row r="1" spans="1:23" ht="28" x14ac:dyDescent="0.3">
      <c r="A1" s="73"/>
      <c r="B1" s="158" t="s">
        <v>12</v>
      </c>
      <c r="C1" s="159" t="s">
        <v>0</v>
      </c>
      <c r="D1" s="160"/>
      <c r="E1" s="161"/>
      <c r="F1" s="162"/>
      <c r="G1" s="162"/>
      <c r="H1" s="162"/>
      <c r="I1" s="162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x14ac:dyDescent="0.2">
      <c r="A3" s="73"/>
      <c r="B3" s="74" t="s">
        <v>1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1:23" x14ac:dyDescent="0.2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23" x14ac:dyDescent="0.2">
      <c r="A5" s="73"/>
      <c r="B5" s="95" t="s">
        <v>2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spans="1:23" x14ac:dyDescent="0.2">
      <c r="A6" s="73"/>
      <c r="B6" s="73" t="s">
        <v>294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spans="1:23" x14ac:dyDescent="0.2">
      <c r="A7" s="73"/>
      <c r="B7" s="73" t="s">
        <v>326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spans="1:23" x14ac:dyDescent="0.2">
      <c r="A8" s="73"/>
      <c r="B8" s="73" t="s">
        <v>3</v>
      </c>
      <c r="C8" s="73"/>
      <c r="D8" s="73"/>
      <c r="E8" s="74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spans="1:23" x14ac:dyDescent="0.2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spans="1:23" x14ac:dyDescent="0.2">
      <c r="A10" s="73"/>
      <c r="B10" s="95" t="s">
        <v>4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23" x14ac:dyDescent="0.2">
      <c r="A11" s="73"/>
      <c r="B11" s="96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1:23" x14ac:dyDescent="0.2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spans="1:23" x14ac:dyDescent="0.2">
      <c r="A13" s="73"/>
      <c r="B13" s="73"/>
      <c r="C13" s="73"/>
      <c r="D13" s="73"/>
      <c r="E13" s="73"/>
      <c r="F13" s="73" t="s">
        <v>5</v>
      </c>
      <c r="G13" s="73" t="s">
        <v>327</v>
      </c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spans="1:23" x14ac:dyDescent="0.2">
      <c r="A14" s="73"/>
      <c r="B14" s="73"/>
      <c r="C14" s="73"/>
      <c r="D14" s="73"/>
      <c r="E14" s="73"/>
      <c r="F14" s="73" t="s">
        <v>6</v>
      </c>
      <c r="G14" s="73" t="s">
        <v>7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spans="1:23" x14ac:dyDescent="0.2">
      <c r="A15" s="73"/>
      <c r="B15" s="73"/>
      <c r="C15" s="73"/>
      <c r="D15" s="73"/>
      <c r="E15" s="73"/>
      <c r="F15" s="73" t="s">
        <v>8</v>
      </c>
      <c r="G15" s="73" t="s">
        <v>9</v>
      </c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spans="1:23" x14ac:dyDescent="0.2">
      <c r="A16" s="73"/>
      <c r="B16" s="73"/>
      <c r="C16" s="73"/>
      <c r="D16" s="73"/>
      <c r="E16" s="73"/>
      <c r="F16" s="73" t="s">
        <v>10</v>
      </c>
      <c r="G16" s="73" t="s">
        <v>11</v>
      </c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spans="1:23" x14ac:dyDescent="0.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spans="1:23" ht="17" thickBot="1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spans="1:23" x14ac:dyDescent="0.2">
      <c r="A19" s="73"/>
      <c r="B19" s="73"/>
      <c r="C19" s="73"/>
      <c r="D19" s="73"/>
      <c r="E19" s="73"/>
      <c r="F19" s="139" t="s">
        <v>43</v>
      </c>
      <c r="G19" s="97" t="s">
        <v>19</v>
      </c>
      <c r="H19" s="98"/>
      <c r="I19" s="98"/>
      <c r="J19" s="9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spans="1:23" x14ac:dyDescent="0.2">
      <c r="A20" s="73"/>
      <c r="B20" s="73"/>
      <c r="C20" s="73"/>
      <c r="D20" s="73"/>
      <c r="E20" s="73"/>
      <c r="F20" s="138" t="s">
        <v>13</v>
      </c>
      <c r="G20" s="100" t="s">
        <v>14</v>
      </c>
      <c r="H20" s="100"/>
      <c r="I20" s="100"/>
      <c r="J20" s="101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spans="1:23" x14ac:dyDescent="0.2">
      <c r="A21" s="73"/>
      <c r="B21" s="73"/>
      <c r="C21" s="73"/>
      <c r="D21" s="73"/>
      <c r="E21" s="73"/>
      <c r="F21" s="102" t="s">
        <v>15</v>
      </c>
      <c r="G21" s="100"/>
      <c r="H21" s="100"/>
      <c r="I21" s="100"/>
      <c r="J21" s="101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spans="1:23" x14ac:dyDescent="0.2">
      <c r="A22" s="73"/>
      <c r="B22" s="73"/>
      <c r="C22" s="73"/>
      <c r="D22" s="73"/>
      <c r="E22" s="73"/>
      <c r="F22" s="102" t="s">
        <v>16</v>
      </c>
      <c r="G22" s="100"/>
      <c r="H22" s="100"/>
      <c r="I22" s="100"/>
      <c r="J22" s="101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spans="1:23" x14ac:dyDescent="0.2">
      <c r="A23" s="73"/>
      <c r="B23" s="73"/>
      <c r="C23" s="73"/>
      <c r="D23" s="73"/>
      <c r="E23" s="73"/>
      <c r="F23" s="102" t="s">
        <v>17</v>
      </c>
      <c r="G23" s="100"/>
      <c r="H23" s="100"/>
      <c r="I23" s="100"/>
      <c r="J23" s="101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spans="1:23" x14ac:dyDescent="0.2">
      <c r="A24" s="73"/>
      <c r="B24" s="73"/>
      <c r="C24" s="73"/>
      <c r="D24" s="73"/>
      <c r="E24" s="73"/>
      <c r="F24" s="102" t="s">
        <v>18</v>
      </c>
      <c r="G24" s="100"/>
      <c r="H24" s="100"/>
      <c r="I24" s="103" t="s">
        <v>19</v>
      </c>
      <c r="J24" s="101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spans="1:23" x14ac:dyDescent="0.2">
      <c r="A25" s="73"/>
      <c r="B25" s="73"/>
      <c r="C25" s="73"/>
      <c r="D25" s="73"/>
      <c r="E25" s="73"/>
      <c r="F25" s="138" t="s">
        <v>20</v>
      </c>
      <c r="G25" s="104"/>
      <c r="H25" s="100" t="s">
        <v>21</v>
      </c>
      <c r="I25" s="100"/>
      <c r="J25" s="101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spans="1:23" x14ac:dyDescent="0.2">
      <c r="A26" s="73"/>
      <c r="B26" s="73"/>
      <c r="C26" s="73"/>
      <c r="D26" s="73"/>
      <c r="E26" s="73"/>
      <c r="F26" s="102" t="s">
        <v>22</v>
      </c>
      <c r="G26" s="100"/>
      <c r="H26" s="100"/>
      <c r="I26" s="100"/>
      <c r="J26" s="101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spans="1:23" x14ac:dyDescent="0.2">
      <c r="A27" s="73"/>
      <c r="B27" s="73"/>
      <c r="C27" s="73"/>
      <c r="D27" s="73"/>
      <c r="E27" s="73"/>
      <c r="F27" s="102" t="s">
        <v>23</v>
      </c>
      <c r="G27" s="100"/>
      <c r="H27" s="100"/>
      <c r="I27" s="100"/>
      <c r="J27" s="157" t="s">
        <v>19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spans="1:23" x14ac:dyDescent="0.2">
      <c r="A28" s="73"/>
      <c r="B28" s="73"/>
      <c r="C28" s="73"/>
      <c r="D28" s="73"/>
      <c r="E28" s="73"/>
      <c r="F28" s="138" t="s">
        <v>24</v>
      </c>
      <c r="G28" s="100" t="s">
        <v>44</v>
      </c>
      <c r="H28" s="100"/>
      <c r="I28" s="100"/>
      <c r="J28" s="101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spans="1:23" x14ac:dyDescent="0.2">
      <c r="A29" s="73"/>
      <c r="B29" s="73"/>
      <c r="C29" s="73"/>
      <c r="D29" s="73"/>
      <c r="E29" s="73"/>
      <c r="F29" s="102" t="s">
        <v>300</v>
      </c>
      <c r="G29" s="100"/>
      <c r="H29" s="103"/>
      <c r="I29" s="100"/>
      <c r="J29" s="101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spans="1:23" x14ac:dyDescent="0.2">
      <c r="A30" s="73"/>
      <c r="B30" s="73"/>
      <c r="C30" s="73"/>
      <c r="D30" s="73"/>
      <c r="E30" s="73"/>
      <c r="F30" s="133" t="s">
        <v>19</v>
      </c>
      <c r="G30" s="100"/>
      <c r="H30" s="103"/>
      <c r="I30" s="100"/>
      <c r="J30" s="101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spans="1:23" x14ac:dyDescent="0.2">
      <c r="A31" s="73"/>
      <c r="B31" s="73"/>
      <c r="C31" s="73"/>
      <c r="D31" s="73"/>
      <c r="E31" s="73"/>
      <c r="F31" s="138" t="s">
        <v>26</v>
      </c>
      <c r="G31" s="103" t="s">
        <v>19</v>
      </c>
      <c r="H31" s="100"/>
      <c r="I31" s="100"/>
      <c r="J31" s="101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spans="1:23" x14ac:dyDescent="0.2">
      <c r="A32" s="73"/>
      <c r="B32" s="73"/>
      <c r="C32" s="73"/>
      <c r="D32" s="73"/>
      <c r="E32" s="73"/>
      <c r="F32" s="138" t="s">
        <v>27</v>
      </c>
      <c r="G32" s="100"/>
      <c r="H32" s="100" t="s">
        <v>28</v>
      </c>
      <c r="I32" s="100"/>
      <c r="J32" s="101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23" x14ac:dyDescent="0.2">
      <c r="A33" s="73"/>
      <c r="B33" s="73"/>
      <c r="C33" s="73"/>
      <c r="D33" s="73"/>
      <c r="E33" s="73"/>
      <c r="F33" s="102" t="s">
        <v>29</v>
      </c>
      <c r="G33" s="100"/>
      <c r="H33" s="100"/>
      <c r="I33" s="100"/>
      <c r="J33" s="101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spans="1:23" x14ac:dyDescent="0.2">
      <c r="A34" s="73"/>
      <c r="B34" s="73"/>
      <c r="C34" s="73"/>
      <c r="D34" s="73"/>
      <c r="E34" s="73"/>
      <c r="F34" s="102" t="s">
        <v>241</v>
      </c>
      <c r="G34" s="100"/>
      <c r="H34" s="100"/>
      <c r="I34" s="100"/>
      <c r="J34" s="101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</row>
    <row r="35" spans="1:23" x14ac:dyDescent="0.2">
      <c r="A35" s="73"/>
      <c r="B35" s="73"/>
      <c r="C35" s="73"/>
      <c r="D35" s="73"/>
      <c r="E35" s="73"/>
      <c r="F35" s="102" t="s">
        <v>242</v>
      </c>
      <c r="G35" s="100"/>
      <c r="H35" s="100"/>
      <c r="I35" s="100"/>
      <c r="J35" s="101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</row>
    <row r="36" spans="1:23" ht="17" thickBot="1" x14ac:dyDescent="0.25">
      <c r="A36" s="73"/>
      <c r="B36" s="95"/>
      <c r="C36" s="73"/>
      <c r="D36" s="73"/>
      <c r="E36" s="73"/>
      <c r="F36" s="102" t="s">
        <v>243</v>
      </c>
      <c r="G36" s="100"/>
      <c r="H36" s="100"/>
      <c r="I36" s="103" t="s">
        <v>19</v>
      </c>
      <c r="J36" s="101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</row>
    <row r="37" spans="1:23" x14ac:dyDescent="0.2">
      <c r="A37" s="73"/>
      <c r="B37" s="95" t="s">
        <v>31</v>
      </c>
      <c r="C37" s="73"/>
      <c r="D37" s="73"/>
      <c r="E37" s="73"/>
      <c r="F37" s="98"/>
      <c r="G37" s="98"/>
      <c r="H37" s="98"/>
      <c r="I37" s="98"/>
      <c r="J37" s="105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</row>
    <row r="38" spans="1:23" x14ac:dyDescent="0.2">
      <c r="A38" s="73"/>
      <c r="B38" s="73" t="s">
        <v>32</v>
      </c>
      <c r="C38" s="73"/>
      <c r="D38" s="73"/>
      <c r="E38" s="73"/>
      <c r="F38" s="102"/>
      <c r="G38" s="100"/>
      <c r="H38" s="100"/>
      <c r="I38" s="100"/>
      <c r="J38" s="100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 t="s">
        <v>33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 t="s">
        <v>34</v>
      </c>
      <c r="C40" s="73"/>
      <c r="D40" s="73"/>
      <c r="E40" s="73"/>
      <c r="F40" s="73"/>
      <c r="G40" s="100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73"/>
      <c r="B41" s="73" t="s">
        <v>318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</row>
    <row r="42" spans="1:23" x14ac:dyDescent="0.2">
      <c r="A42" s="73"/>
      <c r="B42" s="73" t="s">
        <v>35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</row>
    <row r="43" spans="1:23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</row>
    <row r="44" spans="1:23" x14ac:dyDescent="0.2">
      <c r="A44" s="73"/>
      <c r="B44" s="95" t="s">
        <v>36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</row>
    <row r="45" spans="1:23" x14ac:dyDescent="0.2">
      <c r="A45" s="73"/>
      <c r="B45" s="73" t="s">
        <v>328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</row>
    <row r="46" spans="1:23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</row>
    <row r="47" spans="1:23" x14ac:dyDescent="0.2">
      <c r="A47" s="73"/>
      <c r="B47" s="95" t="s">
        <v>37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</row>
    <row r="48" spans="1:23" x14ac:dyDescent="0.2">
      <c r="A48" s="73"/>
      <c r="B48" s="73" t="s">
        <v>38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</row>
    <row r="49" spans="1:23" x14ac:dyDescent="0.2">
      <c r="A49" s="73"/>
      <c r="B49" s="73" t="s">
        <v>39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</row>
    <row r="50" spans="1:23" x14ac:dyDescent="0.2">
      <c r="A50" s="73"/>
      <c r="B50" s="73" t="s">
        <v>397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</row>
    <row r="51" spans="1:23" x14ac:dyDescent="0.2">
      <c r="A51" s="73"/>
      <c r="B51" s="73" t="s">
        <v>398</v>
      </c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</row>
    <row r="52" spans="1:23" x14ac:dyDescent="0.2">
      <c r="A52" s="73"/>
      <c r="B52" s="73" t="s">
        <v>40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</row>
    <row r="53" spans="1:23" x14ac:dyDescent="0.2">
      <c r="A53" s="73"/>
      <c r="B53" s="73" t="s">
        <v>41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</row>
    <row r="54" spans="1:23" x14ac:dyDescent="0.2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</row>
    <row r="55" spans="1:23" x14ac:dyDescent="0.2">
      <c r="A55" s="73"/>
      <c r="B55" s="73"/>
      <c r="C55" s="73"/>
      <c r="D55" s="73"/>
      <c r="E55" s="95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</row>
    <row r="56" spans="1:23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</row>
    <row r="57" spans="1:23" x14ac:dyDescent="0.2">
      <c r="A57" s="73"/>
      <c r="B57" s="73"/>
      <c r="C57" s="73"/>
      <c r="D57" s="73"/>
      <c r="E57" s="73"/>
      <c r="F57" s="95" t="s">
        <v>42</v>
      </c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</row>
    <row r="58" spans="1:23" x14ac:dyDescent="0.2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</row>
    <row r="59" spans="1:23" x14ac:dyDescent="0.2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</row>
    <row r="60" spans="1:23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</row>
    <row r="61" spans="1:23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</row>
    <row r="62" spans="1:23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</row>
    <row r="63" spans="1:23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</row>
    <row r="64" spans="1:23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</row>
    <row r="65" spans="1:23" x14ac:dyDescent="0.2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</row>
    <row r="66" spans="1:23" x14ac:dyDescent="0.2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</row>
    <row r="67" spans="1:23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</row>
    <row r="68" spans="1:23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</row>
    <row r="69" spans="1:23" x14ac:dyDescent="0.2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</row>
    <row r="70" spans="1:23" x14ac:dyDescent="0.2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</row>
    <row r="71" spans="1:23" x14ac:dyDescent="0.2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</row>
    <row r="72" spans="1:23" x14ac:dyDescent="0.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</row>
    <row r="73" spans="1:23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</row>
    <row r="74" spans="1:23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</row>
    <row r="75" spans="1:23" x14ac:dyDescent="0.2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</row>
    <row r="76" spans="1:23" x14ac:dyDescent="0.2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</row>
    <row r="77" spans="1:23" x14ac:dyDescent="0.2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</row>
    <row r="78" spans="1:23" x14ac:dyDescent="0.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</row>
    <row r="79" spans="1:23" x14ac:dyDescent="0.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</row>
    <row r="80" spans="1:23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</row>
    <row r="81" spans="1:23" x14ac:dyDescent="0.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</row>
    <row r="82" spans="1:23" x14ac:dyDescent="0.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</row>
    <row r="83" spans="1:23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</row>
    <row r="84" spans="1:23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</row>
    <row r="85" spans="1:23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</row>
    <row r="86" spans="1:23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</row>
    <row r="87" spans="1:23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</row>
    <row r="88" spans="1:23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</row>
    <row r="89" spans="1:23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</row>
    <row r="90" spans="1:23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</row>
    <row r="91" spans="1:23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</row>
    <row r="92" spans="1:23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</row>
    <row r="93" spans="1:23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</row>
    <row r="94" spans="1:23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</row>
    <row r="95" spans="1:23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</row>
    <row r="96" spans="1:23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</row>
    <row r="97" spans="1:23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</row>
    <row r="98" spans="1:23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</row>
    <row r="99" spans="1:23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</row>
    <row r="100" spans="1:23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</row>
    <row r="101" spans="1:23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</row>
    <row r="102" spans="1:23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</row>
    <row r="103" spans="1:23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</row>
    <row r="104" spans="1:23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</row>
    <row r="105" spans="1:23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</row>
    <row r="106" spans="1:23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</row>
    <row r="107" spans="1:23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</row>
  </sheetData>
  <phoneticPr fontId="0" type="noConversion"/>
  <hyperlinks>
    <hyperlink ref="F20" location="Grove!A1" display="Grove:"/>
    <hyperlink ref="F25" location="'Processing Plant'!A1" display="Processing plant:"/>
    <hyperlink ref="F28" location="Storage!A1" display="Storage:"/>
    <hyperlink ref="F31" location="Market!A1" display="Market:"/>
    <hyperlink ref="F32" location="Transportation!A1" display="Transportation:"/>
    <hyperlink ref="I24" location="Grove!A1" display="details"/>
    <hyperlink ref="J27" location="'Processing Plant'!A1" display="details"/>
    <hyperlink ref="G31" location="Market!A1" display="details"/>
    <hyperlink ref="I36" location="Transportation!A1" display="details"/>
    <hyperlink ref="G19" location="Futures!A1" display="details"/>
    <hyperlink ref="F19" location="Futures!A1" display="Futures: "/>
    <hyperlink ref="F30" location="Storage!A1" display="details"/>
  </hyperlinks>
  <pageMargins left="0.75" right="0.75" top="1" bottom="1" header="0.5" footer="0.5"/>
  <pageSetup scale="85" orientation="portrait"/>
  <headerFooter alignWithMargins="0"/>
  <rowBreaks count="1" manualBreakCount="1">
    <brk id="43" max="10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pageSetUpPr fitToPage="1"/>
  </sheetPr>
  <dimension ref="A1:T1"/>
  <sheetViews>
    <sheetView showGridLines="0" workbookViewId="0">
      <selection sqref="A1:T1"/>
    </sheetView>
  </sheetViews>
  <sheetFormatPr baseColWidth="10" defaultColWidth="8.83203125" defaultRowHeight="13" x14ac:dyDescent="0.15"/>
  <sheetData>
    <row r="1" spans="1:20" ht="28.5" customHeight="1" x14ac:dyDescent="0.15">
      <c r="A1" s="211" t="s">
        <v>297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</row>
  </sheetData>
  <mergeCells count="1">
    <mergeCell ref="A1:T1"/>
  </mergeCells>
  <phoneticPr fontId="0" type="noConversion"/>
  <pageMargins left="0.75" right="0.75" top="1" bottom="1" header="0.5" footer="0.5"/>
  <pageSetup scale="64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pageSetUpPr fitToPage="1"/>
  </sheetPr>
  <dimension ref="A1:T1"/>
  <sheetViews>
    <sheetView showGridLines="0" workbookViewId="0">
      <selection sqref="A1:T1"/>
    </sheetView>
  </sheetViews>
  <sheetFormatPr baseColWidth="10" defaultColWidth="8.83203125" defaultRowHeight="13" x14ac:dyDescent="0.15"/>
  <sheetData>
    <row r="1" spans="1:20" ht="29.25" customHeight="1" x14ac:dyDescent="0.15">
      <c r="A1" s="211" t="s">
        <v>296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</row>
  </sheetData>
  <mergeCells count="1">
    <mergeCell ref="A1:T1"/>
  </mergeCells>
  <phoneticPr fontId="0" type="noConversion"/>
  <pageMargins left="0.75" right="0.75" top="1" bottom="1" header="0.5" footer="0.5"/>
  <pageSetup scale="64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pageSetUpPr fitToPage="1"/>
  </sheetPr>
  <dimension ref="A1:T1"/>
  <sheetViews>
    <sheetView showGridLines="0" workbookViewId="0">
      <selection sqref="A1:T1"/>
    </sheetView>
  </sheetViews>
  <sheetFormatPr baseColWidth="10" defaultColWidth="8.83203125" defaultRowHeight="13" x14ac:dyDescent="0.15"/>
  <sheetData>
    <row r="1" spans="1:20" ht="30" customHeight="1" x14ac:dyDescent="0.15">
      <c r="A1" s="211" t="s">
        <v>298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</row>
  </sheetData>
  <mergeCells count="1">
    <mergeCell ref="A1:T1"/>
  </mergeCells>
  <phoneticPr fontId="0" type="noConversion"/>
  <pageMargins left="0.75" right="0.75" top="1" bottom="1" header="0.5" footer="0.5"/>
  <pageSetup scale="64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L120"/>
  <sheetViews>
    <sheetView topLeftCell="A10" workbookViewId="0">
      <selection activeCell="A2" sqref="A2"/>
    </sheetView>
  </sheetViews>
  <sheetFormatPr baseColWidth="10" defaultColWidth="8.83203125" defaultRowHeight="13" x14ac:dyDescent="0.15"/>
  <cols>
    <col min="6" max="6" width="2.83203125" customWidth="1"/>
    <col min="7" max="7" width="10" bestFit="1" customWidth="1"/>
    <col min="12" max="12" width="15.6640625" customWidth="1"/>
  </cols>
  <sheetData>
    <row r="1" spans="1:12" ht="41.25" customHeight="1" x14ac:dyDescent="0.15">
      <c r="A1" s="212" t="s">
        <v>396</v>
      </c>
      <c r="B1" s="212"/>
      <c r="C1" s="212"/>
      <c r="D1" s="212"/>
      <c r="E1" s="212"/>
      <c r="L1" s="166"/>
    </row>
    <row r="2" spans="1:12" x14ac:dyDescent="0.15">
      <c r="L2" s="166"/>
    </row>
    <row r="3" spans="1:12" x14ac:dyDescent="0.15">
      <c r="G3" s="167" t="s">
        <v>360</v>
      </c>
      <c r="L3" s="166"/>
    </row>
    <row r="4" spans="1:12" x14ac:dyDescent="0.15">
      <c r="G4" s="168" t="s">
        <v>361</v>
      </c>
      <c r="L4" s="166"/>
    </row>
    <row r="5" spans="1:12" ht="14" thickBot="1" x14ac:dyDescent="0.2">
      <c r="G5" s="169" t="s">
        <v>362</v>
      </c>
      <c r="L5" s="166"/>
    </row>
    <row r="6" spans="1:12" x14ac:dyDescent="0.15">
      <c r="F6" t="s">
        <v>282</v>
      </c>
      <c r="G6" t="s">
        <v>124</v>
      </c>
      <c r="H6" s="170">
        <v>2000</v>
      </c>
      <c r="L6" s="166"/>
    </row>
    <row r="7" spans="1:12" ht="14" thickBot="1" x14ac:dyDescent="0.2">
      <c r="F7" t="s">
        <v>282</v>
      </c>
      <c r="G7" t="s">
        <v>125</v>
      </c>
      <c r="H7" s="171">
        <v>1000</v>
      </c>
      <c r="L7" s="166"/>
    </row>
    <row r="8" spans="1:12" x14ac:dyDescent="0.15">
      <c r="L8" s="166"/>
    </row>
    <row r="9" spans="1:12" ht="14" thickBot="1" x14ac:dyDescent="0.2">
      <c r="G9" s="169" t="s">
        <v>363</v>
      </c>
      <c r="L9" s="166"/>
    </row>
    <row r="10" spans="1:12" ht="14" thickBot="1" x14ac:dyDescent="0.2">
      <c r="F10" t="s">
        <v>282</v>
      </c>
      <c r="G10" s="172">
        <v>0.05</v>
      </c>
      <c r="L10" s="166"/>
    </row>
    <row r="11" spans="1:12" x14ac:dyDescent="0.15">
      <c r="L11" s="166"/>
    </row>
    <row r="12" spans="1:12" x14ac:dyDescent="0.15">
      <c r="G12" s="168" t="s">
        <v>364</v>
      </c>
      <c r="L12" s="166"/>
    </row>
    <row r="13" spans="1:12" ht="14" thickBot="1" x14ac:dyDescent="0.2">
      <c r="G13" t="s">
        <v>365</v>
      </c>
      <c r="L13" s="166"/>
    </row>
    <row r="14" spans="1:12" ht="14" thickBot="1" x14ac:dyDescent="0.2">
      <c r="F14" t="s">
        <v>282</v>
      </c>
      <c r="G14" s="173">
        <v>60</v>
      </c>
      <c r="L14" s="166"/>
    </row>
    <row r="15" spans="1:12" x14ac:dyDescent="0.15">
      <c r="L15" s="166"/>
    </row>
    <row r="16" spans="1:12" ht="14" thickBot="1" x14ac:dyDescent="0.2">
      <c r="G16" t="s">
        <v>366</v>
      </c>
      <c r="L16" s="166"/>
    </row>
    <row r="17" spans="6:12" ht="14" thickBot="1" x14ac:dyDescent="0.2">
      <c r="F17" t="s">
        <v>282</v>
      </c>
      <c r="G17" s="173">
        <v>650</v>
      </c>
      <c r="L17" s="166"/>
    </row>
    <row r="18" spans="6:12" x14ac:dyDescent="0.15">
      <c r="L18" s="166"/>
    </row>
    <row r="19" spans="6:12" x14ac:dyDescent="0.15">
      <c r="G19" s="168" t="s">
        <v>367</v>
      </c>
      <c r="L19" s="166"/>
    </row>
    <row r="20" spans="6:12" x14ac:dyDescent="0.15">
      <c r="G20" s="174" t="s">
        <v>368</v>
      </c>
      <c r="L20" s="166"/>
    </row>
    <row r="21" spans="6:12" ht="14" thickBot="1" x14ac:dyDescent="0.2">
      <c r="G21" t="s">
        <v>369</v>
      </c>
      <c r="L21" s="166"/>
    </row>
    <row r="22" spans="6:12" ht="14" thickBot="1" x14ac:dyDescent="0.2">
      <c r="F22" t="s">
        <v>282</v>
      </c>
      <c r="G22" s="173">
        <v>0.22</v>
      </c>
      <c r="L22" s="166"/>
    </row>
    <row r="23" spans="6:12" x14ac:dyDescent="0.15">
      <c r="L23" s="166"/>
    </row>
    <row r="24" spans="6:12" x14ac:dyDescent="0.15">
      <c r="G24" s="174" t="s">
        <v>370</v>
      </c>
      <c r="L24" s="166"/>
    </row>
    <row r="25" spans="6:12" ht="14" thickBot="1" x14ac:dyDescent="0.2">
      <c r="G25" t="s">
        <v>371</v>
      </c>
      <c r="L25" s="166"/>
    </row>
    <row r="26" spans="6:12" ht="14" thickBot="1" x14ac:dyDescent="0.2">
      <c r="F26" t="s">
        <v>282</v>
      </c>
      <c r="G26" s="173">
        <v>10</v>
      </c>
      <c r="L26" s="166"/>
    </row>
    <row r="27" spans="6:12" ht="14" thickBot="1" x14ac:dyDescent="0.2">
      <c r="G27" t="s">
        <v>372</v>
      </c>
      <c r="L27" s="166"/>
    </row>
    <row r="28" spans="6:12" ht="14" thickBot="1" x14ac:dyDescent="0.2">
      <c r="F28" t="s">
        <v>282</v>
      </c>
      <c r="G28" s="173">
        <v>36</v>
      </c>
      <c r="L28" s="166"/>
    </row>
    <row r="29" spans="6:12" ht="14" thickBot="1" x14ac:dyDescent="0.2">
      <c r="G29" t="s">
        <v>373</v>
      </c>
      <c r="L29" s="166"/>
    </row>
    <row r="30" spans="6:12" ht="14" thickBot="1" x14ac:dyDescent="0.2">
      <c r="F30" t="s">
        <v>282</v>
      </c>
      <c r="G30" s="173">
        <v>30</v>
      </c>
      <c r="L30" s="166"/>
    </row>
    <row r="31" spans="6:12" ht="14" thickBot="1" x14ac:dyDescent="0.2">
      <c r="G31" t="s">
        <v>374</v>
      </c>
      <c r="L31" s="166"/>
    </row>
    <row r="32" spans="6:12" ht="14" thickBot="1" x14ac:dyDescent="0.2">
      <c r="F32" t="s">
        <v>282</v>
      </c>
      <c r="G32" s="173">
        <v>0.65</v>
      </c>
      <c r="L32" s="166"/>
    </row>
    <row r="33" spans="6:12" ht="14" thickBot="1" x14ac:dyDescent="0.2">
      <c r="G33" t="s">
        <v>375</v>
      </c>
      <c r="L33" s="166"/>
    </row>
    <row r="34" spans="6:12" x14ac:dyDescent="0.15">
      <c r="F34" t="s">
        <v>282</v>
      </c>
      <c r="G34" t="s">
        <v>376</v>
      </c>
      <c r="H34" s="175">
        <v>0.3</v>
      </c>
      <c r="L34" s="166"/>
    </row>
    <row r="35" spans="6:12" ht="14" thickBot="1" x14ac:dyDescent="0.2">
      <c r="F35" t="s">
        <v>282</v>
      </c>
      <c r="G35" t="s">
        <v>377</v>
      </c>
      <c r="H35" s="176">
        <v>0.09</v>
      </c>
      <c r="L35" s="166"/>
    </row>
    <row r="36" spans="6:12" x14ac:dyDescent="0.15">
      <c r="L36" s="166"/>
    </row>
    <row r="37" spans="6:12" x14ac:dyDescent="0.15">
      <c r="G37" s="174" t="s">
        <v>378</v>
      </c>
      <c r="L37" s="166"/>
    </row>
    <row r="38" spans="6:12" ht="14" thickBot="1" x14ac:dyDescent="0.2">
      <c r="G38" t="s">
        <v>379</v>
      </c>
      <c r="L38" s="166"/>
    </row>
    <row r="39" spans="6:12" ht="14" thickBot="1" x14ac:dyDescent="0.2">
      <c r="F39" t="s">
        <v>282</v>
      </c>
      <c r="G39" s="173">
        <v>1.2</v>
      </c>
      <c r="L39" s="166"/>
    </row>
    <row r="40" spans="6:12" x14ac:dyDescent="0.15">
      <c r="L40" s="166"/>
    </row>
    <row r="41" spans="6:12" x14ac:dyDescent="0.15">
      <c r="G41" s="168" t="s">
        <v>380</v>
      </c>
      <c r="L41" s="166"/>
    </row>
    <row r="42" spans="6:12" ht="14" thickBot="1" x14ac:dyDescent="0.2">
      <c r="G42" t="s">
        <v>381</v>
      </c>
      <c r="L42" s="166"/>
    </row>
    <row r="43" spans="6:12" ht="14" thickBot="1" x14ac:dyDescent="0.2">
      <c r="F43" t="s">
        <v>282</v>
      </c>
      <c r="G43" s="177">
        <v>12000000</v>
      </c>
      <c r="L43" s="166"/>
    </row>
    <row r="44" spans="6:12" ht="14" thickBot="1" x14ac:dyDescent="0.2">
      <c r="G44" t="s">
        <v>382</v>
      </c>
      <c r="L44" s="166"/>
    </row>
    <row r="45" spans="6:12" ht="14" thickBot="1" x14ac:dyDescent="0.2">
      <c r="F45" t="s">
        <v>282</v>
      </c>
      <c r="G45" s="177">
        <v>8000</v>
      </c>
      <c r="L45" s="166"/>
    </row>
    <row r="46" spans="6:12" ht="14" thickBot="1" x14ac:dyDescent="0.2">
      <c r="G46" t="s">
        <v>383</v>
      </c>
      <c r="L46" s="166"/>
    </row>
    <row r="47" spans="6:12" ht="14" thickBot="1" x14ac:dyDescent="0.2">
      <c r="F47" t="s">
        <v>282</v>
      </c>
      <c r="G47" s="177">
        <v>8000000</v>
      </c>
      <c r="H47" s="178" t="s">
        <v>384</v>
      </c>
      <c r="I47" s="177">
        <v>2500</v>
      </c>
      <c r="J47" t="s">
        <v>385</v>
      </c>
      <c r="L47" s="166"/>
    </row>
    <row r="48" spans="6:12" ht="14" thickBot="1" x14ac:dyDescent="0.2">
      <c r="G48" t="s">
        <v>386</v>
      </c>
      <c r="L48" s="166"/>
    </row>
    <row r="49" spans="6:12" ht="14" thickBot="1" x14ac:dyDescent="0.2">
      <c r="F49" t="s">
        <v>282</v>
      </c>
      <c r="G49" s="177">
        <v>9000000</v>
      </c>
      <c r="L49" s="166"/>
    </row>
    <row r="50" spans="6:12" ht="14" thickBot="1" x14ac:dyDescent="0.2">
      <c r="G50" t="s">
        <v>387</v>
      </c>
      <c r="H50" s="179"/>
      <c r="I50" s="179"/>
      <c r="J50" s="179"/>
      <c r="K50" s="179"/>
      <c r="L50" s="166"/>
    </row>
    <row r="51" spans="6:12" ht="14" thickBot="1" x14ac:dyDescent="0.2">
      <c r="F51" t="s">
        <v>282</v>
      </c>
      <c r="G51" s="177">
        <v>6000</v>
      </c>
      <c r="H51" s="179"/>
      <c r="I51" s="179"/>
      <c r="J51" s="179"/>
      <c r="K51" s="179"/>
      <c r="L51" s="166"/>
    </row>
    <row r="52" spans="6:12" ht="14" thickBot="1" x14ac:dyDescent="0.2">
      <c r="G52" t="s">
        <v>388</v>
      </c>
      <c r="L52" s="166"/>
    </row>
    <row r="53" spans="6:12" ht="14" thickBot="1" x14ac:dyDescent="0.2">
      <c r="F53" t="s">
        <v>282</v>
      </c>
      <c r="G53" s="177">
        <v>7500000</v>
      </c>
      <c r="H53" s="178" t="s">
        <v>384</v>
      </c>
      <c r="I53" s="177">
        <v>650</v>
      </c>
      <c r="J53" t="s">
        <v>385</v>
      </c>
      <c r="L53" s="166"/>
    </row>
    <row r="54" spans="6:12" ht="14" thickBot="1" x14ac:dyDescent="0.2">
      <c r="G54" t="s">
        <v>389</v>
      </c>
      <c r="L54" s="166"/>
    </row>
    <row r="55" spans="6:12" ht="14" thickBot="1" x14ac:dyDescent="0.2">
      <c r="F55" t="s">
        <v>282</v>
      </c>
      <c r="G55" s="177">
        <v>100000</v>
      </c>
      <c r="L55" s="166"/>
    </row>
    <row r="56" spans="6:12" ht="14" thickBot="1" x14ac:dyDescent="0.2">
      <c r="G56" t="s">
        <v>390</v>
      </c>
      <c r="L56" s="166"/>
    </row>
    <row r="57" spans="6:12" ht="14" thickBot="1" x14ac:dyDescent="0.2">
      <c r="F57" t="s">
        <v>282</v>
      </c>
      <c r="G57" s="173">
        <v>70</v>
      </c>
      <c r="L57" s="166"/>
    </row>
    <row r="58" spans="6:12" ht="14" thickBot="1" x14ac:dyDescent="0.2">
      <c r="G58" t="s">
        <v>391</v>
      </c>
      <c r="L58" s="166"/>
    </row>
    <row r="59" spans="6:12" ht="14" thickBot="1" x14ac:dyDescent="0.2">
      <c r="F59" t="s">
        <v>282</v>
      </c>
      <c r="G59" s="173">
        <v>60</v>
      </c>
      <c r="L59" s="166"/>
    </row>
    <row r="60" spans="6:12" ht="14" thickBot="1" x14ac:dyDescent="0.2">
      <c r="G60" t="s">
        <v>392</v>
      </c>
      <c r="L60" s="166"/>
    </row>
    <row r="61" spans="6:12" ht="14" thickBot="1" x14ac:dyDescent="0.2">
      <c r="F61" t="s">
        <v>282</v>
      </c>
      <c r="G61" s="173">
        <v>80</v>
      </c>
      <c r="L61" s="166"/>
    </row>
    <row r="62" spans="6:12" x14ac:dyDescent="0.15">
      <c r="L62" s="166"/>
    </row>
    <row r="63" spans="6:12" x14ac:dyDescent="0.15">
      <c r="L63" s="166"/>
    </row>
    <row r="64" spans="6:12" x14ac:dyDescent="0.15">
      <c r="L64" s="166"/>
    </row>
    <row r="65" spans="12:12" x14ac:dyDescent="0.15">
      <c r="L65" s="166"/>
    </row>
    <row r="66" spans="12:12" x14ac:dyDescent="0.15">
      <c r="L66" s="166"/>
    </row>
    <row r="67" spans="12:12" x14ac:dyDescent="0.15">
      <c r="L67" s="166"/>
    </row>
    <row r="68" spans="12:12" x14ac:dyDescent="0.15">
      <c r="L68" s="166"/>
    </row>
    <row r="69" spans="12:12" x14ac:dyDescent="0.15">
      <c r="L69" s="166"/>
    </row>
    <row r="70" spans="12:12" x14ac:dyDescent="0.15">
      <c r="L70" s="166"/>
    </row>
    <row r="71" spans="12:12" x14ac:dyDescent="0.15">
      <c r="L71" s="166"/>
    </row>
    <row r="72" spans="12:12" x14ac:dyDescent="0.15">
      <c r="L72" s="166"/>
    </row>
    <row r="73" spans="12:12" x14ac:dyDescent="0.15">
      <c r="L73" s="166"/>
    </row>
    <row r="74" spans="12:12" x14ac:dyDescent="0.15">
      <c r="L74" s="166"/>
    </row>
    <row r="75" spans="12:12" x14ac:dyDescent="0.15">
      <c r="L75" s="166"/>
    </row>
    <row r="76" spans="12:12" x14ac:dyDescent="0.15">
      <c r="L76" s="166"/>
    </row>
    <row r="77" spans="12:12" x14ac:dyDescent="0.15">
      <c r="L77" s="166"/>
    </row>
    <row r="78" spans="12:12" x14ac:dyDescent="0.15">
      <c r="L78" s="166"/>
    </row>
    <row r="79" spans="12:12" x14ac:dyDescent="0.15">
      <c r="L79" s="166"/>
    </row>
    <row r="80" spans="12:12" x14ac:dyDescent="0.15">
      <c r="L80" s="166"/>
    </row>
    <row r="81" spans="12:12" x14ac:dyDescent="0.15">
      <c r="L81" s="166"/>
    </row>
    <row r="82" spans="12:12" x14ac:dyDescent="0.15">
      <c r="L82" s="166"/>
    </row>
    <row r="83" spans="12:12" x14ac:dyDescent="0.15">
      <c r="L83" s="166"/>
    </row>
    <row r="84" spans="12:12" x14ac:dyDescent="0.15">
      <c r="L84" s="166"/>
    </row>
    <row r="85" spans="12:12" x14ac:dyDescent="0.15">
      <c r="L85" s="166"/>
    </row>
    <row r="86" spans="12:12" x14ac:dyDescent="0.15">
      <c r="L86" s="166"/>
    </row>
    <row r="87" spans="12:12" x14ac:dyDescent="0.15">
      <c r="L87" s="166"/>
    </row>
    <row r="88" spans="12:12" x14ac:dyDescent="0.15">
      <c r="L88" s="166"/>
    </row>
    <row r="89" spans="12:12" x14ac:dyDescent="0.15">
      <c r="L89" s="166"/>
    </row>
    <row r="90" spans="12:12" x14ac:dyDescent="0.15">
      <c r="L90" s="166"/>
    </row>
    <row r="91" spans="12:12" x14ac:dyDescent="0.15">
      <c r="L91" s="166"/>
    </row>
    <row r="92" spans="12:12" x14ac:dyDescent="0.15">
      <c r="L92" s="166"/>
    </row>
    <row r="93" spans="12:12" x14ac:dyDescent="0.15">
      <c r="L93" s="166"/>
    </row>
    <row r="94" spans="12:12" x14ac:dyDescent="0.15">
      <c r="L94" s="166"/>
    </row>
    <row r="95" spans="12:12" x14ac:dyDescent="0.15">
      <c r="L95" s="166"/>
    </row>
    <row r="96" spans="12:12" x14ac:dyDescent="0.15">
      <c r="L96" s="166"/>
    </row>
    <row r="97" spans="12:12" x14ac:dyDescent="0.15">
      <c r="L97" s="166"/>
    </row>
    <row r="98" spans="12:12" x14ac:dyDescent="0.15">
      <c r="L98" s="166"/>
    </row>
    <row r="99" spans="12:12" x14ac:dyDescent="0.15">
      <c r="L99" s="166"/>
    </row>
    <row r="100" spans="12:12" x14ac:dyDescent="0.15">
      <c r="L100" s="166"/>
    </row>
    <row r="101" spans="12:12" x14ac:dyDescent="0.15">
      <c r="L101" s="166"/>
    </row>
    <row r="102" spans="12:12" x14ac:dyDescent="0.15">
      <c r="L102" s="166"/>
    </row>
    <row r="103" spans="12:12" x14ac:dyDescent="0.15">
      <c r="L103" s="166"/>
    </row>
    <row r="104" spans="12:12" x14ac:dyDescent="0.15">
      <c r="L104" s="166"/>
    </row>
    <row r="105" spans="12:12" x14ac:dyDescent="0.15">
      <c r="L105" s="166"/>
    </row>
    <row r="106" spans="12:12" x14ac:dyDescent="0.15">
      <c r="L106" s="166"/>
    </row>
    <row r="107" spans="12:12" x14ac:dyDescent="0.15">
      <c r="L107" s="166"/>
    </row>
    <row r="108" spans="12:12" x14ac:dyDescent="0.15">
      <c r="L108" s="166"/>
    </row>
    <row r="109" spans="12:12" x14ac:dyDescent="0.15">
      <c r="L109" s="166"/>
    </row>
    <row r="110" spans="12:12" x14ac:dyDescent="0.15">
      <c r="L110" s="166"/>
    </row>
    <row r="111" spans="12:12" x14ac:dyDescent="0.15">
      <c r="L111" s="166"/>
    </row>
    <row r="112" spans="12:12" x14ac:dyDescent="0.15">
      <c r="L112" s="166"/>
    </row>
    <row r="113" spans="12:12" x14ac:dyDescent="0.15">
      <c r="L113" s="166"/>
    </row>
    <row r="114" spans="12:12" x14ac:dyDescent="0.15">
      <c r="L114" s="166"/>
    </row>
    <row r="115" spans="12:12" x14ac:dyDescent="0.15">
      <c r="L115" s="166"/>
    </row>
    <row r="116" spans="12:12" x14ac:dyDescent="0.15">
      <c r="L116" s="166"/>
    </row>
    <row r="117" spans="12:12" x14ac:dyDescent="0.15">
      <c r="L117" s="166"/>
    </row>
    <row r="118" spans="12:12" x14ac:dyDescent="0.15">
      <c r="L118" s="166"/>
    </row>
    <row r="119" spans="12:12" x14ac:dyDescent="0.15">
      <c r="L119" s="166"/>
    </row>
    <row r="120" spans="12:12" x14ac:dyDescent="0.15">
      <c r="L120" s="166"/>
    </row>
  </sheetData>
  <mergeCells count="1">
    <mergeCell ref="A1:E1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U121"/>
  <sheetViews>
    <sheetView showGridLines="0" topLeftCell="A16" workbookViewId="0">
      <selection activeCell="H22" sqref="H22"/>
    </sheetView>
  </sheetViews>
  <sheetFormatPr baseColWidth="10" defaultColWidth="9.1640625" defaultRowHeight="16" x14ac:dyDescent="0.2"/>
  <cols>
    <col min="1" max="1" width="5.5" style="1" customWidth="1"/>
    <col min="2" max="2" width="5" style="1" customWidth="1"/>
    <col min="3" max="3" width="13.5" style="1" customWidth="1"/>
    <col min="4" max="256" width="11.5" style="1" customWidth="1"/>
    <col min="257" max="16384" width="9.1640625" style="1"/>
  </cols>
  <sheetData>
    <row r="1" spans="1:21" ht="25" x14ac:dyDescent="0.25">
      <c r="A1" s="74"/>
      <c r="B1" s="159" t="s">
        <v>261</v>
      </c>
      <c r="C1" s="50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x14ac:dyDescent="0.2">
      <c r="A2" s="74"/>
      <c r="B2" s="95" t="s">
        <v>331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21" x14ac:dyDescent="0.2">
      <c r="A3" s="74"/>
      <c r="B3" s="74" t="s">
        <v>446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1" x14ac:dyDescent="0.2">
      <c r="A4" s="74"/>
      <c r="B4" s="74" t="s">
        <v>262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</row>
    <row r="6" spans="1:21" x14ac:dyDescent="0.2">
      <c r="A6" s="74"/>
      <c r="B6" s="95" t="s">
        <v>290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</row>
    <row r="7" spans="1:21" x14ac:dyDescent="0.2">
      <c r="A7" s="74"/>
      <c r="B7" s="74" t="s">
        <v>263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</row>
    <row r="8" spans="1:21" x14ac:dyDescent="0.2">
      <c r="A8" s="74"/>
      <c r="B8" s="74" t="s">
        <v>264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</row>
    <row r="9" spans="1:21" x14ac:dyDescent="0.2">
      <c r="A9" s="74"/>
      <c r="B9" s="74" t="s">
        <v>265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21" x14ac:dyDescent="0.2">
      <c r="A10" s="74"/>
      <c r="B10" s="74" t="s">
        <v>266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</row>
    <row r="11" spans="1:21" x14ac:dyDescent="0.2">
      <c r="A11" s="74"/>
      <c r="B11" s="74" t="s">
        <v>267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</row>
    <row r="12" spans="1:21" x14ac:dyDescent="0.2">
      <c r="A12" s="74"/>
      <c r="B12" s="106" t="s">
        <v>268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</row>
    <row r="13" spans="1:21" x14ac:dyDescent="0.2">
      <c r="A13" s="74"/>
      <c r="B13" s="122" t="s">
        <v>269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1:21" x14ac:dyDescent="0.2">
      <c r="A14" s="74"/>
      <c r="B14" s="74" t="s">
        <v>270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</row>
    <row r="15" spans="1:21" x14ac:dyDescent="0.2">
      <c r="A15" s="74"/>
      <c r="B15" s="122" t="s">
        <v>271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</row>
    <row r="16" spans="1:21" x14ac:dyDescent="0.2">
      <c r="A16" s="74"/>
      <c r="B16" s="122" t="s">
        <v>272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1:21" x14ac:dyDescent="0.2">
      <c r="A17" s="74"/>
      <c r="B17" s="74" t="s">
        <v>273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</row>
    <row r="18" spans="1:21" x14ac:dyDescent="0.2">
      <c r="A18" s="74"/>
      <c r="B18" s="122" t="s">
        <v>275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</row>
    <row r="19" spans="1:21" x14ac:dyDescent="0.2">
      <c r="A19" s="74"/>
      <c r="B19" s="122" t="s">
        <v>276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</row>
    <row r="20" spans="1:21" x14ac:dyDescent="0.2">
      <c r="A20" s="74"/>
      <c r="B20" s="74" t="s">
        <v>274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1" x14ac:dyDescent="0.2">
      <c r="A21" s="74"/>
      <c r="B21" s="74" t="s">
        <v>277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1" x14ac:dyDescent="0.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</row>
    <row r="23" spans="1:21" x14ac:dyDescent="0.2">
      <c r="A23" s="74"/>
      <c r="B23" s="74" t="s">
        <v>435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 x14ac:dyDescent="0.2">
      <c r="A24" s="74"/>
      <c r="B24" s="74" t="s">
        <v>278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</row>
    <row r="25" spans="1:21" x14ac:dyDescent="0.2">
      <c r="A25" s="74"/>
      <c r="B25" s="74" t="s">
        <v>279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1" x14ac:dyDescent="0.2">
      <c r="A26" s="74"/>
      <c r="B26" s="74" t="s">
        <v>436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1" x14ac:dyDescent="0.2">
      <c r="A27" s="74"/>
      <c r="B27" s="95" t="s">
        <v>437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1" x14ac:dyDescent="0.2">
      <c r="A28" s="74"/>
      <c r="B28" s="74" t="s">
        <v>433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1" x14ac:dyDescent="0.2">
      <c r="A29" s="74"/>
      <c r="B29" s="74" t="s">
        <v>434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1" x14ac:dyDescent="0.2">
      <c r="A30" s="74"/>
      <c r="B30" s="74" t="s">
        <v>432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1" x14ac:dyDescent="0.2">
      <c r="A31" s="74"/>
      <c r="B31" s="74" t="s">
        <v>447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</row>
    <row r="32" spans="1:21" x14ac:dyDescent="0.2">
      <c r="A32" s="74"/>
      <c r="B32" s="74" t="s">
        <v>448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</row>
    <row r="33" spans="1:21" x14ac:dyDescent="0.2">
      <c r="A33" s="74"/>
      <c r="B33" s="107" t="s">
        <v>280</v>
      </c>
      <c r="C33" s="74"/>
      <c r="D33" s="74"/>
      <c r="E33" s="74"/>
      <c r="F33" s="74"/>
      <c r="G33" s="74"/>
      <c r="H33" s="182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</row>
    <row r="34" spans="1:21" x14ac:dyDescent="0.2">
      <c r="A34" s="74"/>
      <c r="B34" s="108"/>
      <c r="C34" s="109"/>
      <c r="D34" s="109"/>
      <c r="E34" s="109"/>
      <c r="F34" s="109"/>
      <c r="G34" s="109"/>
      <c r="H34" s="148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</row>
    <row r="35" spans="1:21" x14ac:dyDescent="0.2">
      <c r="A35" s="74"/>
      <c r="B35" s="111"/>
      <c r="C35" s="112" t="s">
        <v>319</v>
      </c>
      <c r="D35" s="113"/>
      <c r="E35" s="113"/>
      <c r="F35" s="113"/>
      <c r="G35" s="113"/>
      <c r="H35" s="150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</row>
    <row r="36" spans="1:21" x14ac:dyDescent="0.2">
      <c r="A36" s="74"/>
      <c r="B36" s="111"/>
      <c r="C36" s="113"/>
      <c r="D36" s="113"/>
      <c r="E36" s="113"/>
      <c r="F36" s="113"/>
      <c r="G36" s="113"/>
      <c r="H36" s="150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</row>
    <row r="37" spans="1:21" ht="17" thickBot="1" x14ac:dyDescent="0.25">
      <c r="A37" s="74"/>
      <c r="B37" s="111"/>
      <c r="C37" s="114" t="s">
        <v>281</v>
      </c>
      <c r="D37" s="113"/>
      <c r="E37" s="113"/>
      <c r="F37" s="113"/>
      <c r="G37" s="113"/>
      <c r="H37" s="150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</row>
    <row r="38" spans="1:21" ht="17" thickBot="1" x14ac:dyDescent="0.25">
      <c r="A38" s="74"/>
      <c r="B38" s="111" t="s">
        <v>282</v>
      </c>
      <c r="C38" s="115" t="s">
        <v>422</v>
      </c>
      <c r="D38" s="113"/>
      <c r="E38" s="113"/>
      <c r="F38" s="113"/>
      <c r="G38" s="113"/>
      <c r="H38" s="150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</row>
    <row r="39" spans="1:21" x14ac:dyDescent="0.2">
      <c r="A39" s="74"/>
      <c r="B39" s="111"/>
      <c r="C39" s="113"/>
      <c r="D39" s="113"/>
      <c r="E39" s="113"/>
      <c r="F39" s="113"/>
      <c r="G39" s="113"/>
      <c r="H39" s="150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1:21" ht="17" thickBot="1" x14ac:dyDescent="0.25">
      <c r="A40" s="74"/>
      <c r="B40" s="111"/>
      <c r="C40" s="114" t="s">
        <v>283</v>
      </c>
      <c r="D40" s="113"/>
      <c r="E40" s="113"/>
      <c r="F40" s="113"/>
      <c r="G40" s="113"/>
      <c r="H40" s="150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</row>
    <row r="41" spans="1:21" ht="17" thickBot="1" x14ac:dyDescent="0.25">
      <c r="A41" s="74"/>
      <c r="B41" s="111" t="s">
        <v>282</v>
      </c>
      <c r="C41" s="115" t="s">
        <v>421</v>
      </c>
      <c r="D41" s="113"/>
      <c r="E41" s="113"/>
      <c r="F41" s="113"/>
      <c r="G41" s="113"/>
      <c r="H41" s="150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1:21" x14ac:dyDescent="0.2">
      <c r="A42" s="74"/>
      <c r="B42" s="111"/>
      <c r="C42" s="113"/>
      <c r="D42" s="113"/>
      <c r="E42" s="113"/>
      <c r="F42" s="113"/>
      <c r="G42" s="113"/>
      <c r="H42" s="150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1:21" x14ac:dyDescent="0.2">
      <c r="A43" s="74"/>
      <c r="B43" s="111"/>
      <c r="C43" s="113"/>
      <c r="D43" s="113"/>
      <c r="E43" s="113"/>
      <c r="F43" s="113"/>
      <c r="G43" s="113"/>
      <c r="H43" s="150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</row>
    <row r="44" spans="1:21" ht="17" thickBot="1" x14ac:dyDescent="0.25">
      <c r="A44" s="74"/>
      <c r="B44" s="111"/>
      <c r="C44" s="113"/>
      <c r="D44" s="113"/>
      <c r="E44" s="113"/>
      <c r="F44" s="113"/>
      <c r="G44" s="113"/>
      <c r="H44" s="150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1:21" ht="17" thickBot="1" x14ac:dyDescent="0.25">
      <c r="A45" s="74"/>
      <c r="B45" s="111"/>
      <c r="C45" s="113"/>
      <c r="D45" s="116" t="s">
        <v>282</v>
      </c>
      <c r="E45" s="113" t="s">
        <v>284</v>
      </c>
      <c r="F45" s="115">
        <v>2005</v>
      </c>
      <c r="G45" s="113"/>
      <c r="H45" s="150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</row>
    <row r="46" spans="1:21" ht="17" thickBot="1" x14ac:dyDescent="0.25">
      <c r="A46" s="74"/>
      <c r="B46" s="111"/>
      <c r="C46" s="113"/>
      <c r="D46" s="116" t="s">
        <v>282</v>
      </c>
      <c r="E46" s="113" t="s">
        <v>285</v>
      </c>
      <c r="F46" s="115">
        <v>2014</v>
      </c>
      <c r="G46" s="113"/>
      <c r="H46" s="150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</row>
    <row r="47" spans="1:21" x14ac:dyDescent="0.2">
      <c r="A47" s="74"/>
      <c r="B47" s="111"/>
      <c r="C47" s="113"/>
      <c r="D47" s="113"/>
      <c r="E47" s="113"/>
      <c r="F47" s="113"/>
      <c r="G47" s="113"/>
      <c r="H47" s="150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1" x14ac:dyDescent="0.2">
      <c r="A48" s="74"/>
      <c r="B48" s="111"/>
      <c r="C48" s="113"/>
      <c r="D48" s="113"/>
      <c r="E48" s="113"/>
      <c r="F48" s="113"/>
      <c r="G48" s="113"/>
      <c r="H48" s="150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ht="17" thickBot="1" x14ac:dyDescent="0.25">
      <c r="A49" s="74"/>
      <c r="B49" s="111"/>
      <c r="C49" s="113"/>
      <c r="D49" s="113"/>
      <c r="E49" s="113"/>
      <c r="F49" s="113"/>
      <c r="G49" s="113"/>
      <c r="H49" s="150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ht="17" thickBot="1" x14ac:dyDescent="0.25">
      <c r="A50" s="74"/>
      <c r="B50" s="111"/>
      <c r="C50" s="113"/>
      <c r="D50" s="116" t="s">
        <v>282</v>
      </c>
      <c r="E50" s="113" t="s">
        <v>284</v>
      </c>
      <c r="F50" s="115">
        <v>2005</v>
      </c>
      <c r="G50" s="113"/>
      <c r="H50" s="150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ht="17" thickBot="1" x14ac:dyDescent="0.25">
      <c r="A51" s="74"/>
      <c r="B51" s="111"/>
      <c r="C51" s="113"/>
      <c r="D51" s="116" t="s">
        <v>282</v>
      </c>
      <c r="E51" s="113" t="s">
        <v>285</v>
      </c>
      <c r="F51" s="115">
        <v>2014</v>
      </c>
      <c r="G51" s="113"/>
      <c r="H51" s="150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x14ac:dyDescent="0.2">
      <c r="A52" s="74"/>
      <c r="B52" s="111"/>
      <c r="C52" s="113"/>
      <c r="D52" s="113"/>
      <c r="E52" s="113"/>
      <c r="F52" s="113"/>
      <c r="G52" s="113"/>
      <c r="H52" s="150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x14ac:dyDescent="0.2">
      <c r="A53" s="74"/>
      <c r="B53" s="111"/>
      <c r="C53" s="113"/>
      <c r="D53" s="113"/>
      <c r="E53" s="113"/>
      <c r="F53" s="113"/>
      <c r="G53" s="113"/>
      <c r="H53" s="150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ht="17" thickBot="1" x14ac:dyDescent="0.25">
      <c r="A54" s="74"/>
      <c r="B54" s="111"/>
      <c r="C54" s="113"/>
      <c r="D54" s="113"/>
      <c r="E54" s="113"/>
      <c r="F54" s="113"/>
      <c r="G54" s="113"/>
      <c r="H54" s="150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ht="17" thickBot="1" x14ac:dyDescent="0.25">
      <c r="A55" s="74"/>
      <c r="B55" s="111"/>
      <c r="C55" s="113"/>
      <c r="D55" s="116" t="s">
        <v>282</v>
      </c>
      <c r="E55" s="113" t="s">
        <v>284</v>
      </c>
      <c r="F55" s="115">
        <v>2005</v>
      </c>
      <c r="G55" s="113"/>
      <c r="H55" s="150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ht="17" thickBot="1" x14ac:dyDescent="0.25">
      <c r="A56" s="74"/>
      <c r="B56" s="111"/>
      <c r="C56" s="113"/>
      <c r="D56" s="116" t="s">
        <v>282</v>
      </c>
      <c r="E56" s="113" t="s">
        <v>285</v>
      </c>
      <c r="F56" s="115">
        <v>2014</v>
      </c>
      <c r="G56" s="113"/>
      <c r="H56" s="150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 x14ac:dyDescent="0.2">
      <c r="A57" s="74"/>
      <c r="B57" s="111"/>
      <c r="C57" s="113"/>
      <c r="D57" s="113"/>
      <c r="E57" s="113"/>
      <c r="F57" s="113"/>
      <c r="G57" s="113"/>
      <c r="H57" s="150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 x14ac:dyDescent="0.2">
      <c r="A58" s="74"/>
      <c r="B58" s="111"/>
      <c r="C58" s="113"/>
      <c r="D58" s="113"/>
      <c r="E58" s="113"/>
      <c r="F58" s="113"/>
      <c r="G58" s="113"/>
      <c r="H58" s="150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ht="17" thickBot="1" x14ac:dyDescent="0.25">
      <c r="A59" s="74"/>
      <c r="B59" s="111"/>
      <c r="C59" s="113"/>
      <c r="D59" s="113"/>
      <c r="E59" s="113"/>
      <c r="F59" s="113"/>
      <c r="G59" s="113"/>
      <c r="H59" s="150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</row>
    <row r="60" spans="1:21" ht="17" thickBot="1" x14ac:dyDescent="0.25">
      <c r="A60" s="74"/>
      <c r="B60" s="111"/>
      <c r="C60" s="113"/>
      <c r="D60" s="116" t="s">
        <v>282</v>
      </c>
      <c r="E60" s="113" t="s">
        <v>284</v>
      </c>
      <c r="F60" s="115">
        <v>2005</v>
      </c>
      <c r="G60" s="113"/>
      <c r="H60" s="150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1:21" ht="17" thickBot="1" x14ac:dyDescent="0.25">
      <c r="A61" s="74"/>
      <c r="B61" s="111"/>
      <c r="C61" s="113"/>
      <c r="D61" s="116" t="s">
        <v>282</v>
      </c>
      <c r="E61" s="113" t="s">
        <v>285</v>
      </c>
      <c r="F61" s="115">
        <v>2014</v>
      </c>
      <c r="G61" s="113"/>
      <c r="H61" s="150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</row>
    <row r="62" spans="1:21" x14ac:dyDescent="0.2">
      <c r="A62" s="74"/>
      <c r="B62" s="111"/>
      <c r="C62" s="113"/>
      <c r="D62" s="113"/>
      <c r="E62" s="113"/>
      <c r="F62" s="113"/>
      <c r="G62" s="113"/>
      <c r="H62" s="150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spans="1:21" x14ac:dyDescent="0.2">
      <c r="A63" s="74"/>
      <c r="B63" s="111"/>
      <c r="C63" s="113"/>
      <c r="D63" s="113"/>
      <c r="E63" s="113"/>
      <c r="F63" s="113"/>
      <c r="G63" s="113"/>
      <c r="H63" s="150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</row>
    <row r="64" spans="1:21" ht="17" thickBot="1" x14ac:dyDescent="0.25">
      <c r="A64" s="74"/>
      <c r="B64" s="111"/>
      <c r="C64" s="113"/>
      <c r="D64" s="113"/>
      <c r="E64" s="113"/>
      <c r="F64" s="113"/>
      <c r="G64" s="113"/>
      <c r="H64" s="150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 spans="1:21" ht="17" thickBot="1" x14ac:dyDescent="0.25">
      <c r="A65" s="74"/>
      <c r="B65" s="111"/>
      <c r="C65" s="113"/>
      <c r="D65" s="116" t="s">
        <v>282</v>
      </c>
      <c r="E65" s="113" t="s">
        <v>284</v>
      </c>
      <c r="F65" s="115">
        <v>2005</v>
      </c>
      <c r="G65" s="113"/>
      <c r="H65" s="150"/>
      <c r="I65" s="74"/>
      <c r="J65" s="74" t="s">
        <v>399</v>
      </c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6" spans="1:21" ht="17" thickBot="1" x14ac:dyDescent="0.25">
      <c r="A66" s="74"/>
      <c r="B66" s="111"/>
      <c r="C66" s="113"/>
      <c r="D66" s="116" t="s">
        <v>282</v>
      </c>
      <c r="E66" s="113" t="s">
        <v>285</v>
      </c>
      <c r="F66" s="115">
        <v>2014</v>
      </c>
      <c r="G66" s="113"/>
      <c r="H66" s="150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</row>
    <row r="67" spans="1:21" x14ac:dyDescent="0.2">
      <c r="A67" s="74"/>
      <c r="B67" s="111"/>
      <c r="C67" s="113"/>
      <c r="D67" s="113"/>
      <c r="E67" s="113"/>
      <c r="F67" s="113"/>
      <c r="G67" s="113"/>
      <c r="H67" s="150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 spans="1:21" x14ac:dyDescent="0.2">
      <c r="A68" s="74"/>
      <c r="B68" s="117"/>
      <c r="C68" s="118" t="s">
        <v>286</v>
      </c>
      <c r="D68" s="118"/>
      <c r="E68" s="118"/>
      <c r="F68" s="118"/>
      <c r="G68" s="118"/>
      <c r="H68" s="152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1:21" x14ac:dyDescent="0.2">
      <c r="A69" s="74"/>
      <c r="B69" s="110"/>
      <c r="C69" s="110"/>
      <c r="D69" s="110"/>
      <c r="E69" s="110"/>
      <c r="F69" s="110"/>
      <c r="G69" s="110"/>
      <c r="H69" s="110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1:21" x14ac:dyDescent="0.2">
      <c r="A70" s="74"/>
      <c r="B70" s="119" t="s">
        <v>289</v>
      </c>
      <c r="C70" s="110"/>
      <c r="D70" s="110"/>
      <c r="E70" s="110"/>
      <c r="F70" s="110"/>
      <c r="G70" s="110"/>
      <c r="H70" s="110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1:21" x14ac:dyDescent="0.2">
      <c r="A71" s="74"/>
      <c r="B71" s="110" t="s">
        <v>287</v>
      </c>
      <c r="C71" s="110"/>
      <c r="D71" s="110"/>
      <c r="E71" s="110"/>
      <c r="F71" s="110"/>
      <c r="G71" s="110"/>
      <c r="H71" s="110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2" spans="1:21" x14ac:dyDescent="0.2">
      <c r="A72" s="74"/>
      <c r="B72" s="110" t="s">
        <v>288</v>
      </c>
      <c r="C72" s="110"/>
      <c r="D72" s="110"/>
      <c r="E72" s="110"/>
      <c r="F72" s="110"/>
      <c r="G72" s="110"/>
      <c r="H72" s="110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1:21" x14ac:dyDescent="0.2">
      <c r="A73" s="74"/>
      <c r="B73" s="110"/>
      <c r="C73" s="110"/>
      <c r="D73" s="110"/>
      <c r="E73" s="110"/>
      <c r="F73" s="110"/>
      <c r="G73" s="110"/>
      <c r="H73" s="110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x14ac:dyDescent="0.2">
      <c r="A74" s="74"/>
      <c r="B74" s="110"/>
      <c r="C74" s="110"/>
      <c r="D74" s="110"/>
      <c r="E74" s="110"/>
      <c r="F74" s="110"/>
      <c r="G74" s="110"/>
      <c r="H74" s="110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x14ac:dyDescent="0.2">
      <c r="A75" s="74"/>
      <c r="B75" s="110"/>
      <c r="C75" s="110"/>
      <c r="D75" s="110"/>
      <c r="E75" s="110"/>
      <c r="F75" s="110"/>
      <c r="G75" s="110"/>
      <c r="H75" s="110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x14ac:dyDescent="0.2">
      <c r="A76" s="74"/>
      <c r="B76" s="110"/>
      <c r="C76" s="110"/>
      <c r="D76" s="110"/>
      <c r="E76" s="110"/>
      <c r="F76" s="110"/>
      <c r="G76" s="110"/>
      <c r="H76" s="110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x14ac:dyDescent="0.2">
      <c r="A77" s="74"/>
      <c r="B77" s="110"/>
      <c r="C77" s="110"/>
      <c r="D77" s="110"/>
      <c r="E77" s="110"/>
      <c r="F77" s="110"/>
      <c r="G77" s="110"/>
      <c r="H77" s="110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x14ac:dyDescent="0.2">
      <c r="A78" s="74"/>
      <c r="B78" s="110"/>
      <c r="C78" s="110"/>
      <c r="D78" s="110"/>
      <c r="E78" s="110"/>
      <c r="F78" s="110"/>
      <c r="G78" s="110"/>
      <c r="H78" s="110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x14ac:dyDescent="0.2">
      <c r="A79" s="74"/>
      <c r="B79" s="110"/>
      <c r="C79" s="110"/>
      <c r="D79" s="110"/>
      <c r="E79" s="110"/>
      <c r="F79" s="110"/>
      <c r="G79" s="110"/>
      <c r="H79" s="110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x14ac:dyDescent="0.2">
      <c r="A80" s="74"/>
      <c r="B80" s="110"/>
      <c r="C80" s="110"/>
      <c r="D80" s="110"/>
      <c r="E80" s="110"/>
      <c r="F80" s="110"/>
      <c r="G80" s="110"/>
      <c r="H80" s="110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21" x14ac:dyDescent="0.2">
      <c r="A81" s="74"/>
      <c r="B81" s="110"/>
      <c r="C81" s="110"/>
      <c r="D81" s="110"/>
      <c r="E81" s="110"/>
      <c r="F81" s="110"/>
      <c r="G81" s="110"/>
      <c r="H81" s="110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1:21" x14ac:dyDescent="0.2">
      <c r="A82" s="74"/>
      <c r="B82" s="110"/>
      <c r="C82" s="110"/>
      <c r="D82" s="110"/>
      <c r="E82" s="110"/>
      <c r="F82" s="110"/>
      <c r="G82" s="110"/>
      <c r="H82" s="110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 spans="1:21" x14ac:dyDescent="0.2">
      <c r="A83" s="74"/>
      <c r="B83" s="110"/>
      <c r="C83" s="110"/>
      <c r="D83" s="110"/>
      <c r="E83" s="110"/>
      <c r="F83" s="110"/>
      <c r="G83" s="110"/>
      <c r="H83" s="110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1:21" x14ac:dyDescent="0.2">
      <c r="A84" s="74"/>
      <c r="B84" s="110"/>
      <c r="C84" s="110"/>
      <c r="D84" s="110"/>
      <c r="E84" s="110"/>
      <c r="F84" s="110"/>
      <c r="G84" s="110"/>
      <c r="H84" s="11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1:21" x14ac:dyDescent="0.2">
      <c r="A85" s="74"/>
      <c r="B85" s="110"/>
      <c r="C85" s="110"/>
      <c r="D85" s="110"/>
      <c r="E85" s="110"/>
      <c r="F85" s="110"/>
      <c r="G85" s="110"/>
      <c r="H85" s="110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</row>
    <row r="86" spans="1:21" x14ac:dyDescent="0.2">
      <c r="A86" s="74"/>
      <c r="B86" s="110"/>
      <c r="C86" s="110"/>
      <c r="D86" s="110"/>
      <c r="E86" s="110"/>
      <c r="F86" s="110"/>
      <c r="G86" s="110"/>
      <c r="H86" s="110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1:21" x14ac:dyDescent="0.2">
      <c r="A87" s="74"/>
      <c r="B87" s="110"/>
      <c r="C87" s="110"/>
      <c r="D87" s="110"/>
      <c r="E87" s="110"/>
      <c r="F87" s="110"/>
      <c r="G87" s="110"/>
      <c r="H87" s="110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1:21" x14ac:dyDescent="0.2">
      <c r="A88" s="74"/>
      <c r="B88" s="110"/>
      <c r="C88" s="110"/>
      <c r="D88" s="110"/>
      <c r="E88" s="110"/>
      <c r="F88" s="110"/>
      <c r="G88" s="110"/>
      <c r="H88" s="110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</row>
    <row r="89" spans="1:21" x14ac:dyDescent="0.2">
      <c r="A89" s="74"/>
      <c r="B89" s="110"/>
      <c r="C89" s="110"/>
      <c r="D89" s="110"/>
      <c r="E89" s="110"/>
      <c r="F89" s="110"/>
      <c r="G89" s="110"/>
      <c r="H89" s="110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</row>
    <row r="90" spans="1:21" x14ac:dyDescent="0.2">
      <c r="A90" s="74"/>
      <c r="B90" s="110"/>
      <c r="C90" s="110"/>
      <c r="D90" s="110"/>
      <c r="E90" s="110"/>
      <c r="F90" s="110"/>
      <c r="G90" s="110"/>
      <c r="H90" s="110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</row>
    <row r="91" spans="1:21" x14ac:dyDescent="0.2">
      <c r="A91" s="74"/>
      <c r="B91" s="110"/>
      <c r="C91" s="110"/>
      <c r="D91" s="110"/>
      <c r="E91" s="110"/>
      <c r="F91" s="110"/>
      <c r="G91" s="110"/>
      <c r="H91" s="110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</row>
    <row r="92" spans="1:21" x14ac:dyDescent="0.2">
      <c r="A92" s="74"/>
      <c r="B92" s="110"/>
      <c r="C92" s="110"/>
      <c r="D92" s="110"/>
      <c r="E92" s="110"/>
      <c r="F92" s="110"/>
      <c r="G92" s="110"/>
      <c r="H92" s="110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spans="1:21" x14ac:dyDescent="0.2">
      <c r="A93" s="74"/>
      <c r="B93" s="110"/>
      <c r="C93" s="110"/>
      <c r="D93" s="110"/>
      <c r="E93" s="110"/>
      <c r="F93" s="110"/>
      <c r="G93" s="110"/>
      <c r="H93" s="110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</row>
    <row r="94" spans="1:21" x14ac:dyDescent="0.2">
      <c r="A94" s="74"/>
      <c r="B94" s="110"/>
      <c r="C94" s="110"/>
      <c r="D94" s="110"/>
      <c r="E94" s="110"/>
      <c r="F94" s="110"/>
      <c r="G94" s="110"/>
      <c r="H94" s="110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</row>
    <row r="95" spans="1:21" x14ac:dyDescent="0.2">
      <c r="A95" s="74"/>
      <c r="B95" s="110"/>
      <c r="C95" s="110"/>
      <c r="D95" s="110"/>
      <c r="E95" s="110"/>
      <c r="F95" s="110"/>
      <c r="G95" s="110"/>
      <c r="H95" s="110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</row>
    <row r="96" spans="1:21" x14ac:dyDescent="0.2">
      <c r="A96" s="74"/>
      <c r="B96" s="110"/>
      <c r="C96" s="110"/>
      <c r="D96" s="110"/>
      <c r="E96" s="110"/>
      <c r="F96" s="110"/>
      <c r="G96" s="110"/>
      <c r="H96" s="110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</row>
    <row r="97" spans="1:21" x14ac:dyDescent="0.2">
      <c r="A97" s="74"/>
      <c r="B97" s="110"/>
      <c r="C97" s="110"/>
      <c r="D97" s="110"/>
      <c r="E97" s="110"/>
      <c r="F97" s="110"/>
      <c r="G97" s="110"/>
      <c r="H97" s="110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</row>
    <row r="98" spans="1:21" x14ac:dyDescent="0.2">
      <c r="A98" s="74"/>
      <c r="B98" s="110"/>
      <c r="C98" s="110"/>
      <c r="D98" s="110"/>
      <c r="E98" s="110"/>
      <c r="F98" s="110"/>
      <c r="G98" s="110"/>
      <c r="H98" s="110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</row>
    <row r="99" spans="1:21" x14ac:dyDescent="0.2">
      <c r="A99" s="74"/>
      <c r="B99" s="110"/>
      <c r="C99" s="110"/>
      <c r="D99" s="110"/>
      <c r="E99" s="110"/>
      <c r="F99" s="110"/>
      <c r="G99" s="110"/>
      <c r="H99" s="110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</row>
    <row r="100" spans="1:21" x14ac:dyDescent="0.2">
      <c r="A100" s="74"/>
      <c r="B100" s="110"/>
      <c r="C100" s="110"/>
      <c r="D100" s="110"/>
      <c r="E100" s="110"/>
      <c r="F100" s="110"/>
      <c r="G100" s="110"/>
      <c r="H100" s="110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</row>
    <row r="101" spans="1:21" x14ac:dyDescent="0.2">
      <c r="A101" s="74"/>
      <c r="B101" s="110"/>
      <c r="C101" s="110"/>
      <c r="D101" s="110"/>
      <c r="E101" s="110"/>
      <c r="F101" s="110"/>
      <c r="G101" s="110"/>
      <c r="H101" s="110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</row>
    <row r="102" spans="1:21" x14ac:dyDescent="0.2">
      <c r="A102" s="74"/>
      <c r="B102" s="110"/>
      <c r="C102" s="110"/>
      <c r="D102" s="110"/>
      <c r="E102" s="110"/>
      <c r="F102" s="110"/>
      <c r="G102" s="110"/>
      <c r="H102" s="110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</row>
    <row r="103" spans="1:21" x14ac:dyDescent="0.2">
      <c r="A103" s="74"/>
      <c r="B103" s="110"/>
      <c r="C103" s="110"/>
      <c r="D103" s="110"/>
      <c r="E103" s="110"/>
      <c r="F103" s="110"/>
      <c r="G103" s="110"/>
      <c r="H103" s="110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</row>
    <row r="104" spans="1:21" x14ac:dyDescent="0.2">
      <c r="A104" s="74"/>
      <c r="B104" s="110"/>
      <c r="C104" s="110"/>
      <c r="D104" s="110"/>
      <c r="E104" s="110"/>
      <c r="F104" s="110"/>
      <c r="G104" s="110"/>
      <c r="H104" s="110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</row>
    <row r="105" spans="1:21" x14ac:dyDescent="0.2">
      <c r="A105" s="74"/>
      <c r="B105" s="110"/>
      <c r="C105" s="110"/>
      <c r="D105" s="110"/>
      <c r="E105" s="110"/>
      <c r="F105" s="110"/>
      <c r="G105" s="110"/>
      <c r="H105" s="110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</row>
    <row r="106" spans="1:21" x14ac:dyDescent="0.2">
      <c r="A106" s="74"/>
      <c r="B106" s="110"/>
      <c r="C106" s="110"/>
      <c r="D106" s="110"/>
      <c r="E106" s="110"/>
      <c r="F106" s="110"/>
      <c r="G106" s="110"/>
      <c r="H106" s="110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</row>
    <row r="107" spans="1:21" x14ac:dyDescent="0.2">
      <c r="A107" s="74"/>
      <c r="B107" s="110"/>
      <c r="C107" s="110"/>
      <c r="D107" s="110"/>
      <c r="E107" s="110"/>
      <c r="F107" s="110"/>
      <c r="G107" s="110"/>
      <c r="H107" s="110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</row>
    <row r="108" spans="1:21" x14ac:dyDescent="0.2">
      <c r="A108" s="74"/>
      <c r="B108" s="110"/>
      <c r="C108" s="110"/>
      <c r="D108" s="110"/>
      <c r="E108" s="110"/>
      <c r="F108" s="110"/>
      <c r="G108" s="110"/>
      <c r="H108" s="110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</row>
    <row r="109" spans="1:21" x14ac:dyDescent="0.2">
      <c r="A109" s="74"/>
      <c r="B109" s="110"/>
      <c r="C109" s="110"/>
      <c r="D109" s="110"/>
      <c r="E109" s="110"/>
      <c r="F109" s="110"/>
      <c r="G109" s="110"/>
      <c r="H109" s="110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</row>
    <row r="110" spans="1:21" x14ac:dyDescent="0.2">
      <c r="A110" s="74"/>
      <c r="B110" s="110"/>
      <c r="C110" s="110"/>
      <c r="D110" s="110"/>
      <c r="E110" s="110"/>
      <c r="F110" s="110"/>
      <c r="G110" s="110"/>
      <c r="H110" s="110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</row>
    <row r="111" spans="1:21" x14ac:dyDescent="0.2">
      <c r="A111" s="74"/>
      <c r="B111" s="110"/>
      <c r="C111" s="110"/>
      <c r="D111" s="110"/>
      <c r="E111" s="110"/>
      <c r="F111" s="110"/>
      <c r="G111" s="110"/>
      <c r="H111" s="110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</row>
    <row r="112" spans="1:21" x14ac:dyDescent="0.2">
      <c r="A112" s="74"/>
      <c r="B112" s="110"/>
      <c r="C112" s="110"/>
      <c r="D112" s="110"/>
      <c r="E112" s="110"/>
      <c r="F112" s="110"/>
      <c r="G112" s="110"/>
      <c r="H112" s="110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</row>
    <row r="113" spans="1:21" x14ac:dyDescent="0.2">
      <c r="A113" s="74"/>
      <c r="B113" s="110"/>
      <c r="C113" s="110"/>
      <c r="D113" s="110"/>
      <c r="E113" s="110"/>
      <c r="F113" s="110"/>
      <c r="G113" s="110"/>
      <c r="H113" s="110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</row>
    <row r="114" spans="1:21" x14ac:dyDescent="0.2">
      <c r="A114" s="74"/>
      <c r="B114" s="110"/>
      <c r="C114" s="110"/>
      <c r="D114" s="110"/>
      <c r="E114" s="110"/>
      <c r="F114" s="110"/>
      <c r="G114" s="110"/>
      <c r="H114" s="110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</row>
    <row r="115" spans="1:21" x14ac:dyDescent="0.2">
      <c r="A115" s="74"/>
      <c r="B115" s="110"/>
      <c r="C115" s="110"/>
      <c r="D115" s="110"/>
      <c r="E115" s="110"/>
      <c r="F115" s="110"/>
      <c r="G115" s="110"/>
      <c r="H115" s="110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</row>
    <row r="116" spans="1:21" x14ac:dyDescent="0.2">
      <c r="A116" s="74"/>
      <c r="B116" s="110"/>
      <c r="C116" s="110"/>
      <c r="D116" s="110"/>
      <c r="E116" s="110"/>
      <c r="F116" s="110"/>
      <c r="G116" s="110"/>
      <c r="H116" s="110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</row>
    <row r="117" spans="1:21" x14ac:dyDescent="0.2">
      <c r="A117" s="74"/>
      <c r="B117" s="110"/>
      <c r="C117" s="110"/>
      <c r="D117" s="110"/>
      <c r="E117" s="110"/>
      <c r="F117" s="110"/>
      <c r="G117" s="110"/>
      <c r="H117" s="110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</row>
    <row r="118" spans="1:21" x14ac:dyDescent="0.2">
      <c r="A118" s="74"/>
      <c r="B118" s="110"/>
      <c r="C118" s="110"/>
      <c r="D118" s="110"/>
      <c r="E118" s="110"/>
      <c r="F118" s="110"/>
      <c r="G118" s="110"/>
      <c r="H118" s="110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</row>
    <row r="119" spans="1:21" x14ac:dyDescent="0.2">
      <c r="A119" s="74"/>
      <c r="B119" s="110"/>
      <c r="C119" s="110"/>
      <c r="D119" s="110"/>
      <c r="E119" s="110"/>
      <c r="F119" s="110"/>
      <c r="G119" s="110"/>
      <c r="H119" s="110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</row>
    <row r="120" spans="1:21" x14ac:dyDescent="0.2">
      <c r="A120" s="74"/>
      <c r="B120" s="110"/>
      <c r="C120" s="110"/>
      <c r="D120" s="110"/>
      <c r="E120" s="110"/>
      <c r="F120" s="110"/>
      <c r="G120" s="110"/>
      <c r="H120" s="110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</row>
    <row r="121" spans="1:21" x14ac:dyDescent="0.2">
      <c r="A121" s="74"/>
      <c r="B121" s="110"/>
      <c r="C121" s="110"/>
      <c r="D121" s="110"/>
      <c r="E121" s="110"/>
      <c r="F121" s="110"/>
      <c r="G121" s="110"/>
      <c r="H121" s="110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</row>
  </sheetData>
  <phoneticPr fontId="0" type="noConversion"/>
  <pageMargins left="0.54" right="0.49" top="1" bottom="1" header="0.5" footer="0.5"/>
  <pageSetup scale="97" orientation="portrait" horizontalDpi="300" verticalDpi="300" r:id="rId1"/>
  <headerFooter alignWithMargins="0"/>
  <rowBreaks count="1" manualBreakCount="1">
    <brk id="32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8" r:id="rId4" name="Button 6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47</xdr:row>
                    <xdr:rowOff>127000</xdr:rowOff>
                  </from>
                  <to>
                    <xdr:col>3</xdr:col>
                    <xdr:colOff>0</xdr:colOff>
                    <xdr:row>50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199" r:id="rId5" name="Button 7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52</xdr:row>
                    <xdr:rowOff>127000</xdr:rowOff>
                  </from>
                  <to>
                    <xdr:col>3</xdr:col>
                    <xdr:colOff>0</xdr:colOff>
                    <xdr:row>55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200" r:id="rId6" name="Button 8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57</xdr:row>
                    <xdr:rowOff>127000</xdr:rowOff>
                  </from>
                  <to>
                    <xdr:col>3</xdr:col>
                    <xdr:colOff>0</xdr:colOff>
                    <xdr:row>60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201" r:id="rId7" name="Button 9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62</xdr:row>
                    <xdr:rowOff>127000</xdr:rowOff>
                  </from>
                  <to>
                    <xdr:col>3</xdr:col>
                    <xdr:colOff>0</xdr:colOff>
                    <xdr:row>65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202" r:id="rId8" name="Button 10">
              <controlPr defaultSize="0" print="0" autoFill="0" autoPict="0">
                <anchor moveWithCells="1" sizeWithCells="1">
                  <from>
                    <xdr:col>2</xdr:col>
                    <xdr:colOff>304800</xdr:colOff>
                    <xdr:row>42</xdr:row>
                    <xdr:rowOff>127000</xdr:rowOff>
                  </from>
                  <to>
                    <xdr:col>3</xdr:col>
                    <xdr:colOff>0</xdr:colOff>
                    <xdr:row>45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Y91"/>
  <sheetViews>
    <sheetView showGridLines="0" tabSelected="1" workbookViewId="0">
      <selection activeCell="A38" sqref="A38:XFD38"/>
    </sheetView>
  </sheetViews>
  <sheetFormatPr baseColWidth="10" defaultColWidth="9.1640625" defaultRowHeight="16" x14ac:dyDescent="0.2"/>
  <cols>
    <col min="1" max="1" width="5.83203125" style="1" customWidth="1"/>
    <col min="2" max="2" width="14.5" style="1" customWidth="1"/>
    <col min="3" max="256" width="11.5" style="1" customWidth="1"/>
    <col min="257" max="16384" width="9.1640625" style="1"/>
  </cols>
  <sheetData>
    <row r="1" spans="1:25" ht="25" x14ac:dyDescent="0.25">
      <c r="A1" s="74"/>
      <c r="B1" s="163" t="s">
        <v>320</v>
      </c>
      <c r="C1" s="163"/>
      <c r="D1" s="140"/>
      <c r="E1" s="140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5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x14ac:dyDescent="0.2">
      <c r="A3" s="74"/>
      <c r="B3" s="74" t="s">
        <v>45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</row>
    <row r="4" spans="1:25" x14ac:dyDescent="0.2">
      <c r="A4" s="74"/>
      <c r="B4" s="74" t="s">
        <v>321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</row>
    <row r="5" spans="1:25" x14ac:dyDescent="0.2">
      <c r="A5" s="74"/>
      <c r="B5" s="74" t="s">
        <v>46</v>
      </c>
      <c r="C5" s="74" t="s">
        <v>47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5" x14ac:dyDescent="0.2">
      <c r="A6" s="74"/>
      <c r="B6" s="74" t="s">
        <v>53</v>
      </c>
      <c r="C6" s="74" t="s">
        <v>54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</row>
    <row r="7" spans="1:25" x14ac:dyDescent="0.2">
      <c r="A7" s="74"/>
      <c r="B7" s="74" t="s">
        <v>55</v>
      </c>
      <c r="C7" s="74" t="s">
        <v>56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</row>
    <row r="8" spans="1:25" x14ac:dyDescent="0.2">
      <c r="A8" s="74"/>
      <c r="B8" s="74" t="s">
        <v>322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5" x14ac:dyDescent="0.2">
      <c r="A9" s="74"/>
      <c r="B9" s="74" t="s">
        <v>57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</row>
    <row r="10" spans="1:25" x14ac:dyDescent="0.2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</row>
    <row r="11" spans="1:25" x14ac:dyDescent="0.2">
      <c r="A11" s="74"/>
      <c r="B11" s="107" t="s">
        <v>208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</row>
    <row r="12" spans="1:25" x14ac:dyDescent="0.2">
      <c r="A12" s="74"/>
      <c r="B12" s="183" t="s">
        <v>323</v>
      </c>
      <c r="C12" s="184"/>
      <c r="D12" s="184"/>
      <c r="E12" s="184"/>
      <c r="F12" s="184"/>
      <c r="G12" s="184"/>
      <c r="H12" s="184"/>
      <c r="I12" s="184"/>
      <c r="J12" s="184"/>
      <c r="K12" s="16"/>
      <c r="L12" s="185"/>
      <c r="M12" s="185"/>
      <c r="N12" s="185"/>
      <c r="O12" s="185"/>
      <c r="P12" s="185"/>
      <c r="Q12" s="74"/>
      <c r="R12" s="74"/>
      <c r="S12" s="74"/>
      <c r="T12" s="74"/>
      <c r="U12" s="74"/>
      <c r="V12" s="74"/>
      <c r="W12" s="74"/>
      <c r="X12" s="74"/>
      <c r="Y12" s="74"/>
    </row>
    <row r="13" spans="1:25" x14ac:dyDescent="0.2">
      <c r="A13" s="74"/>
      <c r="B13" s="205"/>
      <c r="C13" s="206"/>
      <c r="D13" s="206"/>
      <c r="E13" s="206"/>
      <c r="F13" s="206"/>
      <c r="G13" s="206"/>
      <c r="H13" s="206"/>
      <c r="I13" s="206"/>
      <c r="J13" s="206"/>
      <c r="K13" s="15"/>
      <c r="L13" s="206"/>
      <c r="M13" s="206"/>
      <c r="N13" s="206"/>
      <c r="O13" s="206"/>
      <c r="P13" s="206"/>
      <c r="Q13" s="74"/>
      <c r="R13" s="74"/>
      <c r="S13" s="74"/>
      <c r="T13" s="74"/>
      <c r="U13" s="74"/>
      <c r="V13" s="74"/>
      <c r="W13" s="74"/>
      <c r="X13" s="74"/>
      <c r="Y13" s="74"/>
    </row>
    <row r="14" spans="1:25" x14ac:dyDescent="0.2">
      <c r="A14" s="74"/>
      <c r="B14" s="184"/>
      <c r="C14" s="184"/>
      <c r="D14" s="6">
        <v>1999</v>
      </c>
      <c r="E14" s="16"/>
      <c r="F14" s="6">
        <v>2000</v>
      </c>
      <c r="G14" s="16"/>
      <c r="H14" s="6">
        <v>2001</v>
      </c>
      <c r="I14" s="16"/>
      <c r="J14" s="6">
        <v>2002</v>
      </c>
      <c r="K14" s="16"/>
      <c r="L14" s="6">
        <v>2003</v>
      </c>
      <c r="M14" s="184"/>
      <c r="N14" s="6">
        <v>2004</v>
      </c>
      <c r="O14" s="184"/>
      <c r="P14" s="185"/>
      <c r="Q14" s="74"/>
      <c r="R14" s="74"/>
      <c r="S14" s="74"/>
      <c r="T14" s="74"/>
      <c r="U14" s="74"/>
      <c r="V14" s="74"/>
      <c r="W14" s="74"/>
      <c r="X14" s="74"/>
      <c r="Y14" s="74"/>
    </row>
    <row r="15" spans="1:25" x14ac:dyDescent="0.2">
      <c r="A15" s="74"/>
      <c r="B15" s="17" t="s">
        <v>48</v>
      </c>
      <c r="C15" s="17" t="s">
        <v>400</v>
      </c>
      <c r="D15" s="3" t="s">
        <v>401</v>
      </c>
      <c r="E15" s="66" t="s">
        <v>402</v>
      </c>
      <c r="F15" s="3" t="s">
        <v>401</v>
      </c>
      <c r="G15" s="66" t="s">
        <v>402</v>
      </c>
      <c r="H15" s="3" t="s">
        <v>401</v>
      </c>
      <c r="I15" s="66" t="s">
        <v>402</v>
      </c>
      <c r="J15" s="3" t="s">
        <v>401</v>
      </c>
      <c r="K15" s="66" t="s">
        <v>402</v>
      </c>
      <c r="L15" s="3" t="s">
        <v>401</v>
      </c>
      <c r="M15" s="66" t="s">
        <v>402</v>
      </c>
      <c r="N15" s="3" t="s">
        <v>401</v>
      </c>
      <c r="O15" s="66" t="s">
        <v>402</v>
      </c>
      <c r="P15" s="17" t="s">
        <v>234</v>
      </c>
      <c r="Q15" s="74"/>
      <c r="R15" s="74"/>
      <c r="S15" s="74"/>
      <c r="T15" s="74"/>
      <c r="U15" s="74"/>
      <c r="V15" s="74"/>
      <c r="W15" s="74"/>
      <c r="X15" s="74"/>
      <c r="Y15" s="74"/>
    </row>
    <row r="16" spans="1:25" x14ac:dyDescent="0.2">
      <c r="A16" s="74"/>
      <c r="B16" s="5" t="s">
        <v>49</v>
      </c>
      <c r="C16" s="9">
        <v>2004</v>
      </c>
      <c r="D16" s="3">
        <v>0.58121614105629538</v>
      </c>
      <c r="E16" s="66">
        <v>0</v>
      </c>
      <c r="F16" s="11">
        <v>0.63511110619918265</v>
      </c>
      <c r="G16" s="8">
        <v>0</v>
      </c>
      <c r="H16" s="11">
        <v>0.53002908879460231</v>
      </c>
      <c r="I16" s="8">
        <v>0</v>
      </c>
      <c r="J16" s="11">
        <v>0.70540423353448423</v>
      </c>
      <c r="K16" s="8">
        <v>0</v>
      </c>
      <c r="L16" s="11">
        <v>0.60788011960266042</v>
      </c>
      <c r="M16" s="8">
        <v>0</v>
      </c>
      <c r="N16" s="26"/>
      <c r="O16" s="186" t="s">
        <v>403</v>
      </c>
      <c r="P16" s="5">
        <f>M16+K16+I16+E16</f>
        <v>0</v>
      </c>
      <c r="Q16" s="74"/>
      <c r="R16" s="74"/>
      <c r="S16" s="74"/>
      <c r="T16" s="74"/>
      <c r="U16" s="74"/>
      <c r="V16" s="74"/>
      <c r="W16" s="74"/>
      <c r="X16" s="74"/>
      <c r="Y16" s="74"/>
    </row>
    <row r="17" spans="1:25" x14ac:dyDescent="0.2">
      <c r="A17" s="74"/>
      <c r="B17" s="9"/>
      <c r="C17" s="11">
        <v>2005</v>
      </c>
      <c r="D17" s="81"/>
      <c r="E17" s="78"/>
      <c r="F17" s="195">
        <v>0.61615636206509738</v>
      </c>
      <c r="G17" s="207">
        <v>0</v>
      </c>
      <c r="H17" s="187">
        <v>0.53806391622706728</v>
      </c>
      <c r="I17" s="188">
        <v>0</v>
      </c>
      <c r="J17" s="187">
        <v>0.69607040513802643</v>
      </c>
      <c r="K17" s="188">
        <v>0</v>
      </c>
      <c r="L17" s="187">
        <v>0.56942423711384282</v>
      </c>
      <c r="M17" s="188">
        <v>0</v>
      </c>
      <c r="N17" s="189">
        <v>0.65281558839216292</v>
      </c>
      <c r="O17" s="10"/>
      <c r="P17" s="189">
        <f>O17+M17+K17+I17+G17</f>
        <v>0</v>
      </c>
      <c r="Q17" s="74"/>
      <c r="R17" s="74"/>
      <c r="S17" s="74"/>
      <c r="T17" s="74"/>
      <c r="U17" s="74"/>
      <c r="V17" s="74"/>
      <c r="W17" s="74"/>
      <c r="X17" s="74"/>
      <c r="Y17" s="74"/>
    </row>
    <row r="18" spans="1:25" x14ac:dyDescent="0.2">
      <c r="A18" s="74"/>
      <c r="B18" s="9"/>
      <c r="C18" s="11">
        <v>2006</v>
      </c>
      <c r="D18" s="81"/>
      <c r="E18" s="78"/>
      <c r="F18" s="78"/>
      <c r="G18" s="78"/>
      <c r="H18" s="195">
        <v>0.53181174561112055</v>
      </c>
      <c r="I18" s="207">
        <v>0</v>
      </c>
      <c r="J18" s="187">
        <v>0.65977837112905402</v>
      </c>
      <c r="K18" s="188">
        <v>0</v>
      </c>
      <c r="L18" s="187">
        <v>0.54072556975340069</v>
      </c>
      <c r="M18" s="188">
        <v>0</v>
      </c>
      <c r="N18" s="189">
        <v>0.63376755592335121</v>
      </c>
      <c r="O18" s="10"/>
      <c r="P18" s="189">
        <f>O18+M18+K18+I18</f>
        <v>0</v>
      </c>
      <c r="Q18" s="74"/>
      <c r="R18" s="74"/>
      <c r="S18" s="74"/>
      <c r="T18" s="74"/>
      <c r="U18" s="74"/>
      <c r="V18" s="74"/>
      <c r="W18" s="74"/>
      <c r="X18" s="74"/>
      <c r="Y18" s="74"/>
    </row>
    <row r="19" spans="1:25" x14ac:dyDescent="0.2">
      <c r="A19" s="74"/>
      <c r="B19" s="9"/>
      <c r="C19" s="11">
        <v>2007</v>
      </c>
      <c r="D19" s="81"/>
      <c r="E19" s="78"/>
      <c r="F19" s="78"/>
      <c r="G19" s="78"/>
      <c r="H19" s="78"/>
      <c r="I19" s="78"/>
      <c r="J19" s="195">
        <v>0.63260673060560357</v>
      </c>
      <c r="K19" s="207">
        <v>0</v>
      </c>
      <c r="L19" s="187">
        <v>0.5417274358471309</v>
      </c>
      <c r="M19" s="188">
        <v>0</v>
      </c>
      <c r="N19" s="189">
        <v>0.57911344685306854</v>
      </c>
      <c r="O19" s="10"/>
      <c r="P19" s="189">
        <f>O19+M19+K19</f>
        <v>0</v>
      </c>
      <c r="Q19" s="74"/>
      <c r="R19" s="74"/>
      <c r="S19" s="74"/>
      <c r="T19" s="74"/>
      <c r="U19" s="74"/>
      <c r="V19" s="74"/>
      <c r="W19" s="74"/>
      <c r="X19" s="74"/>
      <c r="Y19" s="74"/>
    </row>
    <row r="20" spans="1:25" x14ac:dyDescent="0.2">
      <c r="A20" s="74"/>
      <c r="B20" s="9"/>
      <c r="C20" s="11">
        <v>2008</v>
      </c>
      <c r="D20" s="81"/>
      <c r="E20" s="78"/>
      <c r="F20" s="78"/>
      <c r="G20" s="78"/>
      <c r="H20" s="78"/>
      <c r="I20" s="78"/>
      <c r="J20" s="78"/>
      <c r="K20" s="78"/>
      <c r="L20" s="195">
        <v>0.53922415792942058</v>
      </c>
      <c r="M20" s="207">
        <v>0</v>
      </c>
      <c r="N20" s="189">
        <v>0.570027498783239</v>
      </c>
      <c r="O20" s="10"/>
      <c r="P20" s="189">
        <f>O20+M20</f>
        <v>0</v>
      </c>
      <c r="Q20" s="74"/>
      <c r="R20" s="74"/>
      <c r="S20" s="74"/>
      <c r="T20" s="74"/>
      <c r="U20" s="74"/>
      <c r="V20" s="74"/>
      <c r="W20" s="74"/>
      <c r="X20" s="74"/>
      <c r="Y20" s="74"/>
    </row>
    <row r="21" spans="1:25" x14ac:dyDescent="0.2">
      <c r="A21" s="74"/>
      <c r="B21" s="12"/>
      <c r="C21" s="208">
        <v>2009</v>
      </c>
      <c r="D21" s="209"/>
      <c r="E21" s="80"/>
      <c r="F21" s="80"/>
      <c r="G21" s="80"/>
      <c r="H21" s="80"/>
      <c r="I21" s="80"/>
      <c r="J21" s="80"/>
      <c r="K21" s="80"/>
      <c r="L21" s="92"/>
      <c r="M21" s="210"/>
      <c r="N21" s="190">
        <v>0.53074618279933938</v>
      </c>
      <c r="O21" s="10"/>
      <c r="P21" s="191">
        <f>O21</f>
        <v>0</v>
      </c>
      <c r="Q21" s="74"/>
      <c r="R21" s="74"/>
      <c r="S21" s="74"/>
      <c r="T21" s="74"/>
      <c r="U21" s="74"/>
      <c r="V21" s="74"/>
      <c r="W21" s="74"/>
      <c r="X21" s="74"/>
      <c r="Y21" s="74"/>
    </row>
    <row r="22" spans="1:25" x14ac:dyDescent="0.2">
      <c r="A22" s="74"/>
      <c r="B22" s="5" t="s">
        <v>51</v>
      </c>
      <c r="C22" s="9">
        <v>2004</v>
      </c>
      <c r="D22" s="3">
        <v>0.86228441130917977</v>
      </c>
      <c r="E22" s="66">
        <v>0</v>
      </c>
      <c r="F22" s="201">
        <v>0.84813402044621744</v>
      </c>
      <c r="G22" s="202">
        <v>0</v>
      </c>
      <c r="H22" s="201">
        <v>0.77390924126703209</v>
      </c>
      <c r="I22" s="202">
        <v>0</v>
      </c>
      <c r="J22" s="201">
        <v>0.88411424734355193</v>
      </c>
      <c r="K22" s="202">
        <v>0</v>
      </c>
      <c r="L22" s="192">
        <v>0.85050235695725551</v>
      </c>
      <c r="M22" s="193">
        <v>0</v>
      </c>
      <c r="N22" s="194"/>
      <c r="O22" s="186" t="s">
        <v>403</v>
      </c>
      <c r="P22" s="5">
        <f>M22+K22+I22+E22</f>
        <v>0</v>
      </c>
      <c r="Q22" s="74"/>
      <c r="R22" s="74"/>
      <c r="S22" s="74"/>
      <c r="T22" s="74"/>
      <c r="U22" s="74"/>
      <c r="V22" s="74"/>
      <c r="W22" s="74"/>
      <c r="X22" s="74"/>
      <c r="Y22" s="74"/>
    </row>
    <row r="23" spans="1:25" x14ac:dyDescent="0.2">
      <c r="A23" s="74"/>
      <c r="B23" s="9"/>
      <c r="C23" s="11">
        <v>2005</v>
      </c>
      <c r="D23" s="81"/>
      <c r="E23" s="78"/>
      <c r="F23" s="195">
        <v>0.80671757252218901</v>
      </c>
      <c r="G23" s="207">
        <v>0</v>
      </c>
      <c r="H23" s="187">
        <v>0.7279677298755175</v>
      </c>
      <c r="I23" s="188">
        <v>0</v>
      </c>
      <c r="J23" s="187">
        <v>0.83254234831340912</v>
      </c>
      <c r="K23" s="188">
        <v>0</v>
      </c>
      <c r="L23" s="187">
        <v>0.85494939001808834</v>
      </c>
      <c r="M23" s="188">
        <v>0</v>
      </c>
      <c r="N23" s="187">
        <v>0.76220098798701796</v>
      </c>
      <c r="O23" s="10"/>
      <c r="P23" s="189">
        <f>O23+M23+K23+I23+G23</f>
        <v>0</v>
      </c>
      <c r="Q23" s="74"/>
      <c r="R23" s="74"/>
      <c r="S23" s="74"/>
      <c r="T23" s="74"/>
      <c r="U23" s="74"/>
      <c r="V23" s="74"/>
      <c r="W23" s="74"/>
      <c r="X23" s="74"/>
      <c r="Y23" s="74"/>
    </row>
    <row r="24" spans="1:25" x14ac:dyDescent="0.2">
      <c r="A24" s="74"/>
      <c r="B24" s="9"/>
      <c r="C24" s="11">
        <v>2006</v>
      </c>
      <c r="D24" s="81"/>
      <c r="E24" s="78"/>
      <c r="F24" s="78"/>
      <c r="G24" s="78"/>
      <c r="H24" s="195">
        <v>0.73043606259394322</v>
      </c>
      <c r="I24" s="207">
        <v>0</v>
      </c>
      <c r="J24" s="187">
        <v>0.81660068200422342</v>
      </c>
      <c r="K24" s="188">
        <v>0</v>
      </c>
      <c r="L24" s="187">
        <v>0.81743005103416166</v>
      </c>
      <c r="M24" s="188">
        <v>0</v>
      </c>
      <c r="N24" s="187">
        <v>0.74468525053840529</v>
      </c>
      <c r="O24" s="10"/>
      <c r="P24" s="189">
        <f>O24+M24+K24+I24</f>
        <v>0</v>
      </c>
      <c r="Q24" s="74"/>
      <c r="R24" s="74"/>
      <c r="S24" s="74"/>
      <c r="T24" s="74"/>
      <c r="U24" s="74"/>
      <c r="V24" s="74"/>
      <c r="W24" s="74"/>
      <c r="X24" s="74"/>
      <c r="Y24" s="74"/>
    </row>
    <row r="25" spans="1:25" x14ac:dyDescent="0.2">
      <c r="A25" s="74"/>
      <c r="B25" s="9"/>
      <c r="C25" s="11">
        <v>2007</v>
      </c>
      <c r="D25" s="81"/>
      <c r="E25" s="78"/>
      <c r="F25" s="78"/>
      <c r="G25" s="78"/>
      <c r="H25" s="78"/>
      <c r="I25" s="78"/>
      <c r="J25" s="204">
        <v>0.82637593375347185</v>
      </c>
      <c r="K25" s="203">
        <v>0</v>
      </c>
      <c r="L25" s="187">
        <v>0.79501474327260946</v>
      </c>
      <c r="M25" s="188">
        <v>0</v>
      </c>
      <c r="N25" s="187">
        <v>0.74268442240090582</v>
      </c>
      <c r="O25" s="10"/>
      <c r="P25" s="189">
        <f>O25+M25+K25</f>
        <v>0</v>
      </c>
      <c r="Q25" s="74"/>
      <c r="R25" s="74"/>
      <c r="S25" s="74"/>
      <c r="T25" s="74"/>
      <c r="U25" s="74"/>
      <c r="V25" s="74"/>
      <c r="W25" s="74"/>
      <c r="X25" s="74"/>
      <c r="Y25" s="74"/>
    </row>
    <row r="26" spans="1:25" x14ac:dyDescent="0.2">
      <c r="A26" s="74"/>
      <c r="B26" s="9"/>
      <c r="C26" s="11">
        <v>2008</v>
      </c>
      <c r="D26" s="81"/>
      <c r="E26" s="78"/>
      <c r="F26" s="78"/>
      <c r="G26" s="78"/>
      <c r="H26" s="78"/>
      <c r="I26" s="78"/>
      <c r="J26" s="78"/>
      <c r="K26" s="78"/>
      <c r="L26" s="195">
        <v>0.73265742659568789</v>
      </c>
      <c r="M26" s="207">
        <v>0</v>
      </c>
      <c r="N26" s="187">
        <v>0.73742804215777857</v>
      </c>
      <c r="O26" s="10"/>
      <c r="P26" s="189">
        <f>O26+M26</f>
        <v>0</v>
      </c>
      <c r="Q26" s="74"/>
      <c r="R26" s="74"/>
      <c r="S26" s="74"/>
      <c r="T26" s="74"/>
      <c r="U26" s="74"/>
      <c r="V26" s="74"/>
      <c r="W26" s="74"/>
      <c r="X26" s="74"/>
      <c r="Y26" s="74"/>
    </row>
    <row r="27" spans="1:25" x14ac:dyDescent="0.2">
      <c r="A27" s="74"/>
      <c r="B27" s="12"/>
      <c r="C27" s="208">
        <v>2009</v>
      </c>
      <c r="D27" s="209"/>
      <c r="E27" s="80"/>
      <c r="F27" s="80"/>
      <c r="G27" s="80"/>
      <c r="H27" s="80"/>
      <c r="I27" s="80"/>
      <c r="J27" s="80"/>
      <c r="K27" s="80"/>
      <c r="L27" s="92"/>
      <c r="M27" s="210"/>
      <c r="N27" s="195">
        <v>0.67617183923721313</v>
      </c>
      <c r="O27" s="10"/>
      <c r="P27" s="190">
        <f>O27</f>
        <v>0</v>
      </c>
      <c r="Q27" s="74"/>
      <c r="R27" s="74"/>
      <c r="S27" s="74"/>
      <c r="T27" s="74"/>
      <c r="U27" s="74"/>
      <c r="V27" s="74"/>
      <c r="W27" s="74"/>
      <c r="X27" s="74"/>
      <c r="Y27" s="74"/>
    </row>
    <row r="28" spans="1:25" x14ac:dyDescent="0.2">
      <c r="A28" s="74"/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74"/>
      <c r="R28" s="74"/>
      <c r="S28" s="74"/>
      <c r="T28" s="74"/>
      <c r="U28" s="74"/>
      <c r="V28" s="74"/>
      <c r="W28" s="74"/>
      <c r="X28" s="74"/>
      <c r="Y28" s="74"/>
    </row>
    <row r="29" spans="1:25" x14ac:dyDescent="0.2">
      <c r="A29" s="74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50"/>
      <c r="R29" s="74"/>
      <c r="S29" s="74"/>
      <c r="T29" s="74"/>
      <c r="U29" s="74"/>
      <c r="V29" s="74"/>
      <c r="W29" s="74"/>
      <c r="X29" s="74"/>
      <c r="Y29" s="74"/>
    </row>
    <row r="30" spans="1:25" x14ac:dyDescent="0.2">
      <c r="A30" s="74"/>
      <c r="B30" s="183" t="s">
        <v>244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5"/>
      <c r="Q30" s="50"/>
      <c r="R30" s="74"/>
      <c r="S30" s="74"/>
      <c r="T30" s="74"/>
      <c r="U30" s="74"/>
      <c r="V30" s="74"/>
      <c r="W30" s="74"/>
      <c r="X30" s="74"/>
      <c r="Y30" s="74"/>
    </row>
    <row r="31" spans="1:25" x14ac:dyDescent="0.2">
      <c r="A31" s="74"/>
      <c r="B31" s="197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9"/>
      <c r="P31" s="185"/>
      <c r="Q31" s="74"/>
      <c r="R31" s="74"/>
      <c r="S31" s="74"/>
      <c r="T31" s="74"/>
      <c r="U31" s="74"/>
      <c r="V31" s="74"/>
      <c r="W31" s="74"/>
      <c r="X31" s="74"/>
      <c r="Y31" s="74"/>
    </row>
    <row r="32" spans="1:25" x14ac:dyDescent="0.2">
      <c r="A32" s="74"/>
      <c r="B32" s="17" t="s">
        <v>245</v>
      </c>
      <c r="C32" s="4" t="s">
        <v>77</v>
      </c>
      <c r="D32" s="4" t="s">
        <v>78</v>
      </c>
      <c r="E32" s="4" t="s">
        <v>79</v>
      </c>
      <c r="F32" s="4" t="s">
        <v>80</v>
      </c>
      <c r="G32" s="4" t="s">
        <v>81</v>
      </c>
      <c r="H32" s="4" t="s">
        <v>82</v>
      </c>
      <c r="I32" s="4" t="s">
        <v>83</v>
      </c>
      <c r="J32" s="4" t="s">
        <v>84</v>
      </c>
      <c r="K32" s="4" t="s">
        <v>404</v>
      </c>
      <c r="L32" s="4" t="s">
        <v>405</v>
      </c>
      <c r="M32" s="4" t="s">
        <v>406</v>
      </c>
      <c r="N32" s="66" t="s">
        <v>407</v>
      </c>
      <c r="O32" s="17" t="s">
        <v>234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spans="1:25" x14ac:dyDescent="0.2">
      <c r="A33" s="74"/>
      <c r="B33" s="5" t="s">
        <v>49</v>
      </c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7">
        <f>SUM(C33:N33)</f>
        <v>0</v>
      </c>
      <c r="P33" s="74"/>
      <c r="Q33" s="74"/>
      <c r="R33" s="74"/>
      <c r="S33" s="74"/>
      <c r="T33" s="74"/>
      <c r="U33" s="74"/>
      <c r="V33" s="74"/>
      <c r="W33" s="74"/>
      <c r="X33" s="74"/>
      <c r="Y33" s="74"/>
    </row>
    <row r="34" spans="1:25" x14ac:dyDescent="0.2">
      <c r="A34" s="74"/>
      <c r="B34" s="12" t="s">
        <v>51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7">
        <f>SUM(C34:N34)</f>
        <v>0</v>
      </c>
      <c r="P34" s="74"/>
      <c r="Q34" s="74"/>
      <c r="R34" s="74"/>
      <c r="S34" s="74"/>
      <c r="T34" s="74"/>
      <c r="U34" s="74"/>
      <c r="V34" s="74"/>
      <c r="W34" s="74"/>
      <c r="X34" s="74"/>
      <c r="Y34" s="74"/>
    </row>
    <row r="35" spans="1:25" x14ac:dyDescent="0.2">
      <c r="A35" s="74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spans="1:25" x14ac:dyDescent="0.2">
      <c r="A36" s="74"/>
      <c r="B36" s="16"/>
      <c r="C36" s="16"/>
      <c r="D36" s="16"/>
      <c r="E36" s="16"/>
      <c r="F36" s="16"/>
      <c r="G36" s="16"/>
      <c r="H36" s="16"/>
      <c r="I36" s="16"/>
      <c r="J36" s="50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5" x14ac:dyDescent="0.2">
      <c r="A37" s="74"/>
      <c r="B37" s="200" t="s">
        <v>207</v>
      </c>
      <c r="C37" s="110"/>
      <c r="D37" s="110"/>
      <c r="E37" s="110"/>
      <c r="F37" s="110"/>
      <c r="G37" s="110"/>
      <c r="H37" s="110"/>
      <c r="I37" s="110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5" x14ac:dyDescent="0.2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spans="1:25" x14ac:dyDescent="0.2">
      <c r="A39" s="74"/>
      <c r="B39" s="120" t="s">
        <v>247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</row>
    <row r="40" spans="1:25" x14ac:dyDescent="0.2">
      <c r="A40" s="74"/>
      <c r="B40" s="74" t="s">
        <v>246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</row>
    <row r="41" spans="1:25" x14ac:dyDescent="0.2">
      <c r="A41" s="74"/>
      <c r="B41" s="74" t="s">
        <v>248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</row>
    <row r="42" spans="1:25" x14ac:dyDescent="0.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</row>
    <row r="43" spans="1:25" x14ac:dyDescent="0.2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</row>
    <row r="44" spans="1:25" x14ac:dyDescent="0.2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</row>
    <row r="45" spans="1:25" x14ac:dyDescent="0.2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</row>
    <row r="46" spans="1:25" x14ac:dyDescent="0.2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</row>
    <row r="47" spans="1:25" x14ac:dyDescent="0.2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</row>
    <row r="48" spans="1:25" x14ac:dyDescent="0.2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</row>
    <row r="49" spans="1:25" x14ac:dyDescent="0.2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</row>
    <row r="50" spans="1:25" x14ac:dyDescent="0.2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</row>
    <row r="51" spans="1:25" x14ac:dyDescent="0.2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</row>
    <row r="52" spans="1:25" x14ac:dyDescent="0.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</row>
    <row r="53" spans="1:25" x14ac:dyDescent="0.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</row>
    <row r="54" spans="1:25" x14ac:dyDescent="0.2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</row>
    <row r="55" spans="1:25" x14ac:dyDescent="0.2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</row>
    <row r="56" spans="1:25" x14ac:dyDescent="0.2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</row>
    <row r="57" spans="1:25" x14ac:dyDescent="0.2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</row>
    <row r="58" spans="1:25" x14ac:dyDescent="0.2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</row>
    <row r="59" spans="1:25" x14ac:dyDescent="0.2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</row>
    <row r="60" spans="1:25" x14ac:dyDescent="0.2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</row>
    <row r="61" spans="1:25" x14ac:dyDescent="0.2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</row>
    <row r="62" spans="1:25" x14ac:dyDescent="0.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</row>
    <row r="63" spans="1:25" x14ac:dyDescent="0.2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</row>
    <row r="64" spans="1:25" x14ac:dyDescent="0.2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</row>
    <row r="65" spans="1:25" x14ac:dyDescent="0.2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</row>
    <row r="66" spans="1:25" x14ac:dyDescent="0.2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</row>
    <row r="67" spans="1:25" x14ac:dyDescent="0.2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</row>
    <row r="68" spans="1:25" x14ac:dyDescent="0.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</row>
    <row r="69" spans="1:25" x14ac:dyDescent="0.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</row>
    <row r="70" spans="1:25" x14ac:dyDescent="0.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</row>
    <row r="71" spans="1:25" x14ac:dyDescent="0.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</row>
    <row r="72" spans="1:25" x14ac:dyDescent="0.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</row>
    <row r="73" spans="1:25" x14ac:dyDescent="0.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</row>
    <row r="74" spans="1:25" x14ac:dyDescent="0.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</row>
    <row r="75" spans="1:25" x14ac:dyDescent="0.2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</row>
    <row r="76" spans="1:25" x14ac:dyDescent="0.2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</row>
    <row r="77" spans="1:25" x14ac:dyDescent="0.2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</row>
    <row r="78" spans="1:25" x14ac:dyDescent="0.2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</row>
    <row r="79" spans="1:25" x14ac:dyDescent="0.2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</row>
    <row r="80" spans="1:25" x14ac:dyDescent="0.2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</row>
    <row r="81" spans="1:25" x14ac:dyDescent="0.2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</row>
    <row r="82" spans="1:25" x14ac:dyDescent="0.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</row>
    <row r="83" spans="1:25" x14ac:dyDescent="0.2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</row>
    <row r="84" spans="1:25" x14ac:dyDescent="0.2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</row>
    <row r="85" spans="1:25" x14ac:dyDescent="0.2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</row>
    <row r="86" spans="1:25" x14ac:dyDescent="0.2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</row>
    <row r="87" spans="1:25" x14ac:dyDescent="0.2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</row>
    <row r="88" spans="1:25" x14ac:dyDescent="0.2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</row>
    <row r="89" spans="1:25" x14ac:dyDescent="0.2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</row>
    <row r="90" spans="1:25" x14ac:dyDescent="0.2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</row>
    <row r="91" spans="1:25" x14ac:dyDescent="0.2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</row>
  </sheetData>
  <phoneticPr fontId="0" type="noConversion"/>
  <dataValidations count="3">
    <dataValidation type="decimal" allowBlank="1" showInputMessage="1" showErrorMessage="1" errorTitle="Error" error="You must enter a number between 0 and 100 (inclusive)" promptTitle="Percentage" prompt="Enter a number between 0 and 100 (inclusive)" sqref="C34:I35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17:O2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23:O27">
      <formula1>0</formula1>
    </dataValidation>
  </dataValidations>
  <pageMargins left="0.75" right="0.75" top="1" bottom="1" header="0.5" footer="0.5"/>
  <pageSetup scale="96" orientation="portrait" horizontalDpi="4294967294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W88"/>
  <sheetViews>
    <sheetView showGridLines="0" workbookViewId="0">
      <selection activeCell="A16" sqref="A16:XFD16"/>
    </sheetView>
  </sheetViews>
  <sheetFormatPr baseColWidth="10" defaultColWidth="9.1640625" defaultRowHeight="16" x14ac:dyDescent="0.2"/>
  <cols>
    <col min="1" max="1" width="5.33203125" style="2" customWidth="1"/>
    <col min="2" max="256" width="11.5" style="2" customWidth="1"/>
    <col min="257" max="16384" width="9.1640625" style="2"/>
  </cols>
  <sheetData>
    <row r="1" spans="1:23" ht="25" x14ac:dyDescent="0.25">
      <c r="A1" s="73"/>
      <c r="B1" s="164" t="s">
        <v>58</v>
      </c>
      <c r="C1" s="165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x14ac:dyDescent="0.2">
      <c r="A2" s="73"/>
      <c r="B2" s="121"/>
      <c r="C2" s="96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x14ac:dyDescent="0.2">
      <c r="A3" s="73"/>
      <c r="B3" s="73" t="s">
        <v>59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1:23" x14ac:dyDescent="0.2">
      <c r="A4" s="73"/>
      <c r="B4" s="73" t="s">
        <v>61</v>
      </c>
      <c r="C4" s="73" t="s">
        <v>60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23" x14ac:dyDescent="0.2">
      <c r="A5" s="73"/>
      <c r="B5" s="73" t="s">
        <v>62</v>
      </c>
      <c r="C5" s="73" t="s">
        <v>63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spans="1:23" x14ac:dyDescent="0.2">
      <c r="A6" s="73"/>
      <c r="B6" s="73" t="s">
        <v>64</v>
      </c>
      <c r="C6" s="73" t="s">
        <v>65</v>
      </c>
      <c r="D6" s="73"/>
      <c r="E6" s="73"/>
      <c r="F6" s="141" t="s">
        <v>310</v>
      </c>
      <c r="G6" s="136" t="s">
        <v>312</v>
      </c>
      <c r="H6" s="74" t="s">
        <v>324</v>
      </c>
      <c r="I6" s="122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spans="1:23" x14ac:dyDescent="0.2">
      <c r="A7" s="73"/>
      <c r="B7" s="73" t="s">
        <v>66</v>
      </c>
      <c r="C7" s="73" t="s">
        <v>67</v>
      </c>
      <c r="D7" s="73"/>
      <c r="E7" s="73"/>
      <c r="F7" s="73"/>
      <c r="G7" s="73"/>
      <c r="H7" s="73"/>
      <c r="I7" s="73"/>
      <c r="J7" s="12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spans="1:23" x14ac:dyDescent="0.2">
      <c r="A8" s="73"/>
      <c r="B8" s="73" t="s">
        <v>68</v>
      </c>
      <c r="C8" s="73" t="s">
        <v>69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spans="1:23" x14ac:dyDescent="0.2">
      <c r="A9" s="73"/>
      <c r="B9" s="73" t="s">
        <v>70</v>
      </c>
      <c r="C9" s="73" t="s">
        <v>71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spans="1:23" x14ac:dyDescent="0.2">
      <c r="A10" s="73"/>
      <c r="B10" s="122" t="s">
        <v>293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23" x14ac:dyDescent="0.2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1:23" x14ac:dyDescent="0.2">
      <c r="A12" s="73"/>
      <c r="B12" s="95" t="s">
        <v>325</v>
      </c>
      <c r="C12" s="73"/>
      <c r="D12" s="73"/>
      <c r="E12" s="73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spans="1:23" x14ac:dyDescent="0.2">
      <c r="A13" s="73"/>
      <c r="B13" s="73" t="s">
        <v>72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spans="1:23" x14ac:dyDescent="0.2">
      <c r="A14" s="73"/>
      <c r="B14" s="73" t="s">
        <v>73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spans="1:23" x14ac:dyDescent="0.2">
      <c r="A15" s="73"/>
      <c r="B15" s="73" t="s">
        <v>74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spans="1:23" x14ac:dyDescent="0.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spans="1:23" x14ac:dyDescent="0.2">
      <c r="A17" s="73"/>
      <c r="B17" s="95" t="s">
        <v>329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spans="1:23" x14ac:dyDescent="0.2">
      <c r="A18" s="73"/>
      <c r="B18" s="74" t="s">
        <v>431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spans="1:23" x14ac:dyDescent="0.2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spans="1:23" x14ac:dyDescent="0.2">
      <c r="A20" s="73"/>
      <c r="B20" s="107" t="s">
        <v>209</v>
      </c>
      <c r="C20" s="107"/>
      <c r="D20" s="107"/>
      <c r="E20" s="107"/>
      <c r="F20" s="107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spans="1:23" x14ac:dyDescent="0.2">
      <c r="A21" s="73"/>
      <c r="B21" s="83" t="s">
        <v>75</v>
      </c>
      <c r="C21" s="75"/>
      <c r="D21" s="75"/>
      <c r="E21" s="75"/>
      <c r="F21" s="75"/>
      <c r="G21" s="75"/>
      <c r="H21" s="75"/>
      <c r="I21" s="75"/>
      <c r="J21" s="76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spans="1:23" x14ac:dyDescent="0.2">
      <c r="A22" s="73"/>
      <c r="B22" s="77" t="s">
        <v>430</v>
      </c>
      <c r="C22" s="78"/>
      <c r="D22" s="78"/>
      <c r="E22" s="78"/>
      <c r="F22" s="78"/>
      <c r="G22" s="78"/>
      <c r="H22" s="78"/>
      <c r="I22" s="78"/>
      <c r="J22" s="7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spans="1:23" x14ac:dyDescent="0.2">
      <c r="A23" s="73"/>
      <c r="B23" s="24"/>
      <c r="C23" s="15"/>
      <c r="D23" s="15"/>
      <c r="E23" s="15"/>
      <c r="F23" s="15"/>
      <c r="G23" s="15"/>
      <c r="H23" s="15"/>
      <c r="I23" s="15"/>
      <c r="J23" s="25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spans="1:23" x14ac:dyDescent="0.2">
      <c r="A24" s="73"/>
      <c r="B24" s="17" t="s">
        <v>76</v>
      </c>
      <c r="C24" s="3" t="s">
        <v>77</v>
      </c>
      <c r="D24" s="4" t="s">
        <v>78</v>
      </c>
      <c r="E24" s="4" t="s">
        <v>79</v>
      </c>
      <c r="F24" s="4" t="s">
        <v>80</v>
      </c>
      <c r="G24" s="4" t="s">
        <v>81</v>
      </c>
      <c r="H24" s="4" t="s">
        <v>82</v>
      </c>
      <c r="I24" s="4" t="s">
        <v>83</v>
      </c>
      <c r="J24" s="66" t="s">
        <v>84</v>
      </c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spans="1:23" x14ac:dyDescent="0.2">
      <c r="A25" s="73"/>
      <c r="B25" s="5" t="s">
        <v>54</v>
      </c>
      <c r="C25" s="10">
        <v>1000</v>
      </c>
      <c r="D25" s="10"/>
      <c r="E25" s="10"/>
      <c r="F25" s="10"/>
      <c r="G25" s="10"/>
      <c r="H25" s="10"/>
      <c r="I25" s="10"/>
      <c r="J25" s="10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spans="1:23" x14ac:dyDescent="0.2">
      <c r="A26" s="73"/>
      <c r="B26" s="9" t="s">
        <v>85</v>
      </c>
      <c r="C26" s="10"/>
      <c r="D26" s="10"/>
      <c r="E26" s="10"/>
      <c r="F26" s="10"/>
      <c r="G26" s="10"/>
      <c r="H26" s="10"/>
      <c r="I26" s="10"/>
      <c r="J26" s="10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spans="1:23" x14ac:dyDescent="0.2">
      <c r="A27" s="73"/>
      <c r="B27" s="9" t="s">
        <v>86</v>
      </c>
      <c r="C27" s="10"/>
      <c r="D27" s="10"/>
      <c r="E27" s="10"/>
      <c r="F27" s="10"/>
      <c r="G27" s="10"/>
      <c r="H27" s="10"/>
      <c r="I27" s="10"/>
      <c r="J27" s="10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spans="1:23" x14ac:dyDescent="0.2">
      <c r="A28" s="73"/>
      <c r="B28" s="9" t="s">
        <v>87</v>
      </c>
      <c r="C28" s="10"/>
      <c r="D28" s="10"/>
      <c r="E28" s="10"/>
      <c r="F28" s="10"/>
      <c r="G28" s="10"/>
      <c r="H28" s="10"/>
      <c r="I28" s="10"/>
      <c r="J28" s="10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spans="1:23" x14ac:dyDescent="0.2">
      <c r="A29" s="73"/>
      <c r="B29" s="9" t="s">
        <v>88</v>
      </c>
      <c r="C29" s="10"/>
      <c r="D29" s="10"/>
      <c r="E29" s="10"/>
      <c r="F29" s="10"/>
      <c r="G29" s="10"/>
      <c r="H29" s="10"/>
      <c r="I29" s="10"/>
      <c r="J29" s="10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spans="1:23" x14ac:dyDescent="0.2">
      <c r="A30" s="73"/>
      <c r="B30" s="12" t="s">
        <v>89</v>
      </c>
      <c r="C30" s="10"/>
      <c r="D30" s="10"/>
      <c r="E30" s="10"/>
      <c r="F30" s="10"/>
      <c r="G30" s="10"/>
      <c r="H30" s="10"/>
      <c r="I30" s="10"/>
      <c r="J30" s="10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spans="1:23" x14ac:dyDescent="0.2">
      <c r="A31" s="73"/>
      <c r="B31" s="47"/>
      <c r="C31" s="15"/>
      <c r="D31" s="15"/>
      <c r="E31" s="15"/>
      <c r="F31" s="15"/>
      <c r="G31" s="15"/>
      <c r="H31" s="15"/>
      <c r="I31" s="15"/>
      <c r="J31" s="25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spans="1:23" x14ac:dyDescent="0.2">
      <c r="A32" s="73"/>
      <c r="B32" s="81"/>
      <c r="C32" s="78"/>
      <c r="D32" s="78"/>
      <c r="E32" s="78"/>
      <c r="F32" s="78"/>
      <c r="G32" s="78"/>
      <c r="H32" s="78"/>
      <c r="I32" s="78"/>
      <c r="J32" s="79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23" x14ac:dyDescent="0.2">
      <c r="A33" s="73"/>
      <c r="B33" s="77" t="s">
        <v>90</v>
      </c>
      <c r="C33" s="78"/>
      <c r="D33" s="78"/>
      <c r="E33" s="78"/>
      <c r="F33" s="78"/>
      <c r="G33" s="78"/>
      <c r="H33" s="78"/>
      <c r="I33" s="78"/>
      <c r="J33" s="79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spans="1:23" x14ac:dyDescent="0.2">
      <c r="A34" s="73"/>
      <c r="B34" s="24"/>
      <c r="C34" s="15"/>
      <c r="D34" s="15"/>
      <c r="E34" s="15"/>
      <c r="F34" s="15"/>
      <c r="G34" s="15"/>
      <c r="H34" s="15"/>
      <c r="I34" s="78"/>
      <c r="J34" s="79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</row>
    <row r="35" spans="1:23" x14ac:dyDescent="0.2">
      <c r="A35" s="73"/>
      <c r="B35" s="17" t="s">
        <v>91</v>
      </c>
      <c r="C35" s="3" t="s">
        <v>92</v>
      </c>
      <c r="D35" s="4" t="s">
        <v>93</v>
      </c>
      <c r="E35" s="4" t="s">
        <v>92</v>
      </c>
      <c r="F35" s="4" t="s">
        <v>94</v>
      </c>
      <c r="G35" s="4" t="s">
        <v>92</v>
      </c>
      <c r="H35" s="66" t="s">
        <v>95</v>
      </c>
      <c r="I35" s="78"/>
      <c r="J35" s="79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</row>
    <row r="36" spans="1:23" x14ac:dyDescent="0.2">
      <c r="A36" s="73"/>
      <c r="B36" s="5" t="s">
        <v>54</v>
      </c>
      <c r="C36" s="27">
        <v>2</v>
      </c>
      <c r="D36" s="27">
        <v>0.5</v>
      </c>
      <c r="E36" s="27">
        <v>1.1000000000000001</v>
      </c>
      <c r="F36" s="27">
        <v>0.9</v>
      </c>
      <c r="G36" s="27">
        <v>0.75</v>
      </c>
      <c r="H36" s="27">
        <v>1.2</v>
      </c>
      <c r="I36" s="78" t="s">
        <v>25</v>
      </c>
      <c r="J36" s="79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</row>
    <row r="37" spans="1:23" x14ac:dyDescent="0.2">
      <c r="A37" s="73"/>
      <c r="B37" s="9" t="s">
        <v>85</v>
      </c>
      <c r="C37" s="27"/>
      <c r="D37" s="27"/>
      <c r="E37" s="27"/>
      <c r="F37" s="27"/>
      <c r="G37" s="27"/>
      <c r="H37" s="27"/>
      <c r="I37" s="78" t="s">
        <v>25</v>
      </c>
      <c r="J37" s="79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</row>
    <row r="38" spans="1:23" x14ac:dyDescent="0.2">
      <c r="A38" s="73"/>
      <c r="B38" s="9" t="s">
        <v>86</v>
      </c>
      <c r="C38" s="27"/>
      <c r="D38" s="27"/>
      <c r="E38" s="27"/>
      <c r="F38" s="27"/>
      <c r="G38" s="27"/>
      <c r="H38" s="27"/>
      <c r="I38" s="78" t="s">
        <v>25</v>
      </c>
      <c r="J38" s="79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9" t="s">
        <v>87</v>
      </c>
      <c r="C39" s="27"/>
      <c r="D39" s="27"/>
      <c r="E39" s="27"/>
      <c r="F39" s="27"/>
      <c r="G39" s="27"/>
      <c r="H39" s="27"/>
      <c r="I39" s="78"/>
      <c r="J39" s="79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9" t="s">
        <v>88</v>
      </c>
      <c r="C40" s="27"/>
      <c r="D40" s="27"/>
      <c r="E40" s="27"/>
      <c r="F40" s="27"/>
      <c r="G40" s="27"/>
      <c r="H40" s="27"/>
      <c r="I40" s="78"/>
      <c r="J40" s="79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73"/>
      <c r="B41" s="12" t="s">
        <v>89</v>
      </c>
      <c r="C41" s="27"/>
      <c r="D41" s="27"/>
      <c r="E41" s="27"/>
      <c r="F41" s="27"/>
      <c r="G41" s="27"/>
      <c r="H41" s="27"/>
      <c r="I41" s="78"/>
      <c r="J41" s="79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</row>
    <row r="42" spans="1:23" x14ac:dyDescent="0.2">
      <c r="A42" s="73"/>
      <c r="B42" s="18"/>
      <c r="C42" s="48"/>
      <c r="D42" s="48"/>
      <c r="E42" s="48"/>
      <c r="F42" s="48"/>
      <c r="G42" s="48"/>
      <c r="H42" s="19"/>
      <c r="I42" s="80"/>
      <c r="J42" s="8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</row>
    <row r="43" spans="1:23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</row>
    <row r="44" spans="1:23" x14ac:dyDescent="0.2">
      <c r="A44" s="73"/>
      <c r="B44" s="73" t="s">
        <v>330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</row>
    <row r="45" spans="1:23" x14ac:dyDescent="0.2">
      <c r="A45" s="73"/>
      <c r="B45" s="2" t="s">
        <v>336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</row>
    <row r="46" spans="1:23" x14ac:dyDescent="0.2">
      <c r="A46" s="73"/>
      <c r="B46" s="73" t="s">
        <v>337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</row>
    <row r="47" spans="1:23" x14ac:dyDescent="0.2">
      <c r="A47" s="73"/>
      <c r="B47" s="73" t="s">
        <v>335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</row>
    <row r="48" spans="1:23" x14ac:dyDescent="0.2">
      <c r="A48" s="73"/>
      <c r="B48" s="73" t="s">
        <v>334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</row>
    <row r="49" spans="1:13" x14ac:dyDescent="0.2">
      <c r="A49" s="73"/>
      <c r="B49" s="73" t="s">
        <v>333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</row>
    <row r="50" spans="1:13" x14ac:dyDescent="0.2">
      <c r="A50" s="73"/>
      <c r="B50" s="73" t="s">
        <v>332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</row>
    <row r="51" spans="1:13" x14ac:dyDescent="0.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1:13" x14ac:dyDescent="0.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1:13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1:13" x14ac:dyDescent="0.2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</row>
    <row r="55" spans="1:13" x14ac:dyDescent="0.2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3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1:13" x14ac:dyDescent="0.2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1:13" x14ac:dyDescent="0.2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1:13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1:13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1:13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spans="1:13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  <row r="64" spans="1:13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  <row r="65" spans="1:13" x14ac:dyDescent="0.2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</row>
    <row r="66" spans="1:13" x14ac:dyDescent="0.2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1:13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1:13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1:13" x14ac:dyDescent="0.2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0" spans="1:13" x14ac:dyDescent="0.2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</row>
    <row r="71" spans="1:13" x14ac:dyDescent="0.2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spans="1:13" x14ac:dyDescent="0.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</row>
    <row r="73" spans="1:13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</row>
    <row r="74" spans="1:13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1:13" x14ac:dyDescent="0.2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</row>
    <row r="76" spans="1:13" x14ac:dyDescent="0.2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1:13" x14ac:dyDescent="0.2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</row>
    <row r="78" spans="1:13" x14ac:dyDescent="0.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</row>
    <row r="79" spans="1:13" x14ac:dyDescent="0.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</row>
    <row r="80" spans="1:13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</row>
    <row r="81" spans="1:13" x14ac:dyDescent="0.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</row>
    <row r="82" spans="1:13" x14ac:dyDescent="0.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</row>
    <row r="85" spans="1:13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</row>
    <row r="86" spans="1:13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</row>
    <row r="87" spans="1:13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1:13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</sheetData>
  <phoneticPr fontId="0" type="noConversion"/>
  <dataValidations count="1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24:J24">
      <formula1>0</formula1>
    </dataValidation>
  </dataValidations>
  <hyperlinks>
    <hyperlink ref="G6" location="'Grove locations'!A1" display="here "/>
  </hyperlinks>
  <pageMargins left="0.75" right="0.75" top="1" bottom="1" header="0.5" footer="0.5"/>
  <pageSetup scale="94" orientation="portrait" horizontalDpi="4294967294"/>
  <headerFooter alignWithMargins="0"/>
  <rowBreaks count="1" manualBreakCount="1">
    <brk id="43" max="10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V117"/>
  <sheetViews>
    <sheetView showGridLines="0" workbookViewId="0"/>
  </sheetViews>
  <sheetFormatPr baseColWidth="10" defaultColWidth="9.1640625" defaultRowHeight="16" x14ac:dyDescent="0.2"/>
  <cols>
    <col min="1" max="1" width="4.5" style="1" customWidth="1"/>
    <col min="2" max="2" width="9.33203125" style="1" customWidth="1"/>
    <col min="3" max="3" width="16.5" style="1" customWidth="1"/>
    <col min="4" max="4" width="10.83203125" style="1" customWidth="1"/>
    <col min="5" max="5" width="6.5" style="1" customWidth="1"/>
    <col min="6" max="6" width="5" style="1" customWidth="1"/>
    <col min="7" max="7" width="10.6640625" style="1" customWidth="1"/>
    <col min="8" max="8" width="15.1640625" style="1" customWidth="1"/>
    <col min="9" max="9" width="3" style="1" customWidth="1"/>
    <col min="10" max="10" width="6.5" style="1" customWidth="1"/>
    <col min="11" max="11" width="3.33203125" style="181" customWidth="1"/>
    <col min="12" max="256" width="11.5" style="1" customWidth="1"/>
    <col min="257" max="16384" width="9.1640625" style="1"/>
  </cols>
  <sheetData>
    <row r="1" spans="1:22" ht="25" x14ac:dyDescent="0.25">
      <c r="A1" s="94"/>
      <c r="B1" s="163" t="s">
        <v>96</v>
      </c>
      <c r="C1" s="50"/>
      <c r="D1" s="50"/>
      <c r="E1" s="50"/>
      <c r="F1" s="74"/>
      <c r="G1" s="74"/>
      <c r="H1" s="74"/>
      <c r="I1" s="74"/>
      <c r="J1" s="50"/>
      <c r="K1" s="180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x14ac:dyDescent="0.2">
      <c r="B2" s="95" t="s">
        <v>97</v>
      </c>
      <c r="C2" s="74"/>
      <c r="D2" s="74"/>
      <c r="E2" s="74"/>
      <c r="F2" s="74"/>
      <c r="G2" s="74"/>
      <c r="H2" s="74"/>
      <c r="I2" s="74"/>
      <c r="J2" s="74"/>
      <c r="K2" s="180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1:22" x14ac:dyDescent="0.2">
      <c r="A3" s="74"/>
      <c r="B3" s="74" t="s">
        <v>304</v>
      </c>
      <c r="C3" s="74"/>
      <c r="D3" s="74"/>
      <c r="E3" s="74"/>
      <c r="F3" s="74"/>
      <c r="G3" s="74"/>
      <c r="H3" s="135" t="s">
        <v>302</v>
      </c>
      <c r="I3" s="74" t="s">
        <v>303</v>
      </c>
      <c r="J3" s="74"/>
      <c r="K3" s="180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 x14ac:dyDescent="0.2">
      <c r="A4" s="74"/>
      <c r="B4" s="74" t="s">
        <v>291</v>
      </c>
      <c r="C4" s="74"/>
      <c r="D4" s="74"/>
      <c r="E4" s="74"/>
      <c r="F4" s="74"/>
      <c r="G4" s="74"/>
      <c r="H4" s="74"/>
      <c r="I4" s="74"/>
      <c r="J4" s="74"/>
      <c r="K4" s="180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2" x14ac:dyDescent="0.2">
      <c r="A5" s="74"/>
      <c r="B5" s="74" t="s">
        <v>438</v>
      </c>
      <c r="C5" s="74"/>
      <c r="D5" s="74"/>
      <c r="E5" s="74"/>
      <c r="F5" s="74"/>
      <c r="G5" s="74"/>
      <c r="H5" s="74"/>
      <c r="I5" s="74"/>
      <c r="J5" s="74"/>
      <c r="K5" s="180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 spans="1:22" x14ac:dyDescent="0.2">
      <c r="A6" s="74"/>
      <c r="B6" s="74" t="s">
        <v>439</v>
      </c>
      <c r="C6" s="74"/>
      <c r="D6" s="74"/>
      <c r="E6" s="74"/>
      <c r="F6" s="74"/>
      <c r="G6" s="74"/>
      <c r="H6" s="74"/>
      <c r="I6" s="74"/>
      <c r="J6" s="74"/>
      <c r="K6" s="180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 x14ac:dyDescent="0.2">
      <c r="A7" s="74"/>
      <c r="B7" s="107" t="s">
        <v>208</v>
      </c>
      <c r="C7" s="74"/>
      <c r="D7" s="74"/>
      <c r="E7" s="74"/>
      <c r="F7" s="74"/>
      <c r="G7" s="74"/>
      <c r="H7" s="74"/>
      <c r="I7" s="74"/>
      <c r="J7" s="74"/>
      <c r="K7" s="180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</row>
    <row r="8" spans="1:22" x14ac:dyDescent="0.2">
      <c r="A8" s="74"/>
      <c r="B8" s="84" t="s">
        <v>358</v>
      </c>
      <c r="C8" s="85"/>
      <c r="D8" s="85"/>
      <c r="E8" s="85"/>
      <c r="F8" s="85"/>
      <c r="G8" s="85"/>
      <c r="H8" s="86"/>
      <c r="I8" s="74"/>
      <c r="J8" s="74"/>
      <c r="K8" s="180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</row>
    <row r="9" spans="1:22" x14ac:dyDescent="0.2">
      <c r="A9" s="74"/>
      <c r="B9" s="41"/>
      <c r="C9" s="37"/>
      <c r="D9" s="37"/>
      <c r="E9" s="37"/>
      <c r="F9" s="37"/>
      <c r="G9" s="37"/>
      <c r="H9" s="42"/>
      <c r="I9" s="74"/>
      <c r="J9" s="74"/>
      <c r="K9" s="180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</row>
    <row r="10" spans="1:22" x14ac:dyDescent="0.2">
      <c r="A10" s="74"/>
      <c r="B10" s="28" t="s">
        <v>98</v>
      </c>
      <c r="C10" s="28" t="s">
        <v>99</v>
      </c>
      <c r="D10" s="28" t="s">
        <v>100</v>
      </c>
      <c r="E10" s="28"/>
      <c r="F10" s="28"/>
      <c r="G10" s="28" t="s">
        <v>101</v>
      </c>
      <c r="H10" s="60"/>
      <c r="I10" s="74"/>
      <c r="J10" s="74"/>
      <c r="K10" s="180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</row>
    <row r="11" spans="1:22" x14ac:dyDescent="0.2">
      <c r="A11" s="74"/>
      <c r="B11" s="29" t="s">
        <v>102</v>
      </c>
      <c r="C11" s="30"/>
      <c r="D11" s="31">
        <v>15000</v>
      </c>
      <c r="E11" s="31"/>
      <c r="F11" s="31" t="s">
        <v>50</v>
      </c>
      <c r="G11" s="31">
        <f t="shared" ref="G11:G20" si="0">$E11+$D11</f>
        <v>15000</v>
      </c>
      <c r="H11" s="32" t="str">
        <f>IF(AND($D11=0, $G11&gt;0),"new", IF(AND($D11&gt;0, $G11=0),"sold",""))</f>
        <v/>
      </c>
      <c r="I11" s="74"/>
      <c r="J11" s="74"/>
      <c r="K11" s="180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</row>
    <row r="12" spans="1:22" x14ac:dyDescent="0.2">
      <c r="A12" s="74"/>
      <c r="B12" s="29" t="s">
        <v>103</v>
      </c>
      <c r="C12" s="30"/>
      <c r="D12" s="31">
        <v>0</v>
      </c>
      <c r="E12" s="31"/>
      <c r="F12" s="31" t="s">
        <v>50</v>
      </c>
      <c r="G12" s="31">
        <f t="shared" si="0"/>
        <v>0</v>
      </c>
      <c r="H12" s="33" t="str">
        <f t="shared" ref="H12:H20" si="1">IF(AND($D12=0, $G12&gt;0),"new", IF(AND($D12&gt;0, $G12=0),"sold",""))</f>
        <v/>
      </c>
      <c r="I12" s="74"/>
      <c r="J12" s="74"/>
      <c r="K12" s="180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</row>
    <row r="13" spans="1:22" x14ac:dyDescent="0.2">
      <c r="A13" s="74"/>
      <c r="B13" s="29" t="s">
        <v>104</v>
      </c>
      <c r="C13" s="30"/>
      <c r="D13" s="31">
        <v>0</v>
      </c>
      <c r="E13" s="31"/>
      <c r="F13" s="31" t="s">
        <v>50</v>
      </c>
      <c r="G13" s="31">
        <f t="shared" si="0"/>
        <v>0</v>
      </c>
      <c r="H13" s="33" t="str">
        <f t="shared" si="1"/>
        <v/>
      </c>
      <c r="I13" s="74"/>
      <c r="J13" s="74"/>
      <c r="K13" s="180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 spans="1:22" x14ac:dyDescent="0.2">
      <c r="A14" s="74"/>
      <c r="B14" s="29" t="s">
        <v>105</v>
      </c>
      <c r="C14" s="30"/>
      <c r="D14" s="31">
        <v>0</v>
      </c>
      <c r="E14" s="31"/>
      <c r="F14" s="31" t="s">
        <v>50</v>
      </c>
      <c r="G14" s="31">
        <f t="shared" si="0"/>
        <v>0</v>
      </c>
      <c r="H14" s="33" t="str">
        <f t="shared" si="1"/>
        <v/>
      </c>
      <c r="I14" s="74"/>
      <c r="J14" s="74"/>
      <c r="K14" s="180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</row>
    <row r="15" spans="1:22" x14ac:dyDescent="0.2">
      <c r="A15" s="74"/>
      <c r="B15" s="29" t="s">
        <v>106</v>
      </c>
      <c r="C15" s="30"/>
      <c r="D15" s="31">
        <v>0</v>
      </c>
      <c r="E15" s="31"/>
      <c r="F15" s="31" t="s">
        <v>50</v>
      </c>
      <c r="G15" s="31">
        <f t="shared" si="0"/>
        <v>0</v>
      </c>
      <c r="H15" s="33" t="str">
        <f t="shared" si="1"/>
        <v/>
      </c>
      <c r="I15" s="74"/>
      <c r="J15" s="74"/>
      <c r="K15" s="180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 spans="1:22" x14ac:dyDescent="0.2">
      <c r="A16" s="74"/>
      <c r="B16" s="29" t="s">
        <v>107</v>
      </c>
      <c r="C16" s="30"/>
      <c r="D16" s="31">
        <v>0</v>
      </c>
      <c r="E16" s="31"/>
      <c r="F16" s="31" t="s">
        <v>50</v>
      </c>
      <c r="G16" s="31">
        <f t="shared" si="0"/>
        <v>0</v>
      </c>
      <c r="H16" s="33" t="str">
        <f t="shared" si="1"/>
        <v/>
      </c>
      <c r="I16" s="74"/>
      <c r="J16" s="74"/>
      <c r="K16" s="180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</row>
    <row r="17" spans="1:22" x14ac:dyDescent="0.2">
      <c r="A17" s="74"/>
      <c r="B17" s="29" t="s">
        <v>108</v>
      </c>
      <c r="C17" s="30"/>
      <c r="D17" s="31">
        <v>0</v>
      </c>
      <c r="E17" s="31"/>
      <c r="F17" s="31" t="s">
        <v>50</v>
      </c>
      <c r="G17" s="31">
        <f t="shared" si="0"/>
        <v>0</v>
      </c>
      <c r="H17" s="33" t="str">
        <f t="shared" si="1"/>
        <v/>
      </c>
      <c r="I17" s="74"/>
      <c r="J17" s="74"/>
      <c r="K17" s="180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</row>
    <row r="18" spans="1:22" x14ac:dyDescent="0.2">
      <c r="A18" s="74"/>
      <c r="B18" s="29" t="s">
        <v>109</v>
      </c>
      <c r="C18" s="30"/>
      <c r="D18" s="31">
        <v>0</v>
      </c>
      <c r="E18" s="31"/>
      <c r="F18" s="31" t="s">
        <v>50</v>
      </c>
      <c r="G18" s="31">
        <f t="shared" si="0"/>
        <v>0</v>
      </c>
      <c r="H18" s="33" t="str">
        <f t="shared" si="1"/>
        <v/>
      </c>
      <c r="I18" s="74"/>
      <c r="J18" s="74"/>
      <c r="K18" s="180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</row>
    <row r="19" spans="1:22" x14ac:dyDescent="0.2">
      <c r="A19" s="74"/>
      <c r="B19" s="29" t="s">
        <v>110</v>
      </c>
      <c r="C19" s="30"/>
      <c r="D19" s="31">
        <v>0</v>
      </c>
      <c r="E19" s="31"/>
      <c r="F19" s="31" t="s">
        <v>50</v>
      </c>
      <c r="G19" s="31">
        <f t="shared" si="0"/>
        <v>0</v>
      </c>
      <c r="H19" s="33" t="str">
        <f t="shared" si="1"/>
        <v/>
      </c>
      <c r="I19" s="74"/>
      <c r="J19" s="74"/>
      <c r="K19" s="180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</row>
    <row r="20" spans="1:22" x14ac:dyDescent="0.2">
      <c r="A20" s="74"/>
      <c r="B20" s="34" t="s">
        <v>111</v>
      </c>
      <c r="C20" s="30"/>
      <c r="D20" s="31">
        <v>15000</v>
      </c>
      <c r="E20" s="31"/>
      <c r="F20" s="35" t="s">
        <v>50</v>
      </c>
      <c r="G20" s="31">
        <f t="shared" si="0"/>
        <v>15000</v>
      </c>
      <c r="H20" s="36" t="str">
        <f t="shared" si="1"/>
        <v/>
      </c>
      <c r="I20" s="74"/>
      <c r="J20" s="74"/>
      <c r="K20" s="180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</row>
    <row r="21" spans="1:22" x14ac:dyDescent="0.2">
      <c r="A21" s="74"/>
      <c r="B21" s="43"/>
      <c r="C21" s="44"/>
      <c r="D21" s="44">
        <f>COUNTIF($D$11:$D$20,"&gt;0")</f>
        <v>2</v>
      </c>
      <c r="E21" s="44" t="s">
        <v>112</v>
      </c>
      <c r="F21" s="45"/>
      <c r="G21" s="44"/>
      <c r="H21" s="46"/>
      <c r="I21" s="74"/>
      <c r="J21" s="74"/>
      <c r="K21" s="180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</row>
    <row r="22" spans="1:22" x14ac:dyDescent="0.2">
      <c r="A22" s="74"/>
      <c r="B22" s="120" t="s">
        <v>114</v>
      </c>
      <c r="C22" s="116"/>
      <c r="D22" s="116"/>
      <c r="E22" s="116"/>
      <c r="F22" s="116"/>
      <c r="G22" s="116"/>
      <c r="H22" s="116"/>
      <c r="I22" s="74"/>
      <c r="J22" s="74"/>
      <c r="K22" s="180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</row>
    <row r="23" spans="1:22" x14ac:dyDescent="0.2">
      <c r="A23" s="74"/>
      <c r="B23" s="74" t="s">
        <v>249</v>
      </c>
      <c r="C23" s="116"/>
      <c r="D23" s="116"/>
      <c r="E23" s="116"/>
      <c r="F23" s="116"/>
      <c r="G23" s="116"/>
      <c r="H23" s="116"/>
      <c r="I23" s="74"/>
      <c r="J23" s="74"/>
      <c r="K23" s="180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spans="1:22" x14ac:dyDescent="0.2">
      <c r="A24" s="74"/>
      <c r="B24" s="123" t="s">
        <v>115</v>
      </c>
      <c r="C24" s="116"/>
      <c r="D24" s="116"/>
      <c r="E24" s="116"/>
      <c r="F24" s="116"/>
      <c r="G24" s="116"/>
      <c r="H24" s="116"/>
      <c r="I24" s="74"/>
      <c r="J24" s="74"/>
      <c r="K24" s="180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22" x14ac:dyDescent="0.2">
      <c r="A25" s="74"/>
      <c r="B25" s="123" t="s">
        <v>113</v>
      </c>
      <c r="C25" s="116"/>
      <c r="D25" s="116"/>
      <c r="E25" s="116"/>
      <c r="F25" s="116"/>
      <c r="G25" s="116"/>
      <c r="H25" s="116"/>
      <c r="I25" s="74"/>
      <c r="J25" s="74"/>
      <c r="K25" s="180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spans="1:22" x14ac:dyDescent="0.2">
      <c r="A26" s="74"/>
      <c r="B26" s="120" t="s">
        <v>127</v>
      </c>
      <c r="C26" s="95"/>
      <c r="D26" s="74"/>
      <c r="E26" s="74"/>
      <c r="F26" s="74"/>
      <c r="G26" s="74"/>
      <c r="H26" s="74"/>
      <c r="I26" s="74"/>
      <c r="J26" s="74"/>
      <c r="K26" s="180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</row>
    <row r="27" spans="1:22" x14ac:dyDescent="0.2">
      <c r="A27" s="74"/>
      <c r="B27" s="74" t="s">
        <v>128</v>
      </c>
      <c r="C27" s="74"/>
      <c r="D27" s="74"/>
      <c r="E27" s="74"/>
      <c r="F27" s="74"/>
      <c r="G27" s="74"/>
      <c r="H27" s="124">
        <f>'Raw parameter data'!G43</f>
        <v>12000000</v>
      </c>
      <c r="I27" s="74"/>
      <c r="J27" s="74"/>
      <c r="K27" s="180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</row>
    <row r="28" spans="1:22" x14ac:dyDescent="0.2">
      <c r="A28" s="74"/>
      <c r="B28" s="74" t="s">
        <v>129</v>
      </c>
      <c r="C28" s="74"/>
      <c r="D28" s="74"/>
      <c r="E28" s="74"/>
      <c r="F28" s="74"/>
      <c r="G28" s="74"/>
      <c r="H28" s="74">
        <f>'Raw parameter data'!G45</f>
        <v>8000</v>
      </c>
      <c r="I28" s="74"/>
      <c r="J28" s="74"/>
      <c r="K28" s="180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2" x14ac:dyDescent="0.2">
      <c r="A29" s="74"/>
      <c r="B29" s="74" t="s">
        <v>338</v>
      </c>
      <c r="C29" s="74"/>
      <c r="D29" s="74"/>
      <c r="E29" s="74"/>
      <c r="F29" s="74"/>
      <c r="G29" s="74"/>
      <c r="H29" s="124">
        <f>'Raw parameter data'!G47</f>
        <v>8000000</v>
      </c>
      <c r="I29" s="74" t="s">
        <v>393</v>
      </c>
      <c r="J29" s="74">
        <f>'Raw parameter data'!I47</f>
        <v>2500</v>
      </c>
      <c r="K29" s="180" t="s">
        <v>394</v>
      </c>
      <c r="L29" s="74" t="s">
        <v>395</v>
      </c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2" x14ac:dyDescent="0.2">
      <c r="A30" s="74"/>
      <c r="B30" s="74" t="s">
        <v>301</v>
      </c>
      <c r="C30" s="74"/>
      <c r="D30" s="74"/>
      <c r="E30" s="74"/>
      <c r="F30" s="74"/>
      <c r="G30" s="74"/>
      <c r="H30" s="134">
        <f>0.01*'Raw parameter data'!G57</f>
        <v>0.70000000000000007</v>
      </c>
      <c r="I30" s="74"/>
      <c r="J30" s="74"/>
      <c r="K30" s="180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 x14ac:dyDescent="0.2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180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 x14ac:dyDescent="0.2">
      <c r="A32" s="74"/>
      <c r="B32" s="95" t="s">
        <v>116</v>
      </c>
      <c r="C32" s="74"/>
      <c r="D32" s="74"/>
      <c r="E32" s="74"/>
      <c r="F32" s="74"/>
      <c r="G32" s="74"/>
      <c r="H32" s="74"/>
      <c r="I32" s="74"/>
      <c r="J32" s="74"/>
      <c r="K32" s="180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</row>
    <row r="33" spans="1:22" x14ac:dyDescent="0.2">
      <c r="A33" s="74"/>
      <c r="B33" s="74" t="s">
        <v>117</v>
      </c>
      <c r="C33" s="74"/>
      <c r="D33" s="74"/>
      <c r="E33" s="74"/>
      <c r="F33" s="74"/>
      <c r="G33" s="74"/>
      <c r="H33" s="74"/>
      <c r="I33" s="74"/>
      <c r="J33" s="74"/>
      <c r="K33" s="180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</row>
    <row r="34" spans="1:22" x14ac:dyDescent="0.2">
      <c r="A34" s="74"/>
      <c r="B34" s="74" t="s">
        <v>120</v>
      </c>
      <c r="C34" s="74"/>
      <c r="D34" s="74"/>
      <c r="E34" s="74"/>
      <c r="F34" s="74"/>
      <c r="G34" s="74"/>
      <c r="H34" s="74"/>
      <c r="I34" s="74"/>
      <c r="J34" s="74"/>
      <c r="K34" s="180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</row>
    <row r="35" spans="1:22" x14ac:dyDescent="0.2">
      <c r="A35" s="74"/>
      <c r="B35" s="95" t="s">
        <v>130</v>
      </c>
      <c r="C35" s="74"/>
      <c r="D35" s="74"/>
      <c r="E35" s="74"/>
      <c r="F35" s="74"/>
      <c r="G35" s="74"/>
      <c r="H35" s="74"/>
      <c r="I35" s="74"/>
      <c r="J35" s="74"/>
      <c r="K35" s="180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</row>
    <row r="36" spans="1:22" x14ac:dyDescent="0.2">
      <c r="A36" s="74"/>
      <c r="B36" s="74"/>
      <c r="C36" s="74" t="s">
        <v>118</v>
      </c>
      <c r="D36" s="74"/>
      <c r="E36" s="74"/>
      <c r="F36" s="74"/>
      <c r="G36" s="74"/>
      <c r="H36" s="74">
        <f>'Raw parameter data'!H6</f>
        <v>2000</v>
      </c>
      <c r="I36" s="74"/>
      <c r="J36" s="74"/>
      <c r="K36" s="180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</row>
    <row r="37" spans="1:22" x14ac:dyDescent="0.2">
      <c r="A37" s="74"/>
      <c r="B37" s="74"/>
      <c r="C37" s="74" t="s">
        <v>119</v>
      </c>
      <c r="D37" s="74"/>
      <c r="E37" s="74"/>
      <c r="F37" s="74"/>
      <c r="G37" s="74"/>
      <c r="H37" s="74">
        <f>'Raw parameter data'!H7</f>
        <v>1000</v>
      </c>
      <c r="I37" s="74"/>
      <c r="J37" s="74"/>
      <c r="K37" s="180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</row>
    <row r="38" spans="1:22" x14ac:dyDescent="0.2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180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</row>
    <row r="39" spans="1:22" x14ac:dyDescent="0.2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180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</row>
    <row r="40" spans="1:22" x14ac:dyDescent="0.2">
      <c r="A40" s="74"/>
      <c r="B40" s="122" t="s">
        <v>131</v>
      </c>
      <c r="C40" s="74"/>
      <c r="D40" s="74"/>
      <c r="E40" s="74"/>
      <c r="F40" s="74"/>
      <c r="G40" s="74"/>
      <c r="H40" s="74"/>
      <c r="I40" s="74"/>
      <c r="J40" s="74"/>
      <c r="K40" s="180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</row>
    <row r="41" spans="1:22" x14ac:dyDescent="0.2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180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</row>
    <row r="42" spans="1:22" x14ac:dyDescent="0.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180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</row>
    <row r="43" spans="1:22" x14ac:dyDescent="0.2">
      <c r="A43" s="74"/>
      <c r="B43" s="107" t="s">
        <v>208</v>
      </c>
      <c r="C43" s="74"/>
      <c r="D43" s="74"/>
      <c r="E43" s="74"/>
      <c r="F43" s="74"/>
      <c r="G43" s="74"/>
      <c r="H43" s="74"/>
      <c r="I43" s="74"/>
      <c r="J43" s="74"/>
      <c r="K43" s="180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</row>
    <row r="44" spans="1:22" x14ac:dyDescent="0.2">
      <c r="A44" s="74"/>
      <c r="B44" s="83" t="s">
        <v>116</v>
      </c>
      <c r="C44" s="75"/>
      <c r="D44" s="75"/>
      <c r="E44" s="75"/>
      <c r="F44" s="76"/>
      <c r="G44" s="74"/>
      <c r="H44" s="74"/>
      <c r="I44" s="74"/>
      <c r="J44" s="74"/>
      <c r="K44" s="180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</row>
    <row r="45" spans="1:22" x14ac:dyDescent="0.2">
      <c r="A45" s="74"/>
      <c r="B45" s="77" t="s">
        <v>121</v>
      </c>
      <c r="C45" s="78"/>
      <c r="D45" s="78"/>
      <c r="E45" s="78"/>
      <c r="F45" s="79"/>
      <c r="G45" s="74"/>
      <c r="H45" s="74"/>
      <c r="I45" s="74"/>
      <c r="J45" s="74"/>
      <c r="K45" s="180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</row>
    <row r="46" spans="1:22" x14ac:dyDescent="0.2">
      <c r="A46" s="74"/>
      <c r="B46" s="24"/>
      <c r="C46" s="14"/>
      <c r="D46" s="14"/>
      <c r="E46" s="14"/>
      <c r="F46" s="56"/>
      <c r="G46" s="74"/>
      <c r="H46" s="74"/>
      <c r="I46" s="74"/>
      <c r="J46" s="74"/>
      <c r="K46" s="180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</row>
    <row r="47" spans="1:22" x14ac:dyDescent="0.2">
      <c r="A47" s="74"/>
      <c r="B47" s="11" t="s">
        <v>122</v>
      </c>
      <c r="C47" s="6" t="s">
        <v>102</v>
      </c>
      <c r="D47" s="6"/>
      <c r="E47" s="6" t="s">
        <v>111</v>
      </c>
      <c r="F47" s="8"/>
      <c r="G47" s="74"/>
      <c r="H47" s="74"/>
      <c r="I47" s="74"/>
      <c r="J47" s="74"/>
      <c r="K47" s="180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</row>
    <row r="48" spans="1:22" x14ac:dyDescent="0.2">
      <c r="A48" s="74"/>
      <c r="B48" s="11" t="s">
        <v>123</v>
      </c>
      <c r="C48" s="6" t="s">
        <v>124</v>
      </c>
      <c r="D48" s="6" t="s">
        <v>125</v>
      </c>
      <c r="E48" s="6" t="s">
        <v>124</v>
      </c>
      <c r="F48" s="8" t="s">
        <v>125</v>
      </c>
      <c r="G48" s="74"/>
      <c r="H48" s="74"/>
      <c r="I48" s="74"/>
      <c r="J48" s="74"/>
      <c r="K48" s="180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</row>
    <row r="49" spans="1:22" x14ac:dyDescent="0.2">
      <c r="A49" s="74"/>
      <c r="B49" s="11" t="s">
        <v>126</v>
      </c>
      <c r="C49" s="10">
        <v>0</v>
      </c>
      <c r="D49" s="17">
        <f>100-$C$49</f>
        <v>100</v>
      </c>
      <c r="E49" s="10">
        <v>0</v>
      </c>
      <c r="F49" s="17">
        <f>100-$E$49</f>
        <v>100</v>
      </c>
      <c r="G49" s="74"/>
      <c r="H49" s="74"/>
      <c r="I49" s="74"/>
      <c r="J49" s="74"/>
      <c r="K49" s="180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</row>
    <row r="50" spans="1:22" x14ac:dyDescent="0.2">
      <c r="A50" s="74"/>
      <c r="B50" s="57"/>
      <c r="C50" s="58"/>
      <c r="D50" s="58"/>
      <c r="E50" s="58"/>
      <c r="F50" s="59"/>
      <c r="G50" s="74"/>
      <c r="H50" s="74"/>
      <c r="I50" s="74"/>
      <c r="J50" s="74"/>
      <c r="K50" s="180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</row>
    <row r="51" spans="1:22" x14ac:dyDescent="0.2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180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</row>
    <row r="52" spans="1:22" x14ac:dyDescent="0.2">
      <c r="A52" s="74"/>
      <c r="B52" s="95" t="s">
        <v>132</v>
      </c>
      <c r="C52" s="74"/>
      <c r="D52" s="74"/>
      <c r="E52" s="74"/>
      <c r="F52" s="74"/>
      <c r="G52" s="74"/>
      <c r="H52" s="74"/>
      <c r="I52" s="74"/>
      <c r="J52" s="74"/>
      <c r="K52" s="180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</row>
    <row r="53" spans="1:22" x14ac:dyDescent="0.2">
      <c r="A53" s="74"/>
      <c r="B53" s="74" t="s">
        <v>138</v>
      </c>
      <c r="C53" s="74"/>
      <c r="D53" s="74"/>
      <c r="E53" s="74"/>
      <c r="F53" s="74"/>
      <c r="G53" s="74"/>
      <c r="H53" s="74"/>
      <c r="I53" s="74"/>
      <c r="J53" s="74"/>
      <c r="K53" s="180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</row>
    <row r="54" spans="1:22" x14ac:dyDescent="0.2">
      <c r="A54" s="74"/>
      <c r="B54" s="74" t="s">
        <v>133</v>
      </c>
      <c r="C54" s="74"/>
      <c r="D54" s="74"/>
      <c r="E54" s="74"/>
      <c r="F54" s="74"/>
      <c r="G54" s="74"/>
      <c r="H54" s="74"/>
      <c r="I54" s="74"/>
      <c r="J54" s="74"/>
      <c r="K54" s="180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2" x14ac:dyDescent="0.2">
      <c r="A55" s="74"/>
      <c r="B55" s="74" t="s">
        <v>134</v>
      </c>
      <c r="C55" s="74"/>
      <c r="D55" s="74"/>
      <c r="E55" s="74"/>
      <c r="F55" s="74"/>
      <c r="G55" s="74"/>
      <c r="H55" s="74"/>
      <c r="I55" s="74"/>
      <c r="J55" s="74"/>
      <c r="K55" s="180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</row>
    <row r="56" spans="1:22" x14ac:dyDescent="0.2">
      <c r="A56" s="74"/>
      <c r="B56" s="74" t="s">
        <v>135</v>
      </c>
      <c r="C56" s="74"/>
      <c r="D56" s="74"/>
      <c r="E56" s="74"/>
      <c r="F56" s="74"/>
      <c r="G56" s="74"/>
      <c r="H56" s="74"/>
      <c r="I56" s="74"/>
      <c r="J56" s="74"/>
      <c r="K56" s="180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</row>
    <row r="57" spans="1:22" x14ac:dyDescent="0.2">
      <c r="A57" s="74"/>
      <c r="B57" s="74" t="s">
        <v>136</v>
      </c>
      <c r="C57" s="74"/>
      <c r="D57" s="74"/>
      <c r="E57" s="74"/>
      <c r="F57" s="74"/>
      <c r="G57" s="74"/>
      <c r="H57" s="74"/>
      <c r="I57" s="74"/>
      <c r="J57" s="74"/>
      <c r="K57" s="180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</row>
    <row r="58" spans="1:22" x14ac:dyDescent="0.2">
      <c r="A58" s="74"/>
      <c r="B58" s="74" t="s">
        <v>137</v>
      </c>
      <c r="C58" s="74"/>
      <c r="D58" s="74"/>
      <c r="E58" s="74"/>
      <c r="F58" s="74"/>
      <c r="G58" s="74"/>
      <c r="H58" s="74"/>
      <c r="I58" s="74"/>
      <c r="J58" s="74"/>
      <c r="K58" s="180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</row>
    <row r="59" spans="1:22" x14ac:dyDescent="0.2">
      <c r="A59" s="74"/>
      <c r="B59" s="74" t="s">
        <v>250</v>
      </c>
      <c r="C59" s="74"/>
      <c r="D59" s="74"/>
      <c r="E59" s="74"/>
      <c r="F59" s="74"/>
      <c r="G59" s="74"/>
      <c r="H59" s="74"/>
      <c r="I59" s="74"/>
      <c r="J59" s="74"/>
      <c r="K59" s="180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</row>
    <row r="60" spans="1:22" x14ac:dyDescent="0.2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180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</row>
    <row r="61" spans="1:22" x14ac:dyDescent="0.2">
      <c r="A61" s="74"/>
      <c r="B61" s="95" t="s">
        <v>139</v>
      </c>
      <c r="C61" s="74"/>
      <c r="D61" s="74"/>
      <c r="E61" s="74"/>
      <c r="F61" s="74"/>
      <c r="G61" s="74"/>
      <c r="H61" s="74"/>
      <c r="I61" s="74"/>
      <c r="J61" s="74"/>
      <c r="K61" s="180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</row>
    <row r="62" spans="1:22" x14ac:dyDescent="0.2">
      <c r="A62" s="74"/>
      <c r="B62" s="74" t="s">
        <v>251</v>
      </c>
      <c r="C62" s="74"/>
      <c r="D62" s="74"/>
      <c r="E62" s="74"/>
      <c r="F62" s="74"/>
      <c r="G62" s="74"/>
      <c r="H62" s="74"/>
      <c r="I62" s="74"/>
      <c r="J62" s="74"/>
      <c r="K62" s="180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</row>
    <row r="63" spans="1:22" x14ac:dyDescent="0.2">
      <c r="A63" s="74"/>
      <c r="B63" s="74" t="s">
        <v>140</v>
      </c>
      <c r="C63" s="74"/>
      <c r="D63" s="74"/>
      <c r="E63" s="74"/>
      <c r="F63" s="74"/>
      <c r="G63" s="74"/>
      <c r="H63" s="74"/>
      <c r="I63" s="74"/>
      <c r="J63" s="74"/>
      <c r="K63" s="180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</row>
    <row r="64" spans="1:22" x14ac:dyDescent="0.2">
      <c r="A64" s="74"/>
      <c r="B64" s="74" t="s">
        <v>292</v>
      </c>
      <c r="C64" s="74"/>
      <c r="D64" s="74"/>
      <c r="E64" s="74"/>
      <c r="F64" s="74"/>
      <c r="G64" s="74"/>
      <c r="H64" s="74"/>
      <c r="I64" s="74"/>
      <c r="J64" s="74"/>
      <c r="K64" s="180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</row>
    <row r="65" spans="1:22" x14ac:dyDescent="0.2">
      <c r="A65" s="74"/>
      <c r="B65" s="74" t="s">
        <v>141</v>
      </c>
      <c r="C65" s="74"/>
      <c r="D65" s="74"/>
      <c r="E65" s="74"/>
      <c r="F65" s="74"/>
      <c r="G65" s="74"/>
      <c r="H65" s="74"/>
      <c r="I65" s="74"/>
      <c r="J65" s="74"/>
      <c r="K65" s="180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</row>
    <row r="66" spans="1:22" x14ac:dyDescent="0.2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180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</row>
    <row r="67" spans="1:22" x14ac:dyDescent="0.2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180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</row>
    <row r="68" spans="1:22" x14ac:dyDescent="0.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180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1:22" x14ac:dyDescent="0.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180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1:22" x14ac:dyDescent="0.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180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1:22" x14ac:dyDescent="0.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180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2" spans="1:22" x14ac:dyDescent="0.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180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1:22" x14ac:dyDescent="0.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180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2" x14ac:dyDescent="0.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180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2" x14ac:dyDescent="0.2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180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2" x14ac:dyDescent="0.2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180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2" x14ac:dyDescent="0.2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180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2" x14ac:dyDescent="0.2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180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2" x14ac:dyDescent="0.2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180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2" x14ac:dyDescent="0.2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180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21" x14ac:dyDescent="0.2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180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1:21" x14ac:dyDescent="0.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180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 spans="1:21" x14ac:dyDescent="0.2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180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1:21" x14ac:dyDescent="0.2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180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1:21" x14ac:dyDescent="0.2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180"/>
      <c r="L85" s="74"/>
      <c r="M85" s="74"/>
      <c r="N85" s="74"/>
      <c r="O85" s="74"/>
      <c r="P85" s="74"/>
      <c r="Q85" s="74"/>
      <c r="R85" s="74"/>
      <c r="S85" s="74"/>
      <c r="T85" s="74"/>
      <c r="U85" s="74"/>
    </row>
    <row r="86" spans="1:21" x14ac:dyDescent="0.2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180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1:21" x14ac:dyDescent="0.2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180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1:21" x14ac:dyDescent="0.2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180"/>
      <c r="L88" s="74"/>
      <c r="M88" s="74"/>
      <c r="N88" s="74"/>
      <c r="O88" s="74"/>
      <c r="P88" s="74"/>
      <c r="Q88" s="74"/>
      <c r="R88" s="74"/>
      <c r="S88" s="74"/>
      <c r="T88" s="74"/>
      <c r="U88" s="74"/>
    </row>
    <row r="89" spans="1:21" x14ac:dyDescent="0.2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180"/>
      <c r="L89" s="74"/>
      <c r="M89" s="74"/>
      <c r="N89" s="74"/>
      <c r="O89" s="74"/>
      <c r="P89" s="74"/>
      <c r="Q89" s="74"/>
      <c r="R89" s="74"/>
      <c r="S89" s="74"/>
      <c r="T89" s="74"/>
      <c r="U89" s="74"/>
    </row>
    <row r="90" spans="1:21" x14ac:dyDescent="0.2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180"/>
      <c r="L90" s="74"/>
      <c r="M90" s="74"/>
      <c r="N90" s="74"/>
      <c r="O90" s="74"/>
      <c r="P90" s="74"/>
      <c r="Q90" s="74"/>
      <c r="R90" s="74"/>
      <c r="S90" s="74"/>
      <c r="T90" s="74"/>
      <c r="U90" s="74"/>
    </row>
    <row r="91" spans="1:21" x14ac:dyDescent="0.2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180"/>
      <c r="L91" s="74"/>
      <c r="M91" s="74"/>
      <c r="N91" s="74"/>
      <c r="O91" s="74"/>
      <c r="P91" s="74"/>
      <c r="Q91" s="74"/>
      <c r="R91" s="74"/>
      <c r="S91" s="74"/>
      <c r="T91" s="74"/>
      <c r="U91" s="74"/>
    </row>
    <row r="92" spans="1:21" x14ac:dyDescent="0.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180"/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spans="1:21" x14ac:dyDescent="0.2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180"/>
      <c r="L93" s="74"/>
      <c r="M93" s="74"/>
      <c r="N93" s="74"/>
      <c r="O93" s="74"/>
      <c r="P93" s="74"/>
      <c r="Q93" s="74"/>
      <c r="R93" s="74"/>
      <c r="S93" s="74"/>
      <c r="T93" s="74"/>
      <c r="U93" s="74"/>
    </row>
    <row r="94" spans="1:21" x14ac:dyDescent="0.2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180"/>
      <c r="L94" s="74"/>
      <c r="M94" s="74"/>
      <c r="N94" s="74"/>
      <c r="O94" s="74"/>
      <c r="P94" s="74"/>
      <c r="Q94" s="74"/>
      <c r="R94" s="74"/>
      <c r="S94" s="74"/>
      <c r="T94" s="74"/>
      <c r="U94" s="74"/>
    </row>
    <row r="95" spans="1:21" x14ac:dyDescent="0.2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180"/>
      <c r="L95" s="74"/>
      <c r="M95" s="74"/>
      <c r="N95" s="74"/>
      <c r="O95" s="74"/>
      <c r="P95" s="74"/>
      <c r="Q95" s="74"/>
      <c r="R95" s="74"/>
      <c r="S95" s="74"/>
      <c r="T95" s="74"/>
      <c r="U95" s="74"/>
    </row>
    <row r="96" spans="1:21" x14ac:dyDescent="0.2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180"/>
      <c r="L96" s="74"/>
      <c r="M96" s="74"/>
      <c r="N96" s="74"/>
      <c r="O96" s="74"/>
      <c r="P96" s="74"/>
      <c r="Q96" s="74"/>
      <c r="R96" s="74"/>
      <c r="S96" s="74"/>
      <c r="T96" s="74"/>
      <c r="U96" s="74"/>
    </row>
    <row r="97" spans="1:21" x14ac:dyDescent="0.2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180"/>
      <c r="L97" s="74"/>
      <c r="M97" s="74"/>
      <c r="N97" s="74"/>
      <c r="O97" s="74"/>
      <c r="P97" s="74"/>
      <c r="Q97" s="74"/>
      <c r="R97" s="74"/>
      <c r="S97" s="74"/>
      <c r="T97" s="74"/>
      <c r="U97" s="74"/>
    </row>
    <row r="98" spans="1:21" x14ac:dyDescent="0.2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180"/>
      <c r="L98" s="74"/>
      <c r="M98" s="74"/>
      <c r="N98" s="74"/>
      <c r="O98" s="74"/>
      <c r="P98" s="74"/>
      <c r="Q98" s="74"/>
      <c r="R98" s="74"/>
      <c r="S98" s="74"/>
      <c r="T98" s="74"/>
      <c r="U98" s="74"/>
    </row>
    <row r="99" spans="1:21" x14ac:dyDescent="0.2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180"/>
      <c r="L99" s="74"/>
      <c r="M99" s="74"/>
      <c r="N99" s="74"/>
      <c r="O99" s="74"/>
      <c r="P99" s="74"/>
      <c r="Q99" s="74"/>
      <c r="R99" s="74"/>
      <c r="S99" s="74"/>
      <c r="T99" s="74"/>
      <c r="U99" s="74"/>
    </row>
    <row r="100" spans="1:21" x14ac:dyDescent="0.2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180"/>
      <c r="L100" s="74"/>
      <c r="M100" s="74"/>
      <c r="N100" s="74"/>
      <c r="O100" s="74"/>
      <c r="P100" s="74"/>
      <c r="Q100" s="74"/>
      <c r="R100" s="74"/>
      <c r="S100" s="74"/>
      <c r="T100" s="74"/>
      <c r="U100" s="74"/>
    </row>
    <row r="101" spans="1:21" x14ac:dyDescent="0.2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180"/>
      <c r="L101" s="74"/>
      <c r="M101" s="74"/>
      <c r="N101" s="74"/>
      <c r="O101" s="74"/>
      <c r="P101" s="74"/>
      <c r="Q101" s="74"/>
      <c r="R101" s="74"/>
      <c r="S101" s="74"/>
      <c r="T101" s="74"/>
      <c r="U101" s="74"/>
    </row>
    <row r="102" spans="1:21" x14ac:dyDescent="0.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180"/>
      <c r="L102" s="74"/>
      <c r="M102" s="74"/>
      <c r="N102" s="74"/>
      <c r="O102" s="74"/>
      <c r="P102" s="74"/>
      <c r="Q102" s="74"/>
      <c r="R102" s="74"/>
      <c r="S102" s="74"/>
      <c r="T102" s="74"/>
      <c r="U102" s="74"/>
    </row>
    <row r="103" spans="1:21" x14ac:dyDescent="0.2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180"/>
      <c r="L103" s="74"/>
      <c r="M103" s="74"/>
      <c r="N103" s="74"/>
      <c r="O103" s="74"/>
      <c r="P103" s="74"/>
      <c r="Q103" s="74"/>
      <c r="R103" s="74"/>
      <c r="S103" s="74"/>
      <c r="T103" s="74"/>
      <c r="U103" s="74"/>
    </row>
    <row r="104" spans="1:21" x14ac:dyDescent="0.2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180"/>
      <c r="L104" s="74"/>
      <c r="M104" s="74"/>
      <c r="N104" s="74"/>
      <c r="O104" s="74"/>
      <c r="P104" s="74"/>
      <c r="Q104" s="74"/>
      <c r="R104" s="74"/>
      <c r="S104" s="74"/>
      <c r="T104" s="74"/>
      <c r="U104" s="74"/>
    </row>
    <row r="105" spans="1:21" x14ac:dyDescent="0.2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180"/>
      <c r="L105" s="74"/>
      <c r="M105" s="74"/>
      <c r="N105" s="74"/>
      <c r="O105" s="74"/>
      <c r="P105" s="74"/>
      <c r="Q105" s="74"/>
      <c r="R105" s="74"/>
      <c r="S105" s="74"/>
      <c r="T105" s="74"/>
      <c r="U105" s="74"/>
    </row>
    <row r="106" spans="1:21" x14ac:dyDescent="0.2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180"/>
      <c r="L106" s="74"/>
      <c r="M106" s="74"/>
      <c r="N106" s="74"/>
      <c r="O106" s="74"/>
      <c r="P106" s="74"/>
      <c r="Q106" s="74"/>
      <c r="R106" s="74"/>
      <c r="S106" s="74"/>
      <c r="T106" s="74"/>
      <c r="U106" s="74"/>
    </row>
    <row r="107" spans="1:21" x14ac:dyDescent="0.2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180"/>
      <c r="L107" s="74"/>
      <c r="M107" s="74"/>
      <c r="N107" s="74"/>
      <c r="O107" s="74"/>
      <c r="P107" s="74"/>
      <c r="Q107" s="74"/>
      <c r="R107" s="74"/>
      <c r="S107" s="74"/>
      <c r="T107" s="74"/>
      <c r="U107" s="74"/>
    </row>
    <row r="108" spans="1:21" x14ac:dyDescent="0.2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180"/>
      <c r="L108" s="74"/>
      <c r="M108" s="74"/>
      <c r="N108" s="74"/>
      <c r="O108" s="74"/>
      <c r="P108" s="74"/>
      <c r="Q108" s="74"/>
      <c r="R108" s="74"/>
      <c r="S108" s="74"/>
      <c r="T108" s="74"/>
      <c r="U108" s="74"/>
    </row>
    <row r="109" spans="1:21" x14ac:dyDescent="0.2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180"/>
      <c r="L109" s="74"/>
      <c r="M109" s="74"/>
      <c r="N109" s="74"/>
      <c r="O109" s="74"/>
      <c r="P109" s="74"/>
      <c r="Q109" s="74"/>
      <c r="R109" s="74"/>
      <c r="S109" s="74"/>
      <c r="T109" s="74"/>
      <c r="U109" s="74"/>
    </row>
    <row r="110" spans="1:21" x14ac:dyDescent="0.2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180"/>
      <c r="L110" s="74"/>
      <c r="M110" s="74"/>
      <c r="N110" s="74"/>
      <c r="O110" s="74"/>
      <c r="P110" s="74"/>
      <c r="Q110" s="74"/>
      <c r="R110" s="74"/>
      <c r="S110" s="74"/>
      <c r="T110" s="74"/>
      <c r="U110" s="74"/>
    </row>
    <row r="111" spans="1:21" x14ac:dyDescent="0.2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180"/>
      <c r="L111" s="74"/>
      <c r="M111" s="74"/>
      <c r="N111" s="74"/>
      <c r="O111" s="74"/>
      <c r="P111" s="74"/>
      <c r="Q111" s="74"/>
      <c r="R111" s="74"/>
      <c r="S111" s="74"/>
      <c r="T111" s="74"/>
      <c r="U111" s="74"/>
    </row>
    <row r="112" spans="1:21" x14ac:dyDescent="0.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180"/>
      <c r="L112" s="74"/>
      <c r="M112" s="74"/>
      <c r="N112" s="74"/>
      <c r="O112" s="74"/>
      <c r="P112" s="74"/>
      <c r="Q112" s="74"/>
      <c r="R112" s="74"/>
      <c r="S112" s="74"/>
      <c r="T112" s="74"/>
      <c r="U112" s="74"/>
    </row>
    <row r="113" spans="1:21" x14ac:dyDescent="0.2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180"/>
      <c r="L113" s="74"/>
      <c r="M113" s="74"/>
      <c r="N113" s="74"/>
      <c r="O113" s="74"/>
      <c r="P113" s="74"/>
      <c r="Q113" s="74"/>
      <c r="R113" s="74"/>
      <c r="S113" s="74"/>
      <c r="T113" s="74"/>
      <c r="U113" s="74"/>
    </row>
    <row r="114" spans="1:21" x14ac:dyDescent="0.2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180"/>
      <c r="L114" s="74"/>
      <c r="M114" s="74"/>
      <c r="N114" s="74"/>
      <c r="O114" s="74"/>
      <c r="P114" s="74"/>
      <c r="Q114" s="74"/>
      <c r="R114" s="74"/>
      <c r="S114" s="74"/>
      <c r="T114" s="74"/>
      <c r="U114" s="74"/>
    </row>
    <row r="115" spans="1:21" x14ac:dyDescent="0.2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180"/>
      <c r="L115" s="74"/>
      <c r="M115" s="74"/>
      <c r="N115" s="74"/>
      <c r="O115" s="74"/>
      <c r="P115" s="74"/>
      <c r="Q115" s="74"/>
      <c r="R115" s="74"/>
      <c r="S115" s="74"/>
      <c r="T115" s="74"/>
      <c r="U115" s="74"/>
    </row>
    <row r="116" spans="1:21" x14ac:dyDescent="0.2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180"/>
      <c r="L116" s="74"/>
      <c r="M116" s="74"/>
      <c r="N116" s="74"/>
      <c r="O116" s="74"/>
      <c r="P116" s="74"/>
      <c r="Q116" s="74"/>
      <c r="R116" s="74"/>
      <c r="S116" s="74"/>
      <c r="T116" s="74"/>
      <c r="U116" s="74"/>
    </row>
    <row r="117" spans="1:21" x14ac:dyDescent="0.2">
      <c r="B117" s="74"/>
      <c r="C117" s="74"/>
      <c r="D117" s="74"/>
      <c r="E117" s="74"/>
      <c r="F117" s="74"/>
      <c r="G117" s="74"/>
      <c r="H117" s="74"/>
      <c r="I117" s="74"/>
      <c r="J117" s="74"/>
    </row>
  </sheetData>
  <phoneticPr fontId="0" type="noConversion"/>
  <hyperlinks>
    <hyperlink ref="H3" location="'Processing Plant locations'!A1" display="P1-P10"/>
  </hyperlinks>
  <pageMargins left="0.75" right="0.75" top="1" bottom="1" header="0.5" footer="0.5"/>
  <pageSetup scale="96" orientation="portrait" horizontalDpi="4294967294"/>
  <headerFooter alignWithMargins="0"/>
  <rowBreaks count="1" manualBreakCount="1">
    <brk id="41" max="9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33"/>
  <sheetViews>
    <sheetView showGridLines="0" workbookViewId="0">
      <selection activeCell="I62" sqref="I62"/>
    </sheetView>
  </sheetViews>
  <sheetFormatPr baseColWidth="10" defaultColWidth="9.1640625" defaultRowHeight="16" x14ac:dyDescent="0.2"/>
  <cols>
    <col min="1" max="1" width="4.5" style="1" customWidth="1"/>
    <col min="2" max="5" width="11.5" style="1" customWidth="1"/>
    <col min="6" max="6" width="8.33203125" style="1" customWidth="1"/>
    <col min="7" max="7" width="10.1640625" style="1" customWidth="1"/>
    <col min="8" max="8" width="11.5" style="1" bestFit="1" customWidth="1"/>
    <col min="9" max="9" width="2.1640625" style="1" customWidth="1"/>
    <col min="10" max="10" width="6.5" style="1" customWidth="1"/>
    <col min="11" max="11" width="2.5" style="1" customWidth="1"/>
    <col min="12" max="256" width="11.5" style="1" customWidth="1"/>
    <col min="257" max="16384" width="9.1640625" style="1"/>
  </cols>
  <sheetData>
    <row r="1" spans="1:21" ht="25" x14ac:dyDescent="0.25">
      <c r="B1" s="163" t="s">
        <v>142</v>
      </c>
      <c r="C1" s="50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x14ac:dyDescent="0.2">
      <c r="A2" s="74"/>
      <c r="B2" s="95" t="s">
        <v>97</v>
      </c>
      <c r="C2" s="74"/>
      <c r="D2" s="74"/>
      <c r="E2" s="74" t="s">
        <v>25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21" x14ac:dyDescent="0.2">
      <c r="A3" s="74"/>
      <c r="B3" s="74" t="s">
        <v>440</v>
      </c>
      <c r="C3" s="74"/>
      <c r="D3" s="74"/>
      <c r="E3" s="74"/>
      <c r="F3" s="74"/>
      <c r="G3" s="74"/>
      <c r="H3" s="74"/>
      <c r="I3" s="74"/>
      <c r="J3" s="136" t="s">
        <v>441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1" x14ac:dyDescent="0.2">
      <c r="A4" s="74"/>
      <c r="B4" s="74" t="s">
        <v>442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1" x14ac:dyDescent="0.2">
      <c r="A5" s="74"/>
      <c r="B5" s="74" t="s">
        <v>443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</row>
    <row r="6" spans="1:21" x14ac:dyDescent="0.2">
      <c r="A6" s="74"/>
      <c r="B6" s="74" t="s">
        <v>445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</row>
    <row r="7" spans="1:21" x14ac:dyDescent="0.2">
      <c r="A7" s="74"/>
      <c r="B7" s="74" t="s">
        <v>444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</row>
    <row r="8" spans="1:21" x14ac:dyDescent="0.2">
      <c r="A8" s="74"/>
      <c r="B8" s="107" t="s">
        <v>208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</row>
    <row r="9" spans="1:21" x14ac:dyDescent="0.2">
      <c r="A9" s="74"/>
      <c r="B9" s="38" t="s">
        <v>359</v>
      </c>
      <c r="C9" s="39"/>
      <c r="D9" s="39"/>
      <c r="E9" s="39"/>
      <c r="F9" s="39"/>
      <c r="G9" s="39"/>
      <c r="H9" s="40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</row>
    <row r="10" spans="1:21" x14ac:dyDescent="0.2">
      <c r="A10" s="74"/>
      <c r="B10" s="41"/>
      <c r="C10" s="37"/>
      <c r="D10" s="37"/>
      <c r="E10" s="37"/>
      <c r="F10" s="37"/>
      <c r="G10" s="37"/>
      <c r="H10" s="42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</row>
    <row r="11" spans="1:21" x14ac:dyDescent="0.2">
      <c r="A11" s="74"/>
      <c r="B11" s="28" t="s">
        <v>98</v>
      </c>
      <c r="C11" s="28" t="s">
        <v>99</v>
      </c>
      <c r="D11" s="60" t="s">
        <v>100</v>
      </c>
      <c r="E11" s="60"/>
      <c r="F11" s="60"/>
      <c r="G11" s="62" t="s">
        <v>101</v>
      </c>
      <c r="H11" s="28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</row>
    <row r="12" spans="1:21" x14ac:dyDescent="0.2">
      <c r="A12" s="74"/>
      <c r="B12" s="63" t="s">
        <v>143</v>
      </c>
      <c r="C12" s="30">
        <v>1000</v>
      </c>
      <c r="D12" s="63">
        <v>0</v>
      </c>
      <c r="E12" s="61"/>
      <c r="F12" s="61" t="s">
        <v>50</v>
      </c>
      <c r="G12" s="31">
        <f>$C12+$D12</f>
        <v>1000</v>
      </c>
      <c r="H12" s="33" t="str">
        <f>IF(AND($D12=0, $G12&gt;0),"new", IF(AND($D12&gt;0, $G12=0),"sold",""))</f>
        <v>new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</row>
    <row r="13" spans="1:21" x14ac:dyDescent="0.2">
      <c r="A13" s="74"/>
      <c r="B13" s="29" t="s">
        <v>144</v>
      </c>
      <c r="C13" s="30"/>
      <c r="D13" s="29">
        <v>0</v>
      </c>
      <c r="E13" s="31"/>
      <c r="F13" s="31" t="s">
        <v>50</v>
      </c>
      <c r="G13" s="31">
        <f t="shared" ref="G13:G22" si="0">$C13+$D13</f>
        <v>0</v>
      </c>
      <c r="H13" s="33" t="str">
        <f t="shared" ref="H13:H22" si="1">IF(AND($D13=0, $G13&gt;0),"new", IF(AND($D13&gt;0, $G13=0),"sold",""))</f>
        <v/>
      </c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1:21" x14ac:dyDescent="0.2">
      <c r="A14" s="74"/>
      <c r="B14" s="29" t="s">
        <v>145</v>
      </c>
      <c r="C14" s="30"/>
      <c r="D14" s="29">
        <v>0</v>
      </c>
      <c r="E14" s="31"/>
      <c r="F14" s="31" t="s">
        <v>50</v>
      </c>
      <c r="G14" s="31">
        <f t="shared" si="0"/>
        <v>0</v>
      </c>
      <c r="H14" s="33" t="str">
        <f t="shared" si="1"/>
        <v/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</row>
    <row r="15" spans="1:21" x14ac:dyDescent="0.2">
      <c r="A15" s="74"/>
      <c r="B15" s="29" t="s">
        <v>146</v>
      </c>
      <c r="C15" s="30"/>
      <c r="D15" s="29">
        <v>0</v>
      </c>
      <c r="E15" s="31"/>
      <c r="F15" s="31" t="s">
        <v>50</v>
      </c>
      <c r="G15" s="31">
        <f t="shared" si="0"/>
        <v>0</v>
      </c>
      <c r="H15" s="33" t="str">
        <f t="shared" si="1"/>
        <v/>
      </c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</row>
    <row r="16" spans="1:21" x14ac:dyDescent="0.2">
      <c r="A16" s="74"/>
      <c r="B16" s="29" t="s">
        <v>147</v>
      </c>
      <c r="C16" s="30">
        <v>1000</v>
      </c>
      <c r="D16" s="29">
        <v>0</v>
      </c>
      <c r="E16" s="31"/>
      <c r="F16" s="31" t="s">
        <v>50</v>
      </c>
      <c r="G16" s="31">
        <f t="shared" si="0"/>
        <v>1000</v>
      </c>
      <c r="H16" s="33" t="str">
        <f t="shared" si="1"/>
        <v>new</v>
      </c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1:21" x14ac:dyDescent="0.2">
      <c r="A17" s="74"/>
      <c r="B17" s="29" t="s">
        <v>148</v>
      </c>
      <c r="C17" s="30"/>
      <c r="D17" s="29">
        <v>0</v>
      </c>
      <c r="E17" s="31"/>
      <c r="F17" s="31" t="s">
        <v>50</v>
      </c>
      <c r="G17" s="31">
        <f t="shared" si="0"/>
        <v>0</v>
      </c>
      <c r="H17" s="33" t="str">
        <f t="shared" si="1"/>
        <v/>
      </c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</row>
    <row r="18" spans="1:21" x14ac:dyDescent="0.2">
      <c r="A18" s="74"/>
      <c r="B18" s="29" t="s">
        <v>149</v>
      </c>
      <c r="C18" s="30"/>
      <c r="D18" s="29">
        <v>0</v>
      </c>
      <c r="E18" s="31"/>
      <c r="F18" s="31" t="s">
        <v>50</v>
      </c>
      <c r="G18" s="31">
        <f t="shared" si="0"/>
        <v>0</v>
      </c>
      <c r="H18" s="33" t="str">
        <f t="shared" si="1"/>
        <v/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</row>
    <row r="19" spans="1:21" x14ac:dyDescent="0.2">
      <c r="A19" s="74"/>
      <c r="B19" s="29" t="s">
        <v>150</v>
      </c>
      <c r="C19" s="30"/>
      <c r="D19" s="29">
        <v>0</v>
      </c>
      <c r="E19" s="31"/>
      <c r="F19" s="31" t="s">
        <v>50</v>
      </c>
      <c r="G19" s="31">
        <f t="shared" si="0"/>
        <v>0</v>
      </c>
      <c r="H19" s="33" t="str">
        <f t="shared" si="1"/>
        <v/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</row>
    <row r="20" spans="1:21" x14ac:dyDescent="0.2">
      <c r="A20" s="74"/>
      <c r="B20" s="29" t="s">
        <v>151</v>
      </c>
      <c r="C20" s="30">
        <v>-2000</v>
      </c>
      <c r="D20" s="29">
        <v>2000</v>
      </c>
      <c r="E20" s="31"/>
      <c r="F20" s="31" t="s">
        <v>50</v>
      </c>
      <c r="G20" s="31">
        <f t="shared" si="0"/>
        <v>0</v>
      </c>
      <c r="H20" s="33" t="str">
        <f t="shared" si="1"/>
        <v>sold</v>
      </c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1" x14ac:dyDescent="0.2">
      <c r="A21" s="74"/>
      <c r="B21" s="29" t="s">
        <v>152</v>
      </c>
      <c r="C21" s="30"/>
      <c r="D21" s="29">
        <v>0</v>
      </c>
      <c r="E21" s="31"/>
      <c r="F21" s="31" t="s">
        <v>50</v>
      </c>
      <c r="G21" s="31">
        <f t="shared" si="0"/>
        <v>0</v>
      </c>
      <c r="H21" s="33" t="str">
        <f t="shared" si="1"/>
        <v/>
      </c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1" x14ac:dyDescent="0.2">
      <c r="A22" s="74"/>
      <c r="B22" s="34" t="s">
        <v>153</v>
      </c>
      <c r="C22" s="30"/>
      <c r="D22" s="34">
        <v>0</v>
      </c>
      <c r="E22" s="35"/>
      <c r="F22" s="35" t="s">
        <v>50</v>
      </c>
      <c r="G22" s="35">
        <f t="shared" si="0"/>
        <v>0</v>
      </c>
      <c r="H22" s="36" t="str">
        <f t="shared" si="1"/>
        <v/>
      </c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</row>
    <row r="23" spans="1:21" x14ac:dyDescent="0.2">
      <c r="A23" s="74"/>
      <c r="B23" s="85" t="s">
        <v>207</v>
      </c>
      <c r="C23" s="125"/>
      <c r="D23" s="116"/>
      <c r="E23" s="116"/>
      <c r="F23" s="116"/>
      <c r="G23" s="116"/>
      <c r="H23" s="116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 x14ac:dyDescent="0.2">
      <c r="A24" s="74"/>
      <c r="B24" s="116"/>
      <c r="C24" s="125"/>
      <c r="D24" s="116"/>
      <c r="E24" s="116"/>
      <c r="F24" s="116"/>
      <c r="G24" s="116"/>
      <c r="H24" s="116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</row>
    <row r="25" spans="1:21" x14ac:dyDescent="0.2">
      <c r="A25" s="74"/>
      <c r="B25" s="120" t="s">
        <v>114</v>
      </c>
      <c r="C25" s="116"/>
      <c r="D25" s="116"/>
      <c r="E25" s="116"/>
      <c r="F25" s="116"/>
      <c r="G25" s="116"/>
      <c r="H25" s="116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1" x14ac:dyDescent="0.2">
      <c r="A26" s="74"/>
      <c r="B26" s="74" t="s">
        <v>249</v>
      </c>
      <c r="C26" s="116"/>
      <c r="D26" s="116"/>
      <c r="E26" s="116"/>
      <c r="F26" s="116"/>
      <c r="G26" s="116"/>
      <c r="H26" s="116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1" x14ac:dyDescent="0.2">
      <c r="A27" s="74"/>
      <c r="B27" s="123" t="s">
        <v>115</v>
      </c>
      <c r="C27" s="116"/>
      <c r="D27" s="116"/>
      <c r="E27" s="116"/>
      <c r="F27" s="116"/>
      <c r="G27" s="116"/>
      <c r="H27" s="116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1" x14ac:dyDescent="0.2">
      <c r="A28" s="74"/>
      <c r="B28" s="123" t="s">
        <v>113</v>
      </c>
      <c r="C28" s="116"/>
      <c r="D28" s="116"/>
      <c r="E28" s="116"/>
      <c r="F28" s="116"/>
      <c r="G28" s="116"/>
      <c r="H28" s="116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1" x14ac:dyDescent="0.2">
      <c r="A29" s="74"/>
      <c r="B29" s="120" t="s">
        <v>127</v>
      </c>
      <c r="C29" s="95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1" x14ac:dyDescent="0.2">
      <c r="A30" s="74"/>
      <c r="B30" s="74" t="s">
        <v>154</v>
      </c>
      <c r="C30" s="74"/>
      <c r="D30" s="74"/>
      <c r="E30" s="74"/>
      <c r="F30" s="74"/>
      <c r="G30" s="74"/>
      <c r="H30" s="124">
        <f>'Raw parameter data'!G49</f>
        <v>9000000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1" x14ac:dyDescent="0.2">
      <c r="A31" s="74"/>
      <c r="B31" s="74" t="s">
        <v>155</v>
      </c>
      <c r="C31" s="74"/>
      <c r="D31" s="74"/>
      <c r="E31" s="74"/>
      <c r="F31" s="74"/>
      <c r="G31" s="74"/>
      <c r="H31" s="124">
        <f>'Raw parameter data'!G51</f>
        <v>6000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</row>
    <row r="32" spans="1:21" x14ac:dyDescent="0.2">
      <c r="A32" s="74"/>
      <c r="B32" s="74" t="s">
        <v>339</v>
      </c>
      <c r="C32" s="74"/>
      <c r="D32" s="74"/>
      <c r="E32" s="74"/>
      <c r="F32" s="74"/>
      <c r="G32" s="74"/>
      <c r="H32" s="124">
        <f>'Raw parameter data'!G53</f>
        <v>7500000</v>
      </c>
      <c r="I32" s="180" t="s">
        <v>393</v>
      </c>
      <c r="J32" s="180">
        <f>'Raw parameter data'!I53</f>
        <v>650</v>
      </c>
      <c r="K32" s="180" t="s">
        <v>394</v>
      </c>
      <c r="L32" s="74" t="s">
        <v>395</v>
      </c>
      <c r="M32" s="74"/>
      <c r="N32" s="74"/>
      <c r="O32" s="74"/>
      <c r="P32" s="74"/>
      <c r="Q32" s="74"/>
      <c r="R32" s="74"/>
      <c r="S32" s="74"/>
      <c r="T32" s="74"/>
      <c r="U32" s="74"/>
    </row>
    <row r="33" spans="1:21" x14ac:dyDescent="0.2">
      <c r="A33" s="74"/>
      <c r="B33" s="74" t="s">
        <v>305</v>
      </c>
      <c r="C33" s="74"/>
      <c r="D33" s="74"/>
      <c r="E33" s="74"/>
      <c r="F33" s="74"/>
      <c r="G33" s="74"/>
      <c r="H33" s="134">
        <f>0.01*'Raw parameter data'!G61</f>
        <v>0.8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</row>
    <row r="34" spans="1:21" x14ac:dyDescent="0.2">
      <c r="A34" s="74"/>
      <c r="B34" s="95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</row>
    <row r="35" spans="1:21" x14ac:dyDescent="0.2">
      <c r="A35" s="74"/>
      <c r="B35" s="95" t="s">
        <v>156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</row>
    <row r="36" spans="1:21" x14ac:dyDescent="0.2">
      <c r="A36" s="74"/>
      <c r="B36" s="74" t="s">
        <v>307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</row>
    <row r="37" spans="1:21" x14ac:dyDescent="0.2">
      <c r="A37" s="74"/>
      <c r="B37" s="74" t="s">
        <v>308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</row>
    <row r="38" spans="1:21" x14ac:dyDescent="0.2">
      <c r="A38" s="74"/>
      <c r="B38" s="74" t="s">
        <v>306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</row>
    <row r="39" spans="1:21" x14ac:dyDescent="0.2">
      <c r="A39" s="74"/>
      <c r="B39" s="74" t="s">
        <v>157</v>
      </c>
      <c r="C39" s="74"/>
      <c r="D39" s="74"/>
      <c r="E39" s="74"/>
      <c r="F39" s="74"/>
      <c r="G39" s="74"/>
      <c r="H39" s="74">
        <f>'Raw parameter data'!G17</f>
        <v>650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1:21" x14ac:dyDescent="0.2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</row>
    <row r="41" spans="1:21" x14ac:dyDescent="0.2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1:21" x14ac:dyDescent="0.2">
      <c r="A42" s="74"/>
      <c r="B42" s="122" t="s">
        <v>131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1:21" x14ac:dyDescent="0.2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</row>
    <row r="44" spans="1:21" x14ac:dyDescent="0.2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1:21" x14ac:dyDescent="0.2">
      <c r="A45" s="74"/>
      <c r="B45" s="107" t="s">
        <v>52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</row>
    <row r="46" spans="1:21" x14ac:dyDescent="0.2">
      <c r="A46" s="74"/>
      <c r="B46" s="51" t="s">
        <v>156</v>
      </c>
      <c r="C46" s="52"/>
      <c r="D46" s="52"/>
      <c r="E46" s="52"/>
      <c r="F46" s="52"/>
      <c r="G46" s="52"/>
      <c r="H46" s="53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</row>
    <row r="47" spans="1:21" x14ac:dyDescent="0.2">
      <c r="A47" s="74"/>
      <c r="B47" s="54" t="s">
        <v>158</v>
      </c>
      <c r="C47" s="16"/>
      <c r="D47" s="16"/>
      <c r="E47" s="16"/>
      <c r="F47" s="16"/>
      <c r="G47" s="16"/>
      <c r="H47" s="55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1" x14ac:dyDescent="0.2">
      <c r="A48" s="74"/>
      <c r="B48" s="47"/>
      <c r="C48" s="15"/>
      <c r="D48" s="15"/>
      <c r="E48" s="15"/>
      <c r="F48" s="15"/>
      <c r="G48" s="15"/>
      <c r="H48" s="25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x14ac:dyDescent="0.2">
      <c r="A49" s="74"/>
      <c r="B49" s="11" t="s">
        <v>159</v>
      </c>
      <c r="C49" s="7" t="s">
        <v>77</v>
      </c>
      <c r="D49" s="7" t="s">
        <v>78</v>
      </c>
      <c r="E49" s="7" t="s">
        <v>79</v>
      </c>
      <c r="F49" s="7" t="s">
        <v>80</v>
      </c>
      <c r="G49" s="7" t="s">
        <v>81</v>
      </c>
      <c r="H49" s="64" t="s">
        <v>82</v>
      </c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x14ac:dyDescent="0.2">
      <c r="A50" s="74"/>
      <c r="B50" s="11" t="s">
        <v>151</v>
      </c>
      <c r="C50" s="10"/>
      <c r="D50" s="10"/>
      <c r="E50" s="10"/>
      <c r="F50" s="10"/>
      <c r="G50" s="10"/>
      <c r="H50" s="10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x14ac:dyDescent="0.2">
      <c r="A51" s="74"/>
      <c r="B51" s="11" t="s">
        <v>160</v>
      </c>
      <c r="C51" s="10"/>
      <c r="D51" s="10"/>
      <c r="E51" s="10"/>
      <c r="F51" s="10"/>
      <c r="G51" s="10"/>
      <c r="H51" s="10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x14ac:dyDescent="0.2">
      <c r="A52" s="74"/>
      <c r="B52" s="11" t="s">
        <v>161</v>
      </c>
      <c r="C52" s="10"/>
      <c r="D52" s="10"/>
      <c r="E52" s="10"/>
      <c r="F52" s="10"/>
      <c r="G52" s="10"/>
      <c r="H52" s="10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x14ac:dyDescent="0.2">
      <c r="A53" s="74"/>
      <c r="B53" s="11" t="s">
        <v>162</v>
      </c>
      <c r="C53" s="10"/>
      <c r="D53" s="10"/>
      <c r="E53" s="10"/>
      <c r="F53" s="10"/>
      <c r="G53" s="10"/>
      <c r="H53" s="10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x14ac:dyDescent="0.2">
      <c r="A54" s="74"/>
      <c r="B54" s="11" t="s">
        <v>163</v>
      </c>
      <c r="C54" s="10"/>
      <c r="D54" s="10"/>
      <c r="E54" s="10"/>
      <c r="F54" s="10"/>
      <c r="G54" s="10"/>
      <c r="H54" s="10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x14ac:dyDescent="0.2">
      <c r="A55" s="74"/>
      <c r="B55" s="11" t="s">
        <v>164</v>
      </c>
      <c r="C55" s="10"/>
      <c r="D55" s="10"/>
      <c r="E55" s="10"/>
      <c r="F55" s="10"/>
      <c r="G55" s="10"/>
      <c r="H55" s="10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x14ac:dyDescent="0.2">
      <c r="A56" s="74"/>
      <c r="B56" s="11" t="s">
        <v>165</v>
      </c>
      <c r="C56" s="10"/>
      <c r="D56" s="10"/>
      <c r="E56" s="10"/>
      <c r="F56" s="10"/>
      <c r="G56" s="10"/>
      <c r="H56" s="10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 x14ac:dyDescent="0.2">
      <c r="A57" s="74"/>
      <c r="B57" s="18"/>
      <c r="C57" s="19"/>
      <c r="D57" s="19"/>
      <c r="E57" s="19"/>
      <c r="F57" s="19"/>
      <c r="G57" s="19"/>
      <c r="H57" s="20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 x14ac:dyDescent="0.2">
      <c r="A58" s="74"/>
      <c r="B58" s="107" t="s">
        <v>207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x14ac:dyDescent="0.2">
      <c r="A59" s="74"/>
      <c r="B59" s="107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</row>
    <row r="60" spans="1:21" x14ac:dyDescent="0.2">
      <c r="A60" s="74"/>
      <c r="B60" s="95" t="s">
        <v>132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1:21" x14ac:dyDescent="0.2">
      <c r="A61" s="74"/>
      <c r="B61" s="74" t="s">
        <v>180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</row>
    <row r="62" spans="1:21" x14ac:dyDescent="0.2">
      <c r="A62" s="74"/>
      <c r="B62" s="74" t="s">
        <v>340</v>
      </c>
      <c r="C62" s="74"/>
      <c r="D62" s="74"/>
      <c r="E62" s="74"/>
      <c r="F62" s="74"/>
      <c r="G62" s="74"/>
      <c r="H62" s="74">
        <f>'Raw parameter data'!G14</f>
        <v>60</v>
      </c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spans="1:21" x14ac:dyDescent="0.2">
      <c r="A63" s="74"/>
      <c r="B63" s="74" t="s">
        <v>178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</row>
    <row r="64" spans="1:21" x14ac:dyDescent="0.2">
      <c r="A64" s="74"/>
      <c r="B64" s="122" t="s">
        <v>169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 spans="1:21" x14ac:dyDescent="0.2">
      <c r="A65" s="74"/>
      <c r="B65" s="74" t="s">
        <v>166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6" spans="1:21" x14ac:dyDescent="0.2">
      <c r="A66" s="74"/>
      <c r="B66" s="74" t="s">
        <v>167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</row>
    <row r="67" spans="1:21" x14ac:dyDescent="0.2">
      <c r="A67" s="74"/>
      <c r="B67" s="74" t="s">
        <v>168</v>
      </c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 spans="1:21" x14ac:dyDescent="0.2">
      <c r="A68" s="74"/>
      <c r="B68" s="74" t="s">
        <v>176</v>
      </c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1:21" x14ac:dyDescent="0.2">
      <c r="A69" s="74"/>
      <c r="B69" s="74" t="s">
        <v>30</v>
      </c>
      <c r="C69" s="74" t="s">
        <v>170</v>
      </c>
      <c r="D69" s="74"/>
      <c r="E69" s="74" t="s">
        <v>171</v>
      </c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1:21" x14ac:dyDescent="0.2">
      <c r="A70" s="74"/>
      <c r="B70" s="74"/>
      <c r="C70" s="74" t="s">
        <v>124</v>
      </c>
      <c r="D70" s="74"/>
      <c r="E70" s="74" t="s">
        <v>172</v>
      </c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1:21" x14ac:dyDescent="0.2">
      <c r="A71" s="74"/>
      <c r="B71" s="74"/>
      <c r="C71" s="74" t="s">
        <v>173</v>
      </c>
      <c r="D71" s="74"/>
      <c r="E71" s="74" t="s">
        <v>174</v>
      </c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2" spans="1:21" x14ac:dyDescent="0.2">
      <c r="A72" s="74"/>
      <c r="B72" s="74"/>
      <c r="C72" s="74" t="s">
        <v>125</v>
      </c>
      <c r="D72" s="74"/>
      <c r="E72" s="74" t="s">
        <v>175</v>
      </c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1:21" x14ac:dyDescent="0.2">
      <c r="A73" s="74"/>
      <c r="B73" s="74" t="s">
        <v>252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x14ac:dyDescent="0.2">
      <c r="A74" s="74"/>
      <c r="B74" s="137" t="s">
        <v>309</v>
      </c>
      <c r="C74" s="50"/>
      <c r="D74" s="50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x14ac:dyDescent="0.2">
      <c r="A75" s="74"/>
      <c r="B75" s="74" t="s">
        <v>177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x14ac:dyDescent="0.2">
      <c r="A76" s="74"/>
      <c r="B76" s="74" t="s">
        <v>416</v>
      </c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x14ac:dyDescent="0.2">
      <c r="A77" s="74"/>
      <c r="B77" s="74" t="s">
        <v>417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x14ac:dyDescent="0.2">
      <c r="A78" s="74"/>
      <c r="B78" s="74" t="s">
        <v>418</v>
      </c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x14ac:dyDescent="0.2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x14ac:dyDescent="0.2">
      <c r="A80" s="74"/>
      <c r="B80" s="74" t="s">
        <v>330</v>
      </c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21" x14ac:dyDescent="0.2">
      <c r="A81" s="74"/>
      <c r="B81" s="74" t="s">
        <v>341</v>
      </c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1:21" x14ac:dyDescent="0.2">
      <c r="A82" s="74"/>
      <c r="B82" s="74" t="s">
        <v>351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 spans="1:21" x14ac:dyDescent="0.2">
      <c r="A83" s="74"/>
      <c r="B83" s="144" t="s">
        <v>123</v>
      </c>
      <c r="C83" s="145" t="s">
        <v>352</v>
      </c>
      <c r="D83" s="146"/>
      <c r="E83" s="153" t="s">
        <v>132</v>
      </c>
      <c r="F83" s="154"/>
      <c r="G83" s="155" t="s">
        <v>353</v>
      </c>
      <c r="H83" s="15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1:21" x14ac:dyDescent="0.2">
      <c r="A84" s="74"/>
      <c r="B84" s="142" t="s">
        <v>170</v>
      </c>
      <c r="C84" s="147" t="s">
        <v>342</v>
      </c>
      <c r="D84" s="148"/>
      <c r="E84" s="147" t="s">
        <v>342</v>
      </c>
      <c r="F84" s="148"/>
      <c r="G84" s="147"/>
      <c r="H84" s="148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1:21" x14ac:dyDescent="0.2">
      <c r="A85" s="74"/>
      <c r="B85" s="142"/>
      <c r="C85" s="149" t="s">
        <v>345</v>
      </c>
      <c r="D85" s="150"/>
      <c r="E85" s="149">
        <v>10</v>
      </c>
      <c r="F85" s="150"/>
      <c r="G85" s="149">
        <f>10*10/80</f>
        <v>1.25</v>
      </c>
      <c r="H85" s="150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</row>
    <row r="86" spans="1:21" x14ac:dyDescent="0.2">
      <c r="A86" s="74"/>
      <c r="B86" s="142"/>
      <c r="C86" s="149" t="s">
        <v>346</v>
      </c>
      <c r="D86" s="150"/>
      <c r="E86" s="149">
        <v>15</v>
      </c>
      <c r="F86" s="150"/>
      <c r="G86" s="149">
        <v>15</v>
      </c>
      <c r="H86" s="150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1:21" x14ac:dyDescent="0.2">
      <c r="A87" s="74"/>
      <c r="B87" s="142" t="s">
        <v>124</v>
      </c>
      <c r="C87" s="149" t="s">
        <v>342</v>
      </c>
      <c r="D87" s="150"/>
      <c r="E87" s="149" t="s">
        <v>342</v>
      </c>
      <c r="F87" s="150"/>
      <c r="G87" s="149"/>
      <c r="H87" s="150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1:21" x14ac:dyDescent="0.2">
      <c r="A88" s="74"/>
      <c r="B88" s="142"/>
      <c r="C88" s="149" t="s">
        <v>343</v>
      </c>
      <c r="D88" s="150"/>
      <c r="E88" s="149">
        <v>25</v>
      </c>
      <c r="F88" s="150"/>
      <c r="G88" s="149">
        <f>10*25/80</f>
        <v>3.125</v>
      </c>
      <c r="H88" s="150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</row>
    <row r="89" spans="1:21" x14ac:dyDescent="0.2">
      <c r="A89" s="74"/>
      <c r="B89" s="142"/>
      <c r="C89" s="149" t="s">
        <v>344</v>
      </c>
      <c r="D89" s="150"/>
      <c r="E89" s="149">
        <v>45</v>
      </c>
      <c r="F89" s="150"/>
      <c r="G89" s="149">
        <v>45</v>
      </c>
      <c r="H89" s="150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</row>
    <row r="90" spans="1:21" x14ac:dyDescent="0.2">
      <c r="A90" s="74"/>
      <c r="B90" s="142" t="s">
        <v>173</v>
      </c>
      <c r="C90" s="149" t="s">
        <v>342</v>
      </c>
      <c r="D90" s="150"/>
      <c r="E90" s="149" t="s">
        <v>342</v>
      </c>
      <c r="F90" s="150"/>
      <c r="G90" s="149"/>
      <c r="H90" s="150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</row>
    <row r="91" spans="1:21" x14ac:dyDescent="0.2">
      <c r="A91" s="74"/>
      <c r="B91" s="142"/>
      <c r="C91" s="149" t="s">
        <v>350</v>
      </c>
      <c r="D91" s="150"/>
      <c r="E91" s="149">
        <v>25</v>
      </c>
      <c r="F91" s="150"/>
      <c r="G91" s="149">
        <f>10*25/80</f>
        <v>3.125</v>
      </c>
      <c r="H91" s="150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</row>
    <row r="92" spans="1:21" x14ac:dyDescent="0.2">
      <c r="A92" s="74"/>
      <c r="B92" s="142"/>
      <c r="C92" s="149" t="s">
        <v>347</v>
      </c>
      <c r="D92" s="150"/>
      <c r="E92" s="149">
        <v>30</v>
      </c>
      <c r="F92" s="150"/>
      <c r="G92" s="149">
        <v>30</v>
      </c>
      <c r="H92" s="150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spans="1:21" x14ac:dyDescent="0.2">
      <c r="A93" s="74"/>
      <c r="B93" s="142" t="s">
        <v>125</v>
      </c>
      <c r="C93" s="149" t="s">
        <v>342</v>
      </c>
      <c r="D93" s="150"/>
      <c r="E93" s="149" t="s">
        <v>342</v>
      </c>
      <c r="F93" s="150"/>
      <c r="G93" s="149"/>
      <c r="H93" s="150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</row>
    <row r="94" spans="1:21" x14ac:dyDescent="0.2">
      <c r="A94" s="74"/>
      <c r="B94" s="142"/>
      <c r="C94" s="149" t="s">
        <v>349</v>
      </c>
      <c r="D94" s="150"/>
      <c r="E94" s="149">
        <v>20</v>
      </c>
      <c r="F94" s="150"/>
      <c r="G94" s="149">
        <f>10*20/80</f>
        <v>2.5</v>
      </c>
      <c r="H94" s="150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</row>
    <row r="95" spans="1:21" x14ac:dyDescent="0.2">
      <c r="A95" s="74"/>
      <c r="B95" s="143"/>
      <c r="C95" s="151" t="s">
        <v>348</v>
      </c>
      <c r="D95" s="152"/>
      <c r="E95" s="151">
        <v>0</v>
      </c>
      <c r="F95" s="152"/>
      <c r="G95" s="151">
        <v>0</v>
      </c>
      <c r="H95" s="152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</row>
    <row r="96" spans="1:21" x14ac:dyDescent="0.2">
      <c r="A96" s="74"/>
      <c r="B96" s="74"/>
      <c r="C96" s="74"/>
      <c r="D96" s="74"/>
      <c r="E96" s="74"/>
      <c r="F96" s="74" t="s">
        <v>354</v>
      </c>
      <c r="G96" s="156">
        <f>SUM(G85:G95)</f>
        <v>100</v>
      </c>
      <c r="H96" s="156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</row>
    <row r="97" spans="1:21" x14ac:dyDescent="0.2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</row>
    <row r="98" spans="1:21" x14ac:dyDescent="0.2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</row>
    <row r="99" spans="1:21" x14ac:dyDescent="0.2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</row>
    <row r="100" spans="1:21" x14ac:dyDescent="0.2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</row>
    <row r="101" spans="1:21" x14ac:dyDescent="0.2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</row>
    <row r="102" spans="1:21" x14ac:dyDescent="0.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</row>
    <row r="103" spans="1:21" x14ac:dyDescent="0.2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</row>
    <row r="104" spans="1:21" x14ac:dyDescent="0.2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</row>
    <row r="105" spans="1:21" x14ac:dyDescent="0.2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</row>
    <row r="106" spans="1:21" x14ac:dyDescent="0.2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</row>
    <row r="107" spans="1:21" x14ac:dyDescent="0.2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</row>
    <row r="108" spans="1:21" x14ac:dyDescent="0.2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</row>
    <row r="109" spans="1:21" x14ac:dyDescent="0.2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</row>
    <row r="110" spans="1:21" x14ac:dyDescent="0.2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</row>
    <row r="111" spans="1:21" x14ac:dyDescent="0.2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</row>
    <row r="112" spans="1:21" x14ac:dyDescent="0.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</row>
    <row r="113" spans="1:21" x14ac:dyDescent="0.2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</row>
    <row r="114" spans="1:21" x14ac:dyDescent="0.2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</row>
    <row r="115" spans="1:21" x14ac:dyDescent="0.2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</row>
    <row r="116" spans="1:21" x14ac:dyDescent="0.2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</row>
    <row r="117" spans="1:21" x14ac:dyDescent="0.2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</row>
    <row r="118" spans="1:21" x14ac:dyDescent="0.2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</row>
    <row r="119" spans="1:21" x14ac:dyDescent="0.2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</row>
    <row r="120" spans="1:21" x14ac:dyDescent="0.2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</row>
    <row r="121" spans="1:21" x14ac:dyDescent="0.2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</row>
    <row r="122" spans="1:21" x14ac:dyDescent="0.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</row>
    <row r="123" spans="1:21" x14ac:dyDescent="0.2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</row>
    <row r="124" spans="1:21" x14ac:dyDescent="0.2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</row>
    <row r="125" spans="1:21" x14ac:dyDescent="0.2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</row>
    <row r="126" spans="1:21" x14ac:dyDescent="0.2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</row>
    <row r="127" spans="1:21" x14ac:dyDescent="0.2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</row>
    <row r="128" spans="1:21" x14ac:dyDescent="0.2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</row>
    <row r="129" spans="1:21" x14ac:dyDescent="0.2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</row>
    <row r="130" spans="1:21" x14ac:dyDescent="0.2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</row>
    <row r="131" spans="1:21" x14ac:dyDescent="0.2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</row>
    <row r="132" spans="1:21" x14ac:dyDescent="0.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</row>
    <row r="133" spans="1:21" x14ac:dyDescent="0.2">
      <c r="B133" s="74"/>
      <c r="C133" s="74"/>
      <c r="D133" s="74"/>
      <c r="E133" s="74"/>
      <c r="F133" s="74"/>
      <c r="G133" s="74"/>
      <c r="H133" s="74"/>
      <c r="I133" s="74"/>
      <c r="J133" s="74"/>
    </row>
  </sheetData>
  <phoneticPr fontId="0" type="noConversion"/>
  <hyperlinks>
    <hyperlink ref="J3" location="'Storage locations'!A1" display="Location"/>
  </hyperlinks>
  <pageMargins left="0.75" right="0.75" top="1" bottom="1" header="0.5" footer="0.5"/>
  <pageSetup scale="97" orientation="portrait" horizontalDpi="4294967294"/>
  <headerFooter alignWithMargins="0"/>
  <rowBreaks count="2" manualBreakCount="2">
    <brk id="44" max="9" man="1"/>
    <brk id="79" max="9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W88"/>
  <sheetViews>
    <sheetView showGridLines="0" topLeftCell="A2" workbookViewId="0">
      <selection activeCell="K20" sqref="K20"/>
    </sheetView>
  </sheetViews>
  <sheetFormatPr baseColWidth="10" defaultColWidth="9.1640625" defaultRowHeight="16" x14ac:dyDescent="0.2"/>
  <cols>
    <col min="1" max="1" width="5.33203125" style="1" customWidth="1"/>
    <col min="2" max="2" width="6.83203125" style="1" customWidth="1"/>
    <col min="3" max="6" width="11.5" style="1" customWidth="1"/>
    <col min="7" max="7" width="6.1640625" style="1" customWidth="1"/>
    <col min="8" max="8" width="5.5" style="1" customWidth="1"/>
    <col min="9" max="9" width="8.1640625" style="1" customWidth="1"/>
    <col min="10" max="10" width="9.83203125" style="1" customWidth="1"/>
    <col min="11" max="11" width="16.1640625" style="1" customWidth="1"/>
    <col min="12" max="256" width="11.5" style="1" customWidth="1"/>
    <col min="257" max="16384" width="9.1640625" style="1"/>
  </cols>
  <sheetData>
    <row r="1" spans="1:23" ht="25" x14ac:dyDescent="0.25">
      <c r="A1" s="74"/>
      <c r="B1" s="163" t="s">
        <v>179</v>
      </c>
      <c r="C1" s="50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x14ac:dyDescent="0.2">
      <c r="A2" s="74"/>
      <c r="B2" s="74" t="s">
        <v>181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1:23" x14ac:dyDescent="0.2">
      <c r="A3" s="74"/>
      <c r="B3" s="74" t="s">
        <v>408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1:23" x14ac:dyDescent="0.2">
      <c r="A4" s="74"/>
      <c r="B4" s="74" t="s">
        <v>409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spans="1:23" x14ac:dyDescent="0.2">
      <c r="A5" s="74"/>
      <c r="B5" s="74" t="s">
        <v>411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6" spans="1:23" x14ac:dyDescent="0.2">
      <c r="A6" s="74"/>
      <c r="B6" s="74" t="s">
        <v>410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</row>
    <row r="7" spans="1:23" x14ac:dyDescent="0.2">
      <c r="A7" s="74"/>
      <c r="B7" s="74" t="s">
        <v>412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8" spans="1:23" x14ac:dyDescent="0.2">
      <c r="A8" s="74"/>
      <c r="B8" s="74" t="s">
        <v>413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</row>
    <row r="9" spans="1:23" x14ac:dyDescent="0.2">
      <c r="A9" s="74"/>
      <c r="B9" s="74" t="s">
        <v>414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</row>
    <row r="10" spans="1:23" x14ac:dyDescent="0.2">
      <c r="A10" s="74"/>
      <c r="B10" s="74" t="s">
        <v>415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</row>
    <row r="11" spans="1:23" x14ac:dyDescent="0.2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1:23" x14ac:dyDescent="0.2">
      <c r="A12" s="74"/>
      <c r="B12" s="95" t="s">
        <v>182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1:23" x14ac:dyDescent="0.2">
      <c r="A13" s="74"/>
      <c r="B13" s="74" t="s">
        <v>253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</row>
    <row r="14" spans="1:23" x14ac:dyDescent="0.2">
      <c r="A14" s="74"/>
      <c r="B14" s="74" t="s">
        <v>198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</row>
    <row r="15" spans="1:23" x14ac:dyDescent="0.2">
      <c r="A15" s="74"/>
      <c r="B15" s="126" t="s">
        <v>428</v>
      </c>
      <c r="C15" s="126"/>
      <c r="D15" s="126"/>
      <c r="E15" s="126"/>
      <c r="F15" s="12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spans="1:23" x14ac:dyDescent="0.2">
      <c r="A16" s="74"/>
      <c r="B16" s="74" t="s">
        <v>429</v>
      </c>
      <c r="C16" s="126"/>
      <c r="D16" s="126"/>
      <c r="E16" s="126"/>
      <c r="F16" s="12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</row>
    <row r="17" spans="1:23" x14ac:dyDescent="0.2">
      <c r="A17" s="74"/>
      <c r="B17" s="74"/>
      <c r="C17" s="74" t="s">
        <v>188</v>
      </c>
      <c r="D17" s="74" t="s">
        <v>295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</row>
    <row r="18" spans="1:23" x14ac:dyDescent="0.2">
      <c r="A18" s="74"/>
      <c r="B18" s="74"/>
      <c r="C18" s="74" t="s">
        <v>189</v>
      </c>
      <c r="D18" s="74" t="s">
        <v>184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spans="1:23" x14ac:dyDescent="0.2">
      <c r="A19" s="74"/>
      <c r="B19" s="74"/>
      <c r="C19" s="74" t="s">
        <v>190</v>
      </c>
      <c r="D19" s="74" t="s">
        <v>185</v>
      </c>
      <c r="E19" s="74"/>
      <c r="F19" s="74"/>
      <c r="G19" s="74" t="s">
        <v>311</v>
      </c>
      <c r="H19" s="136" t="s">
        <v>312</v>
      </c>
      <c r="I19" s="74" t="s">
        <v>313</v>
      </c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</row>
    <row r="20" spans="1:23" x14ac:dyDescent="0.2">
      <c r="A20" s="74"/>
      <c r="B20" s="74"/>
      <c r="C20" s="74" t="s">
        <v>191</v>
      </c>
      <c r="D20" s="74" t="s">
        <v>186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</row>
    <row r="21" spans="1:23" x14ac:dyDescent="0.2">
      <c r="A21" s="74"/>
      <c r="B21" s="74"/>
      <c r="C21" s="74" t="s">
        <v>192</v>
      </c>
      <c r="D21" s="74" t="s">
        <v>187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</row>
    <row r="22" spans="1:23" x14ac:dyDescent="0.2">
      <c r="A22" s="74"/>
      <c r="B22" s="74"/>
      <c r="C22" s="74" t="s">
        <v>193</v>
      </c>
      <c r="D22" s="74" t="s">
        <v>194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</row>
    <row r="23" spans="1:23" x14ac:dyDescent="0.2">
      <c r="A23" s="74"/>
      <c r="B23" s="74"/>
      <c r="C23" s="74" t="s">
        <v>196</v>
      </c>
      <c r="D23" s="74" t="s">
        <v>197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</row>
    <row r="24" spans="1:23" x14ac:dyDescent="0.2">
      <c r="A24" s="74"/>
      <c r="B24" s="107" t="s">
        <v>208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</row>
    <row r="25" spans="1:23" x14ac:dyDescent="0.2">
      <c r="A25" s="74"/>
      <c r="B25" s="67"/>
      <c r="C25" s="68" t="s">
        <v>199</v>
      </c>
      <c r="D25" s="21"/>
      <c r="E25" s="21"/>
      <c r="F25" s="21"/>
      <c r="G25" s="21"/>
      <c r="H25" s="21"/>
      <c r="I25" s="21"/>
      <c r="J25" s="21"/>
      <c r="K25" s="22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</row>
    <row r="26" spans="1:23" x14ac:dyDescent="0.2">
      <c r="A26" s="74"/>
      <c r="B26" s="26"/>
      <c r="C26" s="69" t="s">
        <v>200</v>
      </c>
      <c r="D26" s="13"/>
      <c r="E26" s="13"/>
      <c r="F26" s="13"/>
      <c r="G26" s="13"/>
      <c r="H26" s="13"/>
      <c r="I26" s="13"/>
      <c r="J26" s="13"/>
      <c r="K26" s="23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</row>
    <row r="27" spans="1:23" x14ac:dyDescent="0.2">
      <c r="A27" s="74"/>
      <c r="B27" s="26"/>
      <c r="C27" s="70"/>
      <c r="D27" s="15"/>
      <c r="E27" s="15"/>
      <c r="F27" s="15"/>
      <c r="G27" s="15"/>
      <c r="H27" s="15"/>
      <c r="I27" s="15"/>
      <c r="J27" s="15"/>
      <c r="K27" s="25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</row>
    <row r="28" spans="1:23" x14ac:dyDescent="0.2">
      <c r="A28" s="74"/>
      <c r="B28" s="71" t="s">
        <v>170</v>
      </c>
      <c r="C28" s="65" t="s">
        <v>201</v>
      </c>
      <c r="D28" s="4" t="s">
        <v>77</v>
      </c>
      <c r="E28" s="4" t="s">
        <v>78</v>
      </c>
      <c r="F28" s="4" t="s">
        <v>79</v>
      </c>
      <c r="G28" s="4" t="s">
        <v>80</v>
      </c>
      <c r="H28" s="4" t="s">
        <v>81</v>
      </c>
      <c r="I28" s="4" t="s">
        <v>82</v>
      </c>
      <c r="J28" s="4" t="s">
        <v>83</v>
      </c>
      <c r="K28" s="66" t="s">
        <v>84</v>
      </c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</row>
    <row r="29" spans="1:23" x14ac:dyDescent="0.2">
      <c r="A29" s="74"/>
      <c r="B29" s="26"/>
      <c r="C29" s="5" t="s">
        <v>183</v>
      </c>
      <c r="D29" s="10"/>
      <c r="E29" s="10"/>
      <c r="F29" s="10"/>
      <c r="G29" s="10"/>
      <c r="H29" s="10"/>
      <c r="I29" s="10"/>
      <c r="J29" s="10"/>
      <c r="K29" s="10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</row>
    <row r="30" spans="1:23" x14ac:dyDescent="0.2">
      <c r="A30" s="74"/>
      <c r="B30" s="26"/>
      <c r="C30" s="9" t="s">
        <v>202</v>
      </c>
      <c r="D30" s="10"/>
      <c r="E30" s="10"/>
      <c r="F30" s="10"/>
      <c r="G30" s="10"/>
      <c r="H30" s="10"/>
      <c r="I30" s="10"/>
      <c r="J30" s="10"/>
      <c r="K30" s="10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</row>
    <row r="31" spans="1:23" x14ac:dyDescent="0.2">
      <c r="A31" s="74"/>
      <c r="B31" s="26"/>
      <c r="C31" s="9" t="s">
        <v>203</v>
      </c>
      <c r="D31" s="10"/>
      <c r="E31" s="10"/>
      <c r="F31" s="10"/>
      <c r="G31" s="10"/>
      <c r="H31" s="10"/>
      <c r="I31" s="10"/>
      <c r="J31" s="10"/>
      <c r="K31" s="10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</row>
    <row r="32" spans="1:23" x14ac:dyDescent="0.2">
      <c r="A32" s="74"/>
      <c r="B32" s="26"/>
      <c r="C32" s="9" t="s">
        <v>204</v>
      </c>
      <c r="D32" s="10"/>
      <c r="E32" s="10"/>
      <c r="F32" s="10"/>
      <c r="G32" s="10"/>
      <c r="H32" s="10"/>
      <c r="I32" s="10"/>
      <c r="J32" s="10"/>
      <c r="K32" s="10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</row>
    <row r="33" spans="1:23" x14ac:dyDescent="0.2">
      <c r="A33" s="74"/>
      <c r="B33" s="26"/>
      <c r="C33" s="9" t="s">
        <v>205</v>
      </c>
      <c r="D33" s="10"/>
      <c r="E33" s="10"/>
      <c r="F33" s="10"/>
      <c r="G33" s="10"/>
      <c r="H33" s="10"/>
      <c r="I33" s="10"/>
      <c r="J33" s="10"/>
      <c r="K33" s="10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</row>
    <row r="34" spans="1:23" x14ac:dyDescent="0.2">
      <c r="A34" s="74"/>
      <c r="B34" s="26"/>
      <c r="C34" s="9" t="s">
        <v>206</v>
      </c>
      <c r="D34" s="10"/>
      <c r="E34" s="10"/>
      <c r="F34" s="10"/>
      <c r="G34" s="10"/>
      <c r="H34" s="10"/>
      <c r="I34" s="10"/>
      <c r="J34" s="10"/>
      <c r="K34" s="10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</row>
    <row r="35" spans="1:23" x14ac:dyDescent="0.2">
      <c r="A35" s="74"/>
      <c r="B35" s="26"/>
      <c r="C35" s="12" t="s">
        <v>195</v>
      </c>
      <c r="D35" s="10"/>
      <c r="E35" s="10"/>
      <c r="F35" s="10"/>
      <c r="G35" s="10"/>
      <c r="H35" s="10"/>
      <c r="I35" s="10"/>
      <c r="J35" s="10"/>
      <c r="K35" s="10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</row>
    <row r="36" spans="1:23" x14ac:dyDescent="0.2">
      <c r="A36" s="74"/>
      <c r="B36" s="26"/>
      <c r="C36" s="70"/>
      <c r="D36" s="15"/>
      <c r="E36" s="15"/>
      <c r="F36" s="15"/>
      <c r="G36" s="15"/>
      <c r="H36" s="15"/>
      <c r="I36" s="15"/>
      <c r="J36" s="15"/>
      <c r="K36" s="25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</row>
    <row r="37" spans="1:23" x14ac:dyDescent="0.2">
      <c r="A37" s="74"/>
      <c r="B37" s="71" t="s">
        <v>124</v>
      </c>
      <c r="C37" s="65" t="s">
        <v>201</v>
      </c>
      <c r="D37" s="4" t="s">
        <v>77</v>
      </c>
      <c r="E37" s="4" t="s">
        <v>78</v>
      </c>
      <c r="F37" s="4" t="s">
        <v>79</v>
      </c>
      <c r="G37" s="4" t="s">
        <v>80</v>
      </c>
      <c r="H37" s="4" t="s">
        <v>81</v>
      </c>
      <c r="I37" s="4" t="s">
        <v>82</v>
      </c>
      <c r="J37" s="4" t="s">
        <v>83</v>
      </c>
      <c r="K37" s="66" t="s">
        <v>84</v>
      </c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</row>
    <row r="38" spans="1:23" x14ac:dyDescent="0.2">
      <c r="A38" s="74"/>
      <c r="B38" s="26"/>
      <c r="C38" s="5" t="s">
        <v>183</v>
      </c>
      <c r="D38" s="10"/>
      <c r="E38" s="10"/>
      <c r="F38" s="10"/>
      <c r="G38" s="10"/>
      <c r="H38" s="10"/>
      <c r="I38" s="10"/>
      <c r="J38" s="10"/>
      <c r="K38" s="10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</row>
    <row r="39" spans="1:23" x14ac:dyDescent="0.2">
      <c r="A39" s="74"/>
      <c r="B39" s="26"/>
      <c r="C39" s="9" t="s">
        <v>202</v>
      </c>
      <c r="D39" s="10"/>
      <c r="E39" s="10"/>
      <c r="F39" s="10"/>
      <c r="G39" s="10"/>
      <c r="H39" s="10"/>
      <c r="I39" s="10"/>
      <c r="J39" s="10"/>
      <c r="K39" s="10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</row>
    <row r="40" spans="1:23" x14ac:dyDescent="0.2">
      <c r="A40" s="74"/>
      <c r="B40" s="26"/>
      <c r="C40" s="9" t="s">
        <v>203</v>
      </c>
      <c r="D40" s="10"/>
      <c r="E40" s="10"/>
      <c r="F40" s="10"/>
      <c r="G40" s="10"/>
      <c r="H40" s="10"/>
      <c r="I40" s="10"/>
      <c r="J40" s="10"/>
      <c r="K40" s="10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</row>
    <row r="41" spans="1:23" x14ac:dyDescent="0.2">
      <c r="A41" s="74"/>
      <c r="B41" s="26"/>
      <c r="C41" s="9" t="s">
        <v>204</v>
      </c>
      <c r="D41" s="10"/>
      <c r="E41" s="10"/>
      <c r="F41" s="10"/>
      <c r="G41" s="10"/>
      <c r="H41" s="10"/>
      <c r="I41" s="10"/>
      <c r="J41" s="10"/>
      <c r="K41" s="10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</row>
    <row r="42" spans="1:23" x14ac:dyDescent="0.2">
      <c r="A42" s="74"/>
      <c r="B42" s="26"/>
      <c r="C42" s="9" t="s">
        <v>205</v>
      </c>
      <c r="D42" s="10"/>
      <c r="E42" s="10"/>
      <c r="F42" s="10"/>
      <c r="G42" s="10"/>
      <c r="H42" s="10"/>
      <c r="I42" s="10"/>
      <c r="J42" s="10"/>
      <c r="K42" s="10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</row>
    <row r="43" spans="1:23" x14ac:dyDescent="0.2">
      <c r="A43" s="74"/>
      <c r="B43" s="26"/>
      <c r="C43" s="9" t="s">
        <v>206</v>
      </c>
      <c r="D43" s="10"/>
      <c r="E43" s="10"/>
      <c r="F43" s="10"/>
      <c r="G43" s="10"/>
      <c r="H43" s="10"/>
      <c r="I43" s="10"/>
      <c r="J43" s="10"/>
      <c r="K43" s="10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</row>
    <row r="44" spans="1:23" x14ac:dyDescent="0.2">
      <c r="A44" s="74"/>
      <c r="B44" s="72"/>
      <c r="C44" s="12" t="s">
        <v>195</v>
      </c>
      <c r="D44" s="10"/>
      <c r="E44" s="10"/>
      <c r="F44" s="10"/>
      <c r="G44" s="10"/>
      <c r="H44" s="10"/>
      <c r="I44" s="10"/>
      <c r="J44" s="10"/>
      <c r="K44" s="10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</row>
    <row r="45" spans="1:23" x14ac:dyDescent="0.2">
      <c r="A45" s="74"/>
      <c r="B45" s="107" t="s">
        <v>207</v>
      </c>
      <c r="C45" s="127"/>
      <c r="D45" s="78"/>
      <c r="E45" s="78"/>
      <c r="F45" s="78"/>
      <c r="G45" s="78"/>
      <c r="H45" s="78"/>
      <c r="I45" s="78"/>
      <c r="J45" s="78"/>
      <c r="K45" s="78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</row>
    <row r="46" spans="1:23" x14ac:dyDescent="0.2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</row>
    <row r="47" spans="1:23" x14ac:dyDescent="0.2">
      <c r="A47" s="74"/>
      <c r="B47" s="129"/>
      <c r="C47" s="130"/>
      <c r="D47" s="78"/>
      <c r="E47" s="78"/>
      <c r="F47" s="78"/>
      <c r="G47" s="78"/>
      <c r="H47" s="78"/>
      <c r="I47" s="78"/>
      <c r="J47"/>
      <c r="K47" s="78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</row>
    <row r="48" spans="1:23" x14ac:dyDescent="0.2">
      <c r="A48" s="74"/>
      <c r="B48" s="131"/>
      <c r="C48" s="78"/>
      <c r="D48" s="128"/>
      <c r="E48" s="128"/>
      <c r="F48" s="128"/>
      <c r="G48" s="128"/>
      <c r="H48" s="128"/>
      <c r="I48" s="128"/>
      <c r="J48" s="128"/>
      <c r="K48" s="128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</row>
    <row r="49" spans="1:23" x14ac:dyDescent="0.2">
      <c r="A49" s="74"/>
      <c r="B49" s="130"/>
      <c r="C49" s="130"/>
      <c r="D49" s="132"/>
      <c r="E49" s="132"/>
      <c r="F49" s="132"/>
      <c r="G49" s="132"/>
      <c r="H49" s="132"/>
      <c r="I49" s="132"/>
      <c r="J49" s="132"/>
      <c r="K49" s="132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</row>
    <row r="50" spans="1:23" x14ac:dyDescent="0.2">
      <c r="A50" s="74"/>
      <c r="B50" s="130"/>
      <c r="C50" s="130"/>
      <c r="D50" s="132"/>
      <c r="E50" s="132"/>
      <c r="F50" s="132"/>
      <c r="G50" s="132"/>
      <c r="H50" s="132"/>
      <c r="I50" s="132"/>
      <c r="J50" s="132"/>
      <c r="K50" s="132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</row>
    <row r="51" spans="1:23" x14ac:dyDescent="0.2">
      <c r="A51" s="74"/>
      <c r="B51" s="130"/>
      <c r="C51" s="130"/>
      <c r="D51" s="132"/>
      <c r="E51" s="132"/>
      <c r="F51" s="132"/>
      <c r="G51" s="132"/>
      <c r="H51" s="132"/>
      <c r="I51" s="132"/>
      <c r="J51" s="132"/>
      <c r="K51" s="132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</row>
    <row r="52" spans="1:23" x14ac:dyDescent="0.2">
      <c r="A52" s="74"/>
      <c r="B52" s="130"/>
      <c r="C52" s="130"/>
      <c r="D52" s="132"/>
      <c r="E52" s="132"/>
      <c r="F52" s="132"/>
      <c r="G52" s="132"/>
      <c r="H52" s="132"/>
      <c r="I52" s="132"/>
      <c r="J52" s="132"/>
      <c r="K52" s="132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</row>
    <row r="53" spans="1:23" x14ac:dyDescent="0.2">
      <c r="A53" s="74"/>
      <c r="B53" s="130"/>
      <c r="C53" s="130"/>
      <c r="D53" s="132"/>
      <c r="E53" s="132"/>
      <c r="F53" s="132"/>
      <c r="G53" s="132"/>
      <c r="H53" s="132"/>
      <c r="I53" s="132"/>
      <c r="J53" s="132"/>
      <c r="K53" s="132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</row>
    <row r="54" spans="1:23" x14ac:dyDescent="0.2">
      <c r="A54" s="74"/>
      <c r="B54" s="130"/>
      <c r="C54" s="130"/>
      <c r="D54" s="132"/>
      <c r="E54" s="132"/>
      <c r="F54" s="132"/>
      <c r="G54" s="132"/>
      <c r="H54" s="132"/>
      <c r="I54" s="132"/>
      <c r="J54" s="132"/>
      <c r="K54" s="132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3" x14ac:dyDescent="0.2">
      <c r="A55" s="74"/>
      <c r="B55" s="130"/>
      <c r="C55" s="130"/>
      <c r="D55" s="132"/>
      <c r="E55" s="132"/>
      <c r="F55" s="132"/>
      <c r="G55" s="132"/>
      <c r="H55" s="132"/>
      <c r="I55" s="132"/>
      <c r="J55" s="132"/>
      <c r="K55" s="132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</row>
    <row r="56" spans="1:23" x14ac:dyDescent="0.2">
      <c r="A56" s="74"/>
      <c r="B56" s="130"/>
      <c r="C56" s="130"/>
      <c r="D56" s="132"/>
      <c r="E56" s="132"/>
      <c r="F56" s="132"/>
      <c r="G56" s="132"/>
      <c r="H56" s="132"/>
      <c r="I56" s="132"/>
      <c r="J56" s="132"/>
      <c r="K56" s="132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</row>
    <row r="57" spans="1:23" x14ac:dyDescent="0.2">
      <c r="A57" s="74"/>
      <c r="B57" s="130"/>
      <c r="C57" s="130"/>
      <c r="D57" s="132"/>
      <c r="E57" s="132"/>
      <c r="F57" s="132"/>
      <c r="G57" s="132"/>
      <c r="H57" s="132"/>
      <c r="I57" s="132"/>
      <c r="J57" s="132"/>
      <c r="K57" s="132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</row>
    <row r="58" spans="1:23" x14ac:dyDescent="0.2">
      <c r="A58" s="74"/>
      <c r="B58" s="130"/>
      <c r="C58" s="130"/>
      <c r="D58" s="132"/>
      <c r="E58" s="132"/>
      <c r="F58" s="132"/>
      <c r="G58" s="132"/>
      <c r="H58" s="132"/>
      <c r="I58" s="132"/>
      <c r="J58" s="132"/>
      <c r="K58" s="132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</row>
    <row r="59" spans="1:23" x14ac:dyDescent="0.2">
      <c r="A59" s="74"/>
      <c r="B59" s="130"/>
      <c r="C59" s="130"/>
      <c r="D59" s="132"/>
      <c r="E59" s="132"/>
      <c r="F59" s="132"/>
      <c r="G59" s="132"/>
      <c r="H59" s="132"/>
      <c r="I59" s="132"/>
      <c r="J59" s="132"/>
      <c r="K59" s="132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</row>
    <row r="60" spans="1:23" x14ac:dyDescent="0.2">
      <c r="A60" s="74"/>
      <c r="B60" s="130"/>
      <c r="C60" s="130"/>
      <c r="D60" s="132"/>
      <c r="E60" s="132"/>
      <c r="F60" s="132"/>
      <c r="G60" s="132"/>
      <c r="H60" s="132"/>
      <c r="I60" s="132"/>
      <c r="J60" s="132"/>
      <c r="K60" s="132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</row>
    <row r="61" spans="1:23" x14ac:dyDescent="0.2">
      <c r="A61" s="74"/>
      <c r="B61" s="130"/>
      <c r="C61" s="130"/>
      <c r="D61" s="132"/>
      <c r="E61" s="132"/>
      <c r="F61" s="132"/>
      <c r="G61" s="132"/>
      <c r="H61" s="132"/>
      <c r="I61" s="132"/>
      <c r="J61" s="132"/>
      <c r="K61" s="132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</row>
    <row r="62" spans="1:23" x14ac:dyDescent="0.2">
      <c r="A62" s="74"/>
      <c r="B62" s="130"/>
      <c r="C62" s="130"/>
      <c r="D62" s="132"/>
      <c r="E62" s="132"/>
      <c r="F62" s="132"/>
      <c r="G62" s="132"/>
      <c r="H62" s="132"/>
      <c r="I62" s="132"/>
      <c r="J62" s="132"/>
      <c r="K62" s="132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</row>
    <row r="63" spans="1:23" x14ac:dyDescent="0.2">
      <c r="A63" s="74"/>
      <c r="B63" s="130"/>
      <c r="C63" s="130"/>
      <c r="D63" s="132"/>
      <c r="E63" s="132"/>
      <c r="F63" s="132"/>
      <c r="G63" s="132"/>
      <c r="H63" s="132"/>
      <c r="I63" s="132"/>
      <c r="J63" s="132"/>
      <c r="K63" s="132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</row>
    <row r="64" spans="1:23" x14ac:dyDescent="0.2">
      <c r="A64" s="74"/>
      <c r="B64" s="130"/>
      <c r="C64" s="130"/>
      <c r="D64" s="132"/>
      <c r="E64" s="132"/>
      <c r="F64" s="132"/>
      <c r="G64" s="132"/>
      <c r="H64" s="132"/>
      <c r="I64" s="132"/>
      <c r="J64" s="132"/>
      <c r="K64" s="132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</row>
    <row r="65" spans="1:22" x14ac:dyDescent="0.2">
      <c r="A65" s="74"/>
      <c r="B65" s="130"/>
      <c r="C65" s="130"/>
      <c r="D65" s="132"/>
      <c r="E65" s="132"/>
      <c r="F65" s="132"/>
      <c r="G65" s="132"/>
      <c r="H65" s="132"/>
      <c r="I65" s="132"/>
      <c r="J65" s="132"/>
      <c r="K65" s="132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</row>
    <row r="66" spans="1:22" x14ac:dyDescent="0.2">
      <c r="A66" s="74"/>
      <c r="B66" s="130"/>
      <c r="C66" s="130"/>
      <c r="D66" s="132"/>
      <c r="E66" s="132"/>
      <c r="F66" s="132"/>
      <c r="G66" s="132"/>
      <c r="H66" s="132"/>
      <c r="I66" s="132"/>
      <c r="J66" s="132"/>
      <c r="K66" s="132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</row>
    <row r="67" spans="1:22" x14ac:dyDescent="0.2">
      <c r="A67" s="74"/>
      <c r="B67" s="130"/>
      <c r="C67" s="130"/>
      <c r="D67" s="132"/>
      <c r="E67" s="132"/>
      <c r="F67" s="132"/>
      <c r="G67" s="132"/>
      <c r="H67" s="132"/>
      <c r="I67" s="132"/>
      <c r="J67" s="132"/>
      <c r="K67" s="132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</row>
    <row r="68" spans="1:22" x14ac:dyDescent="0.2">
      <c r="A68" s="74"/>
      <c r="B68" s="130"/>
      <c r="C68" s="130"/>
      <c r="D68" s="132"/>
      <c r="E68" s="132"/>
      <c r="F68" s="132"/>
      <c r="G68" s="132"/>
      <c r="H68" s="132"/>
      <c r="I68" s="132"/>
      <c r="J68" s="132"/>
      <c r="K68" s="132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</row>
    <row r="69" spans="1:22" x14ac:dyDescent="0.2">
      <c r="A69" s="74"/>
      <c r="B69" s="130"/>
      <c r="C69" s="130"/>
      <c r="D69" s="132"/>
      <c r="E69" s="132"/>
      <c r="F69" s="132"/>
      <c r="G69" s="132"/>
      <c r="H69" s="132"/>
      <c r="I69" s="132"/>
      <c r="J69" s="132"/>
      <c r="K69" s="132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</row>
    <row r="70" spans="1:22" x14ac:dyDescent="0.2">
      <c r="A70" s="74"/>
      <c r="B70" s="130"/>
      <c r="C70" s="130"/>
      <c r="D70" s="132"/>
      <c r="E70" s="132"/>
      <c r="F70" s="132"/>
      <c r="G70" s="132"/>
      <c r="H70" s="132"/>
      <c r="I70" s="132"/>
      <c r="J70" s="132"/>
      <c r="K70" s="132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</row>
    <row r="71" spans="1:22" x14ac:dyDescent="0.2">
      <c r="A71" s="74"/>
      <c r="B71" s="130"/>
      <c r="C71" s="130"/>
      <c r="D71" s="132"/>
      <c r="E71" s="132"/>
      <c r="F71" s="132"/>
      <c r="G71" s="132"/>
      <c r="H71" s="132"/>
      <c r="I71" s="132"/>
      <c r="J71" s="132"/>
      <c r="K71" s="132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</row>
    <row r="72" spans="1:22" x14ac:dyDescent="0.2">
      <c r="A72" s="74"/>
      <c r="B72" s="130"/>
      <c r="C72" s="130"/>
      <c r="D72" s="132"/>
      <c r="E72" s="132"/>
      <c r="F72" s="132"/>
      <c r="G72" s="132"/>
      <c r="H72" s="132"/>
      <c r="I72" s="132"/>
      <c r="J72" s="132"/>
      <c r="K72" s="132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</row>
    <row r="73" spans="1:22" x14ac:dyDescent="0.2">
      <c r="A73" s="74"/>
      <c r="B73" s="130"/>
      <c r="C73" s="130"/>
      <c r="D73" s="132"/>
      <c r="E73" s="132"/>
      <c r="F73" s="132"/>
      <c r="G73" s="132"/>
      <c r="H73" s="132"/>
      <c r="I73" s="132"/>
      <c r="J73" s="132"/>
      <c r="K73" s="132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</row>
    <row r="74" spans="1:22" x14ac:dyDescent="0.2">
      <c r="A74" s="74"/>
      <c r="B74" s="130"/>
      <c r="C74" s="130"/>
      <c r="D74" s="132"/>
      <c r="E74" s="132"/>
      <c r="F74" s="132"/>
      <c r="G74" s="132"/>
      <c r="H74" s="132"/>
      <c r="I74" s="132"/>
      <c r="J74" s="132"/>
      <c r="K74" s="132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</row>
    <row r="75" spans="1:22" x14ac:dyDescent="0.2">
      <c r="A75" s="74"/>
      <c r="B75" s="130"/>
      <c r="C75" s="130"/>
      <c r="D75" s="132"/>
      <c r="E75" s="132"/>
      <c r="F75" s="132"/>
      <c r="G75" s="132"/>
      <c r="H75" s="132"/>
      <c r="I75" s="132"/>
      <c r="J75" s="132"/>
      <c r="K75" s="132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</row>
    <row r="76" spans="1:22" x14ac:dyDescent="0.2">
      <c r="A76" s="74"/>
      <c r="B76" s="130"/>
      <c r="C76" s="130"/>
      <c r="D76" s="132"/>
      <c r="E76" s="132"/>
      <c r="F76" s="132"/>
      <c r="G76" s="132"/>
      <c r="H76" s="132"/>
      <c r="I76" s="132"/>
      <c r="J76" s="132"/>
      <c r="K76" s="132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</row>
    <row r="77" spans="1:22" x14ac:dyDescent="0.2">
      <c r="A77" s="74"/>
      <c r="B77" s="130"/>
      <c r="C77" s="130"/>
      <c r="D77" s="132"/>
      <c r="E77" s="132"/>
      <c r="F77" s="132"/>
      <c r="G77" s="132"/>
      <c r="H77" s="132"/>
      <c r="I77" s="132"/>
      <c r="J77" s="132"/>
      <c r="K77" s="132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</row>
    <row r="78" spans="1:22" x14ac:dyDescent="0.2">
      <c r="A78" s="74"/>
      <c r="B78" s="130"/>
      <c r="C78" s="130"/>
      <c r="D78" s="132"/>
      <c r="E78" s="132"/>
      <c r="F78" s="132"/>
      <c r="G78" s="132"/>
      <c r="H78" s="132"/>
      <c r="I78" s="132"/>
      <c r="J78" s="132"/>
      <c r="K78" s="132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</row>
    <row r="79" spans="1:22" x14ac:dyDescent="0.2">
      <c r="A79" s="74"/>
      <c r="B79" s="130"/>
      <c r="C79" s="130"/>
      <c r="D79" s="132"/>
      <c r="E79" s="132"/>
      <c r="F79" s="132"/>
      <c r="G79" s="132"/>
      <c r="H79" s="132"/>
      <c r="I79" s="132"/>
      <c r="J79" s="132"/>
      <c r="K79" s="132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</row>
    <row r="80" spans="1:22" x14ac:dyDescent="0.2">
      <c r="A80" s="74"/>
      <c r="B80" s="130"/>
      <c r="C80" s="130"/>
      <c r="D80" s="132"/>
      <c r="E80" s="132"/>
      <c r="F80" s="132"/>
      <c r="G80" s="132"/>
      <c r="H80" s="132"/>
      <c r="I80" s="132"/>
      <c r="J80" s="132"/>
      <c r="K80" s="132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</row>
    <row r="81" spans="1:22" x14ac:dyDescent="0.2">
      <c r="A81" s="74"/>
      <c r="B81" s="130"/>
      <c r="C81" s="130"/>
      <c r="D81" s="132"/>
      <c r="E81" s="132"/>
      <c r="F81" s="132"/>
      <c r="G81" s="132"/>
      <c r="H81" s="132"/>
      <c r="I81" s="132"/>
      <c r="J81" s="132"/>
      <c r="K81" s="132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</row>
    <row r="82" spans="1:22" x14ac:dyDescent="0.2">
      <c r="A82" s="74"/>
      <c r="B82" s="130"/>
      <c r="C82" s="130"/>
      <c r="D82" s="132"/>
      <c r="E82" s="132"/>
      <c r="F82" s="132"/>
      <c r="G82" s="132"/>
      <c r="H82" s="132"/>
      <c r="I82" s="132"/>
      <c r="J82" s="132"/>
      <c r="K82" s="132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</row>
    <row r="83" spans="1:22" x14ac:dyDescent="0.2">
      <c r="A83" s="74"/>
      <c r="B83" s="130"/>
      <c r="C83" s="130"/>
      <c r="D83" s="132"/>
      <c r="E83" s="132"/>
      <c r="F83" s="132"/>
      <c r="G83" s="132"/>
      <c r="H83" s="132"/>
      <c r="I83" s="132"/>
      <c r="J83" s="132"/>
      <c r="K83" s="132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</row>
    <row r="84" spans="1:22" x14ac:dyDescent="0.2">
      <c r="A84" s="74"/>
      <c r="B84" s="130"/>
      <c r="C84" s="130"/>
      <c r="D84" s="132"/>
      <c r="E84" s="132"/>
      <c r="F84" s="132"/>
      <c r="G84" s="132"/>
      <c r="H84" s="132"/>
      <c r="I84" s="132"/>
      <c r="J84" s="132"/>
      <c r="K84" s="132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</row>
    <row r="85" spans="1:22" x14ac:dyDescent="0.2">
      <c r="A85" s="74"/>
      <c r="B85" s="130"/>
      <c r="C85" s="130"/>
      <c r="D85" s="132"/>
      <c r="E85" s="132"/>
      <c r="F85" s="132"/>
      <c r="G85" s="132"/>
      <c r="H85" s="132"/>
      <c r="I85" s="132"/>
      <c r="J85" s="132"/>
      <c r="K85" s="132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</row>
    <row r="86" spans="1:22" x14ac:dyDescent="0.2">
      <c r="A86" s="74"/>
      <c r="B86" s="130"/>
      <c r="C86" s="130"/>
      <c r="D86" s="132"/>
      <c r="E86" s="132"/>
      <c r="F86" s="132"/>
      <c r="G86" s="132"/>
      <c r="H86" s="132"/>
      <c r="I86" s="132"/>
      <c r="J86" s="132"/>
      <c r="K86" s="132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</row>
    <row r="87" spans="1:22" x14ac:dyDescent="0.2">
      <c r="A87" s="74"/>
      <c r="B87" s="130"/>
      <c r="C87" s="130"/>
      <c r="D87" s="132"/>
      <c r="E87" s="132"/>
      <c r="F87" s="132"/>
      <c r="G87" s="132"/>
      <c r="H87" s="132"/>
      <c r="I87" s="132"/>
      <c r="J87" s="132"/>
      <c r="K87" s="132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</row>
    <row r="88" spans="1:22" x14ac:dyDescent="0.2">
      <c r="A88" s="74"/>
      <c r="B88" s="130"/>
      <c r="C88" s="130"/>
      <c r="D88" s="132"/>
      <c r="E88" s="132"/>
      <c r="F88" s="132"/>
      <c r="G88" s="132"/>
      <c r="H88" s="132"/>
      <c r="I88" s="132"/>
      <c r="J88" s="132"/>
      <c r="K88" s="132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</row>
  </sheetData>
  <phoneticPr fontId="0" type="noConversion"/>
  <dataValidations count="1">
    <dataValidation type="decimal" operator="greaterThanOrEqual" allowBlank="1" showInputMessage="1" showErrorMessage="1" errorTitle="Error" error="This error occurred because a non-positive number was entered" promptTitle="Pricing" prompt="Enter prices for each regions" sqref="D48:K88">
      <formula1>0</formula1>
    </dataValidation>
  </dataValidations>
  <hyperlinks>
    <hyperlink ref="H19" location="'Market locations'!A1" display="here "/>
  </hyperlinks>
  <pageMargins left="0.75" right="0.75" top="1" bottom="1" header="0.5" footer="0.5"/>
  <pageSetup scale="86" orientation="portrait" horizontalDpi="4294967294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V130"/>
  <sheetViews>
    <sheetView showGridLines="0" topLeftCell="A11" workbookViewId="0">
      <selection activeCell="K22" sqref="K22"/>
    </sheetView>
  </sheetViews>
  <sheetFormatPr baseColWidth="10" defaultColWidth="9.1640625" defaultRowHeight="16" x14ac:dyDescent="0.2"/>
  <cols>
    <col min="1" max="1" width="4.5" style="1" customWidth="1"/>
    <col min="2" max="2" width="7" style="1" customWidth="1"/>
    <col min="3" max="3" width="11.5" style="1" customWidth="1"/>
    <col min="4" max="4" width="8.6640625" style="1" customWidth="1"/>
    <col min="5" max="5" width="8.1640625" style="1" customWidth="1"/>
    <col min="6" max="6" width="7.1640625" style="1" customWidth="1"/>
    <col min="7" max="7" width="13.33203125" style="1" customWidth="1"/>
    <col min="8" max="8" width="9.5" style="1" bestFit="1" customWidth="1"/>
    <col min="9" max="9" width="10" style="1" customWidth="1"/>
    <col min="10" max="10" width="9.6640625" style="1" customWidth="1"/>
    <col min="11" max="11" width="8.6640625" style="1" customWidth="1"/>
    <col min="12" max="256" width="11.5" style="1" customWidth="1"/>
    <col min="257" max="16384" width="9.1640625" style="1"/>
  </cols>
  <sheetData>
    <row r="1" spans="1:22" ht="25" x14ac:dyDescent="0.25">
      <c r="A1" s="74"/>
      <c r="B1" s="163" t="s">
        <v>210</v>
      </c>
      <c r="C1" s="50"/>
      <c r="D1" s="50"/>
      <c r="E1" s="50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x14ac:dyDescent="0.2">
      <c r="A2" s="74"/>
      <c r="B2" s="95" t="s">
        <v>211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1:22" x14ac:dyDescent="0.2">
      <c r="A3" s="74"/>
      <c r="B3" s="74" t="s">
        <v>355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 x14ac:dyDescent="0.2">
      <c r="A4" s="74"/>
      <c r="B4" s="74" t="s">
        <v>215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2" x14ac:dyDescent="0.2">
      <c r="A5" s="74"/>
      <c r="B5" s="74" t="s">
        <v>216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 spans="1:22" x14ac:dyDescent="0.2">
      <c r="A6" s="74"/>
      <c r="B6" s="74" t="s">
        <v>254</v>
      </c>
      <c r="C6" s="74"/>
      <c r="D6" s="74"/>
      <c r="E6" s="74"/>
      <c r="F6" s="74"/>
      <c r="G6" s="74">
        <f>'Raw parameter data'!G22</f>
        <v>0.22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</row>
    <row r="7" spans="1:22" x14ac:dyDescent="0.2">
      <c r="A7" s="74"/>
      <c r="B7" s="107" t="s">
        <v>208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</row>
    <row r="8" spans="1:22" x14ac:dyDescent="0.2">
      <c r="A8" s="74"/>
      <c r="B8" s="49" t="s">
        <v>213</v>
      </c>
      <c r="C8" s="21"/>
      <c r="D8" s="21"/>
      <c r="E8" s="21"/>
      <c r="F8" s="21"/>
      <c r="G8" s="21"/>
      <c r="H8" s="21"/>
      <c r="I8" s="21"/>
      <c r="J8" s="21"/>
      <c r="K8" s="22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</row>
    <row r="9" spans="1:22" x14ac:dyDescent="0.2">
      <c r="A9" s="74"/>
      <c r="B9" s="24"/>
      <c r="C9" s="14"/>
      <c r="D9" s="14"/>
      <c r="E9" s="14"/>
      <c r="F9" s="14"/>
      <c r="G9" s="14"/>
      <c r="H9" s="14"/>
      <c r="I9" s="14"/>
      <c r="J9" s="14"/>
      <c r="K9" s="56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</row>
    <row r="10" spans="1:22" x14ac:dyDescent="0.2">
      <c r="A10" s="74"/>
      <c r="B10" s="11" t="s">
        <v>212</v>
      </c>
      <c r="C10" s="6" t="s">
        <v>102</v>
      </c>
      <c r="D10" s="6" t="s">
        <v>111</v>
      </c>
      <c r="E10" s="6" t="s">
        <v>151</v>
      </c>
      <c r="F10" s="6" t="s">
        <v>160</v>
      </c>
      <c r="G10" s="6" t="s">
        <v>161</v>
      </c>
      <c r="H10" s="6" t="s">
        <v>162</v>
      </c>
      <c r="I10" s="6" t="s">
        <v>163</v>
      </c>
      <c r="J10" s="6" t="s">
        <v>164</v>
      </c>
      <c r="K10" s="8" t="s">
        <v>165</v>
      </c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</row>
    <row r="11" spans="1:22" x14ac:dyDescent="0.2">
      <c r="A11" s="74"/>
      <c r="B11" s="11" t="s">
        <v>54</v>
      </c>
      <c r="C11" s="10"/>
      <c r="D11" s="10"/>
      <c r="E11" s="10"/>
      <c r="F11" s="10"/>
      <c r="G11" s="10"/>
      <c r="H11" s="10"/>
      <c r="I11" s="10"/>
      <c r="J11" s="10"/>
      <c r="K11" s="10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</row>
    <row r="12" spans="1:22" x14ac:dyDescent="0.2">
      <c r="A12" s="74"/>
      <c r="B12" s="11" t="s">
        <v>85</v>
      </c>
      <c r="C12" s="10"/>
      <c r="D12" s="10"/>
      <c r="E12" s="10"/>
      <c r="F12" s="10"/>
      <c r="G12" s="10"/>
      <c r="H12" s="10"/>
      <c r="I12" s="10"/>
      <c r="J12" s="10"/>
      <c r="K12" s="10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</row>
    <row r="13" spans="1:22" x14ac:dyDescent="0.2">
      <c r="A13" s="74"/>
      <c r="B13" s="11" t="s">
        <v>86</v>
      </c>
      <c r="C13" s="10"/>
      <c r="D13" s="10"/>
      <c r="E13" s="10"/>
      <c r="F13" s="10"/>
      <c r="G13" s="10"/>
      <c r="H13" s="10"/>
      <c r="I13" s="10"/>
      <c r="J13" s="10"/>
      <c r="K13" s="10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 spans="1:22" x14ac:dyDescent="0.2">
      <c r="A14" s="74"/>
      <c r="B14" s="11" t="s">
        <v>87</v>
      </c>
      <c r="C14" s="10"/>
      <c r="D14" s="10"/>
      <c r="E14" s="10"/>
      <c r="F14" s="10"/>
      <c r="G14" s="10"/>
      <c r="H14" s="10"/>
      <c r="I14" s="10"/>
      <c r="J14" s="10"/>
      <c r="K14" s="10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</row>
    <row r="15" spans="1:22" x14ac:dyDescent="0.2">
      <c r="A15" s="74"/>
      <c r="B15" s="11" t="s">
        <v>88</v>
      </c>
      <c r="C15" s="10"/>
      <c r="D15" s="10"/>
      <c r="E15" s="10"/>
      <c r="F15" s="10"/>
      <c r="G15" s="10"/>
      <c r="H15" s="10"/>
      <c r="I15" s="10"/>
      <c r="J15" s="10"/>
      <c r="K15" s="10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 spans="1:22" x14ac:dyDescent="0.2">
      <c r="A16" s="74"/>
      <c r="B16" s="11" t="s">
        <v>89</v>
      </c>
      <c r="C16" s="10"/>
      <c r="D16" s="10"/>
      <c r="E16" s="10"/>
      <c r="F16" s="10"/>
      <c r="G16" s="10"/>
      <c r="H16" s="10"/>
      <c r="I16" s="10"/>
      <c r="J16" s="10"/>
      <c r="K16" s="10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</row>
    <row r="17" spans="1:22" x14ac:dyDescent="0.2">
      <c r="A17" s="74"/>
      <c r="B17" s="18"/>
      <c r="C17" s="19"/>
      <c r="D17" s="19"/>
      <c r="E17" s="19"/>
      <c r="F17" s="19"/>
      <c r="G17" s="19"/>
      <c r="H17" s="19"/>
      <c r="I17" s="19"/>
      <c r="J17" s="19"/>
      <c r="K17" s="20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</row>
    <row r="18" spans="1:22" x14ac:dyDescent="0.2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</row>
    <row r="19" spans="1:22" x14ac:dyDescent="0.2">
      <c r="A19" s="74"/>
      <c r="B19" s="95" t="s">
        <v>214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</row>
    <row r="20" spans="1:22" x14ac:dyDescent="0.2">
      <c r="A20" s="74"/>
      <c r="B20" s="74" t="s">
        <v>217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</row>
    <row r="21" spans="1:22" x14ac:dyDescent="0.2">
      <c r="A21" s="74"/>
      <c r="B21" s="122" t="s">
        <v>218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</row>
    <row r="22" spans="1:22" x14ac:dyDescent="0.2">
      <c r="A22" s="74"/>
      <c r="B22" s="74" t="s">
        <v>219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</row>
    <row r="23" spans="1:22" x14ac:dyDescent="0.2">
      <c r="A23" s="74"/>
      <c r="B23" s="74" t="s">
        <v>220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spans="1:22" x14ac:dyDescent="0.2">
      <c r="A24" s="74"/>
      <c r="B24" s="74" t="s">
        <v>221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22" x14ac:dyDescent="0.2">
      <c r="A25" s="74"/>
      <c r="B25" s="74" t="s">
        <v>222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spans="1:22" x14ac:dyDescent="0.2">
      <c r="A26" s="74"/>
      <c r="B26" s="74"/>
      <c r="C26" s="74" t="s">
        <v>223</v>
      </c>
      <c r="D26" s="74"/>
      <c r="E26" s="74"/>
      <c r="F26" s="74"/>
      <c r="G26" s="74"/>
      <c r="H26" s="124">
        <f>'Raw parameter data'!G55</f>
        <v>100000</v>
      </c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</row>
    <row r="27" spans="1:22" x14ac:dyDescent="0.2">
      <c r="A27" s="74"/>
      <c r="B27" s="74" t="s">
        <v>255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</row>
    <row r="28" spans="1:22" x14ac:dyDescent="0.2">
      <c r="A28" s="74"/>
      <c r="B28" s="74" t="s">
        <v>256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2" x14ac:dyDescent="0.2">
      <c r="A29" s="74"/>
      <c r="B29" s="74"/>
      <c r="C29" s="1" t="s">
        <v>314</v>
      </c>
      <c r="D29" s="74"/>
      <c r="E29" s="74"/>
      <c r="F29" s="74"/>
      <c r="G29" s="74"/>
      <c r="H29" s="134">
        <f>0.01*'Raw parameter data'!G59</f>
        <v>0.6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2" x14ac:dyDescent="0.2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 x14ac:dyDescent="0.2">
      <c r="A31" s="74"/>
      <c r="B31" s="107" t="s">
        <v>224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 x14ac:dyDescent="0.2">
      <c r="A32" s="74"/>
      <c r="B32" s="38" t="s">
        <v>225</v>
      </c>
      <c r="C32" s="39"/>
      <c r="D32" s="39"/>
      <c r="E32" s="39"/>
      <c r="F32" s="39"/>
      <c r="G32" s="39"/>
      <c r="H32" s="40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</row>
    <row r="33" spans="1:22" x14ac:dyDescent="0.2">
      <c r="A33" s="74"/>
      <c r="B33" s="41"/>
      <c r="C33" s="37"/>
      <c r="D33" s="37"/>
      <c r="E33" s="37"/>
      <c r="F33" s="37"/>
      <c r="G33" s="37"/>
      <c r="H33" s="42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</row>
    <row r="34" spans="1:22" x14ac:dyDescent="0.2">
      <c r="A34" s="74"/>
      <c r="B34" s="88" t="s">
        <v>98</v>
      </c>
      <c r="C34" s="28" t="s">
        <v>227</v>
      </c>
      <c r="D34" s="28" t="s">
        <v>100</v>
      </c>
      <c r="E34" s="28"/>
      <c r="F34" s="28"/>
      <c r="G34" s="28" t="s">
        <v>101</v>
      </c>
      <c r="H34" s="28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</row>
    <row r="35" spans="1:22" x14ac:dyDescent="0.2">
      <c r="A35" s="74"/>
      <c r="B35" s="29" t="s">
        <v>102</v>
      </c>
      <c r="C35" s="87"/>
      <c r="D35" s="31">
        <v>600</v>
      </c>
      <c r="E35" s="31"/>
      <c r="F35" s="31" t="s">
        <v>50</v>
      </c>
      <c r="G35" s="31">
        <f>$C35+$D35</f>
        <v>600</v>
      </c>
      <c r="H35" s="32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</row>
    <row r="36" spans="1:22" x14ac:dyDescent="0.2">
      <c r="A36" s="74"/>
      <c r="B36" s="29" t="s">
        <v>103</v>
      </c>
      <c r="C36" s="87"/>
      <c r="D36" s="31">
        <v>0</v>
      </c>
      <c r="E36" s="31"/>
      <c r="F36" s="31" t="s">
        <v>50</v>
      </c>
      <c r="G36" s="31">
        <f t="shared" ref="G36:G44" si="0">$C36+$D36</f>
        <v>0</v>
      </c>
      <c r="H36" s="33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</row>
    <row r="37" spans="1:22" x14ac:dyDescent="0.2">
      <c r="A37" s="74"/>
      <c r="B37" s="29" t="s">
        <v>104</v>
      </c>
      <c r="C37" s="87"/>
      <c r="D37" s="31">
        <v>0</v>
      </c>
      <c r="E37" s="31"/>
      <c r="F37" s="31" t="s">
        <v>50</v>
      </c>
      <c r="G37" s="31">
        <f t="shared" si="0"/>
        <v>0</v>
      </c>
      <c r="H37" s="33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</row>
    <row r="38" spans="1:22" x14ac:dyDescent="0.2">
      <c r="A38" s="74"/>
      <c r="B38" s="29" t="s">
        <v>105</v>
      </c>
      <c r="C38" s="87"/>
      <c r="D38" s="31">
        <v>0</v>
      </c>
      <c r="E38" s="31"/>
      <c r="F38" s="31" t="s">
        <v>50</v>
      </c>
      <c r="G38" s="31">
        <f t="shared" si="0"/>
        <v>0</v>
      </c>
      <c r="H38" s="33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</row>
    <row r="39" spans="1:22" x14ac:dyDescent="0.2">
      <c r="A39" s="74"/>
      <c r="B39" s="29" t="s">
        <v>106</v>
      </c>
      <c r="C39" s="87"/>
      <c r="D39" s="31">
        <v>0</v>
      </c>
      <c r="E39" s="31"/>
      <c r="F39" s="31" t="s">
        <v>50</v>
      </c>
      <c r="G39" s="31">
        <f t="shared" si="0"/>
        <v>0</v>
      </c>
      <c r="H39" s="33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</row>
    <row r="40" spans="1:22" x14ac:dyDescent="0.2">
      <c r="A40" s="74"/>
      <c r="B40" s="29" t="s">
        <v>107</v>
      </c>
      <c r="C40" s="87"/>
      <c r="D40" s="31">
        <v>0</v>
      </c>
      <c r="E40" s="31"/>
      <c r="F40" s="31" t="s">
        <v>50</v>
      </c>
      <c r="G40" s="31">
        <f t="shared" si="0"/>
        <v>0</v>
      </c>
      <c r="H40" s="33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</row>
    <row r="41" spans="1:22" x14ac:dyDescent="0.2">
      <c r="A41" s="74"/>
      <c r="B41" s="29" t="s">
        <v>108</v>
      </c>
      <c r="C41" s="87"/>
      <c r="D41" s="31">
        <v>0</v>
      </c>
      <c r="E41" s="31"/>
      <c r="F41" s="31" t="s">
        <v>50</v>
      </c>
      <c r="G41" s="31">
        <f t="shared" si="0"/>
        <v>0</v>
      </c>
      <c r="H41" s="33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</row>
    <row r="42" spans="1:22" x14ac:dyDescent="0.2">
      <c r="A42" s="74"/>
      <c r="B42" s="29" t="s">
        <v>109</v>
      </c>
      <c r="C42" s="87"/>
      <c r="D42" s="31">
        <v>0</v>
      </c>
      <c r="E42" s="31"/>
      <c r="F42" s="31" t="s">
        <v>50</v>
      </c>
      <c r="G42" s="31">
        <f t="shared" si="0"/>
        <v>0</v>
      </c>
      <c r="H42" s="33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</row>
    <row r="43" spans="1:22" x14ac:dyDescent="0.2">
      <c r="A43" s="74"/>
      <c r="B43" s="29" t="s">
        <v>110</v>
      </c>
      <c r="C43" s="87"/>
      <c r="D43" s="31">
        <v>0</v>
      </c>
      <c r="E43" s="31"/>
      <c r="F43" s="31" t="s">
        <v>50</v>
      </c>
      <c r="G43" s="31">
        <f t="shared" si="0"/>
        <v>0</v>
      </c>
      <c r="H43" s="33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</row>
    <row r="44" spans="1:22" x14ac:dyDescent="0.2">
      <c r="A44" s="74"/>
      <c r="B44" s="34" t="s">
        <v>111</v>
      </c>
      <c r="C44" s="87"/>
      <c r="D44" s="31">
        <v>600</v>
      </c>
      <c r="E44" s="31"/>
      <c r="F44" s="35" t="s">
        <v>50</v>
      </c>
      <c r="G44" s="31">
        <f t="shared" si="0"/>
        <v>600</v>
      </c>
      <c r="H44" s="36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</row>
    <row r="45" spans="1:22" x14ac:dyDescent="0.2">
      <c r="A45" s="74"/>
      <c r="B45" s="43"/>
      <c r="C45" s="44"/>
      <c r="D45" s="44">
        <f>SUM($D$35:$D$44)</f>
        <v>1200</v>
      </c>
      <c r="E45" s="44" t="s">
        <v>226</v>
      </c>
      <c r="F45" s="44"/>
      <c r="G45" s="44"/>
      <c r="H45" s="46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</row>
    <row r="46" spans="1:22" x14ac:dyDescent="0.2">
      <c r="A46" s="74"/>
      <c r="B46" s="74" t="s">
        <v>228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</row>
    <row r="47" spans="1:22" x14ac:dyDescent="0.2">
      <c r="A47" s="74"/>
      <c r="B47" s="74" t="s">
        <v>356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</row>
    <row r="48" spans="1:22" x14ac:dyDescent="0.2">
      <c r="A48" s="74"/>
      <c r="B48" s="74"/>
      <c r="C48" s="74" t="s">
        <v>315</v>
      </c>
      <c r="D48" s="74"/>
      <c r="E48" s="74"/>
      <c r="F48" s="74"/>
      <c r="G48" s="74"/>
      <c r="H48" s="74">
        <f>'Raw parameter data'!G26</f>
        <v>10</v>
      </c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</row>
    <row r="49" spans="1:22" x14ac:dyDescent="0.2">
      <c r="A49" s="74"/>
      <c r="B49" s="74"/>
      <c r="C49" s="74" t="s">
        <v>257</v>
      </c>
      <c r="D49" s="74"/>
      <c r="E49" s="74"/>
      <c r="F49" s="74"/>
      <c r="G49" s="74"/>
      <c r="H49" s="74">
        <f>'Raw parameter data'!G28</f>
        <v>36</v>
      </c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</row>
    <row r="50" spans="1:22" x14ac:dyDescent="0.2">
      <c r="A50" s="74"/>
      <c r="C50" s="74" t="s">
        <v>357</v>
      </c>
      <c r="D50" s="74"/>
      <c r="E50" s="74"/>
      <c r="F50" s="74"/>
      <c r="G50" s="74"/>
      <c r="H50" s="74">
        <f>'Raw parameter data'!G30</f>
        <v>30</v>
      </c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</row>
    <row r="51" spans="1:22" x14ac:dyDescent="0.2">
      <c r="A51" s="74"/>
      <c r="B51" s="74" t="s">
        <v>420</v>
      </c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</row>
    <row r="52" spans="1:22" x14ac:dyDescent="0.2">
      <c r="A52" s="74"/>
      <c r="B52" s="74" t="s">
        <v>419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</row>
    <row r="53" spans="1:22" x14ac:dyDescent="0.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</row>
    <row r="54" spans="1:22" x14ac:dyDescent="0.2">
      <c r="A54" s="74"/>
      <c r="B54" s="122" t="s">
        <v>258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2" x14ac:dyDescent="0.2">
      <c r="A55" s="74"/>
      <c r="B55" s="74" t="s">
        <v>316</v>
      </c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</row>
    <row r="56" spans="1:22" x14ac:dyDescent="0.2">
      <c r="A56" s="74"/>
      <c r="B56" s="74" t="s">
        <v>317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</row>
    <row r="57" spans="1:22" x14ac:dyDescent="0.2">
      <c r="A57" s="74"/>
      <c r="B57" s="74" t="s">
        <v>423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</row>
    <row r="58" spans="1:22" x14ac:dyDescent="0.2">
      <c r="A58" s="74"/>
      <c r="B58" s="74" t="s">
        <v>424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</row>
    <row r="59" spans="1:22" x14ac:dyDescent="0.2">
      <c r="A59" s="74"/>
      <c r="B59" s="74" t="s">
        <v>425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</row>
    <row r="60" spans="1:22" x14ac:dyDescent="0.2">
      <c r="A60" s="74"/>
      <c r="B60" s="74" t="s">
        <v>426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</row>
    <row r="61" spans="1:22" x14ac:dyDescent="0.2">
      <c r="A61" s="74"/>
      <c r="B61" s="74" t="s">
        <v>427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</row>
    <row r="62" spans="1:22" x14ac:dyDescent="0.2">
      <c r="A62" s="74"/>
      <c r="B62" s="74"/>
      <c r="C62" s="74" t="s">
        <v>259</v>
      </c>
      <c r="D62" s="74"/>
      <c r="E62" s="74"/>
      <c r="F62" s="74"/>
      <c r="G62" s="74"/>
      <c r="H62" s="74">
        <f>'Raw parameter data'!G32</f>
        <v>0.65</v>
      </c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</row>
    <row r="63" spans="1:22" x14ac:dyDescent="0.2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</row>
    <row r="64" spans="1:22" x14ac:dyDescent="0.2">
      <c r="A64" s="74"/>
      <c r="B64" s="107" t="s">
        <v>229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</row>
    <row r="65" spans="1:22" x14ac:dyDescent="0.2">
      <c r="A65" s="74"/>
      <c r="B65" s="51" t="s">
        <v>230</v>
      </c>
      <c r="C65" s="21"/>
      <c r="D65" s="21"/>
      <c r="E65" s="21"/>
      <c r="F65" s="21"/>
      <c r="G65" s="21"/>
      <c r="H65" s="21"/>
      <c r="I65" s="52"/>
      <c r="J65" s="90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</row>
    <row r="66" spans="1:22" x14ac:dyDescent="0.2">
      <c r="A66" s="74"/>
      <c r="B66" s="54" t="s">
        <v>231</v>
      </c>
      <c r="C66" s="13"/>
      <c r="D66" s="13"/>
      <c r="E66" s="13"/>
      <c r="F66" s="13"/>
      <c r="G66" s="13"/>
      <c r="H66" s="13"/>
      <c r="I66" s="16"/>
      <c r="J66" s="91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</row>
    <row r="67" spans="1:22" x14ac:dyDescent="0.2">
      <c r="A67" s="74"/>
      <c r="B67" s="24"/>
      <c r="C67" s="14"/>
      <c r="D67" s="14"/>
      <c r="E67" s="14"/>
      <c r="F67" s="14"/>
      <c r="G67" s="14"/>
      <c r="H67" s="13"/>
      <c r="I67" s="13"/>
      <c r="J67" s="91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</row>
    <row r="68" spans="1:22" x14ac:dyDescent="0.2">
      <c r="A68" s="74"/>
      <c r="B68" s="11" t="s">
        <v>232</v>
      </c>
      <c r="C68" s="6" t="s">
        <v>233</v>
      </c>
      <c r="D68" s="6" t="s">
        <v>102</v>
      </c>
      <c r="E68" s="6"/>
      <c r="F68" s="6" t="s">
        <v>111</v>
      </c>
      <c r="G68" s="6"/>
      <c r="H68" s="13"/>
      <c r="I68" s="13"/>
      <c r="J68" s="91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</row>
    <row r="69" spans="1:22" x14ac:dyDescent="0.2">
      <c r="A69" s="74"/>
      <c r="B69" s="11" t="s">
        <v>123</v>
      </c>
      <c r="C69" s="6" t="s">
        <v>125</v>
      </c>
      <c r="D69" s="6" t="s">
        <v>124</v>
      </c>
      <c r="E69" s="6" t="s">
        <v>125</v>
      </c>
      <c r="F69" s="6" t="s">
        <v>124</v>
      </c>
      <c r="G69" s="6" t="s">
        <v>125</v>
      </c>
      <c r="H69" s="13"/>
      <c r="I69" s="13"/>
      <c r="J69" s="91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</row>
    <row r="70" spans="1:22" x14ac:dyDescent="0.2">
      <c r="A70" s="74"/>
      <c r="B70" s="11" t="s">
        <v>151</v>
      </c>
      <c r="C70" s="10">
        <v>100</v>
      </c>
      <c r="D70" s="10">
        <v>30</v>
      </c>
      <c r="E70" s="10">
        <v>30</v>
      </c>
      <c r="F70" s="10"/>
      <c r="G70" s="10"/>
      <c r="H70" s="13"/>
      <c r="I70" s="13"/>
      <c r="J70" s="91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</row>
    <row r="71" spans="1:22" x14ac:dyDescent="0.2">
      <c r="A71" s="74"/>
      <c r="B71" s="11" t="s">
        <v>160</v>
      </c>
      <c r="C71" s="10"/>
      <c r="D71" s="10">
        <v>30</v>
      </c>
      <c r="E71" s="10">
        <v>30</v>
      </c>
      <c r="F71" s="10"/>
      <c r="G71" s="10"/>
      <c r="H71" s="13"/>
      <c r="I71" s="13"/>
      <c r="J71" s="91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</row>
    <row r="72" spans="1:22" x14ac:dyDescent="0.2">
      <c r="A72" s="74"/>
      <c r="B72" s="11" t="s">
        <v>161</v>
      </c>
      <c r="C72" s="10"/>
      <c r="D72" s="10"/>
      <c r="E72" s="10"/>
      <c r="F72" s="10">
        <v>30</v>
      </c>
      <c r="G72" s="10">
        <v>30</v>
      </c>
      <c r="H72" s="13"/>
      <c r="I72" s="13"/>
      <c r="J72" s="91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</row>
    <row r="73" spans="1:22" x14ac:dyDescent="0.2">
      <c r="A73" s="74"/>
      <c r="B73" s="11" t="s">
        <v>162</v>
      </c>
      <c r="C73" s="10"/>
      <c r="D73" s="10">
        <v>20</v>
      </c>
      <c r="E73" s="10">
        <v>20</v>
      </c>
      <c r="F73" s="10"/>
      <c r="G73" s="10"/>
      <c r="H73" s="13"/>
      <c r="I73" s="13"/>
      <c r="J73" s="91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</row>
    <row r="74" spans="1:22" x14ac:dyDescent="0.2">
      <c r="A74" s="74"/>
      <c r="B74" s="11" t="s">
        <v>163</v>
      </c>
      <c r="C74" s="10"/>
      <c r="D74" s="10"/>
      <c r="E74" s="10"/>
      <c r="F74" s="10">
        <v>30</v>
      </c>
      <c r="G74" s="10">
        <v>30</v>
      </c>
      <c r="H74" s="13"/>
      <c r="I74" s="13"/>
      <c r="J74" s="91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</row>
    <row r="75" spans="1:22" x14ac:dyDescent="0.2">
      <c r="A75" s="74"/>
      <c r="B75" s="11" t="s">
        <v>164</v>
      </c>
      <c r="C75" s="10"/>
      <c r="D75" s="10">
        <v>20</v>
      </c>
      <c r="E75" s="10">
        <v>20</v>
      </c>
      <c r="F75" s="10"/>
      <c r="G75" s="10"/>
      <c r="H75" s="13"/>
      <c r="I75" s="13"/>
      <c r="J75" s="91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</row>
    <row r="76" spans="1:22" x14ac:dyDescent="0.2">
      <c r="A76" s="74"/>
      <c r="B76" s="11" t="s">
        <v>165</v>
      </c>
      <c r="C76" s="10"/>
      <c r="D76" s="10"/>
      <c r="E76" s="10"/>
      <c r="F76" s="10">
        <v>40</v>
      </c>
      <c r="G76" s="10">
        <v>40</v>
      </c>
      <c r="H76" s="13"/>
      <c r="I76" s="13"/>
      <c r="J76" s="91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</row>
    <row r="77" spans="1:22" x14ac:dyDescent="0.2">
      <c r="A77" s="74"/>
      <c r="B77" s="11" t="s">
        <v>234</v>
      </c>
      <c r="C77" s="89">
        <f>SUM($C$70:$C$76)</f>
        <v>100</v>
      </c>
      <c r="D77" s="89">
        <f>SUM($C$70:$C$76)</f>
        <v>100</v>
      </c>
      <c r="E77" s="89">
        <f>SUM($C$70:$C$76)</f>
        <v>100</v>
      </c>
      <c r="F77" s="89">
        <f>SUM($C$70:$C$76)</f>
        <v>100</v>
      </c>
      <c r="G77" s="89">
        <f>SUM($C$70:$C$76)</f>
        <v>100</v>
      </c>
      <c r="H77" s="13"/>
      <c r="I77" s="13"/>
      <c r="J77" s="91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</row>
    <row r="78" spans="1:22" x14ac:dyDescent="0.2">
      <c r="A78" s="74"/>
      <c r="B78" s="57"/>
      <c r="C78" s="58"/>
      <c r="D78" s="58"/>
      <c r="E78" s="58"/>
      <c r="F78" s="58"/>
      <c r="G78" s="58"/>
      <c r="H78" s="92"/>
      <c r="I78" s="92"/>
      <c r="J78" s="93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</row>
    <row r="79" spans="1:22" x14ac:dyDescent="0.2">
      <c r="A79" s="74"/>
      <c r="B79" s="122" t="s">
        <v>235</v>
      </c>
      <c r="C79" s="74" t="s">
        <v>236</v>
      </c>
      <c r="D79" s="74"/>
      <c r="E79" s="74"/>
      <c r="F79" s="74"/>
      <c r="G79" s="74"/>
      <c r="H79" s="74"/>
      <c r="I79" s="74"/>
      <c r="J79" s="107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</row>
    <row r="80" spans="1:22" x14ac:dyDescent="0.2">
      <c r="A80" s="74"/>
      <c r="B80" s="74" t="s">
        <v>237</v>
      </c>
      <c r="C80" s="74"/>
      <c r="D80" s="74"/>
      <c r="E80" s="74"/>
      <c r="F80" s="74"/>
      <c r="G80" s="74"/>
      <c r="H80" s="74"/>
      <c r="I80" s="74"/>
      <c r="J80" s="107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</row>
    <row r="81" spans="1:22" x14ac:dyDescent="0.2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</row>
    <row r="82" spans="1:22" x14ac:dyDescent="0.2">
      <c r="A82" s="74"/>
      <c r="B82" s="95" t="s">
        <v>238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</row>
    <row r="83" spans="1:22" x14ac:dyDescent="0.2">
      <c r="A83" s="74"/>
      <c r="B83" s="74" t="s">
        <v>239</v>
      </c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</row>
    <row r="84" spans="1:22" x14ac:dyDescent="0.2">
      <c r="A84" s="74"/>
      <c r="B84" s="74" t="s">
        <v>240</v>
      </c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</row>
    <row r="85" spans="1:22" x14ac:dyDescent="0.2">
      <c r="A85" s="74"/>
      <c r="B85" s="74"/>
      <c r="C85" s="74" t="s">
        <v>260</v>
      </c>
      <c r="D85" s="74"/>
      <c r="E85" s="74"/>
      <c r="F85" s="74"/>
      <c r="G85" s="74"/>
      <c r="H85" s="74">
        <f>'Raw parameter data'!G39</f>
        <v>1.2</v>
      </c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</row>
    <row r="86" spans="1:22" x14ac:dyDescent="0.2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</row>
    <row r="87" spans="1:22" x14ac:dyDescent="0.2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</row>
    <row r="88" spans="1:22" x14ac:dyDescent="0.2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</row>
    <row r="89" spans="1:22" x14ac:dyDescent="0.2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</row>
    <row r="90" spans="1:22" x14ac:dyDescent="0.2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</row>
    <row r="91" spans="1:22" x14ac:dyDescent="0.2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</row>
    <row r="92" spans="1:22" x14ac:dyDescent="0.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</row>
    <row r="93" spans="1:22" x14ac:dyDescent="0.2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</row>
    <row r="94" spans="1:22" x14ac:dyDescent="0.2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</row>
    <row r="95" spans="1:22" x14ac:dyDescent="0.2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</row>
    <row r="96" spans="1:22" x14ac:dyDescent="0.2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</row>
    <row r="97" spans="1:22" x14ac:dyDescent="0.2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</row>
    <row r="98" spans="1:22" x14ac:dyDescent="0.2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</row>
    <row r="99" spans="1:22" x14ac:dyDescent="0.2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</row>
    <row r="100" spans="1:22" x14ac:dyDescent="0.2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</row>
    <row r="101" spans="1:22" x14ac:dyDescent="0.2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</row>
    <row r="102" spans="1:22" x14ac:dyDescent="0.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</row>
    <row r="103" spans="1:22" x14ac:dyDescent="0.2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</row>
    <row r="104" spans="1:22" x14ac:dyDescent="0.2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</row>
    <row r="105" spans="1:22" x14ac:dyDescent="0.2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</row>
    <row r="106" spans="1:22" x14ac:dyDescent="0.2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</row>
    <row r="107" spans="1:22" x14ac:dyDescent="0.2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</row>
    <row r="108" spans="1:22" x14ac:dyDescent="0.2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</row>
    <row r="109" spans="1:22" x14ac:dyDescent="0.2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</row>
    <row r="110" spans="1:22" x14ac:dyDescent="0.2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</row>
    <row r="111" spans="1:22" x14ac:dyDescent="0.2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</row>
    <row r="112" spans="1:22" x14ac:dyDescent="0.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</row>
    <row r="113" spans="1:22" x14ac:dyDescent="0.2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</row>
    <row r="114" spans="1:22" x14ac:dyDescent="0.2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</row>
    <row r="115" spans="1:22" x14ac:dyDescent="0.2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</row>
    <row r="116" spans="1:22" x14ac:dyDescent="0.2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</row>
    <row r="117" spans="1:22" x14ac:dyDescent="0.2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</row>
    <row r="118" spans="1:22" x14ac:dyDescent="0.2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</row>
    <row r="119" spans="1:22" x14ac:dyDescent="0.2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</row>
    <row r="120" spans="1:22" x14ac:dyDescent="0.2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</row>
    <row r="121" spans="1:22" x14ac:dyDescent="0.2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</row>
    <row r="122" spans="1:22" x14ac:dyDescent="0.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</row>
    <row r="123" spans="1:22" x14ac:dyDescent="0.2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</row>
    <row r="124" spans="1:22" x14ac:dyDescent="0.2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</row>
    <row r="125" spans="1:22" x14ac:dyDescent="0.2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</row>
    <row r="126" spans="1:22" x14ac:dyDescent="0.2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</row>
    <row r="127" spans="1:22" x14ac:dyDescent="0.2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</row>
    <row r="128" spans="1:22" x14ac:dyDescent="0.2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</row>
    <row r="129" spans="1:22" x14ac:dyDescent="0.2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</row>
    <row r="130" spans="1:22" x14ac:dyDescent="0.2">
      <c r="B130" s="74"/>
      <c r="C130" s="74"/>
      <c r="D130" s="74"/>
      <c r="E130" s="74"/>
      <c r="F130" s="74"/>
      <c r="G130" s="74"/>
      <c r="H130" s="74"/>
      <c r="I130" s="74"/>
      <c r="J130" s="74"/>
      <c r="K130" s="74"/>
    </row>
  </sheetData>
  <phoneticPr fontId="0" type="noConversion"/>
  <pageMargins left="0.75" right="0.75" top="1" bottom="1" header="0.5" footer="0.5"/>
  <pageSetup scale="85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U1"/>
  <sheetViews>
    <sheetView showGridLines="0" workbookViewId="0">
      <selection sqref="A1:U1"/>
    </sheetView>
  </sheetViews>
  <sheetFormatPr baseColWidth="10" defaultColWidth="8.83203125" defaultRowHeight="13" x14ac:dyDescent="0.15"/>
  <sheetData>
    <row r="1" spans="1:21" ht="27" customHeight="1" x14ac:dyDescent="0.15">
      <c r="A1" s="211" t="s">
        <v>299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</row>
  </sheetData>
  <mergeCells count="1">
    <mergeCell ref="A1:U1"/>
  </mergeCells>
  <phoneticPr fontId="0" type="noConversion"/>
  <pageMargins left="0.75" right="0.75" top="1" bottom="1" header="0.5" footer="0.5"/>
  <pageSetup scale="64" orientation="landscape" horizontalDpi="200" verticalDpi="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Historical Data</vt:lpstr>
      <vt:lpstr>Futures</vt:lpstr>
      <vt:lpstr>Grove</vt:lpstr>
      <vt:lpstr>Processing Plant</vt:lpstr>
      <vt:lpstr>Storage</vt:lpstr>
      <vt:lpstr>Market</vt:lpstr>
      <vt:lpstr>Transportation</vt:lpstr>
      <vt:lpstr>Grove locations</vt:lpstr>
      <vt:lpstr>Processing Plant locations</vt:lpstr>
      <vt:lpstr>Storage locations</vt:lpstr>
      <vt:lpstr>Market locations</vt:lpstr>
      <vt:lpstr>Raw parameter data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Microsoft Office User</cp:lastModifiedBy>
  <cp:lastPrinted>2003-10-02T13:21:09Z</cp:lastPrinted>
  <dcterms:created xsi:type="dcterms:W3CDTF">2003-08-04T17:48:30Z</dcterms:created>
  <dcterms:modified xsi:type="dcterms:W3CDTF">2015-11-23T03:09:29Z</dcterms:modified>
</cp:coreProperties>
</file>