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hidePivotFieldList="1"/>
  <bookViews>
    <workbookView xWindow="0" yWindow="0" windowWidth="23040" windowHeight="9795" tabRatio="844" firstSheet="1" activeTab="5"/>
  </bookViews>
  <sheets>
    <sheet name="READ ME" sheetId="33" r:id="rId1"/>
    <sheet name="Summary table common name" sheetId="44" r:id="rId2"/>
    <sheet name="Summary table commercial name" sheetId="51" r:id="rId3"/>
    <sheet name="49 Union list" sheetId="1" r:id="rId4"/>
    <sheet name="list of languages" sheetId="2" r:id="rId5"/>
    <sheet name="All names index" sheetId="34" r:id="rId6"/>
    <sheet name="Bulgarian" sheetId="3" r:id="rId7"/>
    <sheet name="Croatian" sheetId="4" r:id="rId8"/>
    <sheet name="Czech" sheetId="5" r:id="rId9"/>
    <sheet name="Danish" sheetId="7" r:id="rId10"/>
    <sheet name="Dutch" sheetId="8" r:id="rId11"/>
    <sheet name="English" sheetId="9" r:id="rId12"/>
    <sheet name="Estonian" sheetId="10" r:id="rId13"/>
    <sheet name="Finish" sheetId="11" r:id="rId14"/>
    <sheet name="French" sheetId="12" r:id="rId15"/>
    <sheet name="German" sheetId="13" r:id="rId16"/>
    <sheet name="Greek" sheetId="14" r:id="rId17"/>
    <sheet name="Hungarian" sheetId="15" r:id="rId18"/>
    <sheet name="Irish" sheetId="16" r:id="rId19"/>
    <sheet name="Italian" sheetId="17" r:id="rId20"/>
    <sheet name="Latvian" sheetId="18" r:id="rId21"/>
    <sheet name="Lithunian" sheetId="19" r:id="rId22"/>
    <sheet name="Maltese" sheetId="20" r:id="rId23"/>
    <sheet name="Polish" sheetId="21" r:id="rId24"/>
    <sheet name="Portugese" sheetId="22" r:id="rId25"/>
    <sheet name="Romanian" sheetId="23" r:id="rId26"/>
    <sheet name="Slovak" sheetId="24" r:id="rId27"/>
    <sheet name="Slovenian" sheetId="25" r:id="rId28"/>
    <sheet name="Spanish" sheetId="27" r:id="rId29"/>
    <sheet name="Swedish" sheetId="26" r:id="rId30"/>
  </sheets>
  <definedNames>
    <definedName name="_xlnm._FilterDatabase" localSheetId="5" hidden="1">'All names index'!$A$1:$J$1565</definedName>
    <definedName name="_xlnm._FilterDatabase" localSheetId="6" hidden="1">Bulgarian!$C$1:$C$58</definedName>
    <definedName name="_xlnm._FilterDatabase" localSheetId="7" hidden="1">Croatian!$A$1:$J$52</definedName>
    <definedName name="_xlnm._FilterDatabase" localSheetId="8" hidden="1">Czech!$A$1:$J$68</definedName>
    <definedName name="_xlnm._FilterDatabase" localSheetId="9" hidden="1">Danish!$A$1:$J$53</definedName>
    <definedName name="_xlnm._FilterDatabase" localSheetId="10" hidden="1">Dutch!$A$1:$J$60</definedName>
    <definedName name="_xlnm._FilterDatabase" localSheetId="11" hidden="1">English!$A$1:$J$109</definedName>
    <definedName name="_xlnm._FilterDatabase" localSheetId="18" hidden="1">Irish!$A$1:$J$50</definedName>
    <definedName name="_xlnm._FilterDatabase" localSheetId="19" hidden="1">Italian!$A$1:$J$119</definedName>
    <definedName name="_xlnm._FilterDatabase" localSheetId="20" hidden="1">Latvian!$1:$50</definedName>
    <definedName name="_xlnm._FilterDatabase" localSheetId="21" hidden="1">Lithunian!$A$1:$J$50</definedName>
    <definedName name="_xlnm._FilterDatabase" localSheetId="28" hidden="1">Spanish!$A$1:$J$78</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0" i="1" l="1"/>
  <c r="J50" i="1"/>
  <c r="I50" i="1"/>
  <c r="H50" i="1"/>
  <c r="L49" i="1"/>
  <c r="I49" i="1"/>
  <c r="H49" i="1"/>
  <c r="L47" i="1"/>
  <c r="J47" i="1"/>
  <c r="I47" i="1"/>
  <c r="H47" i="1"/>
  <c r="L45" i="1"/>
  <c r="J45" i="1"/>
  <c r="I45" i="1"/>
  <c r="H45" i="1"/>
  <c r="L43" i="1"/>
  <c r="J43" i="1"/>
  <c r="H43" i="1"/>
  <c r="L42" i="1"/>
  <c r="H42" i="1"/>
  <c r="L41" i="1"/>
  <c r="J41" i="1"/>
  <c r="H41" i="1"/>
  <c r="L40" i="1"/>
  <c r="J40" i="1"/>
  <c r="I40" i="1"/>
  <c r="H40" i="1"/>
  <c r="L38" i="1"/>
  <c r="J38" i="1"/>
  <c r="H38" i="1"/>
  <c r="L37" i="1"/>
  <c r="J37" i="1"/>
  <c r="H37" i="1"/>
  <c r="L36" i="1"/>
  <c r="J36" i="1"/>
  <c r="H36" i="1"/>
  <c r="L32" i="1"/>
  <c r="J32" i="1"/>
  <c r="I32" i="1"/>
  <c r="H32" i="1"/>
  <c r="L31" i="1"/>
  <c r="J31" i="1"/>
  <c r="I31" i="1"/>
  <c r="H31" i="1"/>
  <c r="L30" i="1"/>
  <c r="J30" i="1"/>
  <c r="H30" i="1"/>
  <c r="L27" i="1"/>
  <c r="J27" i="1"/>
  <c r="I27" i="1"/>
  <c r="H27" i="1"/>
  <c r="L26" i="1"/>
  <c r="J26" i="1"/>
  <c r="I26" i="1"/>
  <c r="H26" i="1"/>
  <c r="L25" i="1"/>
  <c r="J25" i="1"/>
  <c r="H25" i="1"/>
  <c r="L24" i="1"/>
  <c r="J24" i="1"/>
  <c r="I24" i="1"/>
  <c r="H24" i="1"/>
  <c r="L23" i="1"/>
  <c r="H23" i="1"/>
  <c r="L22" i="1"/>
  <c r="J22" i="1"/>
  <c r="I22" i="1"/>
  <c r="H22" i="1"/>
  <c r="L21" i="1"/>
  <c r="J21" i="1"/>
  <c r="H21" i="1"/>
  <c r="L20" i="1"/>
  <c r="J20" i="1"/>
  <c r="I20" i="1"/>
  <c r="H20" i="1"/>
  <c r="H19" i="1"/>
  <c r="L18" i="1"/>
  <c r="J18" i="1"/>
  <c r="I18" i="1"/>
  <c r="H18" i="1"/>
  <c r="L17" i="1"/>
  <c r="J17" i="1"/>
  <c r="H17" i="1"/>
  <c r="L16" i="1"/>
  <c r="J16" i="1"/>
  <c r="I16" i="1"/>
  <c r="H16" i="1"/>
  <c r="L15" i="1"/>
  <c r="J15" i="1"/>
  <c r="I15" i="1"/>
  <c r="H15" i="1"/>
  <c r="L14" i="1"/>
  <c r="J14" i="1"/>
  <c r="I14" i="1"/>
  <c r="H14" i="1"/>
  <c r="L13" i="1"/>
  <c r="J13" i="1"/>
  <c r="L10" i="1"/>
  <c r="I10" i="1"/>
  <c r="H10" i="1"/>
  <c r="L9" i="1"/>
  <c r="J9" i="1"/>
  <c r="I9" i="1"/>
  <c r="H9" i="1"/>
  <c r="L8" i="1"/>
  <c r="J8" i="1"/>
  <c r="H8" i="1"/>
  <c r="L7" i="1"/>
  <c r="J7" i="1"/>
  <c r="I7" i="1"/>
  <c r="H7" i="1"/>
  <c r="L6" i="1"/>
  <c r="I6" i="1"/>
  <c r="H6" i="1"/>
  <c r="L5" i="1"/>
  <c r="J5" i="1"/>
  <c r="I5" i="1"/>
  <c r="H5" i="1"/>
  <c r="L4" i="1"/>
  <c r="J4" i="1"/>
  <c r="I4" i="1"/>
  <c r="H4" i="1"/>
  <c r="L3" i="1"/>
  <c r="J3" i="1"/>
  <c r="H3" i="1"/>
</calcChain>
</file>

<file path=xl/sharedStrings.xml><?xml version="1.0" encoding="utf-8"?>
<sst xmlns="http://schemas.openxmlformats.org/spreadsheetml/2006/main" count="23191" uniqueCount="2609">
  <si>
    <t>Plantae</t>
  </si>
  <si>
    <t>http://www.cabi.org/isc/datasheet/116202</t>
  </si>
  <si>
    <t>http://www.cabi.org/isc/datasheet/34940</t>
  </si>
  <si>
    <t>http://www.cabi.org/isc/datasheet/115603</t>
  </si>
  <si>
    <t>N/A</t>
  </si>
  <si>
    <t>http://www.cabi.org/isc/abstract/20163166604</t>
  </si>
  <si>
    <t>http://www.cabi.org/isc/datasheet/26911</t>
  </si>
  <si>
    <t>http://www.cabi.org/isc/datasheet/107826</t>
  </si>
  <si>
    <t>http://www.cabi.org/isc/datasheet/20761</t>
  </si>
  <si>
    <t>http://www.cabi.org/isc/abstract/20153422214</t>
  </si>
  <si>
    <t>http://www.cabi.org/isc/abstract/20143053493</t>
  </si>
  <si>
    <t>Animalia</t>
  </si>
  <si>
    <t>http://www.cabi.org/isc/datasheet/71816</t>
  </si>
  <si>
    <t>http://www.cabi.org/isc/datasheet/72656</t>
  </si>
  <si>
    <t>http://www.cabi.org/isc/datasheet/94205</t>
  </si>
  <si>
    <t>DAISIE</t>
  </si>
  <si>
    <t>GISD</t>
  </si>
  <si>
    <t>Cabi</t>
  </si>
  <si>
    <t>LIST OF INVASIVE ALIEN SPECIES OF UNION CONCERN</t>
  </si>
  <si>
    <t>#</t>
  </si>
  <si>
    <t>Name (source language)</t>
  </si>
  <si>
    <t>English name</t>
  </si>
  <si>
    <t>ISO 639-1 Code * (language)</t>
  </si>
  <si>
    <t xml:space="preserve">български </t>
  </si>
  <si>
    <t>Bulgarian</t>
  </si>
  <si>
    <t>bg</t>
  </si>
  <si>
    <t xml:space="preserve">español </t>
  </si>
  <si>
    <t>Spanish</t>
  </si>
  <si>
    <t>es</t>
  </si>
  <si>
    <t>čeština</t>
  </si>
  <si>
    <t>Czech</t>
  </si>
  <si>
    <t>cs</t>
  </si>
  <si>
    <t>dansk</t>
  </si>
  <si>
    <t>Danish</t>
  </si>
  <si>
    <t>da</t>
  </si>
  <si>
    <t>Deutsch</t>
  </si>
  <si>
    <t>German</t>
  </si>
  <si>
    <t>de</t>
  </si>
  <si>
    <t>eesti keel</t>
  </si>
  <si>
    <t>Estonian</t>
  </si>
  <si>
    <t>et</t>
  </si>
  <si>
    <t xml:space="preserve">ελληνικά </t>
  </si>
  <si>
    <t>Greek</t>
  </si>
  <si>
    <t>el</t>
  </si>
  <si>
    <t>English</t>
  </si>
  <si>
    <t>en</t>
  </si>
  <si>
    <t>français</t>
  </si>
  <si>
    <t>French</t>
  </si>
  <si>
    <t>fr</t>
  </si>
  <si>
    <t>Gaeilge</t>
  </si>
  <si>
    <t xml:space="preserve">Irish </t>
  </si>
  <si>
    <t>ga</t>
  </si>
  <si>
    <t>hrvatski</t>
  </si>
  <si>
    <t>Croatian</t>
  </si>
  <si>
    <t>hr</t>
  </si>
  <si>
    <t>italiano</t>
  </si>
  <si>
    <t>Italian</t>
  </si>
  <si>
    <t>it</t>
  </si>
  <si>
    <t>latviešu valoda</t>
  </si>
  <si>
    <t>Latvian</t>
  </si>
  <si>
    <t>lv</t>
  </si>
  <si>
    <t>lietuvių kalba</t>
  </si>
  <si>
    <t>Lithuanian</t>
  </si>
  <si>
    <t>lt</t>
  </si>
  <si>
    <t>magyar</t>
  </si>
  <si>
    <t>Hungarian</t>
  </si>
  <si>
    <t>hu</t>
  </si>
  <si>
    <t>Malti</t>
  </si>
  <si>
    <t>Maltese</t>
  </si>
  <si>
    <t>mt</t>
  </si>
  <si>
    <t>Nederlands</t>
  </si>
  <si>
    <t>Dutch</t>
  </si>
  <si>
    <t>nl</t>
  </si>
  <si>
    <t>polski</t>
  </si>
  <si>
    <t>Polish</t>
  </si>
  <si>
    <t>pl</t>
  </si>
  <si>
    <t>português</t>
  </si>
  <si>
    <t>Portuguese</t>
  </si>
  <si>
    <t>pt</t>
  </si>
  <si>
    <t>română</t>
  </si>
  <si>
    <t>Romanian</t>
  </si>
  <si>
    <t>ro</t>
  </si>
  <si>
    <t>slovenčina (slovenský jazyk)</t>
  </si>
  <si>
    <t>Slovak</t>
  </si>
  <si>
    <t>sk</t>
  </si>
  <si>
    <t>slovenščina (slovenski jezik)</t>
  </si>
  <si>
    <t>Slovenian</t>
  </si>
  <si>
    <t>sl</t>
  </si>
  <si>
    <t>suomi</t>
  </si>
  <si>
    <t>Finnish</t>
  </si>
  <si>
    <t>fi</t>
  </si>
  <si>
    <t>svenska</t>
  </si>
  <si>
    <t>Swedish</t>
  </si>
  <si>
    <t>sv</t>
  </si>
  <si>
    <r>
      <t xml:space="preserve">* Codes for the Representation of Names of Languages (alpha-2 code) </t>
    </r>
    <r>
      <rPr>
        <sz val="9"/>
        <color rgb="FF000000"/>
        <rFont val="Calibri"/>
        <family val="2"/>
      </rPr>
      <t>http://www.loc.gov/standards/iso639-2/php/code_list.php</t>
    </r>
  </si>
  <si>
    <t>Kingdom</t>
  </si>
  <si>
    <t>Name in EU legislation</t>
  </si>
  <si>
    <t>language (n=24)</t>
  </si>
  <si>
    <t xml:space="preserve">common name </t>
  </si>
  <si>
    <t>Source</t>
  </si>
  <si>
    <t xml:space="preserve">Is the name commercially used? no or yes </t>
  </si>
  <si>
    <t>LINK  name comercially used</t>
  </si>
  <si>
    <t>Conflict</t>
  </si>
  <si>
    <t>Note</t>
  </si>
  <si>
    <t>Египетска гъска</t>
  </si>
  <si>
    <t xml:space="preserve">https://avibase.bsc-eoc.org/species.jsp?avibaseid=DA2F24E310CF72A6  </t>
  </si>
  <si>
    <t>no information</t>
  </si>
  <si>
    <t xml:space="preserve">  </t>
  </si>
  <si>
    <t xml:space="preserve">http://birdsinbulgaria.org/birds.php?l=bg&amp;semeystvo=12&amp;vid=453&amp;type=bird </t>
  </si>
  <si>
    <t>no common name</t>
  </si>
  <si>
    <t>Индийска домашна врана</t>
  </si>
  <si>
    <t>https://books.google.bg/books?id=duCmBgAAQBAJ&amp;pg=PA74&amp;lpg=PA74&amp;dq=домашна+врана&amp;source=bl&amp;ots=YlTS3kjnDx&amp;sig=8Pzt3RzNA1LMthnO8BY-IhF6qtY&amp;hl=bg&amp;sa=X&amp;ved=0ahUKEwirkomCj_XWAhUkB8AKHeHWBWIQ6AEIUTAK#v=onepage&amp;q=домашна%20врана&amp;f=false</t>
  </si>
  <si>
    <t>Китайски рак</t>
  </si>
  <si>
    <t>http://eur-lex.europa.eu/LexUriServ/LexUriServ.do?uri=OJ:C:2008:133:0001:0402:BG:PDF</t>
  </si>
  <si>
    <t>https://www.researchgate.net/profile/Simeon_Lukanov/publication/308650717_Vokalna_signalizacia_i_vzaimootnosenia_pri_bezopasati_zemnovodni_ot_sem_Ranidae_v_Blgaria/links/57ea3f0d08aef8bfcc98d72a/Vokalna-signalizacia-i-vzaimootnosenia-pri-bezopasati-zemnovodni-ot-sem-Ranidae-v-Blgaria.pdf</t>
  </si>
  <si>
    <t>Китайският мунтжак </t>
  </si>
  <si>
    <t>https://bg.wikipedia.org/wiki/Еленови</t>
  </si>
  <si>
    <t>Мунтжак на Рийвс</t>
  </si>
  <si>
    <t>Блатен бобър</t>
  </si>
  <si>
    <t>http://www.zoo-starazagora.com/grizachi/%D0%BD%D1%83%D1%82%D1%80%D0%B8%D1%8F/</t>
  </si>
  <si>
    <t>http://www.hunter.bg/nutriia-66.html</t>
  </si>
  <si>
    <t>Нутрия</t>
  </si>
  <si>
    <t>yes</t>
  </si>
  <si>
    <t>Нутрията</t>
  </si>
  <si>
    <t>Южноамериканско коати</t>
  </si>
  <si>
    <t>http://wptest.nauka.bg/wp-content/uploads/Semeistvo-Enotovi-Procyonidae-2012.pdf</t>
  </si>
  <si>
    <t>Енотовидно куче</t>
  </si>
  <si>
    <t>http://eea.government.bg/bg/soer/2010/biodiversity-nem/biologichno-raznoobrazie-natsionalna-ekologichna-mrezha-1</t>
  </si>
  <si>
    <t>бизам</t>
  </si>
  <si>
    <t>https://www.olx.bg/ad/kozheno-palto-ot-bizam-tseli-kozhi-IDIVfH.html</t>
  </si>
  <si>
    <t>name commercially used very rarely only in advertising leather garments</t>
  </si>
  <si>
    <t>Марков, Георги. Бозайници. 2. осн. прер. изд. София, Наука и изкуство, 1988, с. 169, 181-182</t>
  </si>
  <si>
    <t>Мускусен плъх</t>
  </si>
  <si>
    <t>Ондатра</t>
  </si>
  <si>
    <t>Американски шипобузест рак</t>
  </si>
  <si>
    <t>http://www.geograf.bg/bg/articles/14-%D0%91%D1%8A%D0%BB%D0%B3%D0%B0%D1%80%D0%B8%D1%8F/1258-%D0%9D%D0%BE%D0%B2%D0%B8%20%D0%B7%D0%B0%20%D0%91%D1%8A%D0%BB%D0%B3%D0%B0%D1%80%D0%B8%D1%8F%20%D0%B8%D0%BD%D0%B2%D0%B0%D0%B7%D0%B8%D0%B2%D0%BD%D0%B8%20%D0%B2%D0%B8%D0%B4%D0%BE%D0%B2%D0%B5%20%D1%81%D0%B0%20%D0%BE%D1%82%D0%BA%D1%80%D0%B8%D1%82%D0%B8%20%D0%BE%D1%82%20%D1%83%D1%87%D0%B5%D0%BD%D0%B8%20%D0%BE%D1%82%20%D0%91%D0%90%D0%9D</t>
  </si>
  <si>
    <t>Североамериканска тръноопашата потапница</t>
  </si>
  <si>
    <t>http://eur-lex.europa.eu/LexUriServ/LexUriServ.do?uri=COM:2008:0789:FIN:BG:PDF</t>
  </si>
  <si>
    <t>Американски сигнален рак</t>
  </si>
  <si>
    <t> китайски поспаланко или ротан</t>
  </si>
  <si>
    <t>Китайски поспаланко</t>
  </si>
  <si>
    <t>Американски енот</t>
  </si>
  <si>
    <t>https://www.vesti.bg/razvlechenia/lyubopitno/zapoznajte-se-s-pympkin-enot-kojto-se-misli-za-kuche-6043521</t>
  </si>
  <si>
    <t>http://rechnik.info/енот</t>
  </si>
  <si>
    <t xml:space="preserve">Псевдоразбора </t>
  </si>
  <si>
    <t>Сива катерица</t>
  </si>
  <si>
    <t>http://ec.europa.eu/environment/pubs/pdf/factsheets/Invasive%20Alien%20Species/Invasive_Alien_BG.pdf</t>
  </si>
  <si>
    <t xml:space="preserve">Лисича катерица </t>
  </si>
  <si>
    <t>https://bg.wikipedia.org/wiki/Лисича_катерица</t>
  </si>
  <si>
    <t>Азиатски бурундук</t>
  </si>
  <si>
    <t>https://bg.wikipedia.org/wiki/Азиатски_бурундук</t>
  </si>
  <si>
    <t>Червенобуза костенурка</t>
  </si>
  <si>
    <t>Асклепиас</t>
  </si>
  <si>
    <t xml:space="preserve">Инвазивни чужди видове в България INVASIVE ALIEN SPECIES OF VASCULAR PLANTS IN BULGARIA 
</t>
  </si>
  <si>
    <t>Кабомба каролината</t>
  </si>
  <si>
    <t>https://bazar.bg/%D0%BE%D0%B1%D1%8F%D0%B2%D0%B0-14198631/%D1%80%D0%B0%D1%81%D1%82%D0%B5%D0%BD%D0%B8%D1%8F-%D0%B7%D0%B0-%D0%B0%D0%BA%D0%B2%D0%B0%D1%80%D0%B8%D1%83%D0%BC%D0%B8?s=72b8beaf4ac543d8f17ea33fc8306dda.1</t>
  </si>
  <si>
    <t>Воден зюмбюл</t>
  </si>
  <si>
    <t>https://www.olx.bg/ad/prodavam-vodni-rasteniya-pistsiya-vodna-salata-pistia-stratiotes-ID6TwRl.html</t>
  </si>
  <si>
    <t>Елодея нутали</t>
  </si>
  <si>
    <t>http://aquariumbg.com/rastenia/Elodea%20nuttallii</t>
  </si>
  <si>
    <t>Нуталиева водна чума</t>
  </si>
  <si>
    <t>Гигантски хераклеум</t>
  </si>
  <si>
    <t>https://www.blitz.bg/blits-tv/rastenie-ubiets-se-dobra-do-balkanite-ako-go-dokosnete-mozhe-da-oslepeete-video_news363185.html</t>
  </si>
  <si>
    <t>Sosnowski крава пащърнак</t>
  </si>
  <si>
    <t>Hydrocotyle verticillata is traded (Вертикална паричка); missidentification cannot be excluded.http://www.aquaportal.bg/Plants/details.php?Plant=156</t>
  </si>
  <si>
    <t>Жлезиста слабонога</t>
  </si>
  <si>
    <t xml:space="preserve">Инвазивни чужди видове в България INVASIVE ALIEN SPECIES OF VASCULAR PLANTS IN BULGARIA </t>
  </si>
  <si>
    <t>http://aquariumbg.com/rastenia/Lagarosiphon%20major</t>
  </si>
  <si>
    <t xml:space="preserve">Мирофилум </t>
  </si>
  <si>
    <t>http://aquariumbg.com/plant.php?plant=150</t>
  </si>
  <si>
    <t>common name is the genus name</t>
  </si>
  <si>
    <t>фонтан трева</t>
  </si>
  <si>
    <t>http://lifeglobe.net/photos/podvesnie-rastenia/fontan</t>
  </si>
  <si>
    <t>egipatska guska</t>
  </si>
  <si>
    <t>http://www.invazivnevrste.hr/?p=1508</t>
  </si>
  <si>
    <t>http://metkovic-news.com/news/nova-vrsta-u-dolini-neretve/</t>
  </si>
  <si>
    <t>pallasova vjeverica</t>
  </si>
  <si>
    <t>http://zoo.hr/invazivne-zivotinjske-vrste</t>
  </si>
  <si>
    <r>
      <t>Corvus splendens</t>
    </r>
    <r>
      <rPr>
        <sz val="9"/>
        <color theme="1"/>
        <rFont val="Calibri Light"/>
        <family val="2"/>
        <scheme val="major"/>
      </rPr>
      <t> Viellot, 1817</t>
    </r>
  </si>
  <si>
    <t>indijski gavran</t>
  </si>
  <si>
    <t>https://www.olx.ba/artikal/5214614/ptica-beo/</t>
  </si>
  <si>
    <r>
      <t>Eriocheir sinensis</t>
    </r>
    <r>
      <rPr>
        <sz val="9"/>
        <color theme="1"/>
        <rFont val="Calibri Light"/>
        <family val="2"/>
        <scheme val="major"/>
      </rPr>
      <t> H. Milne Edwards, 1854</t>
    </r>
  </si>
  <si>
    <t>kineski rak</t>
  </si>
  <si>
    <t>mali indijski mungos</t>
  </si>
  <si>
    <t>sjevernoamerička žaba bukača</t>
  </si>
  <si>
    <t>jelen mutjak</t>
  </si>
  <si>
    <t>https://www.google.co.uk/url?sa=t&amp;rct=j&amp;q=&amp;esrc=s&amp;source=web&amp;cd=9&amp;cad=rja&amp;uact=8&amp;ved=0ahUKEwjGra7nq4nXAhWBalAKHUqfCugQFghMMAg&amp;url=http%3A%2F%2Fwww.lovac.info%2Flov-divljac-hrvatska%2Fdivljac-lov-zivotinja-divljaci%2F5880-muntjac-jelen-koji-laje.html&amp;usg=AOvVaw3yLCdRBXxam6Xn1tRF1r_c</t>
  </si>
  <si>
    <t>barska nutrija</t>
  </si>
  <si>
    <t>http://www.dzzp.hr/novosti/k/strane-invazivne-vrste-u-hrvatskoj-vrsta-mjeseca-barska-nutrija-myocastor-coypus-1183.html</t>
  </si>
  <si>
    <t>nosati rakun</t>
  </si>
  <si>
    <t>http://zoo.hr/content/20150511-nosati-rakun</t>
  </si>
  <si>
    <t>koati</t>
  </si>
  <si>
    <r>
      <t>Nyctereutes procyonoides</t>
    </r>
    <r>
      <rPr>
        <sz val="9"/>
        <color theme="1"/>
        <rFont val="Calibri Light"/>
        <family val="2"/>
        <scheme val="major"/>
      </rPr>
      <t xml:space="preserve"> Gray 1834</t>
    </r>
  </si>
  <si>
    <t>kunopas</t>
  </si>
  <si>
    <t>bizamski štakor</t>
  </si>
  <si>
    <r>
      <t>Orconectes limosus</t>
    </r>
    <r>
      <rPr>
        <sz val="9"/>
        <color theme="1"/>
        <rFont val="Calibri Light"/>
        <family val="2"/>
        <scheme val="major"/>
      </rPr>
      <t> Rafinesque, 1817</t>
    </r>
  </si>
  <si>
    <t>prugasti rak</t>
  </si>
  <si>
    <t>http://extwprlegs1.fao.org/docs/pdf/cro158600.pdf</t>
  </si>
  <si>
    <t xml:space="preserve">bodljobradi </t>
  </si>
  <si>
    <t>http://www.dzzp.hr/dokumenti_upload/20110401/dzzp201104011325080.pdf</t>
  </si>
  <si>
    <r>
      <t>Orconectes virilis</t>
    </r>
    <r>
      <rPr>
        <sz val="9"/>
        <color theme="1"/>
        <rFont val="Calibri Light"/>
        <family val="2"/>
        <scheme val="major"/>
      </rPr>
      <t> Hagen, 1870</t>
    </r>
  </si>
  <si>
    <t>virilni rak</t>
  </si>
  <si>
    <r>
      <t>Oxyura jamaicensis</t>
    </r>
    <r>
      <rPr>
        <sz val="9"/>
        <color theme="1"/>
        <rFont val="Calibri Light"/>
        <family val="2"/>
        <scheme val="major"/>
      </rPr>
      <t> Gmelin, 1789</t>
    </r>
  </si>
  <si>
    <t>Grimizna patka</t>
  </si>
  <si>
    <t>http://eur-lex.europa.eu/legal-content/HR/TXT/?uri=CELEX%3A32012R1158</t>
  </si>
  <si>
    <t>Signalni rak</t>
  </si>
  <si>
    <t>http://tujerodne-vrste.info/signalni-rak/</t>
  </si>
  <si>
    <t>rotan</t>
  </si>
  <si>
    <t>https://hrcak.srce.hr/file/236272</t>
  </si>
  <si>
    <r>
      <t>Procambarus clarkii</t>
    </r>
    <r>
      <rPr>
        <sz val="9"/>
        <color theme="1"/>
        <rFont val="Calibri Light"/>
        <family val="2"/>
        <scheme val="major"/>
      </rPr>
      <t> Girard, 1852</t>
    </r>
  </si>
  <si>
    <t>Crveni močvarni rak</t>
  </si>
  <si>
    <t>Mramorni rak</t>
  </si>
  <si>
    <t>https://www.vecernji.hr/vijesti/180-zivotinja-i-biljaka-kojih-se-treba-bojati-997701</t>
  </si>
  <si>
    <t>Američki rakun</t>
  </si>
  <si>
    <t>http://www.enciklopedija.hr/natuknica.aspx?id=51710</t>
  </si>
  <si>
    <r>
      <t>Pseudorasbora parva</t>
    </r>
    <r>
      <rPr>
        <sz val="9"/>
        <color theme="1"/>
        <rFont val="Calibri Light"/>
        <family val="2"/>
        <scheme val="major"/>
      </rPr>
      <t> Temminck &amp; Schlegel, 1846</t>
    </r>
  </si>
  <si>
    <t>Bezribica</t>
  </si>
  <si>
    <t>http://aquariumkarlovac.com/project/bezribica-pseudorasbora-parva/</t>
  </si>
  <si>
    <t>Američka siva vjeverica</t>
  </si>
  <si>
    <t>http://www.dw.com/hr/rat-europskih-i-ameri%C4%8Dkih-vjeverica/a-17650323</t>
  </si>
  <si>
    <r>
      <t>Sciurus niger</t>
    </r>
    <r>
      <rPr>
        <sz val="9"/>
        <color theme="1"/>
        <rFont val="Calibri Light"/>
        <family val="2"/>
        <scheme val="major"/>
      </rPr>
      <t> Linnaeus, 1758</t>
    </r>
  </si>
  <si>
    <t>Američka crna vjeverica</t>
  </si>
  <si>
    <t>http://webcache.googleusercontent.com/search?q=cache:4T_p7BqUymUJ:ec.europa.eu/growth/tools-databases/tris/fr/index.cfm/search/%3Ftrisaction%3Dsearch.detail%26year%3D2016%26num%3D326%26dLang%3DHR+&amp;cd=10&amp;hl=en&amp;ct=clnk&amp;gl=uk</t>
  </si>
  <si>
    <r>
      <t>Tamias sibiricus</t>
    </r>
    <r>
      <rPr>
        <sz val="9"/>
        <color theme="1"/>
        <rFont val="Calibri Light"/>
        <family val="2"/>
        <scheme val="major"/>
      </rPr>
      <t> Laxmann, 1769</t>
    </r>
  </si>
  <si>
    <t>Sibirski burunduk</t>
  </si>
  <si>
    <t>file:///C:/Users/lapink/Downloads/DeGrootEtal2017%20(1).pdf</t>
  </si>
  <si>
    <t xml:space="preserve">slovenian common name used </t>
  </si>
  <si>
    <r>
      <t>Threskiornis aethiopicus</t>
    </r>
    <r>
      <rPr>
        <sz val="9"/>
        <color theme="1"/>
        <rFont val="Calibri Light"/>
        <family val="2"/>
        <scheme val="major"/>
      </rPr>
      <t> Latham, 1790</t>
    </r>
  </si>
  <si>
    <t>Afrički ibis</t>
  </si>
  <si>
    <t>http://najlepsaputovanja.com/destinacije/reke-jezera/reka-nil.html</t>
  </si>
  <si>
    <t>Crvenouha kornjača</t>
  </si>
  <si>
    <t>Azijski stršljen</t>
  </si>
  <si>
    <t>http://www.index.hr/Vijesti/clanak/azijski-strsljen-prijeti-hrvatskoj-leti-60-kmh-a-rane-od-uboda-izgledaju-kao-rane-od-metka/756051.aspx</t>
  </si>
  <si>
    <t>Krokodilska trava</t>
  </si>
  <si>
    <t>https://www.pijanitvor.com/search/951455/?q=Krokodilska+trava&amp;o=relevance</t>
  </si>
  <si>
    <t>cigansko perje</t>
  </si>
  <si>
    <t>https://www.plantea.com.hr/cigansko-perje/</t>
  </si>
  <si>
    <t>istočnoamerički baharis</t>
  </si>
  <si>
    <t>https://imamopravoznati.org/.../3/vrste%20Unijin%20popis.xlsx</t>
  </si>
  <si>
    <t>zelena kabomba</t>
  </si>
  <si>
    <t>http://moj.pet-centar.hr/Akvaristika/Cabomba-caroliniana-2535.html</t>
  </si>
  <si>
    <r>
      <t>Eichhornia crassipes</t>
    </r>
    <r>
      <rPr>
        <sz val="9"/>
        <color theme="1"/>
        <rFont val="Calibri Light"/>
        <family val="2"/>
        <scheme val="major"/>
      </rPr>
      <t> (Martius) Solms</t>
    </r>
  </si>
  <si>
    <t>vodeni zumbul</t>
  </si>
  <si>
    <t>http://www.horti-kultura.hr/vodeni-zumbul-eichhornia-crassipes/</t>
  </si>
  <si>
    <t>Nuttalliieva vodena kuga</t>
  </si>
  <si>
    <t>http://www.invazivnevrste.hr/?p=1508 https://gd.eppo.int/taxon/ELDNU</t>
  </si>
  <si>
    <t>https://www.plantea.com.hr/vodena-kuga/</t>
  </si>
  <si>
    <t>Čileanska rabarbara</t>
  </si>
  <si>
    <t>divovski svinjski korov </t>
  </si>
  <si>
    <t>https://www.plantea.com.hr/divovski-svinjski-korov/</t>
  </si>
  <si>
    <r>
      <t>Heracleum persicum</t>
    </r>
    <r>
      <rPr>
        <sz val="9"/>
        <color theme="1"/>
        <rFont val="Calibri Light"/>
        <family val="2"/>
        <scheme val="major"/>
      </rPr>
      <t> Fischer</t>
    </r>
  </si>
  <si>
    <r>
      <t>Heracleum sosnowskyi</t>
    </r>
    <r>
      <rPr>
        <sz val="9"/>
        <color theme="1"/>
        <rFont val="Calibri Light"/>
        <family val="2"/>
        <scheme val="major"/>
      </rPr>
      <t> Mandenova</t>
    </r>
  </si>
  <si>
    <t>Sosnowskijev svinjski korov</t>
  </si>
  <si>
    <t>žabnjački ljepušak</t>
  </si>
  <si>
    <t>žljezdasti nedirak</t>
  </si>
  <si>
    <t>https://www.plantea.com.hr/nedirak/</t>
  </si>
  <si>
    <t>veliki lagarosifon (afrička vodena kuga)</t>
  </si>
  <si>
    <t>https://www.tapatalk.com/groups/jezerca/katalog-vodenih-biljaka-po-latinskim-nazivima-i-z-t75.html</t>
  </si>
  <si>
    <t>velecvjetna močvarna mekčina</t>
  </si>
  <si>
    <t>plutajuća močvarna mekčina</t>
  </si>
  <si>
    <t>http://zoo.hr/invazivne-biljne-vrste</t>
  </si>
  <si>
    <t>američki lisihiton</t>
  </si>
  <si>
    <t>Japanska trava</t>
  </si>
  <si>
    <r>
      <t>Myriophyllum aquaticum</t>
    </r>
    <r>
      <rPr>
        <sz val="9"/>
        <color theme="1"/>
        <rFont val="Calibri Light"/>
        <family val="2"/>
        <scheme val="major"/>
      </rPr>
      <t> (Vell.) Verdc.</t>
    </r>
  </si>
  <si>
    <t>Vodeni krocanj</t>
  </si>
  <si>
    <t>https://vrtlarijakalici.jimdo.com/app/download/9015748469/Vrtlarija+Kali%C4%87i+Katalog+2017+-+Vodeno+i+mo%C4%8Dvarno+bilje.pdf?t=1506280052.</t>
  </si>
  <si>
    <r>
      <t>Myriophyllum heterophyllum</t>
    </r>
    <r>
      <rPr>
        <sz val="9"/>
        <color theme="1"/>
        <rFont val="Calibri Light"/>
        <family val="2"/>
        <scheme val="major"/>
      </rPr>
      <t xml:space="preserve"> Michx.</t>
    </r>
  </si>
  <si>
    <r>
      <t>Parthenium hysterophorus</t>
    </r>
    <r>
      <rPr>
        <sz val="9"/>
        <color theme="1"/>
        <rFont val="Calibri Light"/>
        <family val="2"/>
        <scheme val="major"/>
      </rPr>
      <t> L.</t>
    </r>
  </si>
  <si>
    <t>Partenium</t>
  </si>
  <si>
    <t>Pernata trava/ Rubrum</t>
  </si>
  <si>
    <t>http://www.piardino.com/hr-HR/Pflanzen/Details/255540/Pennisetum-setaceum-%27Rubrum%27?returnUrl=%2Fhr-HR%2FSuche%2FIndeks%3FPlantGroupType%3D373%26page%3D1%26pageSize%3D50</t>
  </si>
  <si>
    <t>prorasla perzikarija</t>
  </si>
  <si>
    <t>http://www.voda.hr/sites/default/files/casopis/hr_vodoprivreda_217_web_0.pdf</t>
  </si>
  <si>
    <t>Puerarija</t>
  </si>
  <si>
    <t>http://eur-lex.europa.eu/legal-content/LT/TXT/?uri=CELEX%3A32013R0485</t>
  </si>
  <si>
    <t>husa nilská</t>
  </si>
  <si>
    <t>https://avibase.bsc-eoc.org/species.jsp?avibaseid=DA2F24E310CF72A6</t>
  </si>
  <si>
    <t xml:space="preserve">     </t>
  </si>
  <si>
    <t>not valid</t>
  </si>
  <si>
    <t>husice egyptská</t>
  </si>
  <si>
    <t>http://www.myslivost.cz/Casopis-Myslivost/Myslivost/2014/Listopad-2014/Hnizdeni-husy-velke-a-husice-nilske-na-Tovacovsku</t>
  </si>
  <si>
    <t>not valid, synonym</t>
  </si>
  <si>
    <t>husice nilská</t>
  </si>
  <si>
    <t>BioLib.cz (2017) www.biolib.cz, 13.07.2017</t>
  </si>
  <si>
    <t>veverka Pallasova</t>
  </si>
  <si>
    <t>AOPK ČR (Agentury ochrany přírody a krajiny ČR), 2017. http://www.ochranaprirody.cz/, 13.07.2017.</t>
  </si>
  <si>
    <t>https://www.ifauna.cz/drobni-savci/inzerce/r/detail/2566191/veverka</t>
  </si>
  <si>
    <t>vrána domácí</t>
  </si>
  <si>
    <t>krab říční</t>
  </si>
  <si>
    <t>https://www.google.co.uk/url?sa=t&amp;rct=j&amp;q=&amp;esrc=s&amp;source=web&amp;cd=8&amp;cad=rja&amp;uact=8&amp;ved=0ahUKEwjn4PXZ6-rWAhWIzRoKHR4sBWoQFghLMAc&amp;url=http%3A%2F%2Fwww.domacimazlicek.cz%2F2016%2F09%2Fterarium%2Fchov-krabu.html&amp;usg=AOvVaw2XxOECN4bKd5bysIreYhdu</t>
  </si>
  <si>
    <t>promyka malá</t>
  </si>
  <si>
    <t>biolib.cz</t>
  </si>
  <si>
    <t>http://www.chovzvirat.cz/zvire/2883-promyka-ichneumon/</t>
  </si>
  <si>
    <t>skokan volský</t>
  </si>
  <si>
    <t>muntžak malý</t>
  </si>
  <si>
    <t>nutrie říční</t>
  </si>
  <si>
    <t>Atlas savců České a Slovenské republiky.  Jan Dungel and Jiří Gaisler. 1. vyd. Praha : Academia, 2002. 150 s. ISBN 80-200-1026-2</t>
  </si>
  <si>
    <t>nosál červený</t>
  </si>
  <si>
    <t>liška japonská</t>
  </si>
  <si>
    <t>liška jezerní</t>
  </si>
  <si>
    <t>liška mořská</t>
  </si>
  <si>
    <t>mývalovec kuní</t>
  </si>
  <si>
    <t>Karel Jiřík (2017) http://www.priroda.cz, 13.07.2017</t>
  </si>
  <si>
    <t>pes kunovitý</t>
  </si>
  <si>
    <t>psík mývalovitý</t>
  </si>
  <si>
    <t>ondatra pižmová</t>
  </si>
  <si>
    <t>http://www.chovzvirat.cz/vyhledavani/zvirata/?word=ondatra+pi%C5%BEmov%C3%A1&amp;x=0&amp;y=0</t>
  </si>
  <si>
    <t>rak pruhovaný</t>
  </si>
  <si>
    <t>https://home.czu.cz/en/patoka/rak-pruhovany-orconectes-limosus---spiny-cheek-crayfish/</t>
  </si>
  <si>
    <t>rak americký</t>
  </si>
  <si>
    <t>rak severský</t>
  </si>
  <si>
    <t>sometimes can be used the name "rak severský"</t>
  </si>
  <si>
    <t>kachnice kaštanová</t>
  </si>
  <si>
    <t>http://fkcso.cz/fk/ptacicr.html</t>
  </si>
  <si>
    <t>http://j-n.wz.cz/inzerce.html</t>
  </si>
  <si>
    <t>rak signální</t>
  </si>
  <si>
    <t>Kouba A., Buřič M., Petrusek A. (2013): Druhy raků v Evropě. Str.:77-152. In: Kozák P., Ďuriš Z., Petrusek A., Buřič M., Horká I., Kouba A., Kozubíková E., Policar T.: Biologie a chov raků. Fakulta rybářství a ochrany vod Jihočeská univerzita v Českých Budějovicích.</t>
  </si>
  <si>
    <t>https://www.chytej.cz/clanky/1124/nasi-raci/</t>
  </si>
  <si>
    <t>hlavačkovec Glenův</t>
  </si>
  <si>
    <t>Hanel, L., Novák, J., (2002): České názvy živočichů V. Ryby a rybovití obratlovci (Pisces), 3., maloústí (Gonorynchiformes)     máloostní (Cyprinoformes). Národní muzeum (zoologické oddělení), Praha, 120 str.</t>
  </si>
  <si>
    <t>rak červený</t>
  </si>
  <si>
    <t>https://rybicky.net/atlasostatnich/rak_cerveny</t>
  </si>
  <si>
    <t>rak mramorovaný</t>
  </si>
  <si>
    <t>https://zvirata.megainzerce.cz/akvarijni-rybicky/rak-mramorovy-373195.htm</t>
  </si>
  <si>
    <t>mýval severní</t>
  </si>
  <si>
    <t>https://www.ifauna.cz/exoticti-savci/inzerce/r/detail/2625020/myval</t>
  </si>
  <si>
    <t>hrouzkovec malý</t>
  </si>
  <si>
    <t>https://www.akvarista.cz/web/clanky/clanek-128:2</t>
  </si>
  <si>
    <t>hrouzkovec síťkovaný</t>
  </si>
  <si>
    <t>parasbora malá</t>
  </si>
  <si>
    <t>stevlika vchodni</t>
  </si>
  <si>
    <t>Froese R. &amp; Pauly D. (eds) (2017). FishBase (version Feb 2017). In: Roskov Y., Abucay L., Orrell T., Nicolson D., Bailly N., Kirk P.M., Bourgoin T., DeWalt R.E., Decock W., De Wever A., Nieukerken E. van, Zarucchi J., Penev L., eds. (2017). Species 2000 &amp; ITIS Catalogue of Life, 30th June 2017. Digital resource at www.catalogueoflife.org/col. Species 2000: Naturalis, Leiden, the Netherlands. ISSN 2405-8858.</t>
  </si>
  <si>
    <t>střevlička východní</t>
  </si>
  <si>
    <t>veverka popelavá</t>
  </si>
  <si>
    <t>Anděra M. (1999): České názvy živočichů II. Savci (Mammalia), Národní muzeum, (zoologické odd.), Praha, 147 pp.</t>
  </si>
  <si>
    <t>http://zoopoint.cz/veverky/</t>
  </si>
  <si>
    <t>veverka liščí</t>
  </si>
  <si>
    <t>Burunduk páskovaný</t>
  </si>
  <si>
    <t>https://www.ifauna.cz/inzerce/?q=burunduk</t>
  </si>
  <si>
    <t>ibis posvátný</t>
  </si>
  <si>
    <t>želva nádherná</t>
  </si>
  <si>
    <t>https://www.ifauna.cz/terarijni-zvirata/inzerce/r/detail/2523701/zelva-nadherna</t>
  </si>
  <si>
    <t>sršeň asijská</t>
  </si>
  <si>
    <t>BioLib.cz (2017) www.biolib.cz, 15.09.2017</t>
  </si>
  <si>
    <t>sršeň čínská</t>
  </si>
  <si>
    <t>plevuňka (philoxeroides)</t>
  </si>
  <si>
    <t>Botany.cz, 2017. http://botany.cz, 12.07.2017.</t>
  </si>
  <si>
    <t>https://rybicky.net/atlasrostlin/alternanthera_philoxeroides</t>
  </si>
  <si>
    <t> klejicha hedvábná</t>
  </si>
  <si>
    <t>http://www.obyvat.cz/klejicha-hedvabna-pestovani/</t>
  </si>
  <si>
    <t>glejovka americká</t>
  </si>
  <si>
    <t>http://rno.sk/invazna-glejovka-americka/</t>
  </si>
  <si>
    <t>klejicha vatočník</t>
  </si>
  <si>
    <t>pomíšenka nepitolistá</t>
  </si>
  <si>
    <t>https://www.zahrada-cs.com/foto/cz/56513/</t>
  </si>
  <si>
    <t>chebule karolínská</t>
  </si>
  <si>
    <t>http://akvapedie.cz/kabomba-karolinska_cabomba-caroliniana/</t>
  </si>
  <si>
    <t>Kabomba karolínská</t>
  </si>
  <si>
    <t>tokozelka nadmutá</t>
  </si>
  <si>
    <t>Danihelka et al. 2012, Preslia</t>
  </si>
  <si>
    <t>https://www.jezirka-eshop.cz/tokozelka-nadmuta-vodni-hyacint-eichhornia-crassipes-vyrobce-star-fish/pro930.html</t>
  </si>
  <si>
    <t>tokozelka tlustostopkatá</t>
  </si>
  <si>
    <t>http://cs.dbpedia.org/page/Tokozelka_vodn%C3%AD_hyacint</t>
  </si>
  <si>
    <t>tokozelka vodní hyacint</t>
  </si>
  <si>
    <t>https://rybicky.net/atlasrostlin/eichhornia_crassipes</t>
  </si>
  <si>
    <t>tokozelka vzplývavá</t>
  </si>
  <si>
    <t>vodní mor americký</t>
  </si>
  <si>
    <t>https://rybicky.net/atlasrostlin/elodea_nuttallii</t>
  </si>
  <si>
    <t>batora chilská</t>
  </si>
  <si>
    <t>https://www.zbozi.cz/hledani/?q=gunnera</t>
  </si>
  <si>
    <t>bolševník velkolepý</t>
  </si>
  <si>
    <t>Květena ČR</t>
  </si>
  <si>
    <t>bolševník perský</t>
  </si>
  <si>
    <t>bolševník Sosnowského</t>
  </si>
  <si>
    <t>pupečník pryskyřníkovitý</t>
  </si>
  <si>
    <t>netýkavka Royleova</t>
  </si>
  <si>
    <t>http://www.rostliny.net/rostlina/Impatiens_glandulifera#.Wd9FdFtSypo</t>
  </si>
  <si>
    <t>netýkavka žláznatá</t>
  </si>
  <si>
    <t>spirálovka větší</t>
  </si>
  <si>
    <t>http://www.aquarium.cz/katalog/rostliny/rostliny-zive/1026/</t>
  </si>
  <si>
    <t>zakucelka velkokvětá</t>
  </si>
  <si>
    <t>http://mynatureweb.webnode.cz/news/bojujeme-s-invaznimi-rostlinami-tentokrat-zakucelka-velkokveta-ludwigia-grandiflora/</t>
  </si>
  <si>
    <t>zakucelka plazivá</t>
  </si>
  <si>
    <t>no species name, only at genus level</t>
  </si>
  <si>
    <t>Kapsovec americký</t>
  </si>
  <si>
    <t>https://www.zahradnictvi-flos.cz/19159-lysichiton-americanus-kapsovec-americky.html</t>
  </si>
  <si>
    <t>lysichiton americký</t>
  </si>
  <si>
    <t>stolístek vodní</t>
  </si>
  <si>
    <t>https://rybicky.net/atlasrostlin/myriophyllum_aquaticum</t>
  </si>
  <si>
    <t>stolístek různolistý</t>
  </si>
  <si>
    <t>https://shopakva.cz/2021--myriophyllum-heterophyllum-red-foxtail-rostlina-tetra-46-cm-xxl.html</t>
  </si>
  <si>
    <t>sambaba obecná</t>
  </si>
  <si>
    <t>dochan setý</t>
  </si>
  <si>
    <t>https://eshop.cernyseed.cz/travy/travy-jednolete/pennisetum-setaceum-0-25g.html</t>
  </si>
  <si>
    <t>rdesno</t>
  </si>
  <si>
    <t>https://www.heureka.cz/?h%5Bfraze%5D=rdesno+mnohokv%C4%9Bt%C3%A9+ko%C5%99en</t>
  </si>
  <si>
    <t>name only at genus level</t>
  </si>
  <si>
    <t>kudzu</t>
  </si>
  <si>
    <t>https://www.uncaria.cz/kudzu-root-90-cps</t>
  </si>
  <si>
    <t>puerarie laločnatá</t>
  </si>
  <si>
    <t>https://www.drmax.cz/yufeng-ningxin-pian-tbl-100</t>
  </si>
  <si>
    <t>in Czech language all species names begin in sentences with small caps, only when species name is based on name of person, then it uses capital letter</t>
  </si>
  <si>
    <t xml:space="preserve"> in Czech language all species names begin in sentences with small caps, only when species name is based on name of person, then it uses capital letter</t>
  </si>
  <si>
    <t>Nilgås</t>
  </si>
  <si>
    <t>http://mst.dk/media/121607/nilgaas.pdf</t>
  </si>
  <si>
    <t xml:space="preserve"> </t>
  </si>
  <si>
    <t>Rødbuget egern</t>
  </si>
  <si>
    <t>http://mst.dk/natur-vand/natur/artsleksikon/pattedyr/roedbuget-egern/</t>
  </si>
  <si>
    <t>https://www.dba.dk/dyr/stue-og-kaeledyr/gnavere/gnaver-egern/</t>
  </si>
  <si>
    <t xml:space="preserve"> -</t>
  </si>
  <si>
    <t>Indisk huskrage</t>
  </si>
  <si>
    <t>http://mst.dk/natur-vand/natur/artsleksikon/fugle/indisk-huskrage/</t>
  </si>
  <si>
    <t>Kinesisk uldhåndskrabbe</t>
  </si>
  <si>
    <t>http://mst.dk/media/121635/kinesisk-uldhaandskrabbe2.pdf</t>
  </si>
  <si>
    <t>Amerikansk oksefrø</t>
  </si>
  <si>
    <t>http://mst.dk/media/121582/amerikansk-oksefroe.pdf</t>
  </si>
  <si>
    <t>https://dyr.dk/leksikon/amerikansk-oksefroe-id4</t>
  </si>
  <si>
    <t>Muntjak</t>
  </si>
  <si>
    <t>http://mst.dk/natur-vand/natur/artsleksikon/pattedyr/muntjak/</t>
  </si>
  <si>
    <t>Bæverrotte</t>
  </si>
  <si>
    <t>http://mst.dk/media/121594/sumpbaever.pdf</t>
  </si>
  <si>
    <t>http://denstoredanske.dk/Dansk_Pattedyratlas/Gnavere,_Rodentia/Sumpb%C3%A6ver_eller_b%C3%A6verrotte</t>
  </si>
  <si>
    <t>Sumpbæver</t>
  </si>
  <si>
    <t>https://aalborgzoo.dk/dyr/sumpbaever.aspx</t>
  </si>
  <si>
    <t>Næsebjørn</t>
  </si>
  <si>
    <t>http://mst.dk/find/?query=Nasua%20nasua</t>
  </si>
  <si>
    <t>Mårhund</t>
  </si>
  <si>
    <t>http://mst.dk/media/121590/maarhund2.pdf</t>
  </si>
  <si>
    <t>Bisamrotte</t>
  </si>
  <si>
    <t>http://mst.dk/natur-vand/natur/artsleksikon/pattedyr/bisamrotte/</t>
  </si>
  <si>
    <t>Amerikansk flodkrebs</t>
  </si>
  <si>
    <t>http://mst.dk/natur-vand/natur/artsleksikon/krebsdyr/amerikansk-flodkrebs/</t>
  </si>
  <si>
    <t>http://www.fiskerforum.dk/fof/navne.asp?spr=Dansk&amp;bog=K</t>
  </si>
  <si>
    <t>Viril krebs</t>
  </si>
  <si>
    <t>http://mst.dk/natur-vand/natur/artsleksikon/krebsdyr/viril-krebs/</t>
  </si>
  <si>
    <t>Amerikansk skarveand</t>
  </si>
  <si>
    <t>http://mst.dk/media/121597/amerikansk-skarveand2.pdf</t>
  </si>
  <si>
    <t>Signalkrebs</t>
  </si>
  <si>
    <t>http://mst.dk/media/121649/signalkrebs.pdf</t>
  </si>
  <si>
    <t>Kinesisk sovekutling</t>
  </si>
  <si>
    <t>http://mst.dk/natur-vand/natur/artsleksikon/fisk/kinesisk-sovekutling/</t>
  </si>
  <si>
    <t>Louisiana-flodkrebs</t>
  </si>
  <si>
    <t>http://mst.dk/natur-vand/natur/artsleksikon/krebsdyr/louisiana-flodkrebs/</t>
  </si>
  <si>
    <t>Marmorkrebs</t>
  </si>
  <si>
    <t>http://mst.dk/natur-vand/natur/artsleksikon/krebsdyr/marmorkrebs/</t>
  </si>
  <si>
    <t>Vaskebjørn</t>
  </si>
  <si>
    <t>http://mst.dk/media/121587/vaskebjoern.pdf</t>
  </si>
  <si>
    <t>Båndgrundling</t>
  </si>
  <si>
    <t>http://mst.dk/media/133134/baandgrundling_faerdig.pdf</t>
  </si>
  <si>
    <t>Gråt egern</t>
  </si>
  <si>
    <t>http://mst.dk/media/121591/graa-egern.pdf</t>
  </si>
  <si>
    <t>https://www.dba.dk/egern/id-1037474011/</t>
  </si>
  <si>
    <t>Ræveegern</t>
  </si>
  <si>
    <t>http://mst.dk/natur-vand/natur/artsleksikon/pattedyr/raeveegern/</t>
  </si>
  <si>
    <t>Sibirisk jordegern</t>
  </si>
  <si>
    <t>http://mst.dk/natur-vand/natur/artsleksikon/pattedyr/sibirisk-jordegern/</t>
  </si>
  <si>
    <t>http://www.godedyreraad.dk/pattedyr.pasning.jordegern.html</t>
  </si>
  <si>
    <t>Hellig ibis</t>
  </si>
  <si>
    <t>http://mst.dk/natur-vand/natur/artsleksikon/fugle/hellig-ibis/</t>
  </si>
  <si>
    <t>Cumberland terrapin</t>
  </si>
  <si>
    <t>http://mst.dk/natur-vand/natur/artsleksikon/krybdyr/terrapin/</t>
  </si>
  <si>
    <t>https://www.koiwatergarden.com/reptiles/cumberland-terrapin/</t>
  </si>
  <si>
    <t>Guløret terrapin</t>
  </si>
  <si>
    <t>http://www.moskusskildpadde.dk/228707827</t>
  </si>
  <si>
    <t>Rødøret terrapin</t>
  </si>
  <si>
    <t>Asiatisk hveps</t>
  </si>
  <si>
    <t>http://mst.dk/natur-vand/natur/artsleksikon/insekter/asiatisk-hveps/</t>
  </si>
  <si>
    <t>Alligator-urt</t>
  </si>
  <si>
    <t>http://mst.dk/natur-vand/natur/artsleksikon/froeplanter/alligator-urt/</t>
  </si>
  <si>
    <t>Kæmpe-silkeplante</t>
  </si>
  <si>
    <t>http://mst.dk/natur-vand/natur/artsleksikon/froeplanter/kaempe-silkeplante/</t>
  </si>
  <si>
    <t>https://www.bakker.com/da-dk/p/kaempe-silkeplante-M26414</t>
  </si>
  <si>
    <t>Ørkenskorsrod</t>
  </si>
  <si>
    <t>http://mst.dk/media/121746/baccharis-halimifolia.pdf</t>
  </si>
  <si>
    <t>Carolina cambomba</t>
  </si>
  <si>
    <t>http://mst.dk/media/121705/cabomba-caroliniana.pdf</t>
  </si>
  <si>
    <t>http://www.tropeland.dk/webshoppen/408-bundtplanter/17498-cabomba-caroliniana/</t>
  </si>
  <si>
    <t>Tykstilket vandhyacint</t>
  </si>
  <si>
    <t>http://mst.dk/natur-vand/natur/artsleksikon/froeplanter/vandhyacint/</t>
  </si>
  <si>
    <t>Smalbladet vandpest</t>
  </si>
  <si>
    <t>http://mst.dk/natur-vand/natur/artsleksikon/froeplanter/smalbladet-vandpest/</t>
  </si>
  <si>
    <t>http://www.blomhoej.dk/filateli/planter/</t>
  </si>
  <si>
    <t>Farvegunnera</t>
  </si>
  <si>
    <t>http://mst.dk/natur-vand/natur/artsleksikon/froeplanter/mammutblad/</t>
  </si>
  <si>
    <t>https://www.haveabc.dk/16/gunnera---gunnera-tinctoria</t>
  </si>
  <si>
    <t>Kæmpe-bjørneklo</t>
  </si>
  <si>
    <t>http://mst.dk/natur-vand/natur/artsleksikon/froeplanter/kaempebjoerneklo/</t>
  </si>
  <si>
    <t>Hårfrugtet bjørneklo</t>
  </si>
  <si>
    <t>http://mst.dk/media/121717/haarfrugtet-bjoerneklo.pdf</t>
  </si>
  <si>
    <t>Tromsøpalme</t>
  </si>
  <si>
    <t>Rundlobet bjørneklo</t>
  </si>
  <si>
    <t>http://mst.dk/natur-vand/natur/artsleksikon/froeplanter/rundlobet-bjoerneklo/</t>
  </si>
  <si>
    <t>Flydende vandnavle</t>
  </si>
  <si>
    <t>http://mst.dk/media/121711/hydrocotyle-ranunculoides.pdf</t>
  </si>
  <si>
    <t>http://pondteam.se/danska/produkter/vandplanter/undervandsplanter.aspx</t>
  </si>
  <si>
    <t>Kæmpe-balsamin</t>
  </si>
  <si>
    <t>http://mst.dk/media/121723/kplus%C2%AAmpe-balsamin.pdf</t>
  </si>
  <si>
    <t>Stor vandguirlande</t>
  </si>
  <si>
    <t xml:space="preserve">http://mst.dk/natur-vand/natur/artsleksikon/froeplanter/stor-vandguirlande/ </t>
  </si>
  <si>
    <t>Uruguay ludwigia</t>
  </si>
  <si>
    <t>http://mst.dk/media/121745/ludwigia-grandiflora.pdf</t>
  </si>
  <si>
    <t>http://tryelixir.org/da/aquarium_tank/aquatic_plants/100_creeping_ludwigia_narrow_leaf_ludwigia.htm</t>
  </si>
  <si>
    <t>Krybende ludwigia</t>
  </si>
  <si>
    <t>http://mst.dk/media/121726/krybende-ludwigia-ludwigia-peploides.pdf</t>
  </si>
  <si>
    <t>Gul kæmpekalla</t>
  </si>
  <si>
    <t>http://mst.dk/media/121713/gul-kplus%C2%AAmpekalla.pdf</t>
  </si>
  <si>
    <t>https://www.jespersplanteskole.dk/hvid-kaempekalla-lysichiton-camtschatcensis</t>
  </si>
  <si>
    <t>Japansk styltegræs</t>
  </si>
  <si>
    <t>http://mst.dk/find/?query=Microstegium%20vimineum</t>
  </si>
  <si>
    <t>Papegøjefjer</t>
  </si>
  <si>
    <t>http://mst.dk/natur-vand/natur/artsleksikon/froeplanter/papegoejefjer/</t>
  </si>
  <si>
    <t>https://www.jespersplanteskole.dk/catalogsearch/result/?q=papeg%C3%B8jefjer</t>
  </si>
  <si>
    <t>Forskelligbladet tusindeblad</t>
  </si>
  <si>
    <t>http://mst.dk/natur-vand/natur/artsleksikon/froeplanter/forskelligbladet-tusindblad/</t>
  </si>
  <si>
    <t>Slør-partenium</t>
  </si>
  <si>
    <t>http://mst.dk/natur-vand/natur/artsleksikon/froeplanter/sloer-partenium/</t>
  </si>
  <si>
    <t>Lampepudsergræs</t>
  </si>
  <si>
    <t>http://mst.dk/natur-vand/natur/artsleksikon/froeplanter/lampepudsergraes/</t>
  </si>
  <si>
    <t>https://www.jespersplanteskole.dk/catalogsearch/result/?q=Pennisetum+setaceum</t>
  </si>
  <si>
    <t>Spydbladet pileurt</t>
  </si>
  <si>
    <t>http://mst.dk/natur-vand/natur/artsleksikon/froeplanter/spydbladet-pileurt/</t>
  </si>
  <si>
    <t>Kujibønne</t>
  </si>
  <si>
    <t>http://mst.dk/natur-vand/natur/artsleksikon/froeplanter/kujiboenne/</t>
  </si>
  <si>
    <t>Nijlgans</t>
  </si>
  <si>
    <t>not anymore</t>
  </si>
  <si>
    <t>Pallas' eekhoorn</t>
  </si>
  <si>
    <t>http://www.nederlandsesoorten.nl/linnaeus_ng/app/views/species/nsr_taxon.php?id=172056#</t>
  </si>
  <si>
    <t xml:space="preserve">   </t>
  </si>
  <si>
    <t>Huiskraai</t>
  </si>
  <si>
    <t>http://www.nederlandsesoorten.nl/linnaeus_ng/app/views/species/nsr_taxon.php?id=139820</t>
  </si>
  <si>
    <t>Chinese Wolhandkrab</t>
  </si>
  <si>
    <t>http://www.nederlandsesoorten.nl/linnaeus_ng/app/views/species/nsr_taxon.php?id=143761&amp;cat=CTAB_NAMES</t>
  </si>
  <si>
    <t>Indische mangoeste</t>
  </si>
  <si>
    <t>http://www.nederlandsesoorten.nl/linnaeus_ng/app/views/species/nsr_taxon.php?id=177067</t>
  </si>
  <si>
    <t>Amerikaanse stierkikker</t>
  </si>
  <si>
    <t>http://www.nederlandsesoorten.nl/linnaeus_ng/app/views/species/nsr_taxon.php?id=139989</t>
  </si>
  <si>
    <t>Brulkikker</t>
  </si>
  <si>
    <t>Stierkikker</t>
  </si>
  <si>
    <t>http://www.nederlandsesoorten.nl/linnaeus_ng/app/views/species/nsr_taxon.php?id=139086</t>
  </si>
  <si>
    <t>Beverrat</t>
  </si>
  <si>
    <t>http://www.nederlandsesoorten.nl/linnaeus_ng/app/views/species/nsr_taxon.php?id=139031</t>
  </si>
  <si>
    <t>Moerasbever</t>
  </si>
  <si>
    <t>Rode neusbeer</t>
  </si>
  <si>
    <t>http://www.nederlandsesoorten.nl/linnaeus_ng/app/views/species/nsr_taxon.php?id=177063</t>
  </si>
  <si>
    <t>Zuid-Amerikaanse coati</t>
  </si>
  <si>
    <t>Wasbeerhond</t>
  </si>
  <si>
    <t>http://www.nederlandsesoorten.nl/linnaeus_ng/app/views/species/nsr_taxon.php?id=139004</t>
  </si>
  <si>
    <t>http://www.zoogdiervereniging.nl/wasbeerhond</t>
  </si>
  <si>
    <t>bisamrat</t>
  </si>
  <si>
    <t>http://www.nederlandsesoorten.nl/linnaeus_ng/app/views/species/nsr_taxon.php?id=139048</t>
  </si>
  <si>
    <t>muskusrat</t>
  </si>
  <si>
    <t>Gevlekte Amerikaanse rivierkreeft</t>
  </si>
  <si>
    <t>http://www.nederlandsesoorten.nl/linnaeus_ng/app/views/species/nsr_taxon.php?id=143775</t>
  </si>
  <si>
    <t>Rosse stekelstaart</t>
  </si>
  <si>
    <t>http://www.nederlandsesoorten.nl/linnaeus_ng/app/views/species/nsr_taxon.php?id=139935</t>
  </si>
  <si>
    <t>Californische rivierkreeft</t>
  </si>
  <si>
    <t>http://www.nederlandsesoorten.nl/linnaeus_ng/app/views/species/nsr_taxon.php?id=143791</t>
  </si>
  <si>
    <t>http://www.nederlandsesoorten.nl/linnaeus_ng/app/views/species/nsr_taxon.php?id=172312&amp;epi=1</t>
  </si>
  <si>
    <t>Rode Amerikaanse rivierkreeft</t>
  </si>
  <si>
    <t>http://www.nederlandsesoorten.nl/linnaeus_ng/app/views/species/nsr_taxon.php?id=139429</t>
  </si>
  <si>
    <t>Marmerkreeft</t>
  </si>
  <si>
    <t>http://www.nederlandsesoorten.nl/linnaeus_ng/app/views/species/nsr_taxon.php?id=171410</t>
  </si>
  <si>
    <t>Wasbeer</t>
  </si>
  <si>
    <t>Blauwband</t>
  </si>
  <si>
    <t>http://www.nederlandsesoorten.nl/linnaeus_ng/app/views/species/nsr_taxon.php?id=138736</t>
  </si>
  <si>
    <t>Grijze eekhoorn</t>
  </si>
  <si>
    <t>http://www.nederlandsesoorten.nl/linnaeus_ng/app/views/species/nsr_taxon.php?id=139065</t>
  </si>
  <si>
    <t>Amerikaanse voseekhoorn</t>
  </si>
  <si>
    <t>http://www.nederlandsesoorten.nl/linnaeus_ng/app/views/species/nsr_taxon.php?id=177064</t>
  </si>
  <si>
    <t>Zwarte eekhoorn</t>
  </si>
  <si>
    <t>Aziatische gestreepte grondeekhoorn</t>
  </si>
  <si>
    <t>http://www.nederlandsesoorten.nl/linnaeus_ng/app/views/species/nsr_taxon.php?id=139062</t>
  </si>
  <si>
    <t>Aziatische grondeekhoorn</t>
  </si>
  <si>
    <t>Boeroendoek</t>
  </si>
  <si>
    <t>Koreaanse grondeekhoorn</t>
  </si>
  <si>
    <t>Siberische grondeekhoorn</t>
  </si>
  <si>
    <t>Lettersierschildpad</t>
  </si>
  <si>
    <t>http://www.nederlandsesoorten.nl/linnaeus_ng/app/views/species/nsr_taxon.php?id=138875</t>
  </si>
  <si>
    <t>Aziatische hoornaar</t>
  </si>
  <si>
    <t>https://www.nvwa.nl/onderwerpen/invasieve-exoten/documenten/risicobeoordeling/uitheemse-dieren/archief/2016m/factsheet-aziatische-hoornaar-2016-pdf</t>
  </si>
  <si>
    <t>alligatorkruid</t>
  </si>
  <si>
    <t>http://www.nederlandsesoorten.nl/linnaeus_ng/app/views/species/nsr_taxon.php?id=182487</t>
  </si>
  <si>
    <t>Zijdeplant</t>
  </si>
  <si>
    <t>http://www.nederlandsesoorten.nl/linnaeus_ng/app/views/species/nsr_taxon.php?id=120621</t>
  </si>
  <si>
    <t>Struikaster</t>
  </si>
  <si>
    <t>http://www.nederlandsesoorten.nl/linnaeus_ng/app/views/species/nsr_taxon.php?id=119957</t>
  </si>
  <si>
    <t>Waterwaaier</t>
  </si>
  <si>
    <t>http://www.nederlandsesoorten.nl/linnaeus_ng/app/views/species/nsr_taxon.php?id=119186</t>
  </si>
  <si>
    <t>Waterhyacint</t>
  </si>
  <si>
    <t>http://www.nederlandsesoorten.nl/linnaeus_ng/app/views/species/nsr_taxon.php?id=119428</t>
  </si>
  <si>
    <t>smalle waterpest</t>
  </si>
  <si>
    <t>http://www.nederlandsesoorten.nl/linnaeus_ng/app/views/species/nsr_taxon.php?id=119531</t>
  </si>
  <si>
    <t>Gewone gunnera</t>
  </si>
  <si>
    <t>http://www.nederlandsesoorten.nl/linnaeus_ng/app/views/search/nsr_search.php?search=Gunnera+tinctoria</t>
  </si>
  <si>
    <t>Reuzenberenklauw</t>
  </si>
  <si>
    <t>http://www.nederlandsesoorten.nl/linnaeus_ng/app/views/search/nsr_search.php?search=Heracleum+mantegazzianum</t>
  </si>
  <si>
    <t>Perzische berenklauw</t>
  </si>
  <si>
    <t>http://www.nederlandsesoorten.nl/linnaeus_ng/app/views/species/nsr_taxon.php?id=177053</t>
  </si>
  <si>
    <t>Sosnowsky's berenklauw</t>
  </si>
  <si>
    <t>http://www.nederlandsesoorten.nl/linnaeus_ng/app/views/species/nsr_taxon.php?id=177054</t>
  </si>
  <si>
    <t>Grote waternavel</t>
  </si>
  <si>
    <t>http://www.nederlandsesoorten.nl/linnaeus_ng/app/views/species/nsr_taxon.php?id=119593</t>
  </si>
  <si>
    <t>reuzenbalsemien</t>
  </si>
  <si>
    <t>http://www.nederlandsesoorten.nl/linnaeus_ng/app/views/species/nsr_taxon.php?id=120415</t>
  </si>
  <si>
    <t>https://www.pit-pit.com/reuzenbalsemien.html</t>
  </si>
  <si>
    <t>Verspreidbladige waterpest</t>
  </si>
  <si>
    <t>http://www.nederlandsesoorten.nl/linnaeus_ng/app/views/species/nsr_taxon.php?id=119538</t>
  </si>
  <si>
    <t>Waterteunisbloem</t>
  </si>
  <si>
    <t>http://www.nederlandsesoorten.nl/linnaeus_ng/app/views/species/nsr_taxon.php?id=121079</t>
  </si>
  <si>
    <t>Kleine waterteunisbloem</t>
  </si>
  <si>
    <t>http://www.nederlandsesoorten.nl/linnaeus_ng/app/views/species/nsr_taxon.php?id=121081</t>
  </si>
  <si>
    <t>Moeraslantaarn</t>
  </si>
  <si>
    <t>http://www.nederlandsesoorten.nl/linnaeus_ng/app/views/species/nsr_taxon.php?id=119511</t>
  </si>
  <si>
    <t>Japans steltgras</t>
  </si>
  <si>
    <t>http://www.nederlandsesoorten.nl/linnaeus_ng/app/views/species/nsr_taxon.php?id=182486</t>
  </si>
  <si>
    <t>Parelvederkruid</t>
  </si>
  <si>
    <t>http://www.nederlandsesoorten.nl/linnaeus_ng/app/views/species/nsr_taxon.php?id=119014</t>
  </si>
  <si>
    <t>ongelijkbladig vederkruid</t>
  </si>
  <si>
    <t>http://www.nederlandsesoorten.nl/linnaeus_ng/app/views/species/nsr_taxon.php?id=119015</t>
  </si>
  <si>
    <t>https://www.beslist.nl/products/dieren_accessoires/dieren_accessoires_482465_4245395/</t>
  </si>
  <si>
    <t>https://waarneming.nl/soort/info/17153</t>
  </si>
  <si>
    <t>Schijnambrosia</t>
  </si>
  <si>
    <t>http://www.nederlandsesoorten.nl/linnaeus_ng/app/views/search/nsr_search.php?search=Parthenium+hysterophorus</t>
  </si>
  <si>
    <t>fraai lampenpoetsergras</t>
  </si>
  <si>
    <t>http://www.nederlandsesoorten.nl/linnaeus_ng/app/views/species/nsr_taxon.php?id=182484</t>
  </si>
  <si>
    <t>https://www.tuinadvies.nl/zoek/lampenpoetsersgras-kopen</t>
  </si>
  <si>
    <t>Gestekelde duizendknoop</t>
  </si>
  <si>
    <t>http://www.q-bank.eu/Plants/Factsheets/Polygonum_perfoliatum_NL.pdf</t>
  </si>
  <si>
    <t>Kudzu</t>
  </si>
  <si>
    <t>http://www.nederlandsesoorten.nl/linnaeus_ng/app/views/species/nsr_taxon.php?id=181236</t>
  </si>
  <si>
    <r>
      <t>Perccottus glenii</t>
    </r>
    <r>
      <rPr>
        <sz val="9"/>
        <color rgb="FF000000"/>
        <rFont val="Calibri Light"/>
        <family val="2"/>
        <scheme val="major"/>
      </rPr>
      <t> Dybowski, 1877</t>
    </r>
  </si>
  <si>
    <t>Egyptian Goose</t>
  </si>
  <si>
    <t>Wrobel, W. (2000). Elsevier’s Dictonary of Bird Names in Latin, English, French, German and Italian. Elsevier, Amsterdam. ISBN: 0444508368.</t>
  </si>
  <si>
    <t>Nil goose</t>
  </si>
  <si>
    <t>Pallas's Squirrel</t>
  </si>
  <si>
    <t>Duckworth, J.W., Timmins, R.J. &amp; Molur, S. 2008. Callosciurus erythraeus. The IUCN Red List of Threatened Species 2008: e.T3595A9969829. http://dx.doi.org/10.2305/IUCN.UK.2008.RLTS.T3595A9969829.en. Downloaded on 07 July 2017.</t>
  </si>
  <si>
    <t>Ceylon Crow</t>
  </si>
  <si>
    <t>Grez-necked Crow</t>
  </si>
  <si>
    <t>House Crow</t>
  </si>
  <si>
    <t>Indian Crow</t>
  </si>
  <si>
    <t>Indian House Crow</t>
  </si>
  <si>
    <t>BirdLife International. 2016. Corvus splendens. The IUCN Red List of Threatened Species 2016: e.T22705938A94041424. http://dx.doi.org/10.2305/IUCN.UK.2016-3.RLTS.T22705938A94041424.en. Downloaded on 07 July 2017.</t>
  </si>
  <si>
    <t>Town Crow</t>
  </si>
  <si>
    <t>Chinese freshwater edible crab</t>
  </si>
  <si>
    <t>Chinese mitten crab</t>
  </si>
  <si>
    <t>Shanghai hairy crab</t>
  </si>
  <si>
    <t>Small Indian mongoose</t>
  </si>
  <si>
    <t>http://www.cabi.org/isc/datasheet/80508</t>
  </si>
  <si>
    <t>Javan Mongoose</t>
  </si>
  <si>
    <t>Orrell T. (custodian) (2017). ITIS Global: The Integrated Taxonomic Information System (version Jun 2017). In: Roskov Y., Abucay L., Orrell T., Nicolson D., Bailly N., Kirk P.M., Bourgoin T., DeWalt R.E., Decock W., De Wever A., Nieukerken E. van, Zarucchi J., Penev L., eds. (2017). Species 2000 &amp; ITIS Catalogue of Life, 30th June 2017. Digital resource at www.catalogueoflife.org/col. Species 2000: Naturalis, Leiden, the Netherlands. ISSN 2405-8858.</t>
  </si>
  <si>
    <t>American Bullfrog</t>
  </si>
  <si>
    <t>IUCN SSC Amphibian Specialist Group. 2015. Lithobates catesbeianus. The IUCN Red List of Threatened Species 2015: e.T58565A53969770. http://dx.doi.org/10.2305/IUCN.UK.2015-4.RLTS.T58565A53969770.en. Downloaded on 07 July 2017.</t>
  </si>
  <si>
    <t>Bullfrog</t>
  </si>
  <si>
    <t xml:space="preserve">Common Bullfrog </t>
  </si>
  <si>
    <t>Chinese Muntjak,</t>
  </si>
  <si>
    <t>Timmins, J &amp; Chan, B. 2016. Muntiacus reevesi. The IUCN Red List of Threatened Species 2016: e.T42191A22166608. http://dx.doi.org/10.2305/IUCN.UK.2016-2.RLTS.T42191A22166608.en. Downloaded on 07 July 2017.</t>
  </si>
  <si>
    <t>Formosan Reeves' Muntjac</t>
  </si>
  <si>
    <t>Reeve’s Muntjac</t>
  </si>
  <si>
    <t>Reeves' Muntjac</t>
  </si>
  <si>
    <t>Reeves's muntjac</t>
  </si>
  <si>
    <t>Coypu</t>
  </si>
  <si>
    <t>nutria</t>
  </si>
  <si>
    <t>Nutria</t>
  </si>
  <si>
    <t>South American Coati</t>
  </si>
  <si>
    <t>Emmons, L. &amp; Helgen, K. 2016. Nasua nasua. The IUCN Red List of Threatened Species 2016: e.T41684A45216227. http://dx.doi.org/10.2305/IUCN.UK.2016-1.RLTS.T41684A45216227.en. Downloaded on 07 July 2017.</t>
  </si>
  <si>
    <t>Raccoon Dog</t>
  </si>
  <si>
    <t>Kauhala, K. &amp; Saeki, M. 2016. Nyctereutes procyonoides. The IUCN Red List of Threatened Species 2016: e.T14925A85658776. http://dx.doi.org/10.2305/IUCN.UK.2016-1.RLTS.T14925A85658776.en. Downloaded on 10 July 2017.</t>
  </si>
  <si>
    <t>Tanuki</t>
  </si>
  <si>
    <t>Common Muskrat</t>
  </si>
  <si>
    <t>Don E. Wilson &amp; DeeAnn M. Reeder (editors). 2005. Mammal Species of the World. A Taxonomic and Geographic Reference (3rd ed), Johns Hopkins University Press, 2,142 pp. (Available from Johns Hopkins University Press, 1-800-537-5487 or (410) 516-6900 http://www.press.jhu.edu)</t>
  </si>
  <si>
    <t>Muskrat</t>
  </si>
  <si>
    <t>spinycheek crayfish</t>
  </si>
  <si>
    <t>Orrell T. (custodian) (2017). ITIS Regional: The Integrated Taxonomic Information System (version Jun 2017). In: Roskov Y., Abucay L., Orrell T., Nicolson D., Bailly N., Kirk P.M., Bourgoin T., DeWalt R.E., Decock W., De Wever A., Nieukerken E. van, Zarucchi J., Penev L., eds. (2017). Species 2000 &amp; ITIS Catalogue of Life, 30th June 2017. Digital resource at www.catalogueoflife.org/col. Species 2000: Naturalis, Leiden, the Netherlands. ISSN 2405-8858.</t>
  </si>
  <si>
    <t>virile crayfish</t>
  </si>
  <si>
    <t>Ruddy Duck</t>
  </si>
  <si>
    <t>Signal crayfish</t>
  </si>
  <si>
    <t>Amur sleeper</t>
  </si>
  <si>
    <t>Chinese sleeper</t>
  </si>
  <si>
    <t>Red Swamp Crayfish</t>
  </si>
  <si>
    <t>Crandall, K.A. 2010. Procambarus clarkii. The IUCN Red List of Threatened Species 2010: e.T153877A4557336. http://dx.doi.org/10.2305/IUCN.UK.2010-3.RLTS.T153877A4557336.en. Downloaded on 07 July 2017.</t>
  </si>
  <si>
    <t>Deceitful Crayfish</t>
  </si>
  <si>
    <t>Crandall, K.A. 2010. Procambarus fallax. The IUCN Red List of Threatened Species 2010: e.T153961A4569411. http://dx.doi.org/10.2305/IUCN.UK.2010-3.RLTS.T153961A4569411.en. Downloaded on 07 July 2017.</t>
  </si>
  <si>
    <t>Common raccoon</t>
  </si>
  <si>
    <t>Northern Raccoon</t>
  </si>
  <si>
    <t>Timm, R., Cuarón, A.D., Reid, F., Helgen, K. &amp; González-Maya, J.F. 2016. Procyon lotor. The IUCN Red List of Threatened Species 2016: e.T41686A45216638. http://dx.doi.org/10.2305/IUCN.UK.2016-1.RLTS.T41686A45216638.en. Downloaded on 07 July 2017.</t>
  </si>
  <si>
    <t>Raccoon</t>
  </si>
  <si>
    <t>False razbora</t>
  </si>
  <si>
    <t>Stone moroco</t>
  </si>
  <si>
    <t>Topmouth gudgeon</t>
  </si>
  <si>
    <t>Huckstorf, V. 2012. Pseudorasbora parva. The IUCN Red List of Threatened Species 2012: e.T166136A1114203. http://dx.doi.org/10.2305/IUCN.UK.2012-1.RLTS.T166136A1114203.en. Downloaded on 07 July 2017.</t>
  </si>
  <si>
    <t>Eastern Gray Squirrel</t>
  </si>
  <si>
    <t>Grey Squirrel</t>
  </si>
  <si>
    <t>Cassola, F. 2016. Sciurus carolinensis. The IUCN Red List of Threatened Species 2016: e.T42462A22245728. http://dx.doi.org/10.2305/IUCN.UK.2016-2.RLTS.T42462A22245728.en. Downloaded on 07 July 2017.</t>
  </si>
  <si>
    <t>Bryant's Fox Squirrel</t>
  </si>
  <si>
    <t>Linzey, A.V., Timm, R., Emmons, L. &amp; Reid, F. 2016. Sciurus niger. (errata version published in 2017) The IUCN Red List of Threatened Species 2016: e.T20016A115155257. http://dx.doi.org/10.2305/IUCN.UK.2016-3.RLTS.T20016A22247226.en. Downloaded on 07 July 2017.</t>
  </si>
  <si>
    <t>Delmarva Fox Squirrel</t>
  </si>
  <si>
    <t>Eastern Fox Squirrel</t>
  </si>
  <si>
    <t>Fox Squirrel</t>
  </si>
  <si>
    <t>Siberian Chipmunk</t>
  </si>
  <si>
    <t>African Sacred Ibis</t>
  </si>
  <si>
    <t>Black-headed Ibis</t>
  </si>
  <si>
    <t>Madagascar Ibis</t>
  </si>
  <si>
    <t>Sacred Ibis</t>
  </si>
  <si>
    <t>White Ibis</t>
  </si>
  <si>
    <t> Common Slider</t>
  </si>
  <si>
    <t>van Dijk, P.P., Harding, J. &amp; Hammerson, G.A. 2011. Trachemys scripta. (errata version published in 2016) The IUCN Red List of Threatened Species 2011: e.T22028A97429935. http://dx.doi.org/10.2305/IUCN.UK.2011-1.RLTS.T22028A9347395.en. Downloaded on 07 July 2017.</t>
  </si>
  <si>
    <t>Cumberland Slider Turtle</t>
  </si>
  <si>
    <t>http://www.theturtlesource.com/i.asp?id=100200355</t>
  </si>
  <si>
    <t>Red Ear Slider</t>
  </si>
  <si>
    <t>https://www.petco.com/shop/en/petcostore/product/red-ear-slider</t>
  </si>
  <si>
    <t>Red Eared Slider Turtle</t>
  </si>
  <si>
    <t>http://www.backwaterreptiles.com/turtles/red-eared-slider-turtle-for-sale.html</t>
  </si>
  <si>
    <t>Slider</t>
  </si>
  <si>
    <t>Yellow-bellied Slider Turtle</t>
  </si>
  <si>
    <t>http://www.backwaterreptiles.com/turtles/yellow-bellied-slider-turtle-for-sale.html</t>
  </si>
  <si>
    <t>Yellowbelly Slider</t>
  </si>
  <si>
    <t>Uetz P. &amp; Hošek J. (2017). The Reptile Database (version Dec 2015). In: Roskov Y., Abucay L., Orrell T., Nicolson D., Bailly N., Kirk P.M., Bourgoin T., DeWalt R.E., Decock W., De Wever A., Nieukerken E. van, Zarucchi J., Penev L., eds. (2017). Species 2000 &amp; ITIS Catalogue of Life, 30th June 2017. Digital resource at www.catalogueoflife.org/col. Species 2000: Naturalis, Leiden, the Netherlands. ISSN 2405-8858.</t>
  </si>
  <si>
    <t>http://www.theturtlesource.com/i.asp?id=100200320&amp;p=Yellow-Bellied-Sliders</t>
  </si>
  <si>
    <t>Asian Hornet</t>
  </si>
  <si>
    <t>EPPO, European and Mediterranean Plant Protection Organization, 21 boulevard Richard Lenoir, 75011 Paris, http://www.eppo.int/</t>
  </si>
  <si>
    <t>Alligator weed</t>
  </si>
  <si>
    <t>Pig weed</t>
  </si>
  <si>
    <t>Wild ipecac </t>
  </si>
  <si>
    <t>Hassler M. (2017). World Plants: Synonymic Checklists of the Vascular Plants of the World (version May 2017). In: Roskov Y., Abucay L., Orrell T., Nicolson D., Bailly N., Kirk P.M., Bourgoin T., DeWalt R.E., Decock W., De Wever A., Nieukerken E. van, Zarucchi J., Penev L., eds. (2017). Species 2000 &amp; ITIS Catalogue of Life, 30th June 2017. Digital resource at www.catalogueoflife.org/col. Species 2000: Naturalis, Leiden, the Netherlands. ISSN 2405-8858.</t>
  </si>
  <si>
    <t>Consumption-weed</t>
  </si>
  <si>
    <t>Eastern Baccharis</t>
  </si>
  <si>
    <t>Sea-Myrtle</t>
  </si>
  <si>
    <t xml:space="preserve"> Water Fanwort</t>
  </si>
  <si>
    <t>Cabomba</t>
  </si>
  <si>
    <t>Water Hyacinth</t>
  </si>
  <si>
    <t>Wilson, J., Obinna Ajuonu,A., Center, T., Hill, M., Julien, M., Katagira, F., Neuenschwander, P., Njoka, S., Ogwang, J., Reeder, R. and Van, T. (2007) The decline of water hyacinth on Lake Victoria was due to biological control by Neochetina spp, Aquatic Botany, 87, 90–93.</t>
  </si>
  <si>
    <t>Esthwaite waterweed</t>
  </si>
  <si>
    <t>https://gd.eppo.int/taxon/ELDNU</t>
  </si>
  <si>
    <t>https://www.greenplantswap.co.uk/plants/9805-hydrilla-verticillata</t>
  </si>
  <si>
    <t>Nuttall's pondweed</t>
  </si>
  <si>
    <t>https://www.rhs.org.uk/Advice/Profile?PID=429</t>
  </si>
  <si>
    <t>western waterweed</t>
  </si>
  <si>
    <t>https://www.amazon.co.uk/ref=nb_sb_noss_null</t>
  </si>
  <si>
    <t>Chilean gunnera</t>
  </si>
  <si>
    <t>https://gd.eppo.int/taxon/GUATI</t>
  </si>
  <si>
    <t>Chilean rhubarb</t>
  </si>
  <si>
    <t>http://www.waitrosegarden.com/plants/_/gunnera-manicata/classid.2880/</t>
  </si>
  <si>
    <t>same common name for Gunnera manicata</t>
  </si>
  <si>
    <t>Giant Rhubarb</t>
  </si>
  <si>
    <t>http://www.gardenersworld.com/plants/plant-finder/gunnera-tinctoria/</t>
  </si>
  <si>
    <t>Cartwheel-Flower</t>
  </si>
  <si>
    <t>Giant Cow Parsley</t>
  </si>
  <si>
    <t>Thomas Forney; Glenn Miller; Beth Myers-Shenai (2009). "Oregon Department of Agriculture Plant Pest Risk Assessment for Giant Hogweed Heracleum mantegazzianum" (PDF).</t>
  </si>
  <si>
    <t>Giant Cow Parsnip</t>
  </si>
  <si>
    <t>Giant Hogweed</t>
  </si>
  <si>
    <t>John H. Wiersema. "USDA GRIN taxonomy". Ars-grin.gov. Retrieved 2013-08-06.</t>
  </si>
  <si>
    <t>Mantegazzi's Cow-Parsnip</t>
  </si>
  <si>
    <t>Mikheev, A. &amp; Gagnidze, R. 2014. Heracleum mantegazzianum. The IUCN Red List of Threatened Species 2014: e.T200211A2641599. http://dx.doi.org/10.2305/IUCN.UK.2014-1.RLTS.T200211A2641599.en. Downloaded on 10 July 2017.</t>
  </si>
  <si>
    <t>Hogweed</t>
  </si>
  <si>
    <t>Sosnowskyi's hogweed</t>
  </si>
  <si>
    <t>CABI. 2016. http://www.cabi.org/isc/datasheet/108958, 13.07.2017</t>
  </si>
  <si>
    <t>https://www.plant-world-seeds.com/store/view_seed_item/732?currency=GBP&amp;gclid=CjwKCAjw7MDPBRAFEiwAppdF9HLz555n6b_Ku-4LXIgrhcIw3sGdKQBgUDkmEQ0juEOorRET5ixsrRoCR5gQAvD_BwE</t>
  </si>
  <si>
    <t>CABI. 2016. http://www.cabi.org, 13.07.2017</t>
  </si>
  <si>
    <t>http://www.birstall.co.uk/search_pictures.html?search=Hydrocotyle+ranunculoides&amp;x=0&amp;y=0</t>
  </si>
  <si>
    <t>Himalayan balsam</t>
  </si>
  <si>
    <t>African elodea</t>
  </si>
  <si>
    <t>Large-flower Primrose-willow</t>
  </si>
  <si>
    <t>Water Primrose</t>
  </si>
  <si>
    <t>American skunk cabbage</t>
  </si>
  <si>
    <t>Nepalese browntop</t>
  </si>
  <si>
    <t>Parrot's feather</t>
  </si>
  <si>
    <t>CABI. 2016. http://www.cabi.org, 13.07.2018</t>
  </si>
  <si>
    <t>broadleaf watermilfoil</t>
  </si>
  <si>
    <t>Twoleaf watermilfoil</t>
  </si>
  <si>
    <t>Feverfew</t>
  </si>
  <si>
    <t>parthenium weed</t>
  </si>
  <si>
    <t>fountain grass</t>
  </si>
  <si>
    <t>Asiatic tearthumb</t>
  </si>
  <si>
    <t>Aka</t>
  </si>
  <si>
    <t>Roskov Y., Zarucchi J., Novoselova M. &amp; Bisby F.(†) (eds) (2017). ILDIS World Database of Legumes (version 12, May 2014). In: Roskov Y., Abucay L., Orrell T., Nicolson D., Bailly N., Kirk P.M., Bourgoin T., DeWalt R.E., Decock W., De Wever A., Nieukerken E. van, Zarucchi J., Penev L., eds. (2017). Species 2000 &amp; ITIS Catalogue of Life, 30th June 2017. Digital resource at www.catalogueoflife.org/col. Species 2000: Naturalis, Leiden, the Netherlands. ISSN 2405-8858.</t>
  </si>
  <si>
    <t>Indian kudzu</t>
  </si>
  <si>
    <t>https://www.etsy.com/uk/listing/515750682/30-pueraria-tuberosa-seeds-indian-kudzu?gpla=1&amp;gao=1&amp;&amp;utm_source=google&amp;utm_medium=cpc&amp;utm_campaign=shopping_uk_en_gb_e-home_and_living-other&amp;utm_custom1=0c591e51-3273-40d6-8a77-e0cbc7f6a25a&amp;gclid=CjwKCAjwmK3OBRBKEiwAOL6t1Ou31v8qRde-j4M-AGxBbJk0peV7u-Px3jafRQDDT5Sbq6TrdnuavhoCbFgQAvD_BwE</t>
  </si>
  <si>
    <t>Japanese Arrowroot</t>
  </si>
  <si>
    <t xml:space="preserve">yes </t>
  </si>
  <si>
    <t>Kudzu Bean</t>
  </si>
  <si>
    <t>Kudzu Hemp</t>
  </si>
  <si>
    <t>Kudzu Vine</t>
  </si>
  <si>
    <t>Nepalese kudzu</t>
  </si>
  <si>
    <t>Davie, P.; Türkay, M. (2010). Eriocheir sinensis H. Milne Edwards, 1853. Accessed through: World Register of Marine Species at http://www.marinespecies.org/aphia.php?p=taxdetails&amp;id=107451 on 2017-07-11</t>
  </si>
  <si>
    <r>
      <t>Myanmar, N., &amp; Guiana, F. (2016). Alternanthera philoxeroides (Mart.) Griseb. </t>
    </r>
    <r>
      <rPr>
        <sz val="9"/>
        <rFont val="Calibri Light"/>
        <family val="2"/>
        <scheme val="major"/>
      </rPr>
      <t>Bulletin OEPP/EPPO Bulletin, 46(1), 8-13.</t>
    </r>
  </si>
  <si>
    <r>
      <t>Schooler, S., Cabrera-Walsh, W., &amp; Julien, M. (2009). Cabomba caroliniana gray (Cabombaceae). </t>
    </r>
    <r>
      <rPr>
        <sz val="9"/>
        <rFont val="Calibri Light"/>
        <family val="2"/>
        <scheme val="major"/>
      </rPr>
      <t>Biological control of tropical weeds using arthropods, 88-107.</t>
    </r>
  </si>
  <si>
    <r>
      <t> </t>
    </r>
    <r>
      <rPr>
        <sz val="9"/>
        <rFont val="Calibri Light"/>
        <family val="2"/>
        <scheme val="major"/>
      </rPr>
      <t>Persian hogweed</t>
    </r>
  </si>
  <si>
    <r>
      <t>Carlsen, K., &amp; Weismann, K. (2007). Phytophotodermatitis in 19 children admitted to hospital and their differential diagnoses: Child abuse and herpes simplex virus infection. </t>
    </r>
    <r>
      <rPr>
        <sz val="9"/>
        <rFont val="Calibri Light"/>
        <family val="2"/>
        <scheme val="major"/>
      </rPr>
      <t>Journal of the American Academy of Dermatology, 57(5), S88-S91.</t>
    </r>
  </si>
  <si>
    <r>
      <t>Morton, J. K. (1975). Distribution of giant cow parsnip (Heracleum mantegazzianum) in Canada. </t>
    </r>
    <r>
      <rPr>
        <sz val="9"/>
        <rFont val="Calibri Light"/>
        <family val="2"/>
        <scheme val="major"/>
      </rPr>
      <t>Canadian Field-Naturalist, 92, 182-185.</t>
    </r>
  </si>
  <si>
    <t>vaaraohani</t>
  </si>
  <si>
    <t>http://www.eoy.ee/en/node/273</t>
  </si>
  <si>
    <t>puna-kabeorav</t>
  </si>
  <si>
    <t>http://www.elus.ee/imetajad/?do=list&amp;chr=C&amp;lang=LAT</t>
  </si>
  <si>
    <t>õuevares</t>
  </si>
  <si>
    <t>hiina villkäppkrabi</t>
  </si>
  <si>
    <t>https://elurikkus.ut.ee/search_er.php?ut1=hiina+vill&amp;lang=est</t>
  </si>
  <si>
    <t>täpikmangust</t>
  </si>
  <si>
    <t>http://www.elus.ee/imetajad/?do=list&amp;chr=H&amp;lang=LAT</t>
  </si>
  <si>
    <t>härgkonn</t>
  </si>
  <si>
    <t>http://www.envir.ee/et/EL_voorliigid</t>
  </si>
  <si>
    <t>hiina muntjak</t>
  </si>
  <si>
    <t>http://www.elus.ee/imetajad/?do=list&amp;chr=M&amp;lang=LAT</t>
  </si>
  <si>
    <t>http://www.nami-nami.ee/sonastik/sona/2218/Nutria%20e.%20kobrasrott</t>
  </si>
  <si>
    <t xml:space="preserve">Meat sold under this name, referenced in largest Estonian online cookbook </t>
  </si>
  <si>
    <t>ninakaru</t>
  </si>
  <si>
    <t>Was sold in pet shops under this name</t>
  </si>
  <si>
    <t>kährik</t>
  </si>
  <si>
    <t>http://www.elus.ee/imetajad/?do=list&amp;chr=N&amp;lang=LAT</t>
  </si>
  <si>
    <t xml:space="preserve"> https://www.riigiteataja.ee/akt/129052013051?leiaKehtiv</t>
  </si>
  <si>
    <t>pelts sold under this name, reference is hunting act</t>
  </si>
  <si>
    <t xml:space="preserve">kährikkoer </t>
  </si>
  <si>
    <t>ondatra</t>
  </si>
  <si>
    <t>http://www.elus.ee/imetajad/?do=list&amp;chr=O&amp;lang=LAT</t>
  </si>
  <si>
    <t>piisamrott</t>
  </si>
  <si>
    <t>ogapõskne vähk</t>
  </si>
  <si>
    <t>Live specimens illegal to be sold since 2004 (meat sold under this name)</t>
  </si>
  <si>
    <t>eesti keelse nimeta vähk</t>
  </si>
  <si>
    <t>It would be interesting if this estonian name would be presented  in estonian is written that this is a crayfish (vähk) without name in Estonian  nobody has given Estonian name to this organism</t>
  </si>
  <si>
    <t>valgepõsk händpart</t>
  </si>
  <si>
    <t>signaalvähk</t>
  </si>
  <si>
    <t>kaugida unimudil</t>
  </si>
  <si>
    <t>https://elurikkus.ut.ee/kirjeldus.php?lang=est&amp;id=87139</t>
  </si>
  <si>
    <t>punane soovähk</t>
  </si>
  <si>
    <t>marmorvähk</t>
  </si>
  <si>
    <t>http://foorum.akvarist.ee/viewtopic.php?t=14910</t>
  </si>
  <si>
    <t>traded in aquarium community, reference to the main forum</t>
  </si>
  <si>
    <t xml:space="preserve">harilik pesukaru </t>
  </si>
  <si>
    <t>http://www.elus.ee/imetajad/?do=list&amp;chr=P&amp;lang=LAT</t>
  </si>
  <si>
    <t xml:space="preserve"> usually as shortened version "pesukaru"</t>
  </si>
  <si>
    <t>pesukaru</t>
  </si>
  <si>
    <t>tava-pesukaru</t>
  </si>
  <si>
    <t>ebarasboora</t>
  </si>
  <si>
    <t>hallorav</t>
  </si>
  <si>
    <t>http://www.elus.ee/imetajad/?do=list&amp;chr=S&amp;lang=LAT</t>
  </si>
  <si>
    <t>rebasorav</t>
  </si>
  <si>
    <t>siberi vöötorav (burundukk)</t>
  </si>
  <si>
    <t>http://www.elus.ee/imetajad/?do=list&amp;chr=T&amp;lang=LAT</t>
  </si>
  <si>
    <t>Was sold in pet shops under this name;  usually as shortened version "vöötorav"</t>
  </si>
  <si>
    <t>pühaiibis</t>
  </si>
  <si>
    <t>punakõrv-ilukilpkonn</t>
  </si>
  <si>
    <t>http://pisi.ee/viewtopic.php?f=30&amp;t=7869</t>
  </si>
  <si>
    <t xml:space="preserve">aasia vapsik </t>
  </si>
  <si>
    <t>aasia herilane</t>
  </si>
  <si>
    <t>vesi-kõlupea</t>
  </si>
  <si>
    <t>http://taimenimed.ut.ee/cgi-bin/taimenimed.cgi?query=alternanthera&amp;lang=ld</t>
  </si>
  <si>
    <t>siidaskleepias</t>
  </si>
  <si>
    <t>http://taimenimed.ut.ee/cgi-bin/taimenimed.cgi?query=Asclepias+syriaca&amp;lang=ld</t>
  </si>
  <si>
    <t>http://maakodu.delfi.ee/news/maakodu/aed/hiline-oitseja-ja-liblikate-lemmik?id=65524942</t>
  </si>
  <si>
    <t>soolak-puisaster</t>
  </si>
  <si>
    <t>http://taimenimed.ut.ee/cgi-bin/taimenimed.cgi?query=Baccharis+halimifolia&amp;lang=ld</t>
  </si>
  <si>
    <t>karoliina näkijuus</t>
  </si>
  <si>
    <t>http://taimenimed.ut.ee/cgi-bin/taimenimed.cgi?query=Cabomba+caroliniana&amp;lang=ld</t>
  </si>
  <si>
    <t>harilik vesihüatsint</t>
  </si>
  <si>
    <t>http://taimenimed.ut.ee/cgi-bin/taimenimed.cgi?query=Eichhornia+crassipes&amp;lang=ld</t>
  </si>
  <si>
    <t>http://www.hansaplant.ee/?op=body&amp;id=5&amp;art=1555</t>
  </si>
  <si>
    <t>väike vesikatk</t>
  </si>
  <si>
    <t>http://taimenimed.ut.ee/cgi-bin/taimenimed.cgi?query=Elodea+nuttallii+&amp;lang=ld</t>
  </si>
  <si>
    <t>Living specimens incl seeds illegal to be sold since 2004</t>
  </si>
  <si>
    <t>tšiili gunnera</t>
  </si>
  <si>
    <t>http://taimenimed.ut.ee/cgi-bin/taimenimed.cgi?query=Gunnera+tinctoria&amp;lang=ld</t>
  </si>
  <si>
    <t>https://seemnemaailm.ee/index.php?lang=ee&amp;GID=9494</t>
  </si>
  <si>
    <t>hiid-karuputk</t>
  </si>
  <si>
    <t>http://taimenimed.ut.ee/cgi-bin/taimenimed.cgi?query=Heracleum+mantegazzianum&amp;lang=ld</t>
  </si>
  <si>
    <t>pärsia karuputk</t>
  </si>
  <si>
    <t>http://taimenimed.ut.ee/cgi-bin/taimenimed.cgi?query=heracleum+per&amp;lang=ld</t>
  </si>
  <si>
    <t>Sosnovski karuputk</t>
  </si>
  <si>
    <t>http://taimenimed.ut.ee/cgi-bin/taimenimed.cgi?query=heracleum+sos&amp;lang=ld</t>
  </si>
  <si>
    <t>tulik-vesipaunikas</t>
  </si>
  <si>
    <t>http://taimenimed.ut.ee/cgi-bin/taimenimed.cgi?query=hydrocotyle+ran&amp;lang=ld</t>
  </si>
  <si>
    <t>verev lemmalts</t>
  </si>
  <si>
    <t>http://taimenimed.ut.ee/cgi-bin/taimenimed.cgi?query=Impatiens+glandulifera&amp;lang=ld</t>
  </si>
  <si>
    <t>https://www.loitsukeller.ee/impatiens-verev-lemmalts</t>
  </si>
  <si>
    <t xml:space="preserve">verev lemmmalts </t>
  </si>
  <si>
    <t>kähar näkikatk</t>
  </si>
  <si>
    <t>http://taimenimed.ut.ee/cgi-bin/taimenimed.cgi?query=Lagarosiphon+major&amp;lang=ld</t>
  </si>
  <si>
    <t>suureõieline ludviigia</t>
  </si>
  <si>
    <t>http://taimenimed.ut.ee/cgi-bin/taimenimed.cgi?query=ludwigia+gra&amp;lang=ld</t>
  </si>
  <si>
    <t>vaipludviigia</t>
  </si>
  <si>
    <t>http://taimenimed.ut.ee/cgi-bin/taimenimed.cgi?query=ludwigia+pep&amp;lang=ld</t>
  </si>
  <si>
    <t>ameerika kevadvõhk</t>
  </si>
  <si>
    <t>http://taimenimed.ut.ee/cgi-bin/taimenimed.cgi?query=lysichiton+am&amp;lang=ld</t>
  </si>
  <si>
    <t>aasia karkhein</t>
  </si>
  <si>
    <t>http://taimenimed.ut.ee/cgi-bin/taimenimed.cgi?query=Microstegium+vimineum&amp;lang=ld</t>
  </si>
  <si>
    <t>brasiilia vesikuusk</t>
  </si>
  <si>
    <t>http://taimenimed.ut.ee/cgi-bin/taimenimed.cgi?query=Myriophyllum+aq&amp;lang=ld</t>
  </si>
  <si>
    <t>erilehine vesikuusk</t>
  </si>
  <si>
    <t>http://taimenimed.ut.ee/cgi-bin/taimenimed.cgi?query=Myriophyllum+heterophyllum&amp;lang=ld</t>
  </si>
  <si>
    <t>prügi-neitsirohi</t>
  </si>
  <si>
    <t>http://taimenimed.ut.ee/cgi-bin/taimenimed.cgi?query=Parthenium+hys&amp;lang=ld</t>
  </si>
  <si>
    <t>harjas hiidhirss</t>
  </si>
  <si>
    <t>http://taimenimed.ut.ee/cgi-bin/taimenimed.cgi?query=Pennisetum+setaceum&amp;lang=ld</t>
  </si>
  <si>
    <t>http://www.kanepiaiand.ee/tooted/suvelilled/harjas-hiidhirss-pennisetu-setaceum</t>
  </si>
  <si>
    <t xml:space="preserve">haakuv kirbutatar </t>
  </si>
  <si>
    <t>http://taimenimed.ut.ee/cgi-bin/taimenimed.cgi?query=Persicaria+perfoliata&amp;lang=ld</t>
  </si>
  <si>
    <t>haakuv kirburohi</t>
  </si>
  <si>
    <t>hõlmine pueraaria</t>
  </si>
  <si>
    <t>http://taimenimed.ut.ee/cgi-bin/taimenimed.cgi?query=pueraria+mo&amp;lang=ld</t>
  </si>
  <si>
    <t xml:space="preserve">afrikanhanhi </t>
  </si>
  <si>
    <t>http://vieraslajit.fi/lajit/MX.26317/show  (Heinzel et al 1974. Lintukäsikirja, Tammi)  https://avibase.bsc-eoc.org/species.jsp?avibaseid=DA2F24E310CF72A6</t>
  </si>
  <si>
    <t>niilinhanhi</t>
  </si>
  <si>
    <t>oliiviselkäorava</t>
  </si>
  <si>
    <t>http://vieraslajit.fi/lajit/MX.47862/show</t>
  </si>
  <si>
    <t>intianvaris</t>
  </si>
  <si>
    <t>http://vieraslajit.fi/lajit/MX.37144/show</t>
  </si>
  <si>
    <t xml:space="preserve"> pikkumungo</t>
  </si>
  <si>
    <t>http://vieraslajit.fi/lajit/MX.47123/show</t>
  </si>
  <si>
    <t>villasaksirapu</t>
  </si>
  <si>
    <t xml:space="preserve">intianpikkumangusti </t>
  </si>
  <si>
    <t xml:space="preserve">härkäsammakko </t>
  </si>
  <si>
    <t>http://vieraslajit.fi/lajit/MX.201007/show</t>
  </si>
  <si>
    <t xml:space="preserve"> amerikanhärkäsammakko</t>
  </si>
  <si>
    <t>kiinanmuntjakki</t>
  </si>
  <si>
    <t>http://vieraslajit.fi/lajit/MX.47500/show</t>
  </si>
  <si>
    <t>http://vieraslajit.fi/lajit/MX.50336/show  https://fi.wikipedia.org/wiki/Nutria</t>
  </si>
  <si>
    <t xml:space="preserve"> punanenäkarhu</t>
  </si>
  <si>
    <t>http://vieraslajit.fi/lajit/MX.47322/show  https://fi.wikipedia.org/wiki/Koatit</t>
  </si>
  <si>
    <t>rämemajava</t>
  </si>
  <si>
    <t>supikoira</t>
  </si>
  <si>
    <t>http://vieraslajit.fi/lajit/MX.46564/show</t>
  </si>
  <si>
    <t>finnraccoon; http://www.turkistieto.fi/Fur_Animals</t>
  </si>
  <si>
    <t>piisami</t>
  </si>
  <si>
    <t>http://vieraslajit.fi/lajit/MX.48537/show</t>
  </si>
  <si>
    <t>amerikankääpiörapu</t>
  </si>
  <si>
    <t>http://vieraslajit.fi/lajit/MX.53032/show</t>
  </si>
  <si>
    <t>viriilirapu</t>
  </si>
  <si>
    <t>http://vieraslajit.fi/lajit/MX.254215/show</t>
  </si>
  <si>
    <t>kuparisorsa</t>
  </si>
  <si>
    <t>http://vieraslajit.fi/lajit/MX.26447/show</t>
  </si>
  <si>
    <t>täplärapu</t>
  </si>
  <si>
    <t>http://vieraslajit.fi/lajit/MX.53031/show</t>
  </si>
  <si>
    <t>https://yle.fi/uutiset/18-10723</t>
  </si>
  <si>
    <t>rohmutokko</t>
  </si>
  <si>
    <t>http://vieraslajit.fi/lajit/MX.53003/show  Froese R. &amp; Pauly D. (eds) (2017). FishBase (version Feb 2017). In: Roskov Y., Abucay L., Orrell T., Nicolson D., Bailly N., Kirk P.M., Bourgoin T., DeWalt R.E., Decock W., De Wever A., Nieukerken E. van, Zarucchi J., Penev L., eds. (2017). Species 2000 &amp; ITIS Catalogue of Life, 30th June 2017. Digital resource at www.catalogueoflife.org/col. Species 2000: Naturalis, Leiden, the Netherlands. ISSN 2405-8858.</t>
  </si>
  <si>
    <t>punarapu</t>
  </si>
  <si>
    <t>http://vieraslajit.fi/lajit/MX.53035/show</t>
  </si>
  <si>
    <t>marmorirapu</t>
  </si>
  <si>
    <t>http://vieraslajit.fi/lajit/MX.289316/show</t>
  </si>
  <si>
    <t xml:space="preserve">supi </t>
  </si>
  <si>
    <t>http://vieraslajit.fi/lajit/MX.47329/show</t>
  </si>
  <si>
    <t>pesukarhu</t>
  </si>
  <si>
    <t>saharasbora</t>
  </si>
  <si>
    <t>http://vieraslajit.fi/lajit/MX.206841/show  Froese R. &amp; Pauly D. (eds) (2017). FishBase (version Feb 2017). In: Roskov Y., Abucay L., Orrell T., Nicolson D., Bailly N., Kirk P.M., Bourgoin T., DeWalt R.E., Decock W., De Wever A., Nieukerken E. van, Zarucchi J., Penev L., eds. (2017). Species 2000 &amp; ITIS Catalogue of Life, 30th June 2017. Digital resource at www.catalogueoflife.org/col. Species 2000: Naturalis, Leiden, the Netherlands. ISSN 2405-8858.</t>
  </si>
  <si>
    <t>harmaaorava</t>
  </si>
  <si>
    <t>http://vieraslajit.fi/lajit/MX.48069/show</t>
  </si>
  <si>
    <t>iso-orava</t>
  </si>
  <si>
    <t>http://vieraslajit.fi/lajit/MX.48080/show</t>
  </si>
  <si>
    <t>siperianmaaorava</t>
  </si>
  <si>
    <t>http://vieraslajit.fi/lajit/MX.48169/show</t>
  </si>
  <si>
    <t>pyhäiibis</t>
  </si>
  <si>
    <t>http://vieraslajit.fi/lajit/MX.26199/show</t>
  </si>
  <si>
    <t>punakorvakilpikonna</t>
  </si>
  <si>
    <t>http://vieraslajit.fi/lajit/MX.201053/show</t>
  </si>
  <si>
    <t>aasianherhiläinen</t>
  </si>
  <si>
    <t>http://vieraslajit.fi/lajit/MX.254235/show</t>
  </si>
  <si>
    <t>vesikaijalehti</t>
  </si>
  <si>
    <t xml:space="preserve">http://vieraslajit.fi/lajit/MX.4971303/show </t>
  </si>
  <si>
    <t>mesisilkkiyrtti</t>
  </si>
  <si>
    <t xml:space="preserve">http://vieraslajit.fi/lajit/MX.4971297/show   </t>
  </si>
  <si>
    <t>pilvisutilatva</t>
  </si>
  <si>
    <t>http://vieraslajit.fi/lajit/MX.254316/show</t>
  </si>
  <si>
    <t>karkeaviuhkalehti</t>
  </si>
  <si>
    <t>http://vieraslajit.fi/lajit/MX.254326/show</t>
  </si>
  <si>
    <t>kellusvesihyasintti</t>
  </si>
  <si>
    <t>http://vieraslajit.fi/lajit/MX.254329/show</t>
  </si>
  <si>
    <t>kiehkuravesirutto</t>
  </si>
  <si>
    <t>http://vieraslajit.fi/lajit/MX.52867/show</t>
  </si>
  <si>
    <t>http://www.uusiakvaario.fi/tuote/30024</t>
  </si>
  <si>
    <t>värigunnera</t>
  </si>
  <si>
    <t xml:space="preserve">http://vieraslajit.fi/lajit/MX.4971300/show  </t>
  </si>
  <si>
    <t>kaukasianjättiputki</t>
  </si>
  <si>
    <t>http://vieraslajit.fi/lajit/MX.39254/show</t>
  </si>
  <si>
    <t>persianjättiputki</t>
  </si>
  <si>
    <t>http://vieraslajit.fi/lajit/MX.39253/show</t>
  </si>
  <si>
    <t>armenianjättiputki</t>
  </si>
  <si>
    <t>http://vieraslajit.fi/lajit/MX.42910/show</t>
  </si>
  <si>
    <t xml:space="preserve">sumasammakonputki </t>
  </si>
  <si>
    <t>http://vieraslajit.fi/lajit/MX.254330/show  https://vanha.laji.fi/taksonomia/MX.254330?locale=fi#show</t>
  </si>
  <si>
    <t>http://www.akvaariokeskus.com/ab2005/kasvit/kasvit-h.htm  http://www.kolumbus.fi/sarakontu/kalat/kasvinimet.html</t>
  </si>
  <si>
    <t xml:space="preserve">leinikinputki </t>
  </si>
  <si>
    <t>jättipalsami</t>
  </si>
  <si>
    <t>http://vieraslajit.fi/lajit/MX.39158/show</t>
  </si>
  <si>
    <t>afrikanvesihäntä</t>
  </si>
  <si>
    <t>http://vieraslajit.fi/lajit/MX.254332/show</t>
  </si>
  <si>
    <t>lauttarusolehti</t>
  </si>
  <si>
    <t>http://vieraslajit.fi/lajit/MX.254334/show</t>
  </si>
  <si>
    <t>loikorusolehti</t>
  </si>
  <si>
    <t>http://vieraslajit.fi/lajit/MX.254335/show</t>
  </si>
  <si>
    <t>keltamajavankaali</t>
  </si>
  <si>
    <t>http://vieraslajit.fi/lajit/MX.41389/show</t>
  </si>
  <si>
    <t>peittolapaheinä</t>
  </si>
  <si>
    <t xml:space="preserve">http://vieraslajit.fi/lajit/MX.4971299/show   </t>
  </si>
  <si>
    <t>isoärviä</t>
  </si>
  <si>
    <t>http://vieraslajit.fi/lajit/MX.209389/show</t>
  </si>
  <si>
    <t>kampaärviä</t>
  </si>
  <si>
    <t>http://vieraslajit.fi/lajit/MX.4971301/show</t>
  </si>
  <si>
    <t>piinahelmikki</t>
  </si>
  <si>
    <t>http://vieraslajit.fi/lajit/MX.254318/show</t>
  </si>
  <si>
    <t>arabiansulkahirssi</t>
  </si>
  <si>
    <t xml:space="preserve">http://vieraslajit.fi/lajit/MX.4971293/show </t>
  </si>
  <si>
    <t>raastotatar</t>
  </si>
  <si>
    <t>http://vieraslajit.fi/lajit/MX.254322/show</t>
  </si>
  <si>
    <t xml:space="preserve"> kudzupapu</t>
  </si>
  <si>
    <t>http://vieraslajit.fi/lajit/MX.254320/show</t>
  </si>
  <si>
    <t>Ouette d'Égypte</t>
  </si>
  <si>
    <t>http://www.oncfs.gouv.fr/IMG/file/oiseaux/autres-especes/FS296_fouque_ouette_egypte_france.pdf</t>
  </si>
  <si>
    <t>Écureuil à ventre rouge</t>
  </si>
  <si>
    <t>http://biodiversite.wallonie.be/fr/rechercher-une-espece.html?IDC=130</t>
  </si>
  <si>
    <t>https://fr.vikidia.org/wiki/%C3%89cureuil_%C3%A0_ventre_rouge</t>
  </si>
  <si>
    <t>Écureuil de Pallas</t>
  </si>
  <si>
    <t>http://www.paca.developpement-durable.gouv.fr/l-ecureuil-de-pallas-callosciurus-erythraeus-a7498.html</t>
  </si>
  <si>
    <t>Corbeau d'Inde</t>
  </si>
  <si>
    <t>http://www.digimages.info/corfam/corfam.htm</t>
  </si>
  <si>
    <t>Corbeau familier</t>
  </si>
  <si>
    <t>http://www.oiseaux.net/oiseaux/corbeau.familier.html</t>
  </si>
  <si>
    <t>Corneille d'Inde</t>
  </si>
  <si>
    <t>Crabe chinois</t>
  </si>
  <si>
    <t>http://www.gt-ibma.eu/espece/eriocheir-sinensis/</t>
  </si>
  <si>
    <t>Crabe chinois à mitaines</t>
  </si>
  <si>
    <t>Crabe poilu de Shanghai</t>
  </si>
  <si>
    <t>https://inpn.mnhn.fr/espece/cd_nom/18515</t>
  </si>
  <si>
    <t>Mangouste de Java</t>
  </si>
  <si>
    <t>http://www.oncfs.gouv.fr/La-lutte-contre-les-especes-exotiques-envahissantes-ru152/Leradication-sur-les-ilots-ar625</t>
  </si>
  <si>
    <t>Grenouille-taureau</t>
  </si>
  <si>
    <t>Muntjac de Chine</t>
  </si>
  <si>
    <t>https://inpn.mnhn.fr/espece/cd_nom/61043</t>
  </si>
  <si>
    <t>Ragondin</t>
  </si>
  <si>
    <t>https://inpn.mnhn.fr/espece/cd_nom/61667</t>
  </si>
  <si>
    <t>Coachi</t>
  </si>
  <si>
    <t>https://inpn.mnhn.fr/espece/cd_nom/443630</t>
  </si>
  <si>
    <t>Coati brun</t>
  </si>
  <si>
    <t>Coati roux</t>
  </si>
  <si>
    <t>https://inpn.mnhn.fr/espece/cd_nom/443629</t>
  </si>
  <si>
    <t>Couasi (Guyane Française)</t>
  </si>
  <si>
    <t>https://inpn.mnhn.fr/espece/cd_nom/443634</t>
  </si>
  <si>
    <t>Kouachi (Guyane Française)</t>
  </si>
  <si>
    <t>https://inpn.mnhn.fr/espece/cd_nom/443636</t>
  </si>
  <si>
    <t>Kwasi kaanu (Guyane Française)</t>
  </si>
  <si>
    <t>https://inpn.mnhn.fr/espece/cd_nom/443635</t>
  </si>
  <si>
    <t>Kwasi kwasi (Guyane Française)</t>
  </si>
  <si>
    <t>https://inpn.mnhn.fr/espece/cd_nom/443632</t>
  </si>
  <si>
    <t>Quati (Guyane Française)</t>
  </si>
  <si>
    <t>https://inpn.mnhn.fr/espece/cd_nom/443631</t>
  </si>
  <si>
    <t>Quatimundé (Guyane Française)</t>
  </si>
  <si>
    <t>Siyeu (Guyane Française)</t>
  </si>
  <si>
    <t>https://inpn.mnhn.fr/espece/cd_nom/443633</t>
  </si>
  <si>
    <t>Chien viverrin</t>
  </si>
  <si>
    <t>https://inpn.mnhn.fr/espece/cd_nom/60582</t>
  </si>
  <si>
    <t>https://fr.aliexpress.com/w/wholesale-raccoon-dog-fur.html</t>
  </si>
  <si>
    <t>Rat musqué</t>
  </si>
  <si>
    <t>https://inpn.mnhn.fr/espece/cd_nom/61448</t>
  </si>
  <si>
    <t>https://fr.aliexpress.com/wholesale?catId=0&amp;initiative_id=SB_20171012073139&amp;SearchText=Rat+musqu%C3%A9</t>
  </si>
  <si>
    <t>Écrevisse américaine</t>
  </si>
  <si>
    <t>http://www.gt-ibma.eu/espece/orconectes-limosus/</t>
  </si>
  <si>
    <t>https://www.mapoissonniere.fr/grenouilles-et-ecrevisses/23-ecrevisse-le-lot-de-1-kg-astacus-leptodactylus.html</t>
  </si>
  <si>
    <t>Écrevisse à pinces bleues</t>
  </si>
  <si>
    <t>http://www.gt-ibma.eu/espece/orconectes-virilis/</t>
  </si>
  <si>
    <t>Érismature rousse</t>
  </si>
  <si>
    <t>https://inpn.mnhn.fr/espece/cd_nom/2823</t>
  </si>
  <si>
    <t xml:space="preserve">Écrevisse de Californie </t>
  </si>
  <si>
    <t>http://www.gt-ibma.eu/espece/pacifastacus-leniusculus/</t>
  </si>
  <si>
    <t>https://www.expertfrais.fr/120-ecrevisse-grele-2040-colis-3-kgs.html</t>
  </si>
  <si>
    <t xml:space="preserve">Écrevisse du Pacifique </t>
  </si>
  <si>
    <t>https://inpn.mnhn.fr/espece/cd_nom/162668</t>
  </si>
  <si>
    <t>https://www.aquachange.fr/Boutique/47-ecrevisses</t>
  </si>
  <si>
    <t xml:space="preserve">Écrevisse signal </t>
  </si>
  <si>
    <t>https://inpn.mnhn.fr/espece/cd_nom/162669</t>
  </si>
  <si>
    <t xml:space="preserve">no common name  </t>
  </si>
  <si>
    <t xml:space="preserve">Écrevisse de Louisiane </t>
  </si>
  <si>
    <t>http://www.gt-ibma.eu/espece/procambarus-clarkii/</t>
  </si>
  <si>
    <t xml:space="preserve">Écrevisse rouge de Louisiane </t>
  </si>
  <si>
    <t>http://www.picard.fr/produits/ecrevisses-de-louisiane-cuites-decortiquees-000000000000048335.html</t>
  </si>
  <si>
    <t>Écrevisse rouge des marais </t>
  </si>
  <si>
    <t>https://inpn.mnhn.fr/espece/cd_nom/162670</t>
  </si>
  <si>
    <t>Écrevisse marbrée</t>
  </si>
  <si>
    <t>http://www.gt-ibma.eu/espece/procambarus-cf-fallax/</t>
  </si>
  <si>
    <t>Racoon (Guadeloupe)</t>
  </si>
  <si>
    <t>https://inpn.mnhn.fr/espece/cd_nom/60822</t>
  </si>
  <si>
    <t>Raton laveur</t>
  </si>
  <si>
    <t>Goujon asiatique</t>
  </si>
  <si>
    <t>https://www.ird.fr/la-mediatheque/fiches-d-actualite-scientifique/486-le-goujon-asiatique-nouvelle-terreur-des-rivieres</t>
  </si>
  <si>
    <t>Pseudorasbora</t>
  </si>
  <si>
    <t>http://www.gt-ibma.eu/espece/pseudorasbora-parva/</t>
  </si>
  <si>
    <t>https://www.aquaportail.com/fiche-poisson-2666-pseudorasbora-parva.html</t>
  </si>
  <si>
    <t>Écureuil gris de Caroline</t>
  </si>
  <si>
    <t>https://inpn.mnhn.fr/docs/inventaires/annexeg.pdf</t>
  </si>
  <si>
    <t>Écureuil gris </t>
  </si>
  <si>
    <t>http://www.vivastreet.com/animaux-donne-vend-chien-chat/fr/q/ecureuil</t>
  </si>
  <si>
    <t>L'écureuil-renard</t>
  </si>
  <si>
    <t>Écureuil de Corée</t>
  </si>
  <si>
    <t>https://inpn.mnhn.fr/espece/cd_nom/61204</t>
  </si>
  <si>
    <t>Écureuil japonais</t>
  </si>
  <si>
    <t>http://ecureuils.mnhn.fr/accueil/des-introductions-a-venir/vendus-sur-internet</t>
  </si>
  <si>
    <t>Rat de Corée</t>
  </si>
  <si>
    <t>Tamia de Sibérie</t>
  </si>
  <si>
    <t>Ibis sacré</t>
  </si>
  <si>
    <t>http://www.gt-ibma.eu/espece/threskiornis-aethiopicus/</t>
  </si>
  <si>
    <t>Tortue de Floride</t>
  </si>
  <si>
    <t>https://inpn.mnhn.fr/espece/cd_nom/77424</t>
  </si>
  <si>
    <t>Trachémyde écrite</t>
  </si>
  <si>
    <t>http://www.bienpublic.com/actualite/2017/07/26/le-commerce-de-la-trachemyde-ecrite-est-desormais-interdit</t>
  </si>
  <si>
    <t> Le Frelon asiatique</t>
  </si>
  <si>
    <t>https://inpn.mnhn.fr/fichesEspece/Vespa_velutina_en.html</t>
  </si>
  <si>
    <t>Alligatorweed</t>
  </si>
  <si>
    <t>https://inpn.mnhn.fr/espece/cd_nom/81831</t>
  </si>
  <si>
    <t>Alternanthère</t>
  </si>
  <si>
    <t>http://www.gt-ibma.eu/espece/alternanthera-philoxeroides/</t>
  </si>
  <si>
    <t>http://lesserresaquafolia.com/wp-content/uploads/2013/08/HYGROPHILA-SCARLET_5X7.jpg</t>
  </si>
  <si>
    <t>Herbe à Alligator</t>
  </si>
  <si>
    <t>https://fr.aliexpress.com/store/product/Alternanthera-Philoxeroides-Seeds-600pcs-Perennial-Herb-Alligator-Weed-Forage-Seeds-Adaptability-Emergent-Aquatic-Plant-Seeds/521964_32370185752.html</t>
  </si>
  <si>
    <t>Asclépiade de Syrie</t>
  </si>
  <si>
    <t>Info Flora (2017). The National Data and Information Center of Swiss Flora. https://www.infoflora.ch/en/flora/, Accessed 12.07.2017.</t>
  </si>
  <si>
    <t>https://www.promessedefleurs.com/vivaces/vivaces-par-variete/asclepias/asclepiade-asclepias-syriaca-p-4033.html</t>
  </si>
  <si>
    <t>Herbe à la ouate</t>
  </si>
  <si>
    <t>http://www.naturabuy.fr/Asclepias-Syriaca-Herbe-Perruches-Herbe-ouate-120-Graines-Rares-item-4270634.html</t>
  </si>
  <si>
    <t>Baccharis à feuilles d’arroche</t>
  </si>
  <si>
    <t>http://www.tela-botanica.org/bdtfx-nn-9062-synthese</t>
  </si>
  <si>
    <t>https://jardinage.ooreka.fr/plante/voir/1545/baccharis</t>
  </si>
  <si>
    <t>Séneçon en arbre</t>
  </si>
  <si>
    <t>http://www.cbnbrest.fr/site/pdf/Baccharis_halimifolia.pdf</t>
  </si>
  <si>
    <t>https://www.plantes-et-nature.fr/35039-baccharis-halimifolia-senecon-en-arbre.html</t>
  </si>
  <si>
    <t>Cabomba de Caroline</t>
  </si>
  <si>
    <t>http://www.fcbn.fr/sites/fcbn.fr/files/ressource_telechargeable/fiche_cabomba_caroliniana_v2.pdf</t>
  </si>
  <si>
    <t>https://www.aquaportail.com/fiche-plante-120-cabomba-caroliniana.html</t>
  </si>
  <si>
    <t>Éventail de Caroline</t>
  </si>
  <si>
    <t>https://www.hornbach.lu/shop/Eventail-de-Caroline/8339195/article.html</t>
  </si>
  <si>
    <t>Jacinthe d’eau</t>
  </si>
  <si>
    <t>http://www.fcbn.fr/actualit%C3%A9/publication-des-la-liste-des-especes-exotiques-envahissantes-pour-lunion-europeenne</t>
  </si>
  <si>
    <t>http://www.le-jardin-nelumbo.com/index.php/component/virtuemart/les-flottantes/eichhornia-crassipes-jacinthe-d-eau-detail?Itemid=0</t>
  </si>
  <si>
    <t>élodée de Nuttall</t>
  </si>
  <si>
    <t>http://flore-chaumont-vexin-thelle.fr/fr/plantes-d-eau/592-elodee-de-nuttall-elodea-nuttallii-607.html</t>
  </si>
  <si>
    <t>élodée à feuilles étroites</t>
  </si>
  <si>
    <t>https://aquatiquedelamoine.com/12-vente-de-vegetaux</t>
  </si>
  <si>
    <t>Rhubarbe géante du Chili</t>
  </si>
  <si>
    <t>https://www.jardindupicvert.com/vivaces/14925-rhubarbe-geante-du-chili.html</t>
  </si>
  <si>
    <t>Berce de Mantegazzi</t>
  </si>
  <si>
    <t>Berce du Caucase</t>
  </si>
  <si>
    <t>https://jardinage.ooreka.fr/plante/voir/630/berce-du-caucase</t>
  </si>
  <si>
    <t>Berce de Perse</t>
  </si>
  <si>
    <t>Berce de Sosnowsky</t>
  </si>
  <si>
    <t>Hydrocotyle à feuilles de renoncule</t>
  </si>
  <si>
    <t>www.tela-botanica.org/bdtfx-nn-35092-synthese</t>
  </si>
  <si>
    <t>https://www.ebay.fr/sch/i.html?_sop=14&amp;_nkw=hydrocotyle</t>
  </si>
  <si>
    <t>Hydrocotyle fausse- renoncule</t>
  </si>
  <si>
    <t>http://www.gt-ibma.eu/espece/hydrocotyle-ranunculoides/</t>
  </si>
  <si>
    <t>Balsamine de l'Himalaya</t>
  </si>
  <si>
    <t>http://www.tela-botanica.org/bdtfx-nn-35713-synthese</t>
  </si>
  <si>
    <t>http://www.gerbeaud.com/jardin/decouverte/balsamine-himalaya-belle-envahisseuse.php</t>
  </si>
  <si>
    <t>Impatiente glanduleuse</t>
  </si>
  <si>
    <t>https://www.ebay.fr/sch/i.html?_from=R40&amp;_trksid=p2047675.m570.l1313.TR0.TRC0.H0.XImpatiente+glanduleuse.TRS0&amp;_nkw=Impatiente+glanduleuse&amp;_sacat=0</t>
  </si>
  <si>
    <t>Elodée crépue</t>
  </si>
  <si>
    <t>http://www.tela-botanica.org/bdtfx-nn-37411-synthese</t>
  </si>
  <si>
    <t>http://www.florum.fr/Elod%C3%A9e/0/plante-par-nom.html</t>
  </si>
  <si>
    <t>Ludwigie à grandes fleurs</t>
  </si>
  <si>
    <t>www.tela-botanica.org/bdtfx-nn-40134-synthese</t>
  </si>
  <si>
    <t>Jussie</t>
  </si>
  <si>
    <t>http://www.gt-ibma.eu/espece/ludwigia-peploides/</t>
  </si>
  <si>
    <t>Jussie à petites fleurs</t>
  </si>
  <si>
    <t>Jussie rampante</t>
  </si>
  <si>
    <t>http://www.jardipedia.com/plante/fiche/voir/26300/ludwigia-peploides</t>
  </si>
  <si>
    <t>Arum bananier</t>
  </si>
  <si>
    <t>http://www.gt-ibma.eu/espece/lysichiton-americanus/</t>
  </si>
  <si>
    <t>http://www.jeunes-plants.fr/index.php?q=Arum+bananier&amp;zone_search=1&amp;advsearch=1</t>
  </si>
  <si>
    <t>Faux Arum jaune</t>
  </si>
  <si>
    <t>Lysichite jaune</t>
  </si>
  <si>
    <t>http://www.jeunes-plants.fr/1767-jeunes-plants-a-la-vente-acheter-arum-bananier.html</t>
  </si>
  <si>
    <t>Lysichiton américain</t>
  </si>
  <si>
    <t>http://site.plantes-web.fr/lumen/0/boutique/48890/lysichiton_americanus.htm#.WeCBoFtSxEY</t>
  </si>
  <si>
    <t>Sphaigne des marais jaune</t>
  </si>
  <si>
    <t>http://www.gt-ibma.eu/espece/microstegium-vimineum/</t>
  </si>
  <si>
    <t>Myriophylle aquatique</t>
  </si>
  <si>
    <t>www.tela-botanica.org/bdtfx-nn-43401-synthese</t>
  </si>
  <si>
    <t>http://lesserresaquafolia.com/wp-content/uploads/2013/08/MYRIOPHILLUM-AQUATICUM_5X7.jpg</t>
  </si>
  <si>
    <t>Myriophylle du Brésil</t>
  </si>
  <si>
    <t>http://www.lapepiniereaquatique.net/achat-myriophyllum-aquaticum-50838.html</t>
  </si>
  <si>
    <t>Myriophylle hétérophylle</t>
  </si>
  <si>
    <t>http://www.gt-ibma.eu/espece/myriophyllum-heterophyllum/</t>
  </si>
  <si>
    <t>Camomie (La Réunion)</t>
  </si>
  <si>
    <t>https://inpn.mnhn.fr/espece/cd_nom/446978</t>
  </si>
  <si>
    <t>Camomille balais (La Réunion)</t>
  </si>
  <si>
    <t>Camomille z'oiseaux (La Réunion)</t>
  </si>
  <si>
    <t>Grande camomille</t>
  </si>
  <si>
    <t>Herbe blanche (La Réunion)</t>
  </si>
  <si>
    <t>Herbe aux ecouvillons Rouge</t>
  </si>
  <si>
    <t>http://www.tela-botanica.org/bdtfx-nn-84775-synthese</t>
  </si>
  <si>
    <t>https://www.mesarbustes.fr/pennisetum-messiacum-red-bunny-tail-s-herbe-aux-ecouvillons-rouge.html</t>
  </si>
  <si>
    <t xml:space="preserve">Pennisetum soyeux pourpre </t>
  </si>
  <si>
    <t>http://nature.jardin.free.fr/2013/pennisetum-setaceum.html</t>
  </si>
  <si>
    <t>https://www.promessedefleurs.com/annuelles/fleurs-annuelles-en-minimottes/annuelles-de-a-a-z/pennisetum-setaceum-rubrum-herbe-aux-ecouvillons-pourpres.html</t>
  </si>
  <si>
    <t>Renouée perfoliée</t>
  </si>
  <si>
    <t>http://www.codeplantesenvahissantes.fr/plantes-concernees/liste-de-consensus/detail/renouee-perfoliee/</t>
  </si>
  <si>
    <t>Vigne japonaise</t>
  </si>
  <si>
    <t>https://inpn.mnhn.fr/espece/cd_nom/532918?nbSource=0&amp;nbJDD=0&amp;geoportailKey=77f0nsqg5vh4fap6kejhctnp</t>
  </si>
  <si>
    <t>Nilgans</t>
  </si>
  <si>
    <t>www.neobiota-aliens.at</t>
  </si>
  <si>
    <t>Nil-Gans</t>
  </si>
  <si>
    <t>Pallashörnchen</t>
  </si>
  <si>
    <t>Pallas-Schönhörnchen</t>
  </si>
  <si>
    <t>Nehring, S., 2017. Die invasiven gebietsfremden Arten der ersten Unionsliste der EU-Verordnung Nr. 1143/2014. http://www.bfn.de/fileadmin/BfN/service/Dokumente/skripten/Skript438.pdf, 13.07.2017</t>
  </si>
  <si>
    <t>https://www.dhd24.com/archiv/2014/39/5320/1/Tiermarkt/89323/Jungtiere/80485398/Paerchen-Pallas-Schoenhoernchen.html</t>
  </si>
  <si>
    <t>Glanzkrähe</t>
  </si>
  <si>
    <t>Indischer Hausrabe</t>
  </si>
  <si>
    <t>not much in use</t>
  </si>
  <si>
    <t>Chinesische Wollhandkrabbe</t>
  </si>
  <si>
    <t>https://wollhandkrabben-shop.de/</t>
  </si>
  <si>
    <t>Wollhandkrabbe</t>
  </si>
  <si>
    <t>Kleiner Mungo</t>
  </si>
  <si>
    <t>Amerikanischer Ochsenfrosch</t>
  </si>
  <si>
    <t>https://www.ebay-kleinanzeigen.de/s-haustiere/fr%C3%B6sche/k0c130</t>
  </si>
  <si>
    <t>Chinesischer Muntjak</t>
  </si>
  <si>
    <t>https://www.quoka.de/tiermarkt/muntjak/sc_48.html</t>
  </si>
  <si>
    <t>https://www.quoka.de/qpi/tiermarkt/kleintiere/c5150a185647115/nutrias-verkaufen.html</t>
  </si>
  <si>
    <t>Roter Nasenbär</t>
  </si>
  <si>
    <t>Südamerikanischer Nasenbär</t>
  </si>
  <si>
    <t>Marderhund</t>
  </si>
  <si>
    <t>https://www.ebay-kleinanzeigen.de/s-marderhund/k0</t>
  </si>
  <si>
    <t> Bisamratte</t>
  </si>
  <si>
    <t> Kamberkrebs</t>
  </si>
  <si>
    <t>http://www.raeucherfisch-werder.de/frischer-fisch/flusskrebse-in-werder-havel-kaufen.html</t>
  </si>
  <si>
    <t>Viril-Flusskrebs</t>
  </si>
  <si>
    <t>Schwarzkopfruderente</t>
  </si>
  <si>
    <t>Schwarzkopf-Ruderente </t>
  </si>
  <si>
    <t>Gerber, M., Birds-online.ch, 13.07.2017</t>
  </si>
  <si>
    <t>https://www.ebay-kleinanzeigen.de/s-anzeige/schwarzkopfruderente-paerchen-ziergefluegel-zierente-ente/706962977-243-2748</t>
  </si>
  <si>
    <t>Amurgrundel</t>
  </si>
  <si>
    <t xml:space="preserve">Chinesische Schläfergrundel </t>
  </si>
  <si>
    <t>Goloweschka</t>
  </si>
  <si>
    <t>Roter Amerikanischer Sumpfkrebs</t>
  </si>
  <si>
    <t>https://www.ebay-kleinanzeigen.de/s-anzeige/junge-marmorkrebse-abzugeben-3-bis-5cm-guenstig-/710125722-138-4410</t>
  </si>
  <si>
    <t>Waschbär</t>
  </si>
  <si>
    <t>https://www.quoka.de/qpi/tiermarkt/kleintiere/c5150a189552560/waschbaeren-wischi-und-waschi-suchen.html</t>
  </si>
  <si>
    <t>Blaubandbärbling</t>
  </si>
  <si>
    <t>https://www.interaquaristik.de/tiere/zierfische/sonstige-zierfische/blaubandbaerbling-pseudorasbora-parva/a-81045/</t>
  </si>
  <si>
    <t>Blaubandgründling</t>
  </si>
  <si>
    <t>http://www.fishing-king.de/mindestmasse-und-schonzeiten-binnen-in-schleswig-holstein/</t>
  </si>
  <si>
    <t>Keilfleckbarbe</t>
  </si>
  <si>
    <t>https://www.hornbach.de/shop/Keilfleckbarbe/4029359/artikel.html</t>
  </si>
  <si>
    <t>(Chinesisches) Grauhörnchen</t>
  </si>
  <si>
    <t>https://www.deine-tierwelt.de/kleinanzeigen/baumstreifenhoernchen-jungtiere-hamm-nrw-a82920774/</t>
  </si>
  <si>
    <t>https://www.dhd24.com/archiv/2013/23/5320/1/Tiermarkt/89318/Streifenhoernchen-Jungtiere/78520900/Chinesische-Grauhoernchen--Kinder.html</t>
  </si>
  <si>
    <t>Fuchshörnchen</t>
  </si>
  <si>
    <t>Burunduk</t>
  </si>
  <si>
    <t>Sibirisches Streifenhörnchen</t>
  </si>
  <si>
    <t>https://www.deine-tierwelt.de/kleinanzeigen/streifenhoernchen-jungtiere-c89318/</t>
  </si>
  <si>
    <t>Heiliger Ibis</t>
  </si>
  <si>
    <t>Buchstabenschmuckschildkröte</t>
  </si>
  <si>
    <t>https://kleinanzeige.focus.de/tiere/schmuckschildkr%C3%B6ten-kaufen.html</t>
  </si>
  <si>
    <t>Buchstaben-Schmuckschildkröte</t>
  </si>
  <si>
    <t>https://www.schildkroetenwelt.com/schildkroeten/mini-schildkroeten/</t>
  </si>
  <si>
    <t>https://www.dhd24.com/archiv/2011/15/5320/1/Tiermarkt/79471/Wasserschildkroeten/74529440/Cumberland-Schmuckschildkroete.html</t>
  </si>
  <si>
    <t>https://www.ebay-kleinanzeigen.de/s-haustiere/gelbwangenschildkr%C3%B6te/k0c130</t>
  </si>
  <si>
    <t>Nordamerikanische Schmuckschildkröte</t>
  </si>
  <si>
    <t>Asiatische Hornisse</t>
  </si>
  <si>
    <t>Alligatorkraut</t>
  </si>
  <si>
    <t>https://www.ebay.at/sch/i.html?_odkw=ritter&amp;_sop=7&amp;_sac=1&amp;_osacat=181003&amp;_from=R40&amp;_trksid=p2045573.m570.l1313.TR0.TRC0.H0.XAlligatorkraut.TRS0&amp;_nkw=Alligatorkraut&amp;_sacat=181003</t>
  </si>
  <si>
    <t> Indianer-Seidenpflanze</t>
  </si>
  <si>
    <t>https://www.ebay.at/sch/i.html?_odkw=Syrische+Seidenpflanze&amp;_sop=7&amp;_sac=1&amp;_osacat=181003&amp;_from=R40&amp;_trksid=p2045573.m570.l1313.TR0.TRC0.H0.X%C2%A0Indianer-Seidenpflanze.TRS0&amp;_nkw=%C2%A0Indianer-Seidenpflanze&amp;_sacat=181003</t>
  </si>
  <si>
    <t>Gewöhnliche Seidenpflanze</t>
  </si>
  <si>
    <t>https://www.ebay.at/sch/i.html?_odkw=%C2%A0Indianer-Seidenpflanze&amp;_sac=1&amp;_sop=7&amp;_osacat=181003&amp;_from=R40&amp;_trksid=p2045573.m570.l1313.TR0.TRC0.H0.XGew%C3%B6hnliche+Seidenpflanze.TRS0&amp;_nkw=Gew%C3%B6hnliche+Seidenpflanze&amp;_sacat=181003</t>
  </si>
  <si>
    <t>Syrische Seidenpflanze</t>
  </si>
  <si>
    <t>https://www.ebay.at/sch/i.html?_odkw=Alligatorkraut&amp;_sac=1&amp;_sop=7&amp;_osacat=181003&amp;_from=R40&amp;_trksid=p2045573.m570.l1313.TR0.TRC0.H0.XSyrische+Seidenpflanze.TRS0&amp;_nkw=Syrische+Seidenpflanze&amp;_sacat=181003</t>
  </si>
  <si>
    <t>Kreuzstrauch</t>
  </si>
  <si>
    <t>https://www.amazon.de/dp/B016MJSUEU/ref=asc_df_B016MJSUEU46652406/?tag=lionshome-21&amp;creative=22662&amp;creativeASIN=B016MJSUEU&amp;linkCode=df0</t>
  </si>
  <si>
    <t>(Karolina-)Haarnixe</t>
  </si>
  <si>
    <t>https://www.obi.de/sauerstoffpflanzen/haarnixe-im-becher-topf-ca-10-cm-cabomba-carolina/p/3591179</t>
  </si>
  <si>
    <t>Dickstielige Wasserhyazinthe</t>
  </si>
  <si>
    <t>Wasserhyazinthe</t>
  </si>
  <si>
    <t>https://www.amazon.de/Schwimmpflanze-Wasserhyazinthe-Eichhornia-Teichpflanzen-Wasserpflanzen/dp/B005F49OQ2</t>
  </si>
  <si>
    <t>Nuttall-Wasserpest</t>
  </si>
  <si>
    <t>FloraWeb. 2017. http://www.floraweb.de, 13.07.2017</t>
  </si>
  <si>
    <t>Schmalblättrige Wasserpest</t>
  </si>
  <si>
    <t>https://www.interaquaristik.de/aquariumpflanzen-zubehoer/bundpflanzen-toepfe/schmalblaettrige-wasserpest-egeria-najas-bund/a-14559/</t>
  </si>
  <si>
    <t>Mammutblatt</t>
  </si>
  <si>
    <t>https://www.stauden-stade.de/shop-einzelartikel.cfm?id=1212</t>
  </si>
  <si>
    <t>Riesenrhabarber</t>
  </si>
  <si>
    <t>Bärenklau</t>
  </si>
  <si>
    <t>Riesen-Bärenklau</t>
  </si>
  <si>
    <t>http://green-24.de/forum/riesen-baerenklau-herkulesstaude-t101150.html</t>
  </si>
  <si>
    <t>persischer Bärenklau</t>
  </si>
  <si>
    <t>https://gd.eppo.int/taxon/HERPE</t>
  </si>
  <si>
    <t>http://www.luontoportti.com/suomi/de/kukkakasvit/persischer-barenklau</t>
  </si>
  <si>
    <t>Sosnowsky Bärenklau</t>
  </si>
  <si>
    <t>Großer Wassernabel</t>
  </si>
  <si>
    <t>Drüsiges Springkraut</t>
  </si>
  <si>
    <t>http://www.kraeuter-und-duftpflanzen.de/Pflanzen-und-Saatgut/Salbei-Suessholz/S-Einzelsorten/Springkraut-indisch-Saatgut</t>
  </si>
  <si>
    <t>Indisches Springkraut</t>
  </si>
  <si>
    <t>Grosser Lagarosiphon</t>
  </si>
  <si>
    <t>http://megazoo.at/suesswasser-aquaristik/tierportraets/?tx_bhmegahippo_megahippo%5Bact%5D=2&amp;tx_bhmegahippo_megahippo%5Bcid%5D=128&amp;tx_bhmegahippo_megahippo%5BmainCats%5D=2&amp;tx_bhmegahippo_megahippo%5Baction%5D=fake&amp;tx_bhmegahippo_megahippo%5Bcontroller%5D=Hippocampus&amp;cHash=794d60ac3381230b25ba702f008f2f24</t>
  </si>
  <si>
    <t>Krause Wasserpest</t>
  </si>
  <si>
    <t>http://megazoo.at/suesswasser-aquaristik/tierportraets/detail/?tx_bhmegahippo_megahippo%5Blabelid%5D=4061&amp;tx_bhmegahippo_megahippo%5Baction%5D=detail&amp;tx_bhmegahippo_megahippo%5Bcontroller%5D=Hippocampus&amp;cHash=26727794a15a86897ed1f2762be865ef</t>
  </si>
  <si>
    <t>Wechselblatt-Wasserpest</t>
  </si>
  <si>
    <t>Großblütiges Heusenkraut</t>
  </si>
  <si>
    <t>Flutendes Heusenkraut</t>
  </si>
  <si>
    <t>Portulak-Heusenkraut</t>
  </si>
  <si>
    <t>Amerikanischer Stinktierkohl</t>
  </si>
  <si>
    <t>https://www.pflanzmich.de/bdbProdukt/67228/amerikanische-gelbe-scheinkalla-lysichiton-americanus.html</t>
  </si>
  <si>
    <t>Gelbe Schein-Calla</t>
  </si>
  <si>
    <t>https://www.meingartenshop.de/index.php?/Wasserpflanzen/Gelbe-Scheincalla#.Wd4GsltSypo</t>
  </si>
  <si>
    <t>Gelbe Scheinkalla</t>
  </si>
  <si>
    <t>https://www.naturagart.de/shop/Pflanzen/Teichpflanzen/Feuchtzonen-Pflanzen/Scheincalla-gelb.html</t>
  </si>
  <si>
    <t>Japanisches Stelzgras</t>
  </si>
  <si>
    <t>Brasilianisches Tausendblatt</t>
  </si>
  <si>
    <t>http://www.aquarium-ratgeber.com/aquarienpflanzen/tausendblatt/brasilianisches-tausendblatt.html</t>
  </si>
  <si>
    <t>https://www.amazon.de/Wasserflora-Brasilianisches-Tausendblatt-Papageienfeder-Myriophyllum/dp/B008TQ0KL6</t>
  </si>
  <si>
    <t>Verschiedenblättriges Tausendblatt</t>
  </si>
  <si>
    <t>Karottenkraut</t>
  </si>
  <si>
    <t> Federborstengras</t>
  </si>
  <si>
    <t>http://www.dehner.de/pflanzen-pflege-stauden-graeser/Lampenputzergras-Federborstengras-Piglet-X008021925/</t>
  </si>
  <si>
    <t>Rotes Lampenputzergras</t>
  </si>
  <si>
    <t>http://www.dehner.de/search/?ms=true&amp;q=Rotes+Lampenputzergras</t>
  </si>
  <si>
    <t>Durchwachsener Knöterich</t>
  </si>
  <si>
    <t>Kopoubohne</t>
  </si>
  <si>
    <t>Kopou-Bohne</t>
  </si>
  <si>
    <t>Kudzu-Bohne</t>
  </si>
  <si>
    <t>Αιγυπτιακή χήνα</t>
  </si>
  <si>
    <t>https://el.wikipedia.org/wiki/%CE%91%CE%B9%CE%B3%CF%85%CF%80%CF%84%CE%B9%CE%B1%CE%BA%CE%AE_%CF%87%CE%AE%CE%BD%CE%B1</t>
  </si>
  <si>
    <t>the species is present in Greece</t>
  </si>
  <si>
    <t>Φοινικόσιηνα</t>
  </si>
  <si>
    <t>https://avibase.bsc  eoc.org/species.jsp?avibaseid=DA2F24E310CF72A6</t>
  </si>
  <si>
    <t>Σκίουρος του Pallas</t>
  </si>
  <si>
    <t>http://www.ypeka.gr/LinkClick.aspx?fileticket=UJ6rRRil7E4%3D&amp;tabid=537&amp;language=el  GR</t>
  </si>
  <si>
    <t>according to EASIN the species is absent in Greece  common name according to the official Greek translation of Regulation 1320/2014</t>
  </si>
  <si>
    <t>according to EASIN the species is absent in Greece  no Greek common name</t>
  </si>
  <si>
    <t>Μικρή ασιατική μαγκούστα</t>
  </si>
  <si>
    <t>Αμερικανικός βουβαλοβάτραχος</t>
  </si>
  <si>
    <t>http://www.herpetofauna.gr/forum/index.php/topic,601.0.html</t>
  </si>
  <si>
    <t>Αμερικανικός γιγάντιος βάτραχος</t>
  </si>
  <si>
    <t>http://www.herpetofauna.gr/index.php?module=cats&amp;page=read&amp;id=221&amp;sid=219</t>
  </si>
  <si>
    <t>Αμερικανικός ταυροβάτραχος</t>
  </si>
  <si>
    <t>http://www.ypeka.gr/LinkClick.aspx?fileticket=ECPlxIiX9HY%3D&amp;tabid=602&amp;language=el  GR</t>
  </si>
  <si>
    <t>Κοϊπού</t>
  </si>
  <si>
    <t>http://axiosdelta.gr/wp  content/uploads/2015/12/%CE%9F%CE%B4%CE%B7%CE%B3%CE%BF%CC%81%CF%82  %CE%91%CE%BD%CE%B1%CE%B3%CE%BD%CF%89%CC%81%CF%81%CE%B9%CF%83%CE%B7%CF%82  %CE%95%CE%B9%CE%B4%CF%89%CC%81%CE%BD.pdf</t>
  </si>
  <si>
    <t>Μυοκάστορας</t>
  </si>
  <si>
    <t>the species is present in Greece  this is the common name mostly used in Greece</t>
  </si>
  <si>
    <t>Μυοπόταμος</t>
  </si>
  <si>
    <t>Νούτρια</t>
  </si>
  <si>
    <t>Ποταμοαρουραίος</t>
  </si>
  <si>
    <t>Νοτιοαμερικανικό κοάτι</t>
  </si>
  <si>
    <t>https://el.wikipedia.org/wiki/%CE%9A%CE%BF%CE%AC%CF%84%CE%B9</t>
  </si>
  <si>
    <t>according to EASIN the species is absent in Greece</t>
  </si>
  <si>
    <t>Κοάτι της νότιας Βραζιλίας</t>
  </si>
  <si>
    <t>Νυκτερευτής</t>
  </si>
  <si>
    <t>http://vrisa.geol.uoa.gr/index.php?option=com_content&amp;task=view&amp;id=24&amp;Itemid=44&amp;lang=greek</t>
  </si>
  <si>
    <t>Μοσχοπόντικας</t>
  </si>
  <si>
    <t>http://dictionary.kids.net.au/word/muskrat</t>
  </si>
  <si>
    <t>Ποταμοκαραβίδα της Αμερικής</t>
  </si>
  <si>
    <t>http://www.hcg.gr/alieia/PRESEN/FISH_INDEX.pdf</t>
  </si>
  <si>
    <t>Yes</t>
  </si>
  <si>
    <t>Κεφαλούδι της Τζαμάικας</t>
  </si>
  <si>
    <t>Αμερικανική καραβίδα</t>
  </si>
  <si>
    <t>http://eur  lex.europa.eu/legal  content/EL/TXT/PDF/?uri=CELEX:52008DC0789&amp;from=EL</t>
  </si>
  <si>
    <t>βαλτογαρίδες</t>
  </si>
  <si>
    <t>Ρακούν</t>
  </si>
  <si>
    <t>https://el.wikipedia.org/wiki/%CE%A1%CE%B1%CE%BA%CE%BF%CF%8D%CE%BD</t>
  </si>
  <si>
    <t>Ψευτορασμπόρα</t>
  </si>
  <si>
    <t>http://www.fishbase.org/ComNames/CommonNameSummary.php?autoctr=249205</t>
  </si>
  <si>
    <t>Γκρίζος σκίουρος</t>
  </si>
  <si>
    <t>Αλεποσκίουρος</t>
  </si>
  <si>
    <t>ιερή ίβιδα</t>
  </si>
  <si>
    <t>https://el.wikipedia.org/wiki/%CE%99%CE%B5%CF%81%CE%AE_%CE%AF%CE%B2%CE%B9%CE%B4%CE%B1</t>
  </si>
  <si>
    <t>Ερυθροκρόταφη νεροχελώνα</t>
  </si>
  <si>
    <t>Ασιατική σφήκα</t>
  </si>
  <si>
    <t>http://www.europarl.europa.eu/sides/getDoc.do?type=WDECL&amp;reference=P8  DCL  2016  0047&amp;format=PDF&amp;language=EL</t>
  </si>
  <si>
    <t>Βάκχαρη</t>
  </si>
  <si>
    <t>http://repository.library.teimes.gr/xmlui/handle/123456789/3057</t>
  </si>
  <si>
    <t>Υάκινθος του νερού</t>
  </si>
  <si>
    <t>http://www.thegreekz.com/forum/showthread.php?739623  %CE%A5%CE%AC%CE%BA%CE%B9%CE%BD%CE%B8%CE%BF%CF%82  %CF%84%CE%BF%CF%85  %CE%BD%CE%B5%CF%81%CE%BF%CF%8D  Eichhornia  crassipes</t>
  </si>
  <si>
    <t>Μαγνόλια του Νότου</t>
  </si>
  <si>
    <t>https://el.wikipedia.org/wiki/%CE%9C%CE%B1%CE%B3%CE%BD%CF%8C%CE%BB%CE%B9%CE%B1</t>
  </si>
  <si>
    <t>ΠΕΝΙΣΕΤΟ</t>
  </si>
  <si>
    <t>https://horomidis.gr/product/%CF%86%CF%85%CF%84%CE%AC/pennisetum  orientale  rubrum  %CF%80%CE%B5%CE%BD%CE%B9%CF%83%CE%B5%CF%84%CE%BF/</t>
  </si>
  <si>
    <t xml:space="preserve">genus name </t>
  </si>
  <si>
    <t>Gé Éigipteach</t>
  </si>
  <si>
    <t xml:space="preserve">    </t>
  </si>
  <si>
    <t>Nílusi lúd</t>
  </si>
  <si>
    <t>csinos tarkamókus</t>
  </si>
  <si>
    <t>http://www.termeszetvedelem.hu/idegenhonos  invazios  fajok</t>
  </si>
  <si>
    <t>indiai varjú</t>
  </si>
  <si>
    <t>kínai gyapjasollósrák</t>
  </si>
  <si>
    <t>http://www.termeszetvedelem.hu/_user/browser/File/IAS/eloadasok20170125/IAS_Vaczi.pdf</t>
  </si>
  <si>
    <t>jávai mongúz</t>
  </si>
  <si>
    <t>amerikai ökörbéka</t>
  </si>
  <si>
    <t>http://www.haziallat.hu/terrarium/keteltu-fajok/az-amerikai-okorbeka/3780/</t>
  </si>
  <si>
    <t>kínai muntyákszarvas</t>
  </si>
  <si>
    <t>vörösorrú koáti (ormányosmedve)</t>
  </si>
  <si>
    <t>nyestkutya</t>
  </si>
  <si>
    <t>pézsmapocok</t>
  </si>
  <si>
    <t>cifrarák</t>
  </si>
  <si>
    <t>http://www.matramuzeum.hu/e107_files/public/docrep/vol.38_2014/023_026_Szepesi_cifrarak.pdf</t>
  </si>
  <si>
    <t>északi cifrarák</t>
  </si>
  <si>
    <t>halcsontfarkú réce</t>
  </si>
  <si>
    <t>http://www.termeszetvedelem.hu/index.php?pg=news_46_1994</t>
  </si>
  <si>
    <t>Jelzőrák</t>
  </si>
  <si>
    <t>amurgéb</t>
  </si>
  <si>
    <t>http://haltanitarsasag.hu/ph7/Kati_et.al_Pisces.Hungarici_2013.pdf</t>
  </si>
  <si>
    <t>http://www.tankonyvtar.hu/hu/tartalom/tkt/magyarorszag-halfaunaja/ch05s84.html</t>
  </si>
  <si>
    <t>kaliforniai vörösrák</t>
  </si>
  <si>
    <t>https://bevasarlas.tesco.hu/groceries/hu-HU/products/2004020026139</t>
  </si>
  <si>
    <t>virginiai márványrák</t>
  </si>
  <si>
    <t>http://haltanitarsasag.hu/pdf/Program_2017.pdf</t>
  </si>
  <si>
    <t>https://akvaristalexikon.hu/?s=virginiai+m%C3%A1rv%C3%A1nyr%C3%A1k</t>
  </si>
  <si>
    <t>mosómedve</t>
  </si>
  <si>
    <t>http://miskolczoo.hu/bemutatohelyek/mosomedve</t>
  </si>
  <si>
    <t>kínai razbóra</t>
  </si>
  <si>
    <t>http://hakinapok.haki.hu/index.php?option=com_content&amp;view=article&amp;id=207:kovacs  robert  a  kinai  razbora  pseudorasbora  parva  s  teruelethasznalatanak  vizsgalata  a  babati  i  es  toban&amp;catid=64:poszter  szekcio&amp;Itemid=102</t>
  </si>
  <si>
    <t>Kinai razbra</t>
  </si>
  <si>
    <t>Froese R. &amp; Pauly D. (eds) (2017). FishBase (version Feb 2017). In: Roskov Y., Abucay L., Orrell T., Nicolson D., Bailly N., Kirk P.M., Bourgoin T., DeWalt R.E., Decock W., De Wever A., Nieukerken E. van, Zarucchi J., Penev L., eds. (2017). Species 2000 &amp; ITIS Catalogue of Life, 30th June 2017. Digital resource at www.catalogueoflife.org/col. Species 2000: Naturalis, Leiden, the Netherlands. ISSN 2405  8858.</t>
  </si>
  <si>
    <t>szürke mókus</t>
  </si>
  <si>
    <t>amerikai rókamókus</t>
  </si>
  <si>
    <t>szibériai csíkosmókus (burunduk)</t>
  </si>
  <si>
    <t>szent íbisz</t>
  </si>
  <si>
    <t>közönséges ékszerteknős</t>
  </si>
  <si>
    <t>http://www.termeszetvedelem.hu/_user/browser/File/IAS/EU_IAS_fajlista_elfogadott_magyar_nevekkel.pdf</t>
  </si>
  <si>
    <t>ázsiai lódarázs</t>
  </si>
  <si>
    <t>aligátorfű</t>
  </si>
  <si>
    <t>közönséges selyemkóró</t>
  </si>
  <si>
    <t>https://www.farmit.hu/partnerek-szakmai-cikkei/selyemkoro-elleni-vedekezes-2014-2015-ben</t>
  </si>
  <si>
    <t>borfa</t>
  </si>
  <si>
    <t>http://otdt.hu/Rezumekotetek/Agrartudomanyi/Agrartudomanyi_2015.pdf</t>
  </si>
  <si>
    <t>tengerparti seprűcserje</t>
  </si>
  <si>
    <t>karolinai tündérhínár</t>
  </si>
  <si>
    <t>közönséges vízijácint</t>
  </si>
  <si>
    <t>kaukázusi medvetalp</t>
  </si>
  <si>
    <t>perzsa medvetalp</t>
  </si>
  <si>
    <t>Szosznovszkij  medvetalp</t>
  </si>
  <si>
    <t>hévízi gázló</t>
  </si>
  <si>
    <t>bíbor nebáncsvirág</t>
  </si>
  <si>
    <t>nagy fodros  átokhínár</t>
  </si>
  <si>
    <t>https://www.roslinyakwariowe.pl/dyskusje/akwarium/rosliny-akwariowe/lagarosiphon-major-omowienie-73493.html</t>
  </si>
  <si>
    <t>nagyvirágú tóalma</t>
  </si>
  <si>
    <t>https://www.greenaqua.hu/en/ludwigia-sp.html</t>
  </si>
  <si>
    <t>sárga tóalma</t>
  </si>
  <si>
    <t>sárga lápbuzogány</t>
  </si>
  <si>
    <t>japán gázlófű</t>
  </si>
  <si>
    <t>http://www.hort.hu/hort_tkr_tervezet.pdf</t>
  </si>
  <si>
    <t>strucctoll  süllőhínár</t>
  </si>
  <si>
    <t>https://www.greenaqua.hu/hu/catalogsearch/result/?q=Myriophyllum+&amp;___from_store=en</t>
  </si>
  <si>
    <t>felemáslevelű süllőhínár</t>
  </si>
  <si>
    <t>keserű hamisüröm</t>
  </si>
  <si>
    <t>zárt tartásban előfordul</t>
  </si>
  <si>
    <t>http://www.termeszetvedelem.hu/idegenhonos-invazios-fajok</t>
  </si>
  <si>
    <t>https://www.tuja.hu/webaruhaz/bordo-levelu-tollborzfu.html</t>
  </si>
  <si>
    <t>ördögfarok keserűfű</t>
  </si>
  <si>
    <t>kudzu nyílgyökér</t>
  </si>
  <si>
    <t>Irish</t>
  </si>
  <si>
    <t>Portán miotógach</t>
  </si>
  <si>
    <t>European Communities (Birds and Natural Habitats) Regulations 2011</t>
  </si>
  <si>
    <t>Tarbhfhrog Meiriceánach</t>
  </si>
  <si>
    <t>Muinseac</t>
  </si>
  <si>
    <t>Francach abhann</t>
  </si>
  <si>
    <t>Muscfhrancach</t>
  </si>
  <si>
    <t>Lacha rua</t>
  </si>
  <si>
    <t>Iora glas</t>
  </si>
  <si>
    <t>Iora talún Sibéarach</t>
  </si>
  <si>
    <t>Feanlus</t>
  </si>
  <si>
    <t>Gunnaire</t>
  </si>
  <si>
    <t>Feabhrán capaill</t>
  </si>
  <si>
    <t>Lus pingine snámhach</t>
  </si>
  <si>
    <t>Lus na pléisce</t>
  </si>
  <si>
    <t>Líobhógach Afracach</t>
  </si>
  <si>
    <t>Geathar buí</t>
  </si>
  <si>
    <t>Líonán cleiteach</t>
  </si>
  <si>
    <t>Fíniún Rúiseach</t>
  </si>
  <si>
    <t>Oca egiziana</t>
  </si>
  <si>
    <t xml:space="preserve">Sometime mistakenly indicated as "anatra egiziana"  </t>
  </si>
  <si>
    <t xml:space="preserve">Scoiattolo di Pallas </t>
  </si>
  <si>
    <t>http://www.minambiente.it/sites/default/files/archivio/allegati/biodiversita/elenco_specie_esotiche_vegetali_animali_14072016.pdf</t>
  </si>
  <si>
    <t>Cornacchia delle case</t>
  </si>
  <si>
    <t>Cornacchia grigia indiana</t>
  </si>
  <si>
    <t>Corvo delle case</t>
  </si>
  <si>
    <t>Corvo indiano delle case</t>
  </si>
  <si>
    <t>Granchio cinese </t>
  </si>
  <si>
    <t>http://mare.istc.cnr.it:7001/mare/demo/species.xhtml;jsessionid=I  xAjM4N9gL3BPEZEIne_VGvPB3U9mq3f3c1AnyxxTTzEFKra69J!  192421205?lang=it&amp;sn=15592</t>
  </si>
  <si>
    <t>Mangusta di Giava</t>
  </si>
  <si>
    <t>Mangusta indiana</t>
  </si>
  <si>
    <t>Rana toro americana</t>
  </si>
  <si>
    <t>Ranat toro</t>
  </si>
  <si>
    <t>Muntjak cinese</t>
  </si>
  <si>
    <t>Muntjak della Cina</t>
  </si>
  <si>
    <t>Muntjak di Reeves</t>
  </si>
  <si>
    <t>Castorino</t>
  </si>
  <si>
    <t>http://www2.units.it/lontra/invasive/quali_sono.html</t>
  </si>
  <si>
    <t>Coati</t>
  </si>
  <si>
    <t>Coati rosso</t>
  </si>
  <si>
    <t>Nasua</t>
  </si>
  <si>
    <t>Nasua rosso</t>
  </si>
  <si>
    <t>Cane procione</t>
  </si>
  <si>
    <t>http://www.agraria.org/faunaselvatica/caneprocione.htm</t>
  </si>
  <si>
    <t>Cane Viverrino, Tanuki, Murmasky, Murmaski, Murmanski, Asian jackal; Asiatic racoonwolf; Asian wolf; Cane procione; Cane selvatico; Corsak; Corsak fox; Dogaskin; Dogue of China; Finnracoon (asiatico); Fox of Asia; Gae wolf; Gubi; Kou pi; Lamb skin; Loup d’Asie; Lupo Asiatico; Lupo cinese; Murmanski; Nakhon; Pemmern wolf; Procione asiatico: Sakhon; Sobaki; Special skin.</t>
  </si>
  <si>
    <t>Cane viverrino</t>
  </si>
  <si>
    <t>Lontra dello Hudson</t>
  </si>
  <si>
    <t>Ondatra</t>
  </si>
  <si>
    <t>Topo muschiato</t>
  </si>
  <si>
    <t>Testi di Dario Capizzi e Daniele Paoloni PROGETTO LIFE13 BIO/IT/000204 U  SAVEREDS. 2016. Early Warninh System and Rapid Response: per la prevenzione della diffusione dello scoiattolo grigio e di altri scoiattoli alloctoni nell’Italia centrale. http://usavereds.eu/wp  content/uploads/2016/10/Brochure  48  pagine_def.pdf, 14.07.2017</t>
  </si>
  <si>
    <t>Gambero americano</t>
  </si>
  <si>
    <t>Gambero virile</t>
  </si>
  <si>
    <t>Gobbo della Giamaica</t>
  </si>
  <si>
    <t>Gambero della California</t>
  </si>
  <si>
    <t>Gambero segnalatore</t>
  </si>
  <si>
    <t>Gambero della Louisiana</t>
  </si>
  <si>
    <t>Gambero killer</t>
  </si>
  <si>
    <t>Gambero rosso americano</t>
  </si>
  <si>
    <t>Gambero rosso della Louisiana</t>
  </si>
  <si>
    <t>Gambero marmorato</t>
  </si>
  <si>
    <t>Procione o orsetto lavatore</t>
  </si>
  <si>
    <t>Cebacek</t>
  </si>
  <si>
    <t>http://www.minambiente.it/sites/default/files/archivio/allegati/biodiversita/TAVOLO_3_SPECIE_ALIENE_completo.pdf</t>
  </si>
  <si>
    <t>Sciurus carolinensis</t>
  </si>
  <si>
    <t>Scoiattolo grigio</t>
  </si>
  <si>
    <t>Scoiattolo grigio americano</t>
  </si>
  <si>
    <t>Scoiattolo grigio orientale</t>
  </si>
  <si>
    <t>SCOIATTOLO GRIGIO </t>
  </si>
  <si>
    <t>Scoiattolo volpe</t>
  </si>
  <si>
    <t>Scoiattolo coreano</t>
  </si>
  <si>
    <t xml:space="preserve">Scoiattolo giapponese </t>
  </si>
  <si>
    <t xml:space="preserve">Scoiattolo striato giapponese </t>
  </si>
  <si>
    <t>Tamia siberiano</t>
  </si>
  <si>
    <t>Tamia siberiano o borunduk</t>
  </si>
  <si>
    <t>Ibis sacro</t>
  </si>
  <si>
    <t xml:space="preserve">Tartaruga dalle orecchie rosse
</t>
  </si>
  <si>
    <t>Tartaruga dalle orecchie gialle</t>
  </si>
  <si>
    <t>Tartaruga palustre americana</t>
  </si>
  <si>
    <t xml:space="preserve">Tartaruga dalle guance rosse </t>
  </si>
  <si>
    <t>Tartaruga dalle guance gialle</t>
  </si>
  <si>
    <t xml:space="preserve">Tartaruga acquatica americana </t>
  </si>
  <si>
    <t xml:space="preserve">Tartaruga dalle orecchie gialle comune </t>
  </si>
  <si>
    <t>Tartaruga dalle orecchie gialle minore</t>
  </si>
  <si>
    <t>Testuggine palustre dalle orecchie rosse</t>
  </si>
  <si>
    <t>Tartaruga della Florida</t>
  </si>
  <si>
    <t>Testuggine dalle orecchie rosse</t>
  </si>
  <si>
    <t>Calabrone a zampe gialle</t>
  </si>
  <si>
    <t>Calabrone asiatico</t>
  </si>
  <si>
    <t>Alternantera</t>
  </si>
  <si>
    <t>Erba degli alligatori</t>
  </si>
  <si>
    <t>Madonna dell'Acqua</t>
  </si>
  <si>
    <t>Garbari, F., &amp; Pedullà, M. L. (2001). Alternanthera philoxeroides (Mart.) Griseb.(Amaranthaceae), specie nuova per la flora esotica d'Italia. Webbia, 56(1), 139  143.</t>
  </si>
  <si>
    <t>Albero della seta</t>
  </si>
  <si>
    <t>Apocinu majuri (Sicilia)</t>
  </si>
  <si>
    <t>Canape della Siria (Toscana)</t>
  </si>
  <si>
    <t>Cotone egiziano (Toscana)</t>
  </si>
  <si>
    <t>Titimalo laurifolio (Lombardia)</t>
  </si>
  <si>
    <t>Lino d'India</t>
  </si>
  <si>
    <t>Pianta dei pappagalli</t>
  </si>
  <si>
    <t>Pianta dei pappagallini</t>
  </si>
  <si>
    <t>Asclepiade</t>
  </si>
  <si>
    <t>Asclepiade della Siria</t>
  </si>
  <si>
    <t>Baccaris</t>
  </si>
  <si>
    <t>Baccharis a foglie di alimo </t>
  </si>
  <si>
    <t>http://luirig.altervista.org/flora/taxa/index1.php?scientific  name=baccharis+halimifolia</t>
  </si>
  <si>
    <t>Cabomba caroliniana</t>
  </si>
  <si>
    <t>Cabomba della Carolina</t>
  </si>
  <si>
    <t>Giacinto d'acqua</t>
  </si>
  <si>
    <t>Elodea di Nuttall (Italia), Elodea di Nuttall (Italia), Peste d'acqua di Nuttall (Italia)</t>
  </si>
  <si>
    <t>Peste d'acqua comune </t>
  </si>
  <si>
    <t>http://luirig.altervista.org/flora/taxa/index1.php?scientific  name=elodea+nuttallii</t>
  </si>
  <si>
    <t>Gunnera tinctoria</t>
  </si>
  <si>
    <t>Rabarbaro cileno</t>
  </si>
  <si>
    <t>Rabarbaro gigante</t>
  </si>
  <si>
    <t>Panace di Mantegazzi</t>
  </si>
  <si>
    <t>Soldinella reniforme</t>
  </si>
  <si>
    <t>Balsamina</t>
  </si>
  <si>
    <t xml:space="preserve">Fiori di bach </t>
  </si>
  <si>
    <t>Impaziente ghiandolosa</t>
  </si>
  <si>
    <t>Balsamina ghiandolosa</t>
  </si>
  <si>
    <t>Non mi toccare</t>
  </si>
  <si>
    <t>Peste d'acqua arcuata</t>
  </si>
  <si>
    <t>Porracchia a grandi fiori</t>
  </si>
  <si>
    <t>Porracchia simile a una euforbia</t>
  </si>
  <si>
    <t>Porracchia plepoide</t>
  </si>
  <si>
    <t>Lysichiton</t>
  </si>
  <si>
    <t>Lysichiton americano</t>
  </si>
  <si>
    <t>Millefoglio americano</t>
  </si>
  <si>
    <t>Millefoglio d'acqua</t>
  </si>
  <si>
    <t>Miriofillo</t>
  </si>
  <si>
    <t>Piuma di pappagallo</t>
  </si>
  <si>
    <t>Millefoglio d'acqua a foglie diverse</t>
  </si>
  <si>
    <t>Penniseto allungato </t>
  </si>
  <si>
    <t>http://luirig.altervista.org/sinonimi/dizionario  sin  contrari/index.php?rcn=033956</t>
  </si>
  <si>
    <t>Kuzu</t>
  </si>
  <si>
    <t>Pueraria irsuta</t>
  </si>
  <si>
    <t>Sarkanvēdera krāšņvāvere</t>
  </si>
  <si>
    <t>https://www.daba.gov.lv/upload/File/Likumi/REG_EC_750_2013.pdf</t>
  </si>
  <si>
    <t>Indijas vārna</t>
  </si>
  <si>
    <t>resnkātu ūdenshiacinte</t>
  </si>
  <si>
    <t>https://nda.rtu.lv/lv/view/18249</t>
  </si>
  <si>
    <t>krāsu gunnera</t>
  </si>
  <si>
    <t>Mantegaca latvānis</t>
  </si>
  <si>
    <t>Persijas latvānis</t>
  </si>
  <si>
    <t>www.vaad.gov.lv/317/section.aspx/download/330</t>
  </si>
  <si>
    <t>Sosnovska latvānis</t>
  </si>
  <si>
    <t>http://biodiv.daba.gov.lv/cooperation/lauksaimn/fol514598</t>
  </si>
  <si>
    <t>mazais Āzijas mangusts</t>
  </si>
  <si>
    <t>puķu sprigane</t>
  </si>
  <si>
    <t>Āfrikas elodeja</t>
  </si>
  <si>
    <t>http://kalme.daba.lv/kalendars/faili_2007/LUKF65_sekc_klimats_tezes.pdf</t>
  </si>
  <si>
    <t>vērša varde</t>
  </si>
  <si>
    <t>Amerikas lizihitons</t>
  </si>
  <si>
    <t>Ķīnas mundžaks</t>
  </si>
  <si>
    <t>https://daba.gov.lv/public/lat/zinas/551/print</t>
  </si>
  <si>
    <t>nūtrija</t>
  </si>
  <si>
    <t>Dienvidamerikas degunlācītis</t>
  </si>
  <si>
    <t>jenotsuns</t>
  </si>
  <si>
    <t>dzeloņvaigu vēzis</t>
  </si>
  <si>
    <t>Jamaikas zilknābis (Jamaikas pīle)</t>
  </si>
  <si>
    <t>Amerikas signālvēzis</t>
  </si>
  <si>
    <t>purpurvioletā sarzāle</t>
  </si>
  <si>
    <t>rotans</t>
  </si>
  <si>
    <t>sarkanais purva vēzis</t>
  </si>
  <si>
    <t>marmorvēzis</t>
  </si>
  <si>
    <t>https://www.facebook.com/RigaZoo/photos/pcb.982009695250781/982008081917609/?type=3</t>
  </si>
  <si>
    <t>jenots</t>
  </si>
  <si>
    <t>http://www.nmkk.lv/Items/ItemViewForm.aspx?id=260740</t>
  </si>
  <si>
    <t>Amūras čebačeks</t>
  </si>
  <si>
    <t>pelēkā vāvere</t>
  </si>
  <si>
    <t>https://www.daba.gov.lv/upload/File/Prezentacijas/150918_Invazsugusem_DPilate_JOzolins_Invaz_mugurkauln.pdf</t>
  </si>
  <si>
    <t>melnā vāvere</t>
  </si>
  <si>
    <t>Sibīrijas burunduks</t>
  </si>
  <si>
    <t>svētais ibiss</t>
  </si>
  <si>
    <t>sarkanausu bruņurupucis</t>
  </si>
  <si>
    <t>Āzijas sirsenis</t>
  </si>
  <si>
    <t>http://www.beecome2017.it/images/documents/Bellucci%20BIanco.pdf</t>
  </si>
  <si>
    <t>Millefoglio</t>
  </si>
  <si>
    <t>http://putnidaba.lv/wp  content/uploads/2015/02/Putni_daba_4_pielikums.pdf</t>
  </si>
  <si>
    <t>https://avibase.bsc  eoc.org/species.jsp?lang=EN&amp;avibaseid=3986890399CA4859</t>
  </si>
  <si>
    <t>https://www.latvijasdaba.lv/vezi/eriocheir  sinensis  hmilne  edwards/</t>
  </si>
  <si>
    <t>http://www.videsvestis.lv/wp  content/uploads/2016/11/VV_2015_153.pdf</t>
  </si>
  <si>
    <t>https://www.latvijasdaba.lv/ziditaji/myocastor  coypus  molina/</t>
  </si>
  <si>
    <t>http://eur  lex.europa.eu/legal  content/LV/TXT/?uri=OJ%3AL%3A2017%3A027%3AFULL</t>
  </si>
  <si>
    <t>https://www.latvijasdaba.lv/ziditaji/nyctereutes  procyonoides  gray/</t>
  </si>
  <si>
    <t>https://www.latvijasdaba.lv/ziditaji/ondatra  zibethicus  l/</t>
  </si>
  <si>
    <t>https://www.latvijasdaba.lv/vezi/orconectes  limosus  rafinesque/</t>
  </si>
  <si>
    <t>https://www.latvijasdaba.lv/vezi/pacifastacus  leniusculus  dana/</t>
  </si>
  <si>
    <t>https://www.latvijasdaba.lv/zivis/perccottus  glenii  dybowski/</t>
  </si>
  <si>
    <t>http://eur  lex.europa.eu/legal  content/LV/TXT/?uri=CELEX%3A31996R0788</t>
  </si>
  <si>
    <t>https://www.latvijasdaba.lv/zivis/pseudorasbora  parva  schleg/</t>
  </si>
  <si>
    <t>http://ec.europa.eu/growth/tools  databases/tris/bg/index.cfm/search/?trisaction=search.detail&amp;year=2016&amp;num=326&amp;dLang=LV</t>
  </si>
  <si>
    <t>https://avibase.bsc  eoc.org/species.jsp?lang=EN&amp;avibaseid=550DE745B77C8079</t>
  </si>
  <si>
    <t>http://www.europarl.europa.eu/sides/getDoc.do?type=WDECL&amp;reference=P8  DCL  2016  0047&amp;format=PDF&amp;language=LV</t>
  </si>
  <si>
    <t>http://ozolistadaudzetava.lv/lv/ziemcietes_/g  ziemcietes</t>
  </si>
  <si>
    <t>https://www.latvijasdaba.lv/augi/heracleum  mantegazzianum  sommier  et  levier/</t>
  </si>
  <si>
    <t>https://www.latvijasdaba.lv/augi/impatiens  glandulifera  royle/</t>
  </si>
  <si>
    <t>http://horti.lv/lv/shop/ziemcietes  daudzgadigas  pukes/lizihitoni/amerikas  lizihitons?tmpl=component</t>
  </si>
  <si>
    <t>http://www.darzalaiks.lv/produkts/8317/sarz%C4%81le  purpurviolet%C4%81  sarz%C4%81le</t>
  </si>
  <si>
    <t>egiptinė žąsis</t>
  </si>
  <si>
    <t>http://terminai.vlkk.lt/</t>
  </si>
  <si>
    <t xml:space="preserve">sausalapė alstė </t>
  </si>
  <si>
    <t>sirinis klemalis</t>
  </si>
  <si>
    <t>pajūrinė varva</t>
  </si>
  <si>
    <t xml:space="preserve">paprastasis labūstras </t>
  </si>
  <si>
    <t>Palaso voverė</t>
  </si>
  <si>
    <t>indinė varna</t>
  </si>
  <si>
    <t>paprastoji eichornija</t>
  </si>
  <si>
    <t xml:space="preserve"> suktalapė  elodėja</t>
  </si>
  <si>
    <t>apželtkojis krabas</t>
  </si>
  <si>
    <t>čilinė gunera</t>
  </si>
  <si>
    <t>Mantegacio barštis</t>
  </si>
  <si>
    <t>persinis barštis</t>
  </si>
  <si>
    <t>Sosnovskio barštis</t>
  </si>
  <si>
    <t>javinė mangusta</t>
  </si>
  <si>
    <t>vėdryninė raistenė</t>
  </si>
  <si>
    <t>Considered by the State Commission of the Lithuanian Language (SCLL)</t>
  </si>
  <si>
    <t>bitinė sprigė</t>
  </si>
  <si>
    <t>didysis vandrūnėlis</t>
  </si>
  <si>
    <t>jautinė varlė</t>
  </si>
  <si>
    <t>stambiažiedė liudvigija</t>
  </si>
  <si>
    <t>Considered by the SCLL</t>
  </si>
  <si>
    <t>gulsčioji liudvigija</t>
  </si>
  <si>
    <t>amerikinis dvokūnas</t>
  </si>
  <si>
    <t>lanksčioji stypnė</t>
  </si>
  <si>
    <t>kininis muntjakas</t>
  </si>
  <si>
    <t>nutrija</t>
  </si>
  <si>
    <t>stambioji  plunksnalapė</t>
  </si>
  <si>
    <t>kaičioji plunksnalapė</t>
  </si>
  <si>
    <t>paprastasis koatis</t>
  </si>
  <si>
    <t>rainuotasis vėžys</t>
  </si>
  <si>
    <t>šiurkštusis vėžys</t>
  </si>
  <si>
    <t>baltaskruostė stačiauodegė</t>
  </si>
  <si>
    <t>žymėtasis vėžys</t>
  </si>
  <si>
    <t>vėlyvoji gvajulė</t>
  </si>
  <si>
    <t>šeriuotoji soruolė</t>
  </si>
  <si>
    <t>nuodėgulinis grundalas</t>
  </si>
  <si>
    <t>raizgusis rūgtis</t>
  </si>
  <si>
    <t>Klarko vėžys</t>
  </si>
  <si>
    <t>marmurinis vėžys</t>
  </si>
  <si>
    <t>paprastasis meškėnas</t>
  </si>
  <si>
    <t>rytinis gružlelis</t>
  </si>
  <si>
    <t>kalninės puerarijos skiautėtalapis varietetas</t>
  </si>
  <si>
    <t>pilkoji voverė</t>
  </si>
  <si>
    <t>juodoji voverė</t>
  </si>
  <si>
    <t>sibirinis burundukas</t>
  </si>
  <si>
    <t>šventasis ibis</t>
  </si>
  <si>
    <t>raštuotasis vėžlys</t>
  </si>
  <si>
    <t>azijinis juodnugaris širšuolas</t>
  </si>
  <si>
    <t xml:space="preserve">Maltese </t>
  </si>
  <si>
    <t>Kabomba</t>
  </si>
  <si>
    <t>Limited importation for aquarium trade</t>
  </si>
  <si>
    <t xml:space="preserve">Ġjacint tal-Ilma </t>
  </si>
  <si>
    <t>Limited importation for the aquarium and gardening trade.</t>
  </si>
  <si>
    <t>Pjuma</t>
  </si>
  <si>
    <t xml:space="preserve">Rixa Twila </t>
  </si>
  <si>
    <t>unpublished but most widely used name</t>
  </si>
  <si>
    <t>Much used as an ornamental grass over the past twenty or so years; has become naturalised and is on the increase. Still being imported by garden centres and frequently used in public gardens.</t>
  </si>
  <si>
    <t xml:space="preserve">Wiżża tal-Eġittu </t>
  </si>
  <si>
    <t xml:space="preserve">Gamblu tal-Ilma Ħelu </t>
  </si>
  <si>
    <t>Awwista tal-Ilma Ħelu</t>
  </si>
  <si>
    <t xml:space="preserve">Ċkala tal-Ilma Ħelu </t>
  </si>
  <si>
    <t>Imported for the aquarium trade. Recently naturalised along a stretch of about 400m a water course on the Island of Malta (Vella et al. 2017).</t>
  </si>
  <si>
    <t>Fekruna tal-Ilma Ħelu</t>
  </si>
  <si>
    <t>Ges egipska</t>
  </si>
  <si>
    <t>https://avibase.bsc-eoc.org/species.jsp?avibaseid=DA2F24E310CF72A7</t>
  </si>
  <si>
    <t>Gęś egipska</t>
  </si>
  <si>
    <t>https://avibase.bsc-eoc.org/species.jsp?avibaseid=DA2F24E310CF72A8</t>
  </si>
  <si>
    <t>https://www.google.pl/search?q=%22G%C4%99%C5%9B+egipska%22+cena&amp;oq=%22G%C4%99%C5%9B+egipska%22+cena&amp;aqs=chrome..69i57j0.4005j0j8&amp;sourceid=chrome&amp;ie=UTF-8</t>
  </si>
  <si>
    <t>Gęsiówka egipska</t>
  </si>
  <si>
    <t>https://www.google.pl/search?rlz=1C2EJFA_enPL702PL702&amp;dcr=0&amp;q=%22G%C4%99si%C3%B3wka+egipska%22+cena&amp;oq=%22G%C4%99si%C3%B3wka+egipska%22+cena&amp;gs_l=psy-ab.3...19360.19360.0.19869.1.1.0.0.0.0.79.79.1.1.0....0...1.1.64.psy-ab..0.0.0....0.18UVm6C_Yd0</t>
  </si>
  <si>
    <t>http://www.gdos.gov.pl/files/aktualnosci/84299/Pe%C5%82na%20lista%20inwazyjnych%20gatunk%C3%B3w%20obcych%20uznanych%20za%20stwarzaj%C4%85ce%20zagro%C5%BCenie%20dla%20Unii_news_image.pdf</t>
  </si>
  <si>
    <t>Kazarka egipska</t>
  </si>
  <si>
    <t>https://www.google.pl/search?rlz=1C2EJFA_enPL702PL702&amp;dcr=0&amp;source=hp&amp;q=%22Kazarka+egipska%22+cena&amp;oq=%22Kazarka+egipska%22+cena&amp;gs_l=psy-ab.3...1031.4017.0.4540.9.8.0.0.0.0.133.753.5j3.8.0....0...1.1.64.psy-ab..1.7.638.0..35i39k1j0i30k1j0i22i30k1j33i21k1j33i160k1.0.pyXwKj_uupo</t>
  </si>
  <si>
    <t>Wiewiórczak rdzawobrzuchy</t>
  </si>
  <si>
    <t>Cichocki W., Ważna A., Cichocki J., Rajska E., Jasiński A., Bogdanowicz W. 2015. Polskie nazewnictwo ssaków świata. Polish Names of Mammals of the World. Warszawa: Muzeum i Instytut Zoologii Polskiej Akademii Nauk.</t>
  </si>
  <si>
    <t>Wrona orientalna</t>
  </si>
  <si>
    <t>Krab wełnistoręki</t>
  </si>
  <si>
    <t>Krab wełnistoszczypcy</t>
  </si>
  <si>
    <t>Mangusta złocista</t>
  </si>
  <si>
    <t>Żaba byk</t>
  </si>
  <si>
    <t>http://isap.sejm.gov.pl/DetailsServlet?id=WDU20112101260</t>
  </si>
  <si>
    <t>Żaba rycząca</t>
  </si>
  <si>
    <t>Żaba wól</t>
  </si>
  <si>
    <t>Mundżak</t>
  </si>
  <si>
    <t>https://www.google.pl/search?biw=1304&amp;bih=702&amp;q=%22Nutria%22+cena&amp;oq=%22Nutria%22+cena&amp;gs_l=psy-ab.3..0j0i7i30k1l3.34988.34988.0.35506.1.1.0.0.0.0.135.135.0j1.1.0.foo%2Ccfro%3D1%2Cnso-ehuqi%3D1%2Cnso-ehuui%3D1%2Cewh%3D0%2Cnso-mplt%3D2%2Cnso-enksa%3D0%2Cnso-enfk%3D1%2Cnso-usnt%3D1%2Cnso-qnt-npqp%3D0-1701%2Cnso-qnt-npdq%3D0-54%2Cnso-qnt-npt%3D0-1%2Cnso-qnt-ndc%3D300%2Ccspa-dspm-nm-mnp%3D0-05%2Ccspa-dspm-nm-mxp%3D0-125%2Cnso-unt-npqp%3D0-17%2Cnso-unt-npdq%3D0-54%2Cnso-unt-npt%3D0-0602%2Cnso-unt-ndc%3D300%2Ccspa-uipm-nm-mnp%3D0-007525%2Ccspa-uipm-nm-mxp%3D0-052675...0...1.1.64.psy-ab..0.1.135....0.BK-6AQnlwZU</t>
  </si>
  <si>
    <t>Koati</t>
  </si>
  <si>
    <t>https://www.google.pl/search?biw=1304&amp;bih=702&amp;q=%22Koati%22+cena&amp;oq=%22Koati%22+cena&amp;gs_l=psy-ab.3..0j0i5i30k1.22808.22808.0.23260.1.1.0.0.0.0.146.146.0j1.1.0.foo%2Ccfro%3D1%2Cnso-ehuqi%3D1%2Cnso-ehuui%3D1%2Cewh%3D0%2Cnso-mplt%3D2%2Cnso-enksa%3D0%2Cnso-enfk%3D1%2Cnso-usnt%3D1%2Cnso-qnt-npqp%3D0-1701%2Cnso-qnt-npdq%3D0-54%2Cnso-qnt-npt%3D0-1%2Cnso-qnt-ndc%3D300%2Ccspa-dspm-nm-mnp%3D0-05%2Ccspa-dspm-nm-mxp%3D0-125%2Cnso-unt-npqp%3D0-17%2Cnso-unt-npdq%3D0-54%2Cnso-unt-npt%3D0-0602%2Cnso-unt-ndc%3D300%2Ccspa-uipm-nm-mnp%3D0-007525%2Ccspa-uipm-nm-mxp%3D0-052675...0...1.1.64.psy-ab..0.1.142....0.eaTMtZ9ag_0</t>
  </si>
  <si>
    <t>Jenot</t>
  </si>
  <si>
    <t>https://www.google.pl/search?biw=1304&amp;bih=702&amp;q=%22Jenot%22+cena&amp;oq=%22Jenot%22+cena&amp;gs_l=psy-ab.3..0j0i7i30k1l3.22261.22261.0.22767.1.1.0.0.0.0.155.155.0j1.1.0.foo%2Ccfro%3D1%2Cnso-ehuqi%3D1%2Cnso-ehuui%3D1%2Cewh%3D0%2Cnso-mplt%3D2%2Cnso-enksa%3D0%2Cnso-enfk%3D1%2Cnso-usnt%3D1%2Cnso-qnt-npqp%3D0-1701%2Cnso-qnt-npdq%3D0-54%2Cnso-qnt-npt%3D0-1%2Cnso-qnt-ndc%3D300%2Ccspa-dspm-nm-mnp%3D0-05%2Ccspa-dspm-nm-mxp%3D0-125%2Cnso-unt-npqp%3D0-17%2Cnso-unt-npdq%3D0-54%2Cnso-unt-npt%3D0-0602%2Cnso-unt-ndc%3D300%2Ccspa-uipm-nm-mnp%3D0-007525%2Ccspa-uipm-nm-mxp%3D0-052675...0...1.1.64.psy-ab..0.1.150....0.W3NZnyVfthQ</t>
  </si>
  <si>
    <t>Junat</t>
  </si>
  <si>
    <t>http://www.iop.krakow.pl/ias/gatunki/187</t>
  </si>
  <si>
    <t>obecnie nie uprawiany, kiedyś jako roślina ozdobna i miododajna</t>
  </si>
  <si>
    <t>http://wroclaw.wyborcza.pl/wroclaw/7,35771,22240134,razem-i-zieloni-marszalek-powinien-intensywniej-zwalczac-barszcz.html</t>
  </si>
  <si>
    <t>Piżmak</t>
  </si>
  <si>
    <t>Rak amerykański</t>
  </si>
  <si>
    <t>http://www.iop.krakow.pl/ias/gatunki/11</t>
  </si>
  <si>
    <t>Rak pręgowany</t>
  </si>
  <si>
    <t>Rak pręgowaty</t>
  </si>
  <si>
    <t>tak jak inne barszcze zwalczany</t>
  </si>
  <si>
    <t>https://www.google.pl/search?biw=1304&amp;bih=702&amp;q=%22Barszcz+Sosnowskiego%22+cena&amp;oq=%22Barszcz+Sosnowskiego%22+cena&amp;gs_l=psy-ab.3..0i30k1.10623.10623.0.11002.1.1.0.0.0.0.162.162.0j1.1.0.foo%2Ccfro%3D1%2Cnso-ehuqi%3D1%2Cnso-ehuui%3D1%2Cewh%3D0%2Cnso-mplt%3D2%2Cnso-enksa%3D0%2Cnso-enfk%3D1%2Cnso-usnt%3D1%2Cnso-qnt-npqp%3D0-1701%2Cnso-qnt-npdq%3D0-54%2Cnso-qnt-npt%3D0-1%2Cnso-qnt-ndc%3D300%2Ccspa-dspm-nm-mnp%3D0-05%2Ccspa-dspm-nm-mxp%3D0-125%2Cnso-unt-npqp%3D0-17%2Cnso-unt-npdq%3D0-54%2Cnso-unt-npt%3D0-0602%2Cnso-unt-ndc%3D300%2Ccspa-uipm-nm-mnp%3D0-007525%2Ccspa-uipm-nm-mxp%3D0-052675...0...1.1.64.psy-ab..0.1.158....0.pre8eiGIfJc</t>
  </si>
  <si>
    <t>Rak prężny</t>
  </si>
  <si>
    <t>Sterniczka jamajska</t>
  </si>
  <si>
    <t>Rak sygnałowy</t>
  </si>
  <si>
    <t>https://www.google.pl/search?q=%22Rak+sygna%C5%82owy%22+cena&amp;ei=Js3DWYKWNNHb6QT0rKlo&amp;start=10&amp;sa=N&amp;biw=1304&amp;bih=702</t>
  </si>
  <si>
    <t>Trawianka</t>
  </si>
  <si>
    <t>Rak luizjański</t>
  </si>
  <si>
    <t>https://www.google.pl/search?biw=1304&amp;bih=702&amp;q=%22Rak+luizja%C5%84ski%22+cena&amp;oq=%22Rak+luizja%C5%84ski%22+cena&amp;gs_l=psy-ab.3..0.23039.23039.0.23608.1.1.0.0.0.0.137.137.0j1.1.0.foo%2Ccfro%3D1%2Cnso-ehuqi%3D1%2Cnso-ehuui%3D1%2Cewh%3D0%2Cnso-mplt%3D2%2Cnso-enksa%3D0%2Cnso-enfk%3D1%2Cnso-usnt%3D1%2Cnso-qnt-npqp%3D0-1701%2Cnso-qnt-npdq%3D0-54%2Cnso-qnt-npt%3D0-1%2Cnso-qnt-ndc%3D300%2Ccspa-dspm-nm-mnp%3D0-05%2Ccspa-dspm-nm-mxp%3D0-125%2Cnso-unt-npqp%3D0-17%2Cnso-unt-npdq%3D0-54%2Cnso-unt-npt%3D0-0602%2Cnso-unt-ndc%3D300%2Ccspa-uipm-nm-mnp%3D0-007525%2Ccspa-uipm-nm-mxp%3D0-052675...0...1.1.64.psy-ab..0.1.133....0.RXPiu0Knnsw</t>
  </si>
  <si>
    <t>Rak marmurkowy</t>
  </si>
  <si>
    <t>https://www.google.pl/search?biw=1304&amp;bih=702&amp;q=%22Rak+marmurkowy%22+cena&amp;oq=%22Rak+marmurkowy%22+cena&amp;gs_l=psy-ab.3..0j0i30k1.14449.14449.0.15041.1.1.0.0.0.0.149.149.0j1.1.0.foo%2Ccfro%3D1%2Cnso-ehuqi%3D1%2Cnso-ehuui%3D1%2Cewh%3D0%2Cnso-mplt%3D2%2Cnso-enksa%3D0%2Cnso-enfk%3D1%2Cnso-usnt%3D1%2Cnso-qnt-npqp%3D0-1701%2Cnso-qnt-npdq%3D0-54%2Cnso-qnt-npt%3D0-1%2Cnso-qnt-ndc%3D300%2Ccspa-dspm-nm-mnp%3D0-05%2Ccspa-dspm-nm-mxp%3D0-125%2Cnso-unt-npqp%3D0-17%2Cnso-unt-npdq%3D0-54%2Cnso-unt-npt%3D0-0602%2Cnso-unt-ndc%3D300%2Ccspa-uipm-nm-mnp%3D0-007525%2Ccspa-uipm-nm-mxp%3D0-052675...0...1.1.64.psy-ab..0.1.145....0.84XY3Ec4N6Y</t>
  </si>
  <si>
    <t>Szop pracz</t>
  </si>
  <si>
    <t>https://www.google.pl/search?biw=1304&amp;bih=702&amp;q=%22Szop+pracz%22+cena&amp;oq=%22Szop+pracz%22+cena&amp;gs_l=psy-ab.3..0l2j0i67k1j0i7i30k1.9054.9054.0.9600.1.1.0.0.0.0.140.140.0j1.1.0.foo%2Ccfro%3D1%2Cnso-ehuqi%3D1%2Cnso-ehuui%3D1%2Cewh%3D0%2Cnso-mplt%3D2%2Cnso-enksa%3D0%2Cnso-enfk%3D1%2Cnso-usnt%3D1%2Cnso-qnt-npqp%3D0-1701%2Cnso-qnt-npdq%3D0-54%2Cnso-qnt-npt%3D0-1%2Cnso-qnt-ndc%3D300%2Ccspa-dspm-nm-mnp%3D0-05%2Ccspa-dspm-nm-mxp%3D0-125%2Cnso-unt-npqp%3D0-17%2Cnso-unt-npdq%3D0-54%2Cnso-unt-npt%3D0-0602%2Cnso-unt-ndc%3D300%2Ccspa-uipm-nm-mnp%3D0-007525%2Ccspa-uipm-nm-mxp%3D0-052675...0...1.1.64.psy-ab..0.1.140....0.Xj3gMKNIan0</t>
  </si>
  <si>
    <t>Czebaczek amurski</t>
  </si>
  <si>
    <t>Kielb amurski</t>
  </si>
  <si>
    <t>Wiewiórka szara</t>
  </si>
  <si>
    <t>https://www.google.pl/search?biw=1304&amp;bih=702&amp;q=%22Wiewi%C3%B3rka+szara%22+cena&amp;oq=%22Wiewi%C3%B3rka+szara%22+cena&amp;gs_l=psy-ab.3..0.20819.20819.0.21287.1.1.0.0.0.0.192.192.0j1.1.0.foo%2Ccfro%3D1%2Cnso-ehuqi%3D1%2Cnso-ehuui%3D1%2Cewh%3D0%2Cnso-mplt%3D2%2Cnso-enksa%3D0%2Cnso-enfk%3D1%2Cnso-usnt%3D1%2Cnso-qnt-npqp%3D0-1701%2Cnso-qnt-npdq%3D0-54%2Cnso-qnt-npt%3D0-1%2Cnso-qnt-ndc%3D300%2Ccspa-dspm-nm-mnp%3D0-05%2Ccspa-dspm-nm-mxp%3D0-125%2Cnso-unt-npqp%3D0-17%2Cnso-unt-npdq%3D0-54%2Cnso-unt-npt%3D0-0602%2Cnso-unt-ndc%3D300%2Ccspa-uipm-nm-mnp%3D0-007525%2Ccspa-uipm-nm-mxp%3D0-052675...0...1.1.64.psy-ab..0.1.188....0.j0n9wI1EAjc</t>
  </si>
  <si>
    <t>Wiewiórka czarna</t>
  </si>
  <si>
    <t>https://www.google.pl/search?q=%22Wiewi%C3%B3rka+czarna%22+cena&amp;ei=as7DWZffObCW6QTQ_YuIAQ&amp;start=0&amp;sa=N&amp;biw=1304&amp;bih=702</t>
  </si>
  <si>
    <t>https://www.google.pl/search?biw=1304&amp;bih=702&amp;q=%22Burunduk%22+cena&amp;oq=%22Burunduk%22+cena&amp;gs_l=psy-ab.3..0j0i7i30k1l3.17622.17622.0.18072.1.1.0.0.0.0.156.156.0j1.1.0.foo%2Ccfro%3D1%2Cnso-ehuqi%3D1%2Cnso-ehuui%3D1%2Cewh%3D0%2Cnso-mplt%3D2%2Cnso-enksa%3D0%2Cnso-enfk%3D1%2Cnso-usnt%3D1%2Cnso-qnt-npqp%3D0-1701%2Cnso-qnt-npdq%3D0-54%2Cnso-qnt-npt%3D0-1%2Cnso-qnt-ndc%3D300%2Ccspa-dspm-nm-mnp%3D0-05%2Ccspa-dspm-nm-mxp%3D0-125%2Cnso-unt-npqp%3D0-17%2Cnso-unt-npdq%3D0-54%2Cnso-unt-npt%3D0-0602%2Cnso-unt-ndc%3D300%2Ccspa-uipm-nm-mnp%3D0-007525%2Ccspa-uipm-nm-mxp%3D0-052675...0...1.1.64.psy-ab..0.1.152....0.rHwD88b17Bo</t>
  </si>
  <si>
    <t>Ibis czczony</t>
  </si>
  <si>
    <t>Żółw ozdobny</t>
  </si>
  <si>
    <t>https://www.google.pl/search?biw=1304&amp;bih=702&amp;q=%22%C5%BB%C3%B3%C5%82w+ozdobny%22+cena&amp;oq=%22%C5%BB%C3%B3%C5%82w+ozdobny%22+cena&amp;gs_l=psy-ab.3..0.10207.10207.0.10700.1.1.0.0.0.0.126.126.0j1.1.0.foo%2Ccfro%3D1%2Cnso-ehuqi%3D1%2Cnso-ehuui%3D1%2Cewh%3D0%2Cnso-mplt%3D2%2Cnso-enksa%3D0%2Cnso-enfk%3D1%2Cnso-usnt%3D1%2Cnso-qnt-npqp%3D0-1701%2Cnso-qnt-npdq%3D0-54%2Cnso-qnt-npt%3D0-1%2Cnso-qnt-ndc%3D300%2Ccspa-dspm-nm-mnp%3D0-05%2Ccspa-dspm-nm-mxp%3D0-125%2Cnso-unt-npqp%3D0-17%2Cnso-unt-npdq%3D0-54%2Cnso-unt-npt%3D0-0602%2Cnso-unt-ndc%3D300%2Ccspa-uipm-nm-mnp%3D0-007525%2Ccspa-uipm-nm-mxp%3D0-052675...0...1.1.64.psy-ab..0.1.122....0.yVl5zdQIBDU</t>
  </si>
  <si>
    <t>Żółw czerwonolicy</t>
  </si>
  <si>
    <t>https://www.gdos.gov.pl/files/artykuly/5050/Program_postepowania_z_inwazyjnymi_gatunkami_zolwi_na_terenie_Polski.pdf</t>
  </si>
  <si>
    <t>https://www.google.pl/search?q=%22%C5%BC%C3%B3%C5%82w+czerwonolicy%22+cena&amp;oq=%22%C5%BC%C3%B3%C5%82w+czerwonolicy%22+cena&amp;gs_l=psy-ab.3..0j0i22i30k1l2.2011.12757.0.13513.30.27.3.0.0.0.179.2459.20j6.26.0....0...1.1.64.psy-ab..5.22.1904...0i7i30k1j0i10k1j0i67k1j0i7i10i30k1j0i13k1.0.lX6itL3rieA</t>
  </si>
  <si>
    <t>Żółw czerwonouchy</t>
  </si>
  <si>
    <t>http://www.iop.krakow.pl/ias/gatunki/295</t>
  </si>
  <si>
    <t>Żółw wodno lądowy</t>
  </si>
  <si>
    <t>https://www.google.pl/search?q=%22%C5%BCo%C5%82w+wodno+l%C4%85dowy%22+cena&amp;oq=%22%C5%BCo%C5%82w+wodno+l%C4%85dowy%22+cena&amp;gs_l=psy-ab.3..35i39k1.25039.25162.0.25304.2.2.0.0.0.0.104.197.1j1.2.0....0...1.1.64.psy-ab..0.1.93....0.tbMzIK5tGAc</t>
  </si>
  <si>
    <t>Żółw wodno-lądowy</t>
  </si>
  <si>
    <t>https://www.google.pl/search?q=%22%C5%BCo%C5%82w+wodno-l%C4%85dowy%22+cena&amp;ie=&amp;oe=</t>
  </si>
  <si>
    <t>Żółw żółtobrzuchy</t>
  </si>
  <si>
    <t>https://www.google.pl/search?q=%22%C5%BC%C3%B3%C5%82w+%C5%BC%C3%B3%C5%82tobrzuchy%22+cena&amp;oq=%22%C5%BC%C3%B3%C5%82w+%C5%BC%C3%B3%C5%82tobrzuchy%22+cena&amp;gs_l=psy-ab.3..0.2135.5778.0.6574.13.13.0.0.0.0.154.1211.11j2.13.0....0...1.1.64.psy-ab..1.11.1046...0i13k1j0i8i13i30k1j0i7i30k1j0i8i7i30k1.0.vmwCwXgwaYc</t>
  </si>
  <si>
    <t>Żółw żółtolicy</t>
  </si>
  <si>
    <t>https://www.google.pl/search?q=%22%C5%BC%C3%B3%C5%82w+%C5%BC%C3%B3%C5%82tolicy%22+cena&amp;oq=%22%C5%BC%C3%B3%C5%82w+%C5%BC%C3%B3%C5%82tolicy%22+cena&amp;gs_l=psy-ab.3..0j0i8i30k1.40103.43420.0.44113.11.11.0.0.0.0.93.867.11.11.0....0...1.1.64.psy-ab..0.5.427...0i13k1j0i8i13i30k1.0.kBZQ7bD5MBI</t>
  </si>
  <si>
    <t>Żółw żółtouchy</t>
  </si>
  <si>
    <t>http://www.iop.krakow.pl/ias/gatunki/1590</t>
  </si>
  <si>
    <t>https://www.google.pl/search?rlz=1C2EJFA_enPL702PL702&amp;dcr=0&amp;biw=1680&amp;bih=944&amp;q=%22%C5%BB%C3%B3%C5%82w+%C5%BC%C3%B3%C5%82touchy%22+cena&amp;oq=%22%C5%BB%C3%B3%C5%82w+%C5%BC%C3%B3%C5%82touchy%22+cena&amp;gs_l=psy-ab.3..0i13k1j0i8i13i30k1.3014.3014.0.3153.1.1.0.0.0.0.87.87.1.1.0....0...1.1.64.psy-ab..0.1.84....0.0u184o6KUfw</t>
  </si>
  <si>
    <t>Trojeść amerykańska</t>
  </si>
  <si>
    <t>https://www.google.pl/search?q=%22Troje%C5%9B%C4%87+ameryka%C5%84ska%22+cena&amp;oq=%22Troje%C5%9B%C4%87+ameryka%C5%84ska%22+cena&amp;gs_l=psy-ab.3..0j0i7i30k1l2.59735.59735.0.60324.1.1.0.0.0.0.162.162.0j1.1.0.foo%2Ccfro%3D1%2Cnso-ehuqi%3D1%2Cnso-ehuui%3D1%2Cewh%3D0%2Cnso-mplt%3D2%2Cnso-enksa%3D0%2Cnso-enfk%3D1%2Cnso-usnt%3D1%2Cnso-qnt-npqp%3D0-1701%2Cnso-qnt-npdq%3D0-54%2Cnso-qnt-npt%3D0-1%2Cnso-qnt-ndc%3D300%2Ccspa-dspm-nm-mnp%3D0-05%2Ccspa-dspm-nm-mxp%3D0-125%2Cnso-unt-npqp%3D0-17%2Cnso-unt-npdq%3D0-54%2Cnso-unt-npt%3D0-0602%2Cnso-unt-ndc%3D300%2Ccspa-uipm-nm-mnp%3D0-007525%2Ccspa-uipm-nm-mxp%3D0-052675...0...1.1.64.psy-ab..0.1.154....0.nvkz9ziBNxk</t>
  </si>
  <si>
    <t>Kabomba karolińska</t>
  </si>
  <si>
    <t>https://www.google.pl/search?lr=lang_pl&amp;biw=1680&amp;bih=933&amp;tbs=lr%3Alang_1pl&amp;q=Kabomba+karoli%C5%84ska+cena&amp;oq=Kabomba+karoli%C5%84ska+cena&amp;gs_l=psy-ab.3...12002.12429.0.13138.5.5.0.0.0.0.137.505.0j4.4.0....0...1.1.64.psy-ab..1.3.376...0i22i30k1j33i21k1j33i160k1.0.E4azGSPtBOk</t>
  </si>
  <si>
    <t>Eichornia gruboogonkowa</t>
  </si>
  <si>
    <t>https://www.google.pl/search?q=%22Eichornia+gruboogonkowa%22+cena&amp;oq=%22Eichornia+gruboogonkowa%22+cena&amp;gs_l=psy-ab.3...36387.36387.0.36800.1.1.0.0.0.0.126.126.0j1.1.0.foo%2Ccfro%3D1%2Cnso-ehuqi%3D1%2Cnso-ehuui%3D1%2Cewh%3D0%2Cnso-mplt%3D2%2Cnso-enksa%3D0%2Cnso-enfk%3D1%2Cnso-usnt%3D1%2Cnso-qnt-npqp%3D0-1701%2Cnso-qnt-npdq%3D0-54%2Cnso-qnt-npt%3D0-1%2Cnso-qnt-ndc%3D300%2Ccspa-dspm-nm-mnp%3D0-05%2Ccspa-dspm-nm-mxp%3D0-125%2Cnso-unt-npqp%3D0-17%2Cnso-unt-npdq%3D0-54%2Cnso-unt-npt%3D0-0602%2Cnso-unt-ndc%3D300%2Ccspa-uipm-nm-mnp%3D0-007525%2Ccspa-uipm-nm-mxp%3D0-052675...0...1.1.64.psy-ab..0.0.0....0.ey-RKxWSgOY</t>
  </si>
  <si>
    <t>Hiacynt wodny</t>
  </si>
  <si>
    <t>http://www.gdos.gov.pl/files/artykuly/5050/invasive_plants_poland.pdf</t>
  </si>
  <si>
    <t>https://www.google.pl/search?q=%22Hiacynt+wodny%22+cena&amp;oq=%22Hiacynt+wodny%22+cena&amp;gs_l=psy-ab.3..0.23550.23550.0.23950.1.1.0.0.0.0.131.131.0j1.1.0.foo%2Ccfro%3D1%2Cnso-ehuqi%3D1%2Cnso-ehuui%3D1%2Cewh%3D0%2Cnso-mplt%3D2%2Cnso-enksa%3D0%2Cnso-enfk%3D1%2Cnso-usnt%3D1%2Cnso-qnt-npqp%3D0-1701%2Cnso-qnt-npdq%3D0-54%2Cnso-qnt-npt%3D0-1%2Cnso-qnt-ndc%3D300%2Ccspa-dspm-nm-mnp%3D0-05%2Ccspa-dspm-nm-mxp%3D0-125%2Cnso-unt-npqp%3D0-17%2Cnso-unt-npdq%3D0-54%2Cnso-unt-npt%3D0-0602%2Cnso-unt-ndc%3D300%2Ccspa-uipm-nm-mnp%3D0-007525%2Ccspa-uipm-nm-mxp%3D0-052675...0...1.1.64.psy-ab..0.1.127....0.R0MDI9fzOC4</t>
  </si>
  <si>
    <t>Moczarka delikatna</t>
  </si>
  <si>
    <t>https://www.google.pl/search?q=%22Moczarka+delikatna%22+cena&amp;oq=%22Moczarka+delikatna%22+cena&amp;gs_l=psy-ab.3...19524.19524.0.19929.1.1.0.0.0.0.131.131.0j1.1.0.foo%2Ccfro%3D1%2Cnso-ehuqi%3D1%2Cnso-ehuui%3D1%2Cewh%3D0%2Cnso-mplt%3D2%2Cnso-enksa%3D0%2Cnso-enfk%3D1%2Cnso-usnt%3D1%2Cnso-qnt-npqp%3D0-1701%2Cnso-qnt-npdq%3D0-54%2Cnso-qnt-npt%3D0-1%2Cnso-qnt-ndc%3D300%2Ccspa-dspm-nm-mnp%3D0-05%2Ccspa-dspm-nm-mxp%3D0-125%2Cnso-unt-npqp%3D0-17%2Cnso-unt-npdq%3D0-54%2Cnso-unt-npt%3D0-0602%2Cnso-unt-ndc%3D300%2Ccspa-uipm-nm-mnp%3D0-007525%2Ccspa-uipm-nm-mxp%3D0-052675...0...1.1.64.psy-ab..0.0.0....0.SQkrgCuUBbk</t>
  </si>
  <si>
    <t>Gunnera brazylijska</t>
  </si>
  <si>
    <t>https://www.google.pl/search?q=%22Gunnera+brazylijska%22+cena&amp;spell=1&amp;sa=X&amp;ved=0ahUKEwiOo-3ru7bWAhVkAZoKHbnLDA0QvwUIIygA&amp;biw=1304&amp;bih=702</t>
  </si>
  <si>
    <t>Barszcz kaukaski</t>
  </si>
  <si>
    <t>http://www.iop.krakow.pl/ias/gatunki/102</t>
  </si>
  <si>
    <t>Barszcz mantegazyjski</t>
  </si>
  <si>
    <t>Barszcz Mantegazziego</t>
  </si>
  <si>
    <t>Barszcz perski</t>
  </si>
  <si>
    <t>Barszcz Sosnowskiego</t>
  </si>
  <si>
    <t>Wąkrotka jaskrowata</t>
  </si>
  <si>
    <t>Wątkrota jaskrowata</t>
  </si>
  <si>
    <t>Niecierpek gruczołowaty</t>
  </si>
  <si>
    <t>https://www.google.pl/search?q=%22Niecierpek+gruczo%C5%82owaty%22+cena&amp;oq=%22Niecierpek+gruczo%C5%82owaty%22+&amp;aqs=chrome.0.69i59j69i57j0l4.6034j0j7&amp;sourceid=chrome&amp;ie=UTF-8</t>
  </si>
  <si>
    <t>Niecierpek Roylego</t>
  </si>
  <si>
    <t>Lagarosyfon wielki</t>
  </si>
  <si>
    <t>https://www.google.pl/search?biw=1304&amp;bih=702&amp;q=%22Lagarosyfon+wielki%22+cena&amp;oq=%22Lagarosyfon+wielki%22+cena&amp;gs_l=psy-ab.3...24481.24481.0.24898.1.1.0.0.0.0.138.138.0j1.1.0.foo%2Ccfro%3D1%2Cnso-ehuqi%3D1%2Cnso-ehuui%3D1%2Cewh%3D0%2Cnso-mplt%3D2%2Cnso-enksa%3D0%2Cnso-enfk%3D1%2Cnso-usnt%3D1%2Cnso-qnt-npqp%3D0-1701%2Cnso-qnt-npdq%3D0-54%2Cnso-qnt-npt%3D0-1%2Cnso-qnt-ndc%3D300%2Ccspa-dspm-nm-mnp%3D0-05%2Ccspa-dspm-nm-mxp%3D0-125%2Cnso-unt-npqp%3D0-17%2Cnso-unt-npdq%3D0-54%2Cnso-unt-npt%3D0-0602%2Cnso-unt-ndc%3D300%2Ccspa-uipm-nm-mnp%3D0-007525%2Ccspa-uipm-nm-mxp%3D0-052675...0...1.1.64.psy-ab..0.0.0....0.qWe3kwLmrzA</t>
  </si>
  <si>
    <t>Tulejnik amerykański</t>
  </si>
  <si>
    <t>https://www.google.pl/search?biw=1304&amp;bih=702&amp;q=%22Tulejnik+ameryka%C5%84ski%22+cena&amp;oq=%22Tulejnik+ameryka%C5%84ski%22+cena&amp;gs_l=psy-ab.3..0i30k1.67531.67531.0.68077.1.1.0.0.0.0.145.145.0j1.1.0.foo%2Ccfro%3D1%2Cnso-ehuqi%3D1%2Cnso-ehuui%3D1%2Cewh%3D0%2Cnso-mplt%3D2%2Cnso-enksa%3D0%2Cnso-enfk%3D1%2Cnso-usnt%3D1%2Cnso-qnt-npqp%3D0-1701%2Cnso-qnt-npdq%3D0-54%2Cnso-qnt-npt%3D0-1%2Cnso-qnt-ndc%3D300%2Ccspa-dspm-nm-mnp%3D0-05%2Ccspa-dspm-nm-mxp%3D0-125%2Cnso-unt-npqp%3D0-17%2Cnso-unt-npdq%3D0-54%2Cnso-unt-npt%3D0-0602%2Cnso-unt-ndc%3D300%2Ccspa-uipm-nm-mnp%3D0-007525%2Ccspa-uipm-nm-mxp%3D0-052675...0...1.1.64.psy-ab..0.1.142....0.IbJWfw1nUi0</t>
  </si>
  <si>
    <t>Wywłócznik brazylijski</t>
  </si>
  <si>
    <t>https://www.google.pl/search?biw=1304&amp;bih=702&amp;q=%22Wyw%C5%82%C3%B3cznik+brazylijski%22+cena&amp;oq=%22Wyw%C5%82%C3%B3cznik+brazylijski%22+cena&amp;gs_l=psy-ab.3...15418.15418.0.15972.1.1.0.0.0.0.135.135.0j1.1.0.foo%2Ccfro%3D1%2Cnso-ehuqi%3D1%2Cnso-ehuui%3D1%2Cewh%3D0%2Cnso-mplt%3D2%2Cnso-enksa%3D0%2Cnso-enfk%3D1%2Cnso-usnt%3D1%2Cnso-qnt-npqp%3D0-1701%2Cnso-qnt-npdq%3D0-54%2Cnso-qnt-npt%3D0-1%2Cnso-qnt-ndc%3D300%2Ccspa-dspm-nm-mnp%3D0-05%2Ccspa-dspm-nm-mxp%3D0-125%2Cnso-unt-npqp%3D0-17%2Cnso-unt-npdq%3D0-54%2Cnso-unt-npt%3D0-0602%2Cnso-unt-ndc%3D300%2Ccspa-uipm-nm-mnp%3D0-007525%2Ccspa-uipm-nm-mxp%3D0-052675...0...1.1.64.psy-ab..0.0.0....0.j3vQCpg4J-E</t>
  </si>
  <si>
    <t>Wywłócznik różnolistny</t>
  </si>
  <si>
    <t>Partenium ambrozjowate</t>
  </si>
  <si>
    <t>Rozplenica szczecinkowata</t>
  </si>
  <si>
    <t>https://www.google.pl/search?biw=1304&amp;bih=702&amp;q=%22Rozplenica+szczecinkowata%22+cena&amp;oq=%22Rozplenica+szczecinkowata%22+cena&amp;gs_l=psy-ab.3..0i30k1.72720.72720.0.73281.1.1.0.0.0.0.144.144.0j1.1.0.foo%2Ccfro%3D1%2Cnso-ehuqi%3D1%2Cnso-ehuui%3D1%2Cewh%3D0%2Cnso-mplt%3D2%2Cnso-enksa%3D0%2Cnso-enfk%3D1%2Cnso-usnt%3D1%2Cnso-qnt-npqp%3D0-1701%2Cnso-qnt-npdq%3D0-54%2Cnso-qnt-npt%3D0-1%2Cnso-qnt-ndc%3D300%2Ccspa-dspm-nm-mnp%3D0-05%2Ccspa-dspm-nm-mxp%3D0-125%2Cnso-unt-npqp%3D0-17%2Cnso-unt-npdq%3D0-54%2Cnso-unt-npt%3D0-0602%2Cnso-unt-ndc%3D300%2Ccspa-uipm-nm-mnp%3D0-007525%2Ccspa-uipm-nm-mxp%3D0-052675...0...1.1.64.psy-ab..0.1.140....0.cdEcFhNFZuI</t>
  </si>
  <si>
    <t>van Wyk B., Wink M. 2008. Rośliny lecznicze świata. Wroclaw: MedPharm Polska s. 260. ISBN 978-83-60466-51-3</t>
  </si>
  <si>
    <t>Ołownik łatkowaty</t>
  </si>
  <si>
    <t>Szweykowska A., Szweykowski J. (eds.). 2003. Słownik botaniczny. Warszawa: Wiedza Powszechna. ISBN 83-214-1305-6.</t>
  </si>
  <si>
    <t>Opornik latkowaty</t>
  </si>
  <si>
    <t>Opornik łatkowaty</t>
  </si>
  <si>
    <t>https://www.google.pl/search?biw=1304&amp;bih=702&amp;q=%22Opornik+%C5%82atkowaty%22+cena&amp;oq=%22Opornik+%C5%82atkowaty%22+cena&amp;gs_l=psy-ab.3...17684.17684.0.18293.1.1.0.0.0.0.120.120.0j1.1.0.foo%2Ccfro%3D1%2Cnso-ehuqi%3D1%2Cnso-ehuui%3D1%2Cewh%3D0%2Cnso-mplt%3D2%2Cnso-enksa%3D0%2Cnso-enfk%3D1%2Cnso-usnt%3D1%2Cnso-qnt-npqp%3D0-1701%2Cnso-qnt-npdq%3D0-54%2Cnso-qnt-npt%3D0-1%2Cnso-qnt-ndc%3D300%2Ccspa-dspm-nm-mnp%3D0-05%2Ccspa-dspm-nm-mxp%3D0-125%2Cnso-unt-npqp%3D0-17%2Cnso-unt-npdq%3D0-54%2Cnso-unt-npt%3D0-0602%2Cnso-unt-ndc%3D300%2Ccspa-uipm-nm-mnp%3D0-007525%2Ccspa-uipm-nm-mxp%3D0-052675...0...1.1.64.psy-ab..0.0.0....0.qEStU_Nv_MI</t>
  </si>
  <si>
    <t xml:space="preserve">http://www.avesdeportugal.info/aloaeg.html  </t>
  </si>
  <si>
    <t xml:space="preserve">REGULAMENTO (UE) N.o 1143/2014 DO PARLAMENTO EUROPEU E DO CONSELHO de 22 de outubro de 2014  http://eur-lex.europa.eu/legal-content/PT/TXT/HTML/?uri=CELEX:32014R1143&amp;from=PT  </t>
  </si>
  <si>
    <t xml:space="preserve">http://www.saber.ac.mz/bitstream/10857/550/1/Bio-057.pdf  </t>
  </si>
  <si>
    <t>http://naturdata.com/especies-de-portugal?spid=7370%3AEriocheir-sinensis http://expresso.sapo.pt/sociedade/2017-04-25-Especies-exoticas-ameacam-rios-portugueses http://www.wilder.pt/seja-um-naturalista/estas-sao-as-37-especies-exoticas-que-preocupam-a-uniao-europeia/</t>
  </si>
  <si>
    <t>REGULAMENTO (UE) 2017/128 DA COMISSÃO de 20 de janeiro de 2017  http://eur-lex.europa.eu/legal-content/PT/TXT/HTML/?uri=CELEX:32017R0128&amp;from=PT  http://www.wilder.pt/seja-um-naturalista/estas-sao-as-37-especies-exoticas-que-preocupam-a-uniao-europeia/</t>
  </si>
  <si>
    <t>REGULAMENTO (UE) N.o 1143/2014 DO PARLAMENTO EUROPEU E DO CONSELHO de 22 de outubro de 2014  http://eur-lex.europa.eu/legal-content/PT/TXT/HTML/?uri=CELEX:32014R1143&amp;from=PT https://www.researchgate.net/publication/308139420_A_Ra-Touro_Norte-Americana_Lithobates_catesbeianus_uma_especie_invasora_no_Brasil http://www.wilder.pt/seja-um-naturalista/estas-sao-as-37-especies-exoticas-que-preocupam-a-uniao-europeia/</t>
  </si>
  <si>
    <t>Only in Brasil it is referred as rã-touro-norte-americana as Brazil, where this species is also invasive, also belongs to the american continent.</t>
  </si>
  <si>
    <t>https://www.jardimzoologico.pt/site/animais_detalhe.php?animal=55 https://obiologoamador.blogspot.pt/2010/03/muntjac-chines-muntiacus-reevesi.html?m=1 http://www.wilder.pt/seja-um-naturalista/estas-sao-as-37-especies-exoticas-que-preocupam-a-uniao-europeia/</t>
  </si>
  <si>
    <t>https://pt.wikipedia.org/wiki/Myocastor_coypus  http://www.wilder.pt/seja-um-naturalista/estas-sao-as-37-especies-exoticas-que-preocupam-a-uniao-europeia/</t>
  </si>
  <si>
    <t>Sometimes it is called only Coati or Quati</t>
  </si>
  <si>
    <t>Álvares F (2011). Ecologia e conservação do lobo (Canis lupus, L.) no Noroeste de Portugal. PhD Thesis. Universidade de Lisboa, Portugal.  [available at: http://repositorio.ul.pt/bitstream/10451/5778/1/ulsd062227_td_Francisco_Alvares.pdf] https://pt.wikipedia.org/wiki/C%C3%A3o-guaxinim https://www.geralforum.com/board/showthread.php/604072-dinamarca-quer-exterminar-caes-mapache</t>
  </si>
  <si>
    <t xml:space="preserve">http://www.dicionarioinformal.com.br/rato-almiscarado/ https://pt.wikipedia.org/wiki/Rato-almiscarado </t>
  </si>
  <si>
    <t>http://www.wilder.pt/seja-um-naturalista/estas-sao-as-37-especies-exoticas-que-preocupam-a-uniao-europeia/  http://www.wilder.pt/seja-um-naturalista/estas-sao-as-37-especies-exoticas-que-preocupam-a-uniao-europeia/</t>
  </si>
  <si>
    <t>Lagostim-viril</t>
  </si>
  <si>
    <t xml:space="preserve">http://www.cabi.org/isc/datasheet/72034  </t>
  </si>
  <si>
    <t>We didn't find any reference to a portuguese name for this species but, as most of the foreign names are similar, we propose a portugese translation as "lagostim-viril"</t>
  </si>
  <si>
    <t>REGULAMENTO (UE) N.o 1143/2014 DO PARLAMENTO EUROPEU E DO CONSELHO de 22 de outubro de 2014  http://eur-lex.europa.eu/legal-content/PT/TXT/HTML/?uri=CELEX:32014R1143&amp;from=PT  http://www.wilder.pt/seja-um-naturalista/estas-sao-as-37-especies-exoticas-que-preocupam-a-uniao-europeia/</t>
  </si>
  <si>
    <t>http://naturdata.com/Pacifastacus-leniusculus-7322.htm  http://www.wilder.pt/seja-um-naturalista/estas-sao-as-37-especies-exoticas-que-preocupam-a-uniao-europeia/</t>
  </si>
  <si>
    <t>Peixe-dorminhoco-chinês</t>
  </si>
  <si>
    <t xml:space="preserve"> https://br.depositphotos.com/99895538/stock-photo-male-of-chinese-sleeper-fish.html, https://pt.dreamstime.com/foto-de-stock-peixes-do-beb%C3%AA-do-dorminhoco-chin%C3%AAs-glenii-do-perccottus-image41147125 </t>
  </si>
  <si>
    <t>This species do not occur (both on nature and for sell) on any portuguese speaking country and the few references we found to a portuguese name for this species are not from reliable sources, but, as most of the foreign names are similar, translated to each language, we propose to accept that portugese translation as "peixe-dorminhoco-chinês".</t>
  </si>
  <si>
    <t xml:space="preserve">Anastácio P (1993). Ciclo biologico e produção do lagostim vermelho da louisiana (Procambarus clarkii, Girard) na regiao do baixo Mondego. MSc Thesis. Universidade de Coimbra, Portugal. [available at profile: https://www.researchgate.net/profile/Pedro_Anastacio] http://expresso.sapo.pt/sociedade/2017-04-25-Especies-exoticas-ameacam-rios-portugueses </t>
  </si>
  <si>
    <t>Many different names are used to this species: Lagostim-americano, lagostim-vermelho-americano, lagostim-vermelho-do-Louisiana, Lagostim-vermelho-da-Louisiana. We considered Lagostim-vermelho-da-Louisiana, as the most adequate one, as there are different american crayfish species being invasive on europe. as the name of the Louisiana State is a feminine name on its origine ("La louisianne") we accept as correct Lagostim-vermelho-dA-Louisiana, instead of Lagostim-vermelho-dO-Louisiana, that is often referred too.</t>
  </si>
  <si>
    <t xml:space="preserve">http://www.planetainvertebrados.com.br/index.asp?pagina=especies_ver&amp;id_categoria=26&amp;id_subcategoria=22&amp;com=1&amp;id=74&amp;local=2 http://www.aquariofilia.net/forum/topic/223897-esp%C3%A9cie-altamente-invasora-lagostins-marmore-procambarus-fallax-f-virginalis/ </t>
  </si>
  <si>
    <t>Álvares F (2011). Ecologia e conservação do lobo (Canis lupus, L.) no Noroeste de Portugal. PhD Thesis. Universidade de Lisboa, Portugal.  [available at: http://repositorio.ul.pt/bitstream/10451/5778/1/ulsd062227_td_Francisco_Alvares.pdf] https://www.zoo.pt/site/animais_detalhe.php?animal=23 http://www.wilder.pt/seja-um-naturalista/estas-sao-as-37-especies-exoticas-que-preocupam-a-uniao-europeia/</t>
  </si>
  <si>
    <t xml:space="preserve">Anastácio PM, Ribeiro F, Sousa R, Capinha C, Banha F, Gama AM, Filipe AF &amp; Rebelo R (in press). Animais invasores em ecossistemas dulçaquícolas. In: In As Invasões Biológicas em Portugal: História, Diversidade e Gestão. Vicente JR, Queiróz AI, Silva L, Marchante E, Honrado JP (Eds.) ISBN: 978-989-99518-1-5  </t>
  </si>
  <si>
    <t>http://www.arcadenoe.pt/raca/esquilo_siberiano/289 https://pt.wikipedia.org/wiki/Esquilo-da-sib%C3%A9ria http://www.wilder.pt/seja-um-naturalista/estas-sao-as-37-especies-exoticas-que-preocupam-a-uniao-europeia/</t>
  </si>
  <si>
    <t>As this species as a large distribution range, and its common names in Portuguese often have a geographic reference, it is difficult to establish wich one is the most used or more correct.</t>
  </si>
  <si>
    <t>Íbis-sagrado</t>
  </si>
  <si>
    <t>http://naturdata.com/Threskiornis-aethiopicus-38249.htm  http://www.wilder.pt/seja-um-naturalista/estas-sao-as-37-especies-exoticas-que-preocupam-a-uniao-europeia/</t>
  </si>
  <si>
    <t>This species has many different common names. Usually is called tartaruga-de-faces-vermelhas or tartaruga-de-orelhas-vermelhas (this last one is a direct translation from the english red-eared-turtle, and it is often commercially used, but it is avoid by many people, as turtles do not have ears, that  use instead the name tartaruga-de-faces-vermelhas, a direct translation from red-faced-turtle). Actually this name is  more correct as a subspecies name for Trachemys scripta elegans, the more common subspecies and the first that became invasive, as the subspecies Trachemys scipta scripta have a yellow marks and it is referred as tartaruga-de-orelhas-amarelas (yellow-eared-turtle) or tartaruga-de-faces-amarelas (yellow-faced-turtle). To avoid this conflict, the whole species is referred oftem in Portugal as Tartaruga-da-Florida</t>
  </si>
  <si>
    <t>https://www.jn.pt/nacional/interior/quercus-alerta-para-descontrolo-da-praga-da-vespa-asiatica-6219055.html http://naturdata.com/Vespa-velutina-2327.htm http://www.wilder.pt/seja-um-naturalista/estas-sao-as-37-especies-exoticas-que-preocupam-a-uniao-europeia/</t>
  </si>
  <si>
    <t>The most common name for this species is Vespa-asiatica (asiatic-wasp) but some people avoid this name, as there are much more asiatic species of wasps, and, because of that, all the governamental intitutions use instead Vespa-velutina as a common name that is often recognised by part of the population.   Some people from more rural areas use the name "vespão-asiático", as it is similar in size to the native Vespa crabro that is usually called Vespão because it is bigger than the other native wasps that have "vespa" as common name.</t>
  </si>
  <si>
    <t xml:space="preserve">http://agriculturaemar.com/ue-actualiza-lista-especies-exoticas-invasoras-suscitam-preocupacao-na-agricultura/ EPPO Global Database: https://gd.eppo.int/taxon/ALRPH </t>
  </si>
  <si>
    <t xml:space="preserve">http://agriculturaemar.com/ue-actualiza-lista-especies-exoticas-invasoras-suscitam-preocupacao-na-agricultura/  </t>
  </si>
  <si>
    <t xml:space="preserve">http://luirig.altervista.org/biology/main.php?taxon=Baccharis+halimifolia  </t>
  </si>
  <si>
    <t>http://www.aquariofilia.net/forum/search/?&amp;q=cabomba&amp;page=3&amp;sortby=relevancy http://www.aquahobby.com/garden/b_cabomba.php (brasilian forum of aquariofily) / GLOBAL INVASIVE SPECIES DATABASE http://www.iucngisd.org/gisd/speciesname/Cabomba+caroliniana;  EPPO database: https://gd.eppo.int/taxon/CABCA</t>
  </si>
  <si>
    <t>common name used in aquariofily foruns</t>
  </si>
  <si>
    <t xml:space="preserve">Marchante H, Morais M, Freitas H &amp; Marchante E (2014) Guia prático para a identificação de Plantas Invasoras em Portugal. Coimbra. Imprensa da Universidade de Coimbra. 207 pp.[Available at: https://issuu.com/plantasinvasoras/docs/guia_plantas__invasoras_em_portugal] http://www.jardineiro.net </t>
  </si>
  <si>
    <t>http://www.gardencards.info/list/listado.php?orderby=1&amp;order=asc</t>
  </si>
  <si>
    <t xml:space="preserve">Marchante H, Morais M, Freitas H &amp; Marchante E (2014) Guia prático para a identificação de Plantas Invasoras em Portugal. Coimbra. Imprensa da Universidade de Coimbra. 207 pp.[Available at: https://issuu.com/plantasinvasoras/docs/guia_plantas__invasoras_em_portugal]  </t>
  </si>
  <si>
    <t xml:space="preserve">Rocha J (2016) Lista de alguns taxa invasores e de risco para Portugal: 1.ª versão . [available at: https://issuu.com/plantasinvasoras/docs/lista-taxa-invasores-risco-v1] (bálsamo-do-himalaia) EPPO Global Database: https://gd.eppo.int/taxon/IPAGL (beijo) </t>
  </si>
  <si>
    <t xml:space="preserve">https://plantasflores.net/impatiens-glandulifera/; (plant seller webpage) name used commercially; </t>
  </si>
  <si>
    <t xml:space="preserve">https://seabirdsportugal.blogspot.pt/p/gulls-id_13.html http://www.aquaonline.com.br/plantas/grandes/970-lagarosiphon-major (BR) </t>
  </si>
  <si>
    <t>http://www.aquaonline.com.br/plantas/grandes/970-lagarosiphon-major</t>
  </si>
  <si>
    <t xml:space="preserve">Pivari MO, Pott VJ &amp; Pott A (2008) Macrófitas aquáticas de ilhas flutuantes (baceiros) nas sub-regiões do Abobral e Miranda, Pantanal, MS, Brasil. Acta bot. bras. 22(2): 563-571. [Available at: http://www.scielo.br/pdf/abb/v22n2/a23v22n2.pdf (and other sources https://ainfo.cnptia.embrapa.br/digital/bitstream/item/154680/1/DOC138.pdf]  </t>
  </si>
  <si>
    <t xml:space="preserve">ThJardinsShopping. [available at: http://www.thjardins.com.br/php/shopping_produtos.php?categoria=5]  </t>
  </si>
  <si>
    <t xml:space="preserve">Marchante H, Morais M, Freitas H &amp; Marchante E (2014) Guia prático para a identificação de Plantas Invasoras em Portugal. Coimbra. Imprensa da Universidade de Coimbra. 207 pp.[Available at: https://issuu.com/plantasinvasoras/docs/guia_plantas__invasoras_em_portugal] Marcos A. Avila http://www.aquahobby.com/garden/b_cabomba.php (The Age of Aquariums.) </t>
  </si>
  <si>
    <t>CABI Invasive Species Compendium. http://www.cabi.org/isc/datasheet/45573.  Lucchini et al. (2005) A losna-branca, planta exótica invasora no Brasil. Comunicado Técnico. http://www.cnpma.embrapa.br/download/comunicado_29.pdf;  EPPO Global Database: https://gd.eppo.int/taxon/PTNHY</t>
  </si>
  <si>
    <t>Despite CABI database refers "mentruz" as a portuguese name, we think it is only used in Brasil</t>
  </si>
  <si>
    <t xml:space="preserve">Fernandes FM &amp; Carvalho LM (2003) Portugal Botânico de A a Z - Plantas Portuguesas e Exóticas. Lidel. ISBN 972-757-265-0  </t>
  </si>
  <si>
    <t>Esquilo-de-Pallas</t>
  </si>
  <si>
    <t xml:space="preserve">Ganso-do-Egipto </t>
  </si>
  <si>
    <t xml:space="preserve"> Esquilo-de-barriga-vermelha</t>
  </si>
  <si>
    <t>Corvo-indiano</t>
  </si>
  <si>
    <t xml:space="preserve">Caranguejo-peludo-chinês </t>
  </si>
  <si>
    <t xml:space="preserve">Mangusto-pequeno-asiático </t>
  </si>
  <si>
    <t xml:space="preserve">Rã-touro-americana, Rã-touro </t>
  </si>
  <si>
    <t xml:space="preserve">Rã-touro-norte-americana </t>
  </si>
  <si>
    <t>Muntjac-de-reeves</t>
  </si>
  <si>
    <t xml:space="preserve">Muntjac-chinês </t>
  </si>
  <si>
    <t>Ratão-do-banhado</t>
  </si>
  <si>
    <t xml:space="preserve">Ratão-d’água </t>
  </si>
  <si>
    <t>Quati-de-cauda-anelada</t>
  </si>
  <si>
    <t xml:space="preserve">Coati-de-cauda-anelada </t>
  </si>
  <si>
    <t>cão-mapache</t>
  </si>
  <si>
    <t>Cão-guaxinim</t>
  </si>
  <si>
    <t>Rato-almiscarado</t>
  </si>
  <si>
    <t>Lagostim-dos-canais</t>
  </si>
  <si>
    <t>Pato-de-rabo-alçado-americano</t>
  </si>
  <si>
    <t>Lagostim-sinal</t>
  </si>
  <si>
    <t>lagostim-do-Pacífico</t>
  </si>
  <si>
    <t>Lagostim-vermelho-da-Louisiana</t>
  </si>
  <si>
    <t>Lagostim-mármore</t>
  </si>
  <si>
    <t>Guaxinim, mapache</t>
  </si>
  <si>
    <t>Góbio-asiático</t>
  </si>
  <si>
    <t>Esquilo-cinzento</t>
  </si>
  <si>
    <t>Esquilo-raposa</t>
  </si>
  <si>
    <t>Esquilo-siberiano</t>
  </si>
  <si>
    <t>Esquilo-da-Sibéria</t>
  </si>
  <si>
    <t>Esquilo Coreano</t>
  </si>
  <si>
    <t>Tartaruga-da-florida</t>
  </si>
  <si>
    <t>Vespa-asiática</t>
  </si>
  <si>
    <t>Vespa-velutina</t>
  </si>
  <si>
    <t xml:space="preserve"> Vespão-asiático</t>
  </si>
  <si>
    <t>tripa-de-sapo</t>
  </si>
  <si>
    <t xml:space="preserve">erva-de-jacaré </t>
  </si>
  <si>
    <t>algodão-bravo</t>
  </si>
  <si>
    <t>vassoura</t>
  </si>
  <si>
    <t>cabomba</t>
  </si>
  <si>
    <t>cabomba-verde</t>
  </si>
  <si>
    <t xml:space="preserve">Rainha-dos-lagos </t>
  </si>
  <si>
    <t xml:space="preserve"> Pavoa</t>
  </si>
  <si>
    <t>Pareci</t>
  </si>
  <si>
    <t>Mururé</t>
  </si>
  <si>
    <t>jacinto-de-água; jacinto-aquático</t>
  </si>
  <si>
    <t>aguapé</t>
  </si>
  <si>
    <t xml:space="preserve"> Baroneza</t>
  </si>
  <si>
    <t>Camalote</t>
  </si>
  <si>
    <t xml:space="preserve"> Jacinto-d'água</t>
  </si>
  <si>
    <t xml:space="preserve">jacinto-aquático </t>
  </si>
  <si>
    <t xml:space="preserve">gigante </t>
  </si>
  <si>
    <t>balsamina</t>
  </si>
  <si>
    <t>bálsamo-do-Himalaia</t>
  </si>
  <si>
    <t>beijo</t>
  </si>
  <si>
    <t>elódea-africana</t>
  </si>
  <si>
    <t>florzeiro</t>
  </si>
  <si>
    <t>lanterna-do-pântano</t>
  </si>
  <si>
    <t>repolho-de-gambá-americano</t>
  </si>
  <si>
    <t>pinheirinha</t>
  </si>
  <si>
    <t xml:space="preserve"> pinheirinha-de-água</t>
  </si>
  <si>
    <t xml:space="preserve"> milefólio-aquático</t>
  </si>
  <si>
    <t>pinheirinho</t>
  </si>
  <si>
    <t>mentruz</t>
  </si>
  <si>
    <t>losna-branca</t>
  </si>
  <si>
    <t xml:space="preserve"> losna-branca</t>
  </si>
  <si>
    <t>coentro-do-mato</t>
  </si>
  <si>
    <t>fazendeiro</t>
  </si>
  <si>
    <t xml:space="preserve">mentruz </t>
  </si>
  <si>
    <t>penisetum</t>
  </si>
  <si>
    <t xml:space="preserve">capim-do-texas </t>
  </si>
  <si>
    <t>Cincamas</t>
  </si>
  <si>
    <t>Inhame-Cot-da-China</t>
  </si>
  <si>
    <t>Cudzu</t>
  </si>
  <si>
    <t>Gâscă egipteană</t>
  </si>
  <si>
    <t>No common name</t>
  </si>
  <si>
    <t>Crab chinezesc</t>
  </si>
  <si>
    <t>Skolka M. &amp; Gomoiu M.T. 2004. Specii invazive în Marea Neagră - Impactul ecologic al pătrunderii de noi specii în ecosistemelte acvatice. Ovidius University Press, Constanța</t>
  </si>
  <si>
    <t>Mangustă javaneză</t>
  </si>
  <si>
    <t>Murariu D. 1993. Din lumea mamiferelor. Mamifere terestre, vol. II. Editura Academiei Române, Bucharest</t>
  </si>
  <si>
    <t>Nutrie</t>
  </si>
  <si>
    <t>Câine enot</t>
  </si>
  <si>
    <t>Bizam</t>
  </si>
  <si>
    <t>Rac dungat</t>
  </si>
  <si>
    <t>Rac de California</t>
  </si>
  <si>
    <t>Rotan</t>
  </si>
  <si>
    <t>Pârvulescu L. (pers. comm.)</t>
  </si>
  <si>
    <t>Rac de Louisiana</t>
  </si>
  <si>
    <t>Rac marmorat</t>
  </si>
  <si>
    <t>Pârvulescu L. (2009): Racii din Romania (ver. 1.2), http://crayfish.ro (accessed on 05.10.2017)</t>
  </si>
  <si>
    <t>Raton</t>
  </si>
  <si>
    <t>Murgoi bălțat</t>
  </si>
  <si>
    <t>Veveriță cenușie</t>
  </si>
  <si>
    <t>Veveriță siberiană</t>
  </si>
  <si>
    <t>Țestoasă de Florida cu tâmple galbene</t>
  </si>
  <si>
    <t>Zambilă de apă</t>
  </si>
  <si>
    <t>No common name, but unofficially known as 'Rubrum'</t>
  </si>
  <si>
    <t>Crucea Pământului</t>
  </si>
  <si>
    <t>https://www.google.co.uk/url?sa=t&amp;rct=j&amp;q=&amp;esrc=s&amp;source=web&amp;cd=8&amp;cad=rja&amp;uact=8&amp;ved=0ahUKEwj-9cn7qI7XAhUFaVAKHb4oB54QFghFMAc&amp;url=http%3A%2F%2Fwww.zooland.ro%2Fgasca-egipteana-1686&amp;usg=AOvVaw2S-xsNlwZRN0_jj8fD7Tuu</t>
  </si>
  <si>
    <t>húska štíhla</t>
  </si>
  <si>
    <t>Slovenské mená vtákov sveta (Slovak Names for the Birds of the World) (P. Kovalik, S. Pačenovský, M. Čapeka, J. Topercer 2010: SOS/BirdLife Slovensko, Bratislava 396 s ;https://avibase.bsc-eoc.org/species.jsp?avibaseid=DA2F24E310CF72A6</t>
  </si>
  <si>
    <t>veverica červenkavá</t>
  </si>
  <si>
    <t>Slov-Lex (2014). https://www.slov-lex.sk/pravne-predpisy/SK/ZZ/2014/158/, 13.07.2017</t>
  </si>
  <si>
    <t>vrana lesklá</t>
  </si>
  <si>
    <t>Slovenské mená vtákov sveta (Slovak Names for the Birds of the World) (P. Kovalik, S. Pačenovský, M. Čapeka, J. Topercer 2010: SOS/BirdLife Slovensko, Bratislava 396 s.; https://www.biolib.cz/cz/formsearch/?action=execute&amp;searcharea=1&amp;string=vr%C3%A1na</t>
  </si>
  <si>
    <t xml:space="preserve"> krab čínsky</t>
  </si>
  <si>
    <t>mungo geoffroyov</t>
  </si>
  <si>
    <t>http://eur-lex.europa.eu/legal-content/SK/TXT/ELI/?eliuri=eli:reg:2017:128:oj</t>
  </si>
  <si>
    <t>mundžak malý</t>
  </si>
  <si>
    <t>nutria vodná/riečna</t>
  </si>
  <si>
    <t xml:space="preserve">nosáľ červený </t>
  </si>
  <si>
    <t>https://www.biolib.cz/cz/formsearch/?action=execute&amp;searcharea=1&amp;string=nos%C3%A1l</t>
  </si>
  <si>
    <t>psík medvedíkovitý</t>
  </si>
  <si>
    <t>rak severný</t>
  </si>
  <si>
    <t>potápnica bielolíca</t>
  </si>
  <si>
    <t>rak signálny</t>
  </si>
  <si>
    <t>býčkovec amurský</t>
  </si>
  <si>
    <t>rak mramorový</t>
  </si>
  <si>
    <t>https://www.biolib.cz/cz/formsearch/?action=execute&amp;searcharea=1&amp;string=rak</t>
  </si>
  <si>
    <t>medvedík čistotný</t>
  </si>
  <si>
    <t>hrúzovec sieťovaný</t>
  </si>
  <si>
    <t>veverica sivá</t>
  </si>
  <si>
    <t>veverica líščia</t>
  </si>
  <si>
    <t>burunduk pruhovaný</t>
  </si>
  <si>
    <t>ibis posvätný</t>
  </si>
  <si>
    <t>korytnačka písmenková</t>
  </si>
  <si>
    <t>sršeň ázijský</t>
  </si>
  <si>
    <t>https://www.biolib.cz/cz/formsearch/?action=execute&amp;searcharea=1&amp;string=sr%C5%A1e%C5%88</t>
  </si>
  <si>
    <t>species does not have a common name in Slovak language</t>
  </si>
  <si>
    <t xml:space="preserve">glejovka americká </t>
  </si>
  <si>
    <t>http://ibot.sav.sk/checklist/index.php?lang=sk&amp;doc=result&amp;id=1954 (Marhold et Hindák 1998)</t>
  </si>
  <si>
    <t>vodomor Nuttallov</t>
  </si>
  <si>
    <t>http://ibot.sav.sk/checklist/index.php?lang=sk&amp;doc=result&amp;id=1812</t>
  </si>
  <si>
    <t>boľševník obrovský</t>
  </si>
  <si>
    <t>http://ibot.sav.sk/checklist/index.php?lang=sk&amp;doc=list</t>
  </si>
  <si>
    <t>boľševník Sosnowského</t>
  </si>
  <si>
    <t>http://www.sopsr.sk/invazne-web/?page_id=821</t>
  </si>
  <si>
    <t>pupkovník iskerníkovitý</t>
  </si>
  <si>
    <t>netýkavka žliazkatá</t>
  </si>
  <si>
    <t>http://ibot.sav.sk/checklist/index.php?lang=sk&amp;doc=result&amp;id=3676</t>
  </si>
  <si>
    <t>sifónovec machovitý (Červenka, M. a kol., 1986)</t>
  </si>
  <si>
    <t>stolístok vodný</t>
  </si>
  <si>
    <t>puerária horská laločnatá (puerária laločnatá)</t>
  </si>
  <si>
    <t>nilska gos</t>
  </si>
  <si>
    <t>http://www.mop.gov.si/fileadmin/mop.gov.si/pageuploads/podrocja/invazivke/IASUredba_Vrste.pdf</t>
  </si>
  <si>
    <t>Pallasova veverica lepotka</t>
  </si>
  <si>
    <t>domača vrana</t>
  </si>
  <si>
    <t>kitajska volnoklešča rakovica</t>
  </si>
  <si>
    <t>mali indijski mungo</t>
  </si>
  <si>
    <t>volovska žaba</t>
  </si>
  <si>
    <t>muntjak</t>
  </si>
  <si>
    <t>nosati medvedek</t>
  </si>
  <si>
    <t>rakunasti pes</t>
  </si>
  <si>
    <t>pižmovka</t>
  </si>
  <si>
    <t>trnavec</t>
  </si>
  <si>
    <t>bradavičasti trnavec</t>
  </si>
  <si>
    <t>belolična trdorepka</t>
  </si>
  <si>
    <t>signalni rak</t>
  </si>
  <si>
    <t>kitajska sladkovodna dremavka</t>
  </si>
  <si>
    <t>močvirski škarjar</t>
  </si>
  <si>
    <t>marmornati škarjar</t>
  </si>
  <si>
    <t>severnoameriški rakun</t>
  </si>
  <si>
    <t>psevdorazbora</t>
  </si>
  <si>
    <t>siva veverica</t>
  </si>
  <si>
    <t>lisičja veverica</t>
  </si>
  <si>
    <t>sibirski burunduk</t>
  </si>
  <si>
    <t>sveti ibis</t>
  </si>
  <si>
    <t>popisana sklednica</t>
  </si>
  <si>
    <t>azijski sršen</t>
  </si>
  <si>
    <t>aligatorska alternantera</t>
  </si>
  <si>
    <t>sirska svilnica</t>
  </si>
  <si>
    <t>vzhodni bakaris</t>
  </si>
  <si>
    <t>zelena kabomba</t>
  </si>
  <si>
    <t>vodna hijacinta</t>
  </si>
  <si>
    <t>zahodna račja zel</t>
  </si>
  <si>
    <t>čilenska gunera</t>
  </si>
  <si>
    <t>orjaški dežen</t>
  </si>
  <si>
    <t>perzijski dežen</t>
  </si>
  <si>
    <t xml:space="preserve">sosnovskijev dežen </t>
  </si>
  <si>
    <t>plavajoči popnjak</t>
  </si>
  <si>
    <t>žlezava nedotika</t>
  </si>
  <si>
    <t>kodrasta vodna zel</t>
  </si>
  <si>
    <t>velikocvetna ludvigija</t>
  </si>
  <si>
    <t>plazeča ludvigija</t>
  </si>
  <si>
    <t>ameriški lizihiton</t>
  </si>
  <si>
    <t>pletarska hoduljevka</t>
  </si>
  <si>
    <t>brazilski rmanec</t>
  </si>
  <si>
    <t>raznolistni rmanec</t>
  </si>
  <si>
    <t>ameriški ščetinasti vratič</t>
  </si>
  <si>
    <t>rdečelistna ščetinasta perjanka</t>
  </si>
  <si>
    <t>plezajoča dresen</t>
  </si>
  <si>
    <t>gorski fižol</t>
  </si>
  <si>
    <t>Avispón asiático, Avispa negra</t>
  </si>
  <si>
    <t>http://www.mapama.gob.es/es/biodiversidad/publicaciones/estrategia_vespavelutina_tcm7-380503.pdf</t>
  </si>
  <si>
    <t>Ganso del Nilo</t>
  </si>
  <si>
    <t>http://www.mapama.gob.es/es/biodiversidad/temas/conservacion-de-especies/especies-exoticas-invasoras/ce_eei_aves.aspx</t>
  </si>
  <si>
    <t>Cangrejo chino</t>
  </si>
  <si>
    <t>http://www.mapama.gob.es/es/biodiversidad/temas/conservacion-de-especies/especies-exoticas-invasoras/ce_eei_crustaceos.aspx</t>
  </si>
  <si>
    <t>Mangosta pequeña asiática</t>
  </si>
  <si>
    <t>http://www.mapama.gob.es/es/biodiversidad/temas/conservacion-de-especies/especies-exoticas-invasoras/ce_eei_mamiferos.aspx</t>
  </si>
  <si>
    <t>Rana toro</t>
  </si>
  <si>
    <t>Coipú</t>
  </si>
  <si>
    <t>Achuni</t>
  </si>
  <si>
    <t>Tajon</t>
  </si>
  <si>
    <t>Coatí</t>
  </si>
  <si>
    <t>Caoti</t>
  </si>
  <si>
    <t>Perro mapache</t>
  </si>
  <si>
    <t>Rata almizclera</t>
  </si>
  <si>
    <t>Cangrejo de los canales</t>
  </si>
  <si>
    <t>Pato tepalcate</t>
  </si>
  <si>
    <t>Malvasía canela</t>
  </si>
  <si>
    <t>Cangrejo señal</t>
  </si>
  <si>
    <t>Cangrejo de California</t>
  </si>
  <si>
    <t>Cangrejo del Pacífico</t>
  </si>
  <si>
    <t>Cangrejo rojo</t>
  </si>
  <si>
    <t>Cangrejo americano</t>
  </si>
  <si>
    <t>Mapache</t>
  </si>
  <si>
    <t>Mapachín</t>
  </si>
  <si>
    <t>Mapache comn</t>
  </si>
  <si>
    <t>http://www.mapama.gob.es/es/biodiversidad/temas/conservacion-de-especies/especies-exoticas-invasoras/ce_eei_peces.aspx</t>
  </si>
  <si>
    <t>Ibis sagrado</t>
  </si>
  <si>
    <t>Hierba del lagarto</t>
  </si>
  <si>
    <t>Lagunilla</t>
  </si>
  <si>
    <t>http://www.mapama.gob.es/es/biodiversidad/temas/conservacion-de-especies/especies-exoticas-invasoras/ce_eei_flora.aspx</t>
  </si>
  <si>
    <t>Huiro verde</t>
  </si>
  <si>
    <t>Yerba de mariposas</t>
  </si>
  <si>
    <t>Chilca de hoja de orzaga</t>
  </si>
  <si>
    <t>Carqueja</t>
  </si>
  <si>
    <t>Chilca</t>
  </si>
  <si>
    <t>Bácaris</t>
  </si>
  <si>
    <t>http://www.acuamanus.com.ar/products/view/591-cabomba-caroliniana.html</t>
  </si>
  <si>
    <t>Ortiga acuática</t>
  </si>
  <si>
    <t>Cabomba verde</t>
  </si>
  <si>
    <t>Jacinto de agua</t>
  </si>
  <si>
    <t>Peste de agua</t>
  </si>
  <si>
    <t>Broza del Canadá</t>
  </si>
  <si>
    <t>http://www.chileflora.com/Florachilena/FloraEnglish/HighResPages/EH0305.htm</t>
  </si>
  <si>
    <t>Nalca</t>
  </si>
  <si>
    <t>Perejil gigante</t>
  </si>
  <si>
    <t>Redondita de agua</t>
  </si>
  <si>
    <t>copa de cobre y perchero de gnomo</t>
  </si>
  <si>
    <t>http://www.botanicayjardines.com/impatiens-glandulifera/</t>
  </si>
  <si>
    <t>bálsamo del himalaya</t>
  </si>
  <si>
    <t>bésame en la montaña</t>
  </si>
  <si>
    <t>elodea crispa</t>
  </si>
  <si>
    <t>https://www.acuaestanques.com/%C3%ADndice-de-plantas-para-estanques/lista-de-plantas-por-orden-alfab%C3%A9tico/lagarosiphon-major-elodea-crispa/</t>
  </si>
  <si>
    <t>Duraznillo de agua</t>
  </si>
  <si>
    <t>Ludwigia</t>
  </si>
  <si>
    <t>http://www.contactoverde.com.co/las-plantas-raras-del-planeta-debes-conocer/</t>
  </si>
  <si>
    <t>Aro de agua, Lisiquiton, Hierba fétida</t>
  </si>
  <si>
    <t>http://fichas.infojardin.com/acuaticas/lysichiton-americanus-aro-de-agua-lisiquiton-hierba-fetida.htm</t>
  </si>
  <si>
    <t>Lisiquiton</t>
  </si>
  <si>
    <t>Hierba fétida</t>
  </si>
  <si>
    <t>Milenrama brasileño</t>
  </si>
  <si>
    <t>Cola de zorro</t>
  </si>
  <si>
    <t>Plumero</t>
  </si>
  <si>
    <t>Pasto de elefante</t>
  </si>
  <si>
    <t>Rabogato</t>
  </si>
  <si>
    <t>papagájovec</t>
  </si>
  <si>
    <t xml:space="preserve">  (Marhold et Hindák 1998)   only name of the genus</t>
  </si>
  <si>
    <t xml:space="preserve">kabomba karolínska </t>
  </si>
  <si>
    <t>(Červenka, M. a kol., 1986)</t>
  </si>
  <si>
    <t xml:space="preserve">eichhornia nafúknutá </t>
  </si>
  <si>
    <t>vodný hyacint</t>
  </si>
  <si>
    <t xml:space="preserve"> (Červenka, M. a kol., 1986)</t>
  </si>
  <si>
    <t>gunera farbiarska</t>
  </si>
  <si>
    <t>boľševník perzský</t>
  </si>
  <si>
    <t xml:space="preserve">ludvigia </t>
  </si>
  <si>
    <t xml:space="preserve"> (Marhold et Hindák 1998)   only name of the genus</t>
  </si>
  <si>
    <t xml:space="preserve">stolístok  </t>
  </si>
  <si>
    <t>(Marhold et Hindák 1998)   only name of the genus</t>
  </si>
  <si>
    <t xml:space="preserve">perovec veľkokvetý </t>
  </si>
  <si>
    <t xml:space="preserve">horčiak (Marhold et Hindák 1998)   only name of the genus </t>
  </si>
  <si>
    <t>Col de mofeta occidental</t>
  </si>
  <si>
    <t>animalia</t>
  </si>
  <si>
    <t> Cuervo indio</t>
  </si>
  <si>
    <t>https://www.ecopost.info/las-especies-invasoras-mayor-impacto-la-ue/</t>
  </si>
  <si>
    <t>Ardilla de Siberia</t>
  </si>
  <si>
    <t>Tortuga pintada</t>
  </si>
  <si>
    <t>ardilla de Pallas</t>
  </si>
  <si>
    <t>http://ambinnovacion.com.es/index.php/multimedia/93-articulos/biodiversidad/3573-nuevo-reglamento-europeo-de-especies-exoticas-invasoras</t>
  </si>
  <si>
    <t>muntíaco de Reeves</t>
  </si>
  <si>
    <t>cangrejo del norte</t>
  </si>
  <si>
    <t>cangrejo originario de América</t>
  </si>
  <si>
    <t>ardilla de las Carolinas</t>
  </si>
  <si>
    <t>ardilla zorro oriental</t>
  </si>
  <si>
    <t>Persian hogweed</t>
  </si>
  <si>
    <t>nilgås</t>
  </si>
  <si>
    <t>Rödmagad trädekorre</t>
  </si>
  <si>
    <t>https://www.dyntaxa.se/Taxon/Info/6004132</t>
  </si>
  <si>
    <t>pallasekorre</t>
  </si>
  <si>
    <t>http://www.naturvardsverket.se/upload/stod-i-miljoarbetet/vagledning/artskydd/ias/Invasvia-frammande-arter-forbud-augusti-2017.pdf</t>
  </si>
  <si>
    <t>huskråka</t>
  </si>
  <si>
    <t>https://www.dyntaxa.se/Taxon/Info/217771</t>
  </si>
  <si>
    <t>kinesisk ullhandskrabba</t>
  </si>
  <si>
    <t>javanesisk mungo</t>
  </si>
  <si>
    <t>oxgroda</t>
  </si>
  <si>
    <t>kinesisk (röd) muntjak</t>
  </si>
  <si>
    <t>sumpbäver</t>
  </si>
  <si>
    <t>vanlig näsbjörn</t>
  </si>
  <si>
    <t>mårdhund</t>
  </si>
  <si>
    <t>bisam</t>
  </si>
  <si>
    <t>amerikansk dvärgkräfta</t>
  </si>
  <si>
    <t>https://www.dyntaxa.se/Taxon/Info/261396</t>
  </si>
  <si>
    <t>gulvårtskräfta</t>
  </si>
  <si>
    <t>amerikansk kopparand </t>
  </si>
  <si>
    <t>signalkräfta</t>
  </si>
  <si>
    <t>amursömnfisk</t>
  </si>
  <si>
    <t>röd sumpkräfta</t>
  </si>
  <si>
    <t>marmorkräfta</t>
  </si>
  <si>
    <t>tvättbjörn</t>
  </si>
  <si>
    <t>Bandslätting</t>
  </si>
  <si>
    <t>gråekorre</t>
  </si>
  <si>
    <t>östlig rävekorre</t>
  </si>
  <si>
    <t>sibirisk jordekorre</t>
  </si>
  <si>
    <t>helig ibis</t>
  </si>
  <si>
    <t>sammetsgeting</t>
  </si>
  <si>
    <t>http://www.naturvardsverket.se/vagledning-handlare-vaxter-froer</t>
  </si>
  <si>
    <t>sidenört</t>
  </si>
  <si>
    <t>http://www.odla.nu/vaxtlexikon/sidenort</t>
  </si>
  <si>
    <t>saltbaccharis</t>
  </si>
  <si>
    <t>kabomba</t>
  </si>
  <si>
    <t>vattenhyacint</t>
  </si>
  <si>
    <t>smal vattenpest</t>
  </si>
  <si>
    <t>https://www.petworld.se/tropica-egeria-densa-vattenpest</t>
  </si>
  <si>
    <t>röd jättegunnera</t>
  </si>
  <si>
    <t>https://www.fron-och-sant.se/sv/perenner-c-21/ovriga-perenner-c-55/jattegunnera-gunnera-manicata-p-2329</t>
  </si>
  <si>
    <t>jätteloka</t>
  </si>
  <si>
    <t>http://www.odla.nu/vaxtlexikon/bjornloka-jatteloka</t>
  </si>
  <si>
    <t>tromsöloka</t>
  </si>
  <si>
    <t>bredloka</t>
  </si>
  <si>
    <t>flytspikblad, penningablad</t>
  </si>
  <si>
    <t>jättebalsamin</t>
  </si>
  <si>
    <t>http://www.nelsongarden.se/swe/sek/p/blommor_140/balsamin_93242</t>
  </si>
  <si>
    <t>afrikansk vattenpest</t>
  </si>
  <si>
    <t>storblommig ludwigia</t>
  </si>
  <si>
    <t>krypludwigia</t>
  </si>
  <si>
    <t>gul skunkkalla</t>
  </si>
  <si>
    <t>japanskt styltgräs</t>
  </si>
  <si>
    <t>storslinga</t>
  </si>
  <si>
    <t>http://pondteam.se/svenska/produkter/vattenvaexter/undervattensvaexter/myriophyllum-aquaticum.aspx</t>
  </si>
  <si>
    <t>flikpartenium</t>
  </si>
  <si>
    <t>fjäderborstgräs</t>
  </si>
  <si>
    <t>http://www.odla.nu/shop/fjaderborstgras-skyrocket.html</t>
  </si>
  <si>
    <t>gisselpilört</t>
  </si>
  <si>
    <t>japansk arrowrot</t>
  </si>
  <si>
    <t>kudzoböna</t>
  </si>
  <si>
    <t>http://www.harlefybutiken.ga/sv/Sa-mar-miljon/Vaxter-och-djur/Frammande-arter/Invasiva-frammande-arter/</t>
  </si>
  <si>
    <t xml:space="preserve"> Anatidae</t>
  </si>
  <si>
    <t>Sciuridae</t>
  </si>
  <si>
    <t>Corvidae</t>
  </si>
  <si>
    <t>Reoviridae</t>
  </si>
  <si>
    <t>Herpestidae</t>
  </si>
  <si>
    <t>Ranidae</t>
  </si>
  <si>
    <t>Cervidae</t>
  </si>
  <si>
    <t>Myocastoridae</t>
  </si>
  <si>
    <t>Procyonidae</t>
  </si>
  <si>
    <t>Canidae</t>
  </si>
  <si>
    <t>Cricetidae</t>
  </si>
  <si>
    <t>Cambaridae</t>
  </si>
  <si>
    <t>Anatidae</t>
  </si>
  <si>
    <t>Astacidae</t>
  </si>
  <si>
    <t>Odontobutidae</t>
  </si>
  <si>
    <t>Cyprinidae</t>
  </si>
  <si>
    <t>Threskiornithidae</t>
  </si>
  <si>
    <t>Emydidae</t>
  </si>
  <si>
    <t>Vespidae</t>
  </si>
  <si>
    <t>Amaranthaceae</t>
  </si>
  <si>
    <t>Apocynaceae</t>
  </si>
  <si>
    <t>Asteraceae</t>
  </si>
  <si>
    <t>Cabombaceae</t>
  </si>
  <si>
    <t>Pontederiaceae</t>
  </si>
  <si>
    <t>Hydrocharitaceae</t>
  </si>
  <si>
    <t>Gunneraceae</t>
  </si>
  <si>
    <t>Apiaceae</t>
  </si>
  <si>
    <t>Araliaceae</t>
  </si>
  <si>
    <t>Balsaminaceae</t>
  </si>
  <si>
    <t>Onagraceae</t>
  </si>
  <si>
    <t>Orontioideae</t>
  </si>
  <si>
    <t>Poaceae</t>
  </si>
  <si>
    <t>Haloragaceae</t>
  </si>
  <si>
    <t>Polygonaceae</t>
  </si>
  <si>
    <t>Fabaceae</t>
  </si>
  <si>
    <t>READ ME:</t>
  </si>
  <si>
    <t>by Kevin Smith &amp; Katharina Lapin, 31.10.2017</t>
  </si>
  <si>
    <t>Each of the 49 species of the Union list is numbered consecutively from 1 to 49. (see tab 49 Union list, row A).</t>
  </si>
  <si>
    <t>Classification of the highest taxonomic rank: Animalia (animal kingdom) or Plantae (plant kingdom).</t>
  </si>
  <si>
    <t xml:space="preserve">Name of the species used in the EU legislation:
- Regulation (EU). (2016). Commission implementing regulation (EU) 2016/1141 of 13 July 2016 adopting a list of invasive alien species of Union concern pursuant to Regulation (EU) No 1143/2014 of the European Parliament and of the Council, 189, 4–8. Retrieved from http://eur-lex.europa.eu/legal-content/EN/TXT/?qid=1468477158043&amp;uri=CELEX:32016R1141
- Regulation (EU). (2017). COMMISSION IMPLEMENTING REGULATION (EU) 2017/1263 of 12 July 2017 updating the list of invasive alien species of Union concern established by Implementing Regulation (EU) 2016/1141 pursuant to Regulation (EU) No 1143/2014 of the European Parliament and of. Retrieved from http://eur-lex.europa.eu/legal-content/EN/TXT/?uri=CELEX:32017R1263
</t>
  </si>
  <si>
    <t>comments, additonal datasources using the same name, other remarks;</t>
  </si>
  <si>
    <t>controversial comments and remarks;</t>
  </si>
  <si>
    <t>If available a link to the proofe of commercial use of the species name ia provided.</t>
  </si>
  <si>
    <t>Yes - the name is commerciall used according to experts or an internet search was made using the common name and keywords in each language (price, € or other national currency, sale, buy, pet, meat, fur, seed).  No information - no information available.</t>
  </si>
  <si>
    <t xml:space="preserve">Official EU language that refers to the reported common name. </t>
  </si>
  <si>
    <t>We provided a link to the source of the information, which was added (e.g. national databases or publications).</t>
  </si>
  <si>
    <t>non‐scientific name for a species of plant or animal, which is widely used. If a common name does not exist in a language, it is clearly identified (“no common name”).</t>
  </si>
  <si>
    <t>tax</t>
  </si>
  <si>
    <t>Year of nomination</t>
  </si>
  <si>
    <t>Family</t>
  </si>
  <si>
    <t>EASIN</t>
  </si>
  <si>
    <t>UK NNSS</t>
  </si>
  <si>
    <t>A</t>
  </si>
  <si>
    <r>
      <t>Alopochen aegyptiaca</t>
    </r>
    <r>
      <rPr>
        <b/>
        <sz val="10"/>
        <rFont val="Calibri"/>
        <family val="2"/>
        <scheme val="minor"/>
      </rPr>
      <t xml:space="preserve"> </t>
    </r>
    <r>
      <rPr>
        <sz val="11"/>
        <color theme="1"/>
        <rFont val="Calibri"/>
        <family val="2"/>
        <scheme val="minor"/>
      </rPr>
      <t/>
    </r>
  </si>
  <si>
    <t>Linnaeus, 1766</t>
  </si>
  <si>
    <t>B</t>
  </si>
  <si>
    <r>
      <t>Callosciurus erythraeus </t>
    </r>
    <r>
      <rPr>
        <sz val="11"/>
        <color theme="1"/>
        <rFont val="Calibri"/>
        <family val="2"/>
        <scheme val="minor"/>
      </rPr>
      <t/>
    </r>
  </si>
  <si>
    <t>Pallas, 1779</t>
  </si>
  <si>
    <t>C</t>
  </si>
  <si>
    <r>
      <t>Corvus splendens </t>
    </r>
    <r>
      <rPr>
        <sz val="11"/>
        <color theme="1"/>
        <rFont val="Calibri"/>
        <family val="2"/>
        <scheme val="minor"/>
      </rPr>
      <t/>
    </r>
  </si>
  <si>
    <t>Viellot, 1817</t>
  </si>
  <si>
    <t>D</t>
  </si>
  <si>
    <r>
      <t>Eriocheir sinensis </t>
    </r>
    <r>
      <rPr>
        <sz val="11"/>
        <color theme="1"/>
        <rFont val="Calibri"/>
        <family val="2"/>
        <scheme val="minor"/>
      </rPr>
      <t/>
    </r>
  </si>
  <si>
    <t>H. Milne Edwards, 1853</t>
  </si>
  <si>
    <t>E</t>
  </si>
  <si>
    <t>Herpestes javanicus </t>
  </si>
  <si>
    <t>É. Geoffroy Saint-Hilaire, 1818</t>
  </si>
  <si>
    <t>F</t>
  </si>
  <si>
    <t>G</t>
  </si>
  <si>
    <r>
      <t>Muntiacus reevesi </t>
    </r>
    <r>
      <rPr>
        <sz val="11"/>
        <color theme="1"/>
        <rFont val="Calibri"/>
        <family val="2"/>
        <scheme val="minor"/>
      </rPr>
      <t/>
    </r>
  </si>
  <si>
    <t>Ogilby, 1839</t>
  </si>
  <si>
    <t>H</t>
  </si>
  <si>
    <r>
      <t>Myocastor coypus</t>
    </r>
    <r>
      <rPr>
        <sz val="11"/>
        <color theme="1"/>
        <rFont val="Calibri"/>
        <family val="2"/>
        <scheme val="minor"/>
      </rPr>
      <t/>
    </r>
  </si>
  <si>
    <t>I</t>
  </si>
  <si>
    <r>
      <t>Nasua nasua</t>
    </r>
    <r>
      <rPr>
        <sz val="11"/>
        <color theme="1"/>
        <rFont val="Calibri"/>
        <family val="2"/>
        <scheme val="minor"/>
      </rPr>
      <t/>
    </r>
  </si>
  <si>
    <t>J</t>
  </si>
  <si>
    <r>
      <t>Nyctereutes procyonoides</t>
    </r>
    <r>
      <rPr>
        <b/>
        <sz val="10"/>
        <rFont val="Calibri"/>
        <family val="2"/>
        <scheme val="minor"/>
      </rPr>
      <t xml:space="preserve"> </t>
    </r>
    <r>
      <rPr>
        <sz val="11"/>
        <color theme="1"/>
        <rFont val="Calibri"/>
        <family val="2"/>
        <scheme val="minor"/>
      </rPr>
      <t/>
    </r>
  </si>
  <si>
    <t>Gray 1834</t>
  </si>
  <si>
    <t>K</t>
  </si>
  <si>
    <r>
      <t>Ondatra zibethicus </t>
    </r>
    <r>
      <rPr>
        <sz val="11"/>
        <color theme="1"/>
        <rFont val="Calibri"/>
        <family val="2"/>
        <scheme val="minor"/>
      </rPr>
      <t/>
    </r>
  </si>
  <si>
    <t>L</t>
  </si>
  <si>
    <r>
      <t>Orconectes limosus</t>
    </r>
    <r>
      <rPr>
        <sz val="11"/>
        <color theme="1"/>
        <rFont val="Calibri"/>
        <family val="2"/>
        <scheme val="minor"/>
      </rPr>
      <t/>
    </r>
  </si>
  <si>
    <t>M</t>
  </si>
  <si>
    <t>Orconectes virilis </t>
  </si>
  <si>
    <t>Hagen, 1870</t>
  </si>
  <si>
    <t>N</t>
  </si>
  <si>
    <r>
      <t>Oxyura jamaicensis </t>
    </r>
    <r>
      <rPr>
        <sz val="11"/>
        <color theme="1"/>
        <rFont val="Calibri"/>
        <family val="2"/>
        <scheme val="minor"/>
      </rPr>
      <t/>
    </r>
  </si>
  <si>
    <t>Gmelin, 1789</t>
  </si>
  <si>
    <t>O</t>
  </si>
  <si>
    <r>
      <t>Pacifastacus leniusculus</t>
    </r>
    <r>
      <rPr>
        <b/>
        <sz val="10"/>
        <rFont val="Calibri"/>
        <family val="2"/>
        <scheme val="minor"/>
      </rPr>
      <t> </t>
    </r>
    <r>
      <rPr>
        <sz val="11"/>
        <color theme="1"/>
        <rFont val="Calibri"/>
        <family val="2"/>
        <scheme val="minor"/>
      </rPr>
      <t/>
    </r>
  </si>
  <si>
    <t>Dana, 1848</t>
  </si>
  <si>
    <t>P</t>
  </si>
  <si>
    <t>Perccottus glenii </t>
  </si>
  <si>
    <t>Dybowski, 1877</t>
  </si>
  <si>
    <t>Q</t>
  </si>
  <si>
    <r>
      <t>Procambarus clarkii</t>
    </r>
    <r>
      <rPr>
        <b/>
        <sz val="10"/>
        <rFont val="Calibri"/>
        <family val="2"/>
        <scheme val="minor"/>
      </rPr>
      <t> </t>
    </r>
  </si>
  <si>
    <t>Girard, 1852</t>
  </si>
  <si>
    <t>R</t>
  </si>
  <si>
    <r>
      <t>Procambarus fallax </t>
    </r>
    <r>
      <rPr>
        <b/>
        <i/>
        <sz val="10"/>
        <rFont val="Calibri"/>
        <family val="2"/>
        <scheme val="minor"/>
      </rPr>
      <t xml:space="preserve"> f. virginalis</t>
    </r>
  </si>
  <si>
    <t>(Hagen, 1870)</t>
  </si>
  <si>
    <t>S</t>
  </si>
  <si>
    <r>
      <t>Procyon lotor</t>
    </r>
    <r>
      <rPr>
        <sz val="11"/>
        <color theme="1"/>
        <rFont val="Calibri"/>
        <family val="2"/>
        <scheme val="minor"/>
      </rPr>
      <t/>
    </r>
  </si>
  <si>
    <t>T</t>
  </si>
  <si>
    <r>
      <t>Pseudorasbora parva </t>
    </r>
    <r>
      <rPr>
        <sz val="11"/>
        <color theme="1"/>
        <rFont val="Calibri"/>
        <family val="2"/>
        <scheme val="minor"/>
      </rPr>
      <t/>
    </r>
  </si>
  <si>
    <t>Temminck &amp; Schlegel, 1846</t>
  </si>
  <si>
    <t>U</t>
  </si>
  <si>
    <t>Sciurus carolinensis </t>
  </si>
  <si>
    <t>Gmelin, 1788</t>
  </si>
  <si>
    <t>V</t>
  </si>
  <si>
    <t>Sciurus niger </t>
  </si>
  <si>
    <t>Linnaeus, 1758</t>
  </si>
  <si>
    <t>W</t>
  </si>
  <si>
    <t>Tamias sibiricus </t>
  </si>
  <si>
    <t>Laxmann, 1769</t>
  </si>
  <si>
    <t>X</t>
  </si>
  <si>
    <r>
      <t>Threskiornis aethiopicus </t>
    </r>
    <r>
      <rPr>
        <sz val="11"/>
        <color theme="1"/>
        <rFont val="Calibri"/>
        <family val="2"/>
        <scheme val="minor"/>
      </rPr>
      <t/>
    </r>
  </si>
  <si>
    <t>Latham, 1790</t>
  </si>
  <si>
    <t>Y</t>
  </si>
  <si>
    <r>
      <t>Trachemys scripta </t>
    </r>
    <r>
      <rPr>
        <sz val="11"/>
        <color theme="1"/>
        <rFont val="Calibri"/>
        <family val="2"/>
        <scheme val="minor"/>
      </rPr>
      <t/>
    </r>
  </si>
  <si>
    <t>Schoepff, 1792</t>
  </si>
  <si>
    <t>Z</t>
  </si>
  <si>
    <r>
      <t>Vespa velutina nigrithorax </t>
    </r>
    <r>
      <rPr>
        <sz val="11"/>
        <color theme="1"/>
        <rFont val="Calibri"/>
        <family val="2"/>
        <scheme val="minor"/>
      </rPr>
      <t/>
    </r>
  </si>
  <si>
    <t>de Buysson, 1905</t>
  </si>
  <si>
    <t>Alternanthera philoxeroides</t>
  </si>
  <si>
    <t xml:space="preserve"> (Mart.) Griseb.</t>
  </si>
  <si>
    <r>
      <t>Asclepias syriaca</t>
    </r>
    <r>
      <rPr>
        <sz val="11"/>
        <color theme="1"/>
        <rFont val="Calibri"/>
        <family val="2"/>
        <scheme val="minor"/>
      </rPr>
      <t/>
    </r>
  </si>
  <si>
    <r>
      <t>Baccharis halimifolia</t>
    </r>
    <r>
      <rPr>
        <b/>
        <sz val="10"/>
        <rFont val="Calibri"/>
        <family val="2"/>
        <scheme val="minor"/>
      </rPr>
      <t> </t>
    </r>
  </si>
  <si>
    <t>L.</t>
  </si>
  <si>
    <t>Cabomba caroliniana </t>
  </si>
  <si>
    <t>Gray</t>
  </si>
  <si>
    <r>
      <t>Eichhornia crassipes</t>
    </r>
    <r>
      <rPr>
        <b/>
        <sz val="10"/>
        <rFont val="Calibri"/>
        <family val="2"/>
        <scheme val="minor"/>
      </rPr>
      <t> </t>
    </r>
  </si>
  <si>
    <t>(Martius) Solms</t>
  </si>
  <si>
    <t xml:space="preserve">Elodea nuttallii </t>
  </si>
  <si>
    <t>(Planch.) H.St.John</t>
  </si>
  <si>
    <t xml:space="preserve">Heracleum mantegazzianum </t>
  </si>
  <si>
    <t>Sommier &amp; Levier </t>
  </si>
  <si>
    <t>Heracleum persicum </t>
  </si>
  <si>
    <t>Fischer</t>
  </si>
  <si>
    <t>Heracleum sosnowskyi</t>
  </si>
  <si>
    <t>Hydrocotyle ranunculoides </t>
  </si>
  <si>
    <t>L. f.</t>
  </si>
  <si>
    <r>
      <t>Impatiens glandulifera</t>
    </r>
    <r>
      <rPr>
        <b/>
        <sz val="10"/>
        <rFont val="Calibri"/>
        <family val="2"/>
        <scheme val="minor"/>
      </rPr>
      <t xml:space="preserve"> </t>
    </r>
  </si>
  <si>
    <t>Royle</t>
  </si>
  <si>
    <t>Lagarosiphon major </t>
  </si>
  <si>
    <t>(Ridley) Moss</t>
  </si>
  <si>
    <t>Ludwigia grandiflora</t>
  </si>
  <si>
    <t>Ludwigia peploides</t>
  </si>
  <si>
    <t>Lysichiton americanus </t>
  </si>
  <si>
    <t>Hultén and St. John</t>
  </si>
  <si>
    <t>(Trin.) A. Camu</t>
  </si>
  <si>
    <t>Myriophyllum aquaticum </t>
  </si>
  <si>
    <t>(Vell.) Verdc.</t>
  </si>
  <si>
    <t xml:space="preserve">Myriophyllum heterophyllum </t>
  </si>
  <si>
    <t>Michx.</t>
  </si>
  <si>
    <t>Parthenium hysterophorus </t>
  </si>
  <si>
    <t xml:space="preserve">Pennisetum setaceum </t>
  </si>
  <si>
    <t>(Forssk.) Chiov.</t>
  </si>
  <si>
    <t>Persicaria perfoliata (Polygonum perfoliatum L.)</t>
  </si>
  <si>
    <t xml:space="preserve">(L.) H. Gross </t>
  </si>
  <si>
    <r>
      <t>Pueraria montana</t>
    </r>
    <r>
      <rPr>
        <b/>
        <sz val="10"/>
        <rFont val="Calibri"/>
        <family val="2"/>
        <scheme val="minor"/>
      </rPr>
      <t xml:space="preserve"> var. </t>
    </r>
    <r>
      <rPr>
        <b/>
        <i/>
        <sz val="10"/>
        <rFont val="Calibri"/>
        <family val="2"/>
        <scheme val="minor"/>
      </rPr>
      <t>lobata</t>
    </r>
    <r>
      <rPr>
        <b/>
        <sz val="10"/>
        <rFont val="Calibri"/>
        <family val="2"/>
        <scheme val="minor"/>
      </rPr>
      <t> </t>
    </r>
  </si>
  <si>
    <t xml:space="preserve">(Willd.) </t>
  </si>
  <si>
    <t>http://vieraslajit.fi/lajit/MX.53038/show  Davie, P.; Türkay, M. (2010). Eriocheir sinensis H. Milne Edwards, 1853. Accessed through: World Register of Marine Species at http://www.marinespecies.org/aphia.php?p=taxdetails&amp;id=107451 on 2017-07-11</t>
  </si>
  <si>
    <t xml:space="preserve">nutria </t>
  </si>
  <si>
    <t>A common name "supi"  could be in use for this species, which is erroneous; "supi" is another common name for raccoon in Finnish.</t>
  </si>
  <si>
    <t xml:space="preserve">purppurakudzu </t>
  </si>
  <si>
    <t>Lithobates (Rana) catesbeianus</t>
  </si>
  <si>
    <t>Shaw, 1802</t>
  </si>
  <si>
    <t>Molina, 1784</t>
  </si>
  <si>
    <t>Rafinesque, 1817</t>
  </si>
  <si>
    <t>(Molina) Mirbel</t>
  </si>
  <si>
    <t>Mandenova</t>
  </si>
  <si>
    <t>(Michx.) Greuter &amp; Burdet</t>
  </si>
  <si>
    <t>(Kunth) P.H. Raven</t>
  </si>
  <si>
    <t xml:space="preserve">Microstegium vimineum </t>
  </si>
  <si>
    <t>https://www.milanuncios.com/pajaros/cuervo.htm</t>
  </si>
  <si>
    <t>cuervo  indio</t>
  </si>
  <si>
    <r>
      <t>Herpestes javanicus</t>
    </r>
    <r>
      <rPr>
        <sz val="9"/>
        <color rgb="FF000000"/>
        <rFont val="Calibri Light"/>
        <family val="2"/>
        <scheme val="major"/>
      </rPr>
      <t> É. Geoffroy Saint-Hilaire, 1818</t>
    </r>
  </si>
  <si>
    <r>
      <t>Ludwigia grandiflora</t>
    </r>
    <r>
      <rPr>
        <sz val="9"/>
        <color rgb="FF000000"/>
        <rFont val="Calibri Light"/>
        <family val="2"/>
        <scheme val="major"/>
      </rPr>
      <t> (Michx.) Greuter &amp; Burdet</t>
    </r>
  </si>
  <si>
    <r>
      <t>Lysichiton americanus</t>
    </r>
    <r>
      <rPr>
        <sz val="9"/>
        <color rgb="FF000000"/>
        <rFont val="Calibri Light"/>
        <family val="2"/>
        <scheme val="major"/>
      </rPr>
      <t> Hultén and St. John</t>
    </r>
  </si>
  <si>
    <t>Nowak, E. (1984). Verbreitungs-und bestandsentwicklung des marderhundes, Nyctereutes procyonoides (Gray, 1834) in Europa. Zeitschrift für Jagdwissenschaft, 30(3), 137-154.</t>
  </si>
  <si>
    <t>Hager, J., E. Eder, and W. Hödl. Flußkrebse in Niederösterreich. na, 1998.</t>
  </si>
  <si>
    <t>Βάλσαμο των Ιμαλαΐων</t>
  </si>
  <si>
    <r>
      <t xml:space="preserve">Fenech, N. (2017) – </t>
    </r>
    <r>
      <rPr>
        <i/>
        <sz val="9"/>
        <color theme="1"/>
        <rFont val="Calibri Light"/>
        <family val="2"/>
        <scheme val="major"/>
      </rPr>
      <t xml:space="preserve">Birds of the Maltese Islands. </t>
    </r>
    <r>
      <rPr>
        <sz val="9"/>
        <color theme="1"/>
        <rFont val="Calibri Light"/>
        <family val="2"/>
        <scheme val="major"/>
      </rPr>
      <t>BDL Publishing, Malta.</t>
    </r>
  </si>
  <si>
    <r>
      <t xml:space="preserve">Vella, N.; Vella, A.; Mifsud, C.M. (2017) – First Scientific Records of the Invasive Red Swamp Crayfish, </t>
    </r>
    <r>
      <rPr>
        <i/>
        <sz val="9"/>
        <color theme="1"/>
        <rFont val="Calibri Light"/>
        <family val="2"/>
        <scheme val="major"/>
      </rPr>
      <t xml:space="preserve">Procambarus clarkii </t>
    </r>
    <r>
      <rPr>
        <sz val="9"/>
        <color theme="1"/>
        <rFont val="Calibri Light"/>
        <family val="2"/>
        <scheme val="major"/>
      </rPr>
      <t xml:space="preserve">(Girard, 1853) (Crustacea: Cambaridae) in Malta, a Threat to Fragile Freshwater Habitats. </t>
    </r>
    <r>
      <rPr>
        <i/>
        <sz val="9"/>
        <color theme="1"/>
        <rFont val="Calibri Light"/>
        <family val="2"/>
        <scheme val="major"/>
      </rPr>
      <t>NESciences</t>
    </r>
    <r>
      <rPr>
        <sz val="9"/>
        <color theme="1"/>
        <rFont val="Calibri Light"/>
        <family val="2"/>
        <scheme val="major"/>
      </rPr>
      <t xml:space="preserve"> 2(2): 58-66.</t>
    </r>
  </si>
  <si>
    <r>
      <t xml:space="preserve">Casha, A. (2015) – </t>
    </r>
    <r>
      <rPr>
        <i/>
        <sz val="9"/>
        <color theme="1"/>
        <rFont val="Calibri Light"/>
        <family val="2"/>
        <scheme val="major"/>
      </rPr>
      <t>Flora of the Maltese Islands</t>
    </r>
    <r>
      <rPr>
        <sz val="9"/>
        <color theme="1"/>
        <rFont val="Calibri Light"/>
        <family val="2"/>
        <scheme val="major"/>
      </rPr>
      <t>. Coral Print, Malta.</t>
    </r>
  </si>
  <si>
    <r>
      <t>Davie, P.; Türkay, M. (2010). </t>
    </r>
    <r>
      <rPr>
        <i/>
        <sz val="9"/>
        <color rgb="FF002F2F"/>
        <rFont val="Calibri Light"/>
        <family val="2"/>
        <scheme val="major"/>
      </rPr>
      <t>Eriocheir sinensis</t>
    </r>
    <r>
      <rPr>
        <sz val="9"/>
        <color rgb="FF002F2F"/>
        <rFont val="Calibri Light"/>
        <family val="2"/>
        <scheme val="major"/>
      </rPr>
      <t> H. Milne Edwards, 1853. Accessed through: World Register of Marine Species at http://www.marinespecies.org/aphia.php?p=taxdetails&amp;id=107451 on 2017-07-11</t>
    </r>
  </si>
  <si>
    <r>
      <t>Alopochen aegyptiaca</t>
    </r>
    <r>
      <rPr>
        <sz val="9"/>
        <rFont val="Calibri Light"/>
        <family val="2"/>
        <scheme val="major"/>
      </rPr>
      <t xml:space="preserve"> Linnaeus, 1766</t>
    </r>
  </si>
  <si>
    <r>
      <t>Ondatra zibethicus</t>
    </r>
    <r>
      <rPr>
        <sz val="9"/>
        <rFont val="Calibri Light"/>
        <family val="2"/>
        <scheme val="major"/>
      </rPr>
      <t xml:space="preserve"> (Linnaeus, 1766)</t>
    </r>
  </si>
  <si>
    <r>
      <t>Procyon lotor</t>
    </r>
    <r>
      <rPr>
        <sz val="9"/>
        <rFont val="Calibri Light"/>
        <family val="2"/>
        <scheme val="major"/>
      </rPr>
      <t> Linnaeus, 1758</t>
    </r>
  </si>
  <si>
    <r>
      <t xml:space="preserve">Alternanthera philoxeroides </t>
    </r>
    <r>
      <rPr>
        <sz val="9"/>
        <rFont val="Calibri Light"/>
        <family val="2"/>
        <scheme val="major"/>
      </rPr>
      <t>(Mart.) Griseb.</t>
    </r>
  </si>
  <si>
    <r>
      <t>Cabomba caroliniana</t>
    </r>
    <r>
      <rPr>
        <sz val="9"/>
        <rFont val="Calibri Light"/>
        <family val="2"/>
        <scheme val="major"/>
      </rPr>
      <t> Gray</t>
    </r>
  </si>
  <si>
    <r>
      <t>Eichhornia crassipes</t>
    </r>
    <r>
      <rPr>
        <sz val="9"/>
        <rFont val="Calibri Light"/>
        <family val="2"/>
        <scheme val="major"/>
      </rPr>
      <t> (Martius) Solms</t>
    </r>
  </si>
  <si>
    <r>
      <t>Lagarosiphon major</t>
    </r>
    <r>
      <rPr>
        <sz val="9"/>
        <rFont val="Calibri Light"/>
        <family val="2"/>
        <scheme val="major"/>
      </rPr>
      <t> (Ridley) Moss</t>
    </r>
  </si>
  <si>
    <r>
      <t xml:space="preserve">Pârvulescu L. 2009. </t>
    </r>
    <r>
      <rPr>
        <i/>
        <sz val="9"/>
        <color theme="1"/>
        <rFont val="Calibri Light"/>
        <family val="2"/>
        <scheme val="major"/>
      </rPr>
      <t>Ghid ilustrat pentru identificarea speciilor de raci din România.</t>
    </r>
    <r>
      <rPr>
        <sz val="9"/>
        <color theme="1"/>
        <rFont val="Calibri Light"/>
        <family val="2"/>
        <scheme val="major"/>
      </rPr>
      <t xml:space="preserve"> Editura Universităţii din Oradea. Oradea</t>
    </r>
  </si>
  <si>
    <r>
      <t>Pangue</t>
    </r>
    <r>
      <rPr>
        <sz val="9"/>
        <color indexed="10"/>
        <rFont val="Calibri Light"/>
        <family val="2"/>
        <scheme val="major"/>
      </rPr>
      <t> </t>
    </r>
  </si>
  <si>
    <r>
      <t>Asclepias syriaca</t>
    </r>
    <r>
      <rPr>
        <sz val="9"/>
        <color theme="1"/>
        <rFont val="Calibri Light"/>
        <family val="2"/>
        <scheme val="major"/>
      </rPr>
      <t xml:space="preserve"> L.</t>
    </r>
  </si>
  <si>
    <r>
      <t>Asclepias syriaca</t>
    </r>
    <r>
      <rPr>
        <sz val="9"/>
        <rFont val="Calibri Light"/>
        <family val="2"/>
        <scheme val="major"/>
      </rPr>
      <t xml:space="preserve"> L</t>
    </r>
    <r>
      <rPr>
        <i/>
        <sz val="9"/>
        <rFont val="Calibri Light"/>
        <family val="2"/>
        <scheme val="major"/>
      </rPr>
      <t>.</t>
    </r>
  </si>
  <si>
    <r>
      <t>Baccharis halimifolia</t>
    </r>
    <r>
      <rPr>
        <sz val="9"/>
        <rFont val="Calibri Light"/>
        <family val="2"/>
        <scheme val="major"/>
      </rPr>
      <t> L</t>
    </r>
    <r>
      <rPr>
        <i/>
        <sz val="9"/>
        <rFont val="Calibri Light"/>
        <family val="2"/>
        <scheme val="major"/>
      </rPr>
      <t>.</t>
    </r>
  </si>
  <si>
    <r>
      <t>Hydrocotyle ranunculoides </t>
    </r>
    <r>
      <rPr>
        <sz val="9"/>
        <rFont val="Calibri Light"/>
        <family val="2"/>
        <scheme val="major"/>
      </rPr>
      <t>L. f.</t>
    </r>
  </si>
  <si>
    <r>
      <t xml:space="preserve">Impatiens glandulifera </t>
    </r>
    <r>
      <rPr>
        <sz val="9"/>
        <rFont val="Calibri Light"/>
        <family val="2"/>
        <scheme val="major"/>
      </rPr>
      <t>Royle</t>
    </r>
  </si>
  <si>
    <r>
      <t>Lithobates (Rana) catesbeianus </t>
    </r>
    <r>
      <rPr>
        <sz val="9"/>
        <rFont val="Calibri Light"/>
        <family val="2"/>
        <scheme val="major"/>
      </rPr>
      <t>Shaw, 1802</t>
    </r>
  </si>
  <si>
    <r>
      <t>Ludwigia grandiflora </t>
    </r>
    <r>
      <rPr>
        <sz val="9"/>
        <rFont val="Calibri Light"/>
        <family val="2"/>
        <scheme val="major"/>
      </rPr>
      <t>(Michx.) Greuter &amp; Burdet</t>
    </r>
  </si>
  <si>
    <r>
      <t>Ludwigia peploides </t>
    </r>
    <r>
      <rPr>
        <sz val="9"/>
        <rFont val="Calibri Light"/>
        <family val="2"/>
        <scheme val="major"/>
      </rPr>
      <t>(Kunth) P.H. Raven</t>
    </r>
  </si>
  <si>
    <r>
      <t>Lysichiton americanus </t>
    </r>
    <r>
      <rPr>
        <sz val="9"/>
        <rFont val="Calibri Light"/>
        <family val="2"/>
        <scheme val="major"/>
      </rPr>
      <t>Hultén and St. John</t>
    </r>
  </si>
  <si>
    <r>
      <rPr>
        <i/>
        <sz val="9"/>
        <color theme="1"/>
        <rFont val="Calibri Light"/>
        <family val="2"/>
        <scheme val="major"/>
      </rPr>
      <t>Microstegium vimineum</t>
    </r>
    <r>
      <rPr>
        <sz val="9"/>
        <rFont val="Calibri Light"/>
        <family val="2"/>
        <scheme val="major"/>
      </rPr>
      <t xml:space="preserve"> (Trin.) A.Camus</t>
    </r>
  </si>
  <si>
    <r>
      <t>Nasua nasua </t>
    </r>
    <r>
      <rPr>
        <sz val="9"/>
        <rFont val="Calibri Light"/>
        <family val="2"/>
        <scheme val="major"/>
      </rPr>
      <t>Linnaeus, 1766</t>
    </r>
  </si>
  <si>
    <r>
      <t>Pennisetum setaceum</t>
    </r>
    <r>
      <rPr>
        <i/>
        <sz val="9"/>
        <color theme="1"/>
        <rFont val="Calibri Light"/>
        <family val="2"/>
        <scheme val="major"/>
      </rPr>
      <t xml:space="preserve"> </t>
    </r>
    <r>
      <rPr>
        <sz val="9"/>
        <color theme="1"/>
        <rFont val="Calibri Light"/>
        <family val="2"/>
        <scheme val="major"/>
      </rPr>
      <t>(Forssk.) Chiov.</t>
    </r>
  </si>
  <si>
    <r>
      <t>Sciurus carolinensis </t>
    </r>
    <r>
      <rPr>
        <sz val="9"/>
        <rFont val="Calibri Light"/>
        <family val="2"/>
        <scheme val="major"/>
      </rPr>
      <t>Gmelin, 1788</t>
    </r>
  </si>
  <si>
    <r>
      <t>Trachemys scripta </t>
    </r>
    <r>
      <rPr>
        <sz val="9"/>
        <rFont val="Calibri Light"/>
        <family val="2"/>
        <scheme val="major"/>
      </rPr>
      <t>Schoepff, 1792</t>
    </r>
  </si>
  <si>
    <r>
      <t xml:space="preserve">Vespa velutina </t>
    </r>
    <r>
      <rPr>
        <sz val="9"/>
        <rFont val="Calibri Light"/>
        <family val="2"/>
        <scheme val="major"/>
      </rPr>
      <t>nigrithorax de Buysson, 1905</t>
    </r>
  </si>
  <si>
    <r>
      <t>Procambarus fallax </t>
    </r>
    <r>
      <rPr>
        <sz val="9"/>
        <rFont val="Calibri Light"/>
        <family val="2"/>
        <scheme val="major"/>
      </rPr>
      <t>(Hagen, 1870) f.</t>
    </r>
    <r>
      <rPr>
        <i/>
        <sz val="9"/>
        <rFont val="Calibri Light"/>
        <family val="2"/>
        <scheme val="major"/>
      </rPr>
      <t> virginalis</t>
    </r>
  </si>
  <si>
    <r>
      <t>Callosciurus erythraeus </t>
    </r>
    <r>
      <rPr>
        <sz val="9"/>
        <rFont val="Calibri Light"/>
        <family val="2"/>
        <scheme val="major"/>
      </rPr>
      <t>Pallas, 1779</t>
    </r>
  </si>
  <si>
    <r>
      <t>Callosciurus erythraeus </t>
    </r>
    <r>
      <rPr>
        <sz val="9"/>
        <rFont val="Calibri Light"/>
        <family val="2"/>
        <scheme val="major"/>
      </rPr>
      <t>Pallas, 1779</t>
    </r>
    <r>
      <rPr>
        <sz val="11"/>
        <color theme="1"/>
        <rFont val="Calibri"/>
        <family val="2"/>
        <scheme val="minor"/>
      </rPr>
      <t/>
    </r>
  </si>
  <si>
    <r>
      <t>Corvus splendens </t>
    </r>
    <r>
      <rPr>
        <sz val="9"/>
        <rFont val="Calibri Light"/>
        <family val="2"/>
        <scheme val="major"/>
      </rPr>
      <t>Viellot, 1817</t>
    </r>
  </si>
  <si>
    <r>
      <t>Corvus splendens </t>
    </r>
    <r>
      <rPr>
        <sz val="9"/>
        <rFont val="Calibri Light"/>
        <family val="2"/>
        <scheme val="major"/>
      </rPr>
      <t>Viellot, 1817</t>
    </r>
    <r>
      <rPr>
        <sz val="11"/>
        <color theme="1"/>
        <rFont val="Calibri"/>
        <family val="2"/>
        <scheme val="minor"/>
      </rPr>
      <t/>
    </r>
  </si>
  <si>
    <r>
      <t>Corvus splendens</t>
    </r>
    <r>
      <rPr>
        <sz val="9"/>
        <color theme="1"/>
        <rFont val="Calibri Light"/>
        <family val="2"/>
        <scheme val="major"/>
      </rPr>
      <t> Viellot, 1817</t>
    </r>
    <r>
      <rPr>
        <sz val="11"/>
        <color theme="1"/>
        <rFont val="Calibri"/>
        <family val="2"/>
        <scheme val="minor"/>
      </rPr>
      <t/>
    </r>
  </si>
  <si>
    <r>
      <t xml:space="preserve">Elodea nuttallii </t>
    </r>
    <r>
      <rPr>
        <sz val="9"/>
        <rFont val="Calibri Light"/>
        <family val="2"/>
        <scheme val="major"/>
      </rPr>
      <t>(Planch.) H. St. John</t>
    </r>
  </si>
  <si>
    <r>
      <t>Eriocheir sinensis </t>
    </r>
    <r>
      <rPr>
        <sz val="9"/>
        <rFont val="Calibri Light"/>
        <family val="2"/>
        <scheme val="major"/>
      </rPr>
      <t>H. Milne Edwards, 1854</t>
    </r>
  </si>
  <si>
    <r>
      <t>Eriocheir sinensis </t>
    </r>
    <r>
      <rPr>
        <sz val="9"/>
        <rFont val="Calibri Light"/>
        <family val="2"/>
        <scheme val="major"/>
      </rPr>
      <t>H. Milne Edwards, 1854</t>
    </r>
    <r>
      <rPr>
        <sz val="11"/>
        <color theme="1"/>
        <rFont val="Calibri"/>
        <family val="2"/>
        <scheme val="minor"/>
      </rPr>
      <t/>
    </r>
  </si>
  <si>
    <r>
      <t>Eriocheir sinensis</t>
    </r>
    <r>
      <rPr>
        <sz val="9"/>
        <color theme="1"/>
        <rFont val="Calibri Light"/>
        <family val="2"/>
        <scheme val="major"/>
      </rPr>
      <t> H. Milne Edwards, 1854</t>
    </r>
    <r>
      <rPr>
        <sz val="11"/>
        <color theme="1"/>
        <rFont val="Calibri"/>
        <family val="2"/>
        <scheme val="minor"/>
      </rPr>
      <t/>
    </r>
  </si>
  <si>
    <r>
      <t>Muntiacus reevesi </t>
    </r>
    <r>
      <rPr>
        <sz val="9"/>
        <rFont val="Calibri Light"/>
        <family val="2"/>
        <scheme val="major"/>
      </rPr>
      <t>Ogilby, 1839</t>
    </r>
  </si>
  <si>
    <r>
      <t>Muntiacus reevesi </t>
    </r>
    <r>
      <rPr>
        <sz val="9"/>
        <rFont val="Calibri Light"/>
        <family val="2"/>
        <scheme val="major"/>
      </rPr>
      <t>Ogilby, 1839</t>
    </r>
    <r>
      <rPr>
        <sz val="11"/>
        <color theme="1"/>
        <rFont val="Calibri"/>
        <family val="2"/>
        <scheme val="minor"/>
      </rPr>
      <t/>
    </r>
  </si>
  <si>
    <r>
      <t>Myocastor coypus </t>
    </r>
    <r>
      <rPr>
        <sz val="9"/>
        <rFont val="Calibri Light"/>
        <family val="2"/>
        <scheme val="major"/>
      </rPr>
      <t>Molina, 1782</t>
    </r>
  </si>
  <si>
    <r>
      <t>Myocastor coypus </t>
    </r>
    <r>
      <rPr>
        <sz val="9"/>
        <rFont val="Calibri Light"/>
        <family val="2"/>
        <scheme val="major"/>
      </rPr>
      <t>Molina, 1782</t>
    </r>
    <r>
      <rPr>
        <sz val="11"/>
        <color theme="1"/>
        <rFont val="Calibri"/>
        <family val="2"/>
        <scheme val="minor"/>
      </rPr>
      <t/>
    </r>
  </si>
  <si>
    <r>
      <t>Myriophyllum aquaticum </t>
    </r>
    <r>
      <rPr>
        <sz val="9"/>
        <rFont val="Calibri Light"/>
        <family val="2"/>
        <scheme val="major"/>
      </rPr>
      <t>(Vell.) Verdc.</t>
    </r>
  </si>
  <si>
    <r>
      <t xml:space="preserve">Nyctereutes procyonoides </t>
    </r>
    <r>
      <rPr>
        <sz val="9"/>
        <rFont val="Calibri Light"/>
        <family val="2"/>
        <scheme val="major"/>
      </rPr>
      <t>Gray 1834</t>
    </r>
  </si>
  <si>
    <r>
      <t xml:space="preserve">Nyctereutes procyonoides </t>
    </r>
    <r>
      <rPr>
        <sz val="9"/>
        <rFont val="Calibri Light"/>
        <family val="2"/>
        <scheme val="major"/>
      </rPr>
      <t>Gray 1834</t>
    </r>
    <r>
      <rPr>
        <sz val="11"/>
        <color theme="1"/>
        <rFont val="Calibri"/>
        <family val="2"/>
        <scheme val="minor"/>
      </rPr>
      <t/>
    </r>
  </si>
  <si>
    <r>
      <t>Nyctereutes procyonoides</t>
    </r>
    <r>
      <rPr>
        <sz val="9"/>
        <color theme="1"/>
        <rFont val="Calibri Light"/>
        <family val="2"/>
        <scheme val="major"/>
      </rPr>
      <t xml:space="preserve"> Gray 1834</t>
    </r>
    <r>
      <rPr>
        <sz val="11"/>
        <color theme="1"/>
        <rFont val="Calibri"/>
        <family val="2"/>
        <scheme val="minor"/>
      </rPr>
      <t/>
    </r>
  </si>
  <si>
    <r>
      <t xml:space="preserve">Ondatra zibethicus </t>
    </r>
    <r>
      <rPr>
        <sz val="9"/>
        <rFont val="Calibri Light"/>
        <family val="2"/>
        <scheme val="major"/>
      </rPr>
      <t>(Linnaeus, 1766)</t>
    </r>
  </si>
  <si>
    <r>
      <t>Orconectes limosus</t>
    </r>
    <r>
      <rPr>
        <sz val="9"/>
        <color theme="1"/>
        <rFont val="Calibri Light"/>
        <family val="2"/>
        <scheme val="major"/>
      </rPr>
      <t> Rafinesque, 1817</t>
    </r>
    <r>
      <rPr>
        <sz val="11"/>
        <color theme="1"/>
        <rFont val="Calibri"/>
        <family val="2"/>
        <scheme val="minor"/>
      </rPr>
      <t/>
    </r>
  </si>
  <si>
    <r>
      <t>Orconectes virilis </t>
    </r>
    <r>
      <rPr>
        <sz val="9"/>
        <rFont val="Calibri Light"/>
        <family val="2"/>
        <scheme val="major"/>
      </rPr>
      <t>Hagen, 1870</t>
    </r>
  </si>
  <si>
    <r>
      <t>Orconectes virilis </t>
    </r>
    <r>
      <rPr>
        <sz val="9"/>
        <rFont val="Calibri Light"/>
        <family val="2"/>
        <scheme val="major"/>
      </rPr>
      <t>Hagen, 1870</t>
    </r>
    <r>
      <rPr>
        <sz val="11"/>
        <color theme="1"/>
        <rFont val="Calibri"/>
        <family val="2"/>
        <scheme val="minor"/>
      </rPr>
      <t/>
    </r>
  </si>
  <si>
    <r>
      <t>Orconectes virilis</t>
    </r>
    <r>
      <rPr>
        <sz val="9"/>
        <color theme="1"/>
        <rFont val="Calibri Light"/>
        <family val="2"/>
        <scheme val="major"/>
      </rPr>
      <t> Hagen, 1870</t>
    </r>
    <r>
      <rPr>
        <sz val="11"/>
        <color theme="1"/>
        <rFont val="Calibri"/>
        <family val="2"/>
        <scheme val="minor"/>
      </rPr>
      <t/>
    </r>
  </si>
  <si>
    <r>
      <t>Oxyura jamaicensis </t>
    </r>
    <r>
      <rPr>
        <sz val="9"/>
        <rFont val="Calibri Light"/>
        <family val="2"/>
        <scheme val="major"/>
      </rPr>
      <t>Gmelin, 1789</t>
    </r>
  </si>
  <si>
    <r>
      <t>Oxyura jamaicensis </t>
    </r>
    <r>
      <rPr>
        <sz val="9"/>
        <rFont val="Calibri Light"/>
        <family val="2"/>
        <scheme val="major"/>
      </rPr>
      <t>Gmelin, 1789</t>
    </r>
    <r>
      <rPr>
        <sz val="11"/>
        <color theme="1"/>
        <rFont val="Calibri"/>
        <family val="2"/>
        <scheme val="minor"/>
      </rPr>
      <t/>
    </r>
  </si>
  <si>
    <r>
      <t>Oxyura jamaicensis</t>
    </r>
    <r>
      <rPr>
        <sz val="9"/>
        <color theme="1"/>
        <rFont val="Calibri Light"/>
        <family val="2"/>
        <scheme val="major"/>
      </rPr>
      <t> Gmelin, 1789</t>
    </r>
    <r>
      <rPr>
        <sz val="11"/>
        <color theme="1"/>
        <rFont val="Calibri"/>
        <family val="2"/>
        <scheme val="minor"/>
      </rPr>
      <t/>
    </r>
  </si>
  <si>
    <r>
      <t>Pacifastacus leniusculus D</t>
    </r>
    <r>
      <rPr>
        <sz val="9"/>
        <rFont val="Calibri Light"/>
        <family val="2"/>
        <scheme val="major"/>
      </rPr>
      <t>ana, 1852</t>
    </r>
  </si>
  <si>
    <r>
      <t>Pacifastacus leniusculus D</t>
    </r>
    <r>
      <rPr>
        <sz val="9"/>
        <rFont val="Calibri Light"/>
        <family val="2"/>
        <scheme val="major"/>
      </rPr>
      <t>ana, 1852</t>
    </r>
    <r>
      <rPr>
        <sz val="11"/>
        <color theme="1"/>
        <rFont val="Calibri"/>
        <family val="2"/>
        <scheme val="minor"/>
      </rPr>
      <t/>
    </r>
  </si>
  <si>
    <r>
      <t>Parthenium hysterophorus </t>
    </r>
    <r>
      <rPr>
        <sz val="9"/>
        <rFont val="Calibri Light"/>
        <family val="2"/>
        <scheme val="major"/>
      </rPr>
      <t>L.</t>
    </r>
  </si>
  <si>
    <r>
      <t>Perccottus glenii </t>
    </r>
    <r>
      <rPr>
        <sz val="9"/>
        <rFont val="Calibri Light"/>
        <family val="2"/>
        <scheme val="major"/>
      </rPr>
      <t>Dybowski, 1877</t>
    </r>
  </si>
  <si>
    <r>
      <rPr>
        <i/>
        <sz val="9"/>
        <rFont val="Calibri Light"/>
        <family val="2"/>
        <scheme val="major"/>
      </rPr>
      <t>Perccottus glenii</t>
    </r>
    <r>
      <rPr>
        <sz val="9"/>
        <rFont val="Calibri Light"/>
        <family val="2"/>
        <scheme val="major"/>
      </rPr>
      <t> Dybowski, 1877</t>
    </r>
  </si>
  <si>
    <r>
      <t>Perccottus glenii </t>
    </r>
    <r>
      <rPr>
        <sz val="9"/>
        <rFont val="Calibri Light"/>
        <family val="2"/>
        <scheme val="major"/>
      </rPr>
      <t>Dybowski, 1877</t>
    </r>
    <r>
      <rPr>
        <sz val="11"/>
        <color theme="1"/>
        <rFont val="Calibri"/>
        <family val="2"/>
        <scheme val="minor"/>
      </rPr>
      <t/>
    </r>
  </si>
  <si>
    <r>
      <rPr>
        <i/>
        <sz val="9"/>
        <rFont val="Calibri Light"/>
        <family val="2"/>
        <scheme val="major"/>
      </rPr>
      <t>Perccottus glenii</t>
    </r>
    <r>
      <rPr>
        <sz val="9"/>
        <rFont val="Calibri Light"/>
        <family val="2"/>
        <scheme val="major"/>
      </rPr>
      <t> Dybowski, 1877</t>
    </r>
    <r>
      <rPr>
        <sz val="11"/>
        <color theme="1"/>
        <rFont val="Calibri"/>
        <family val="2"/>
        <scheme val="minor"/>
      </rPr>
      <t/>
    </r>
  </si>
  <si>
    <r>
      <t>Persicaria perfoliata </t>
    </r>
    <r>
      <rPr>
        <sz val="9"/>
        <rFont val="Calibri Light"/>
        <family val="2"/>
        <scheme val="major"/>
      </rPr>
      <t>(L.) H. Gross</t>
    </r>
    <r>
      <rPr>
        <i/>
        <sz val="9"/>
        <rFont val="Calibri Light"/>
        <family val="2"/>
        <scheme val="major"/>
      </rPr>
      <t xml:space="preserve"> (Polygonum perfoliatum L.)</t>
    </r>
  </si>
  <si>
    <r>
      <t>Procambarus clarkii </t>
    </r>
    <r>
      <rPr>
        <sz val="9"/>
        <rFont val="Calibri Light"/>
        <family val="2"/>
        <scheme val="major"/>
      </rPr>
      <t>Girard, 1852</t>
    </r>
  </si>
  <si>
    <r>
      <t>Procambarus clarkii </t>
    </r>
    <r>
      <rPr>
        <sz val="9"/>
        <rFont val="Calibri Light"/>
        <family val="2"/>
        <scheme val="major"/>
      </rPr>
      <t>Girard, 1852</t>
    </r>
    <r>
      <rPr>
        <sz val="11"/>
        <color theme="1"/>
        <rFont val="Calibri"/>
        <family val="2"/>
        <scheme val="minor"/>
      </rPr>
      <t/>
    </r>
  </si>
  <si>
    <r>
      <t>Procambarus clarkii</t>
    </r>
    <r>
      <rPr>
        <sz val="9"/>
        <color theme="1"/>
        <rFont val="Calibri Light"/>
        <family val="2"/>
        <scheme val="major"/>
      </rPr>
      <t> Girard, 1852</t>
    </r>
    <r>
      <rPr>
        <sz val="11"/>
        <color theme="1"/>
        <rFont val="Calibri"/>
        <family val="2"/>
        <scheme val="minor"/>
      </rPr>
      <t/>
    </r>
  </si>
  <si>
    <r>
      <t>Procyon lotor</t>
    </r>
    <r>
      <rPr>
        <sz val="9"/>
        <rFont val="Calibri Light"/>
        <family val="2"/>
        <scheme val="major"/>
      </rPr>
      <t> Linnaeus, 1758</t>
    </r>
    <r>
      <rPr>
        <sz val="11"/>
        <color theme="1"/>
        <rFont val="Calibri"/>
        <family val="2"/>
        <scheme val="minor"/>
      </rPr>
      <t/>
    </r>
  </si>
  <si>
    <r>
      <t>Pueraria montana</t>
    </r>
    <r>
      <rPr>
        <sz val="9"/>
        <color theme="1"/>
        <rFont val="Calibri Light"/>
        <family val="2"/>
        <scheme val="major"/>
      </rPr>
      <t> (Lour.) Merr. var.</t>
    </r>
    <r>
      <rPr>
        <i/>
        <sz val="9"/>
        <color theme="1"/>
        <rFont val="Calibri Light"/>
        <family val="2"/>
        <scheme val="major"/>
      </rPr>
      <t xml:space="preserve"> lobata</t>
    </r>
    <r>
      <rPr>
        <sz val="9"/>
        <color theme="1"/>
        <rFont val="Calibri Light"/>
        <family val="2"/>
        <scheme val="major"/>
      </rPr>
      <t> (Willd.) (Pueraria lobata (Willd.) Ohwi)</t>
    </r>
  </si>
  <si>
    <r>
      <t>Sciurus niger </t>
    </r>
    <r>
      <rPr>
        <sz val="9"/>
        <rFont val="Calibri Light"/>
        <family val="2"/>
        <scheme val="major"/>
      </rPr>
      <t>Linnaeus, 1758</t>
    </r>
  </si>
  <si>
    <r>
      <t>Sciurus niger </t>
    </r>
    <r>
      <rPr>
        <sz val="9"/>
        <rFont val="Calibri Light"/>
        <family val="2"/>
        <scheme val="major"/>
      </rPr>
      <t>Linnaeus, 1758</t>
    </r>
    <r>
      <rPr>
        <sz val="11"/>
        <color theme="1"/>
        <rFont val="Calibri"/>
        <family val="2"/>
        <scheme val="minor"/>
      </rPr>
      <t/>
    </r>
  </si>
  <si>
    <r>
      <t>Sciurus niger</t>
    </r>
    <r>
      <rPr>
        <sz val="9"/>
        <color theme="1"/>
        <rFont val="Calibri Light"/>
        <family val="2"/>
        <scheme val="major"/>
      </rPr>
      <t> Linnaeus, 1758</t>
    </r>
    <r>
      <rPr>
        <sz val="11"/>
        <color theme="1"/>
        <rFont val="Calibri"/>
        <family val="2"/>
        <scheme val="minor"/>
      </rPr>
      <t/>
    </r>
  </si>
  <si>
    <r>
      <t>Tamias sibiricus </t>
    </r>
    <r>
      <rPr>
        <sz val="9"/>
        <rFont val="Calibri Light"/>
        <family val="2"/>
        <scheme val="major"/>
      </rPr>
      <t>Laxmann, 1769</t>
    </r>
  </si>
  <si>
    <r>
      <t>Tamias sibiricus </t>
    </r>
    <r>
      <rPr>
        <sz val="9"/>
        <rFont val="Calibri Light"/>
        <family val="2"/>
        <scheme val="major"/>
      </rPr>
      <t>Laxmann, 1769</t>
    </r>
    <r>
      <rPr>
        <sz val="11"/>
        <color theme="1"/>
        <rFont val="Calibri"/>
        <family val="2"/>
        <scheme val="minor"/>
      </rPr>
      <t/>
    </r>
  </si>
  <si>
    <r>
      <t>Tamias sibiricus</t>
    </r>
    <r>
      <rPr>
        <sz val="9"/>
        <color theme="1"/>
        <rFont val="Calibri Light"/>
        <family val="2"/>
        <scheme val="major"/>
      </rPr>
      <t> Laxmann, 1769</t>
    </r>
    <r>
      <rPr>
        <sz val="11"/>
        <color theme="1"/>
        <rFont val="Calibri"/>
        <family val="2"/>
        <scheme val="minor"/>
      </rPr>
      <t/>
    </r>
  </si>
  <si>
    <r>
      <t>Threskiornis aethiopicus</t>
    </r>
    <r>
      <rPr>
        <sz val="9"/>
        <color theme="1"/>
        <rFont val="Calibri Light"/>
        <family val="2"/>
        <scheme val="major"/>
      </rPr>
      <t> Latham, 1790</t>
    </r>
    <r>
      <rPr>
        <sz val="11"/>
        <color theme="1"/>
        <rFont val="Calibri"/>
        <family val="2"/>
        <scheme val="minor"/>
      </rPr>
      <t/>
    </r>
  </si>
  <si>
    <t>Alopochen aegyptiaca Linnaeus, 1766</t>
  </si>
  <si>
    <t>Alternanthera philoxeroides (Mart.) Griseb.</t>
  </si>
  <si>
    <t>Asclepias syriaca L.</t>
  </si>
  <si>
    <t>Baccharis halimifolia L.</t>
  </si>
  <si>
    <t>Cabomba caroliniana Gray</t>
  </si>
  <si>
    <t>Callosciurus erythraeus Pallas, 1779</t>
  </si>
  <si>
    <t>Corvus splendens Viellot, 1817</t>
  </si>
  <si>
    <t>Eichhornia crassipes (Martius) Solms</t>
  </si>
  <si>
    <t>Elodea nuttallii (Planch.) H. St. John</t>
  </si>
  <si>
    <t>Eriocheir sinensis H. Milne Edwards, 1854</t>
  </si>
  <si>
    <t>Heracleum persicum Fischer</t>
  </si>
  <si>
    <t>Heracleum sosnowskyi Mandenova</t>
  </si>
  <si>
    <t>Herpestes javanicus É. Geoffroy Saint-Hilaire, 1818</t>
  </si>
  <si>
    <t>Hydrocotyle ranunculoides L. f.</t>
  </si>
  <si>
    <t>Impatiens glandulifera Royle</t>
  </si>
  <si>
    <t>Lagarosiphon major (Ridley) Moss</t>
  </si>
  <si>
    <t>Lithobates (Rana) catesbeianus Shaw, 1802</t>
  </si>
  <si>
    <t>Ludwigia grandiflora (Michx.) Greuter &amp; Burdet</t>
  </si>
  <si>
    <t>Ludwigia peploides (Kunth) P.H. Raven</t>
  </si>
  <si>
    <t>Lysichiton americanus Hultén and St. John</t>
  </si>
  <si>
    <t>Microstegium vimineum (Trin.) A.Camus</t>
  </si>
  <si>
    <t>Muntiacus reevesi Ogilby, 1839</t>
  </si>
  <si>
    <t>Myocastor coypus Molina, 1782</t>
  </si>
  <si>
    <t>Myriophyllum aquaticum (Vell.) Verdc.</t>
  </si>
  <si>
    <t>Myriophyllum heterophyllum Michx.</t>
  </si>
  <si>
    <t>Nasua nasua Linnaeus, 1766</t>
  </si>
  <si>
    <t>Nyctereutes procyonoides Gray 1834</t>
  </si>
  <si>
    <t>Ondatra zibethicus (Linnaeus, 1766)</t>
  </si>
  <si>
    <t>Orconectes limosus Rafinesque, 1817</t>
  </si>
  <si>
    <t>Orconectes virilis Hagen, 1870</t>
  </si>
  <si>
    <t>Oxyura jamaicensis Gmelin, 1789</t>
  </si>
  <si>
    <t>Pacifastacus leniusculus Dana, 1852</t>
  </si>
  <si>
    <t>Parthenium hysterophorus L.</t>
  </si>
  <si>
    <t>Pennisetum setaceum (Forssk.) Chiov.</t>
  </si>
  <si>
    <t>Perccottus glenii Dybowski, 1877</t>
  </si>
  <si>
    <t>Persicaria perfoliata (L.) H. Gross (Polygonum perfoliatum L.)</t>
  </si>
  <si>
    <t>Procambarus clarkii Girard, 1852</t>
  </si>
  <si>
    <t>Procambarus fallax (Hagen, 1870) f. virginalis</t>
  </si>
  <si>
    <t>Procyon lotor Linnaeus, 1758</t>
  </si>
  <si>
    <t>Pseudorasbora parva Temminck &amp; Schlegel, 1846</t>
  </si>
  <si>
    <t>Pueraria montana (Lour.) Merr. var. lobata (Willd.) (Pueraria lobata (Willd.) Ohwi)</t>
  </si>
  <si>
    <t>Sciurus carolinensis Gmelin, 1788</t>
  </si>
  <si>
    <t>Sciurus niger Linnaeus, 1758</t>
  </si>
  <si>
    <t>Tamias sibiricus Laxmann, 1769</t>
  </si>
  <si>
    <t>Threskiornis aethiopicus Latham, 1790</t>
  </si>
  <si>
    <t>Trachemys scripta Schoepff, 1792</t>
  </si>
  <si>
    <t>Vespa velutina nigrithorax de Buysson, 1905</t>
  </si>
  <si>
    <t>No. common names identified for species on the Union list</t>
  </si>
  <si>
    <t>No. commercally used common names identified for species on the Union list</t>
  </si>
  <si>
    <t>Tab</t>
  </si>
  <si>
    <t xml:space="preserve">Summary </t>
  </si>
  <si>
    <t>49 Union list</t>
  </si>
  <si>
    <t xml:space="preserve">The tab consists of a list of the 49 species of the Union list according to the Regulation (EU). (2016. Commission implementing regulation (EU) 2016/1141 of 13 July 2016 adopting a list of invasive alien species of Union concern pursuant to Regulation (EU) No 1143/2014 of the European Parliament and of the Council, 189, 4–8. Retrieved from http://eur-lex.europa.eu/legal-content/EN/TXT/?qid=1468477158043&amp;uri=CELEX:32016R1141) and Regulation (EU). (2017. COMMISSION IMPLEMENTING REGULATION (EU) 2017/1263 of 12 July 2017 updating the list of invasive alien species of Union concern established by Implementing Regulation (EU) 2016/1141 pursuant to Regulation (EU) No 1143/2014 of the European Parliament and of. Retrieved from http://eur-lex.europa.eu/legal-content/EN/TXT/?uri=CELEX:32017R1263).  Here we also defined the species ID number (Species #) and the ID of the suggested species name for official use (A to Z for animals and A to W for plants). 
Further the tab includes links to global and European invasive species databases CABI (www.cabi.org), Global Invasive Species Database (GISD, http://www.iucngisd.org/gisd/) and Delivering Alien Invasive Species In Europe (DAISIE, http://www.europe-aliens.org/speciesSearch.do). 
</t>
  </si>
  <si>
    <t>Summary table common nm</t>
  </si>
  <si>
    <t xml:space="preserve">No. common names identified for species on the Union list. </t>
  </si>
  <si>
    <t>No. commercally used common names identified for species on the Union list.</t>
  </si>
  <si>
    <t>Summary table commercial nm</t>
  </si>
  <si>
    <t>All names index</t>
  </si>
  <si>
    <t>list of languages</t>
  </si>
  <si>
    <t>List of 24 EU official and working languages incuding the codes for the Representation of Names of Languages (alpha-2 code) http://www.loc.gov/standards/iso639-2/php/code_list.php</t>
  </si>
  <si>
    <t>List of experts</t>
  </si>
  <si>
    <t>Tabs for each language</t>
  </si>
  <si>
    <t xml:space="preserve"> Complete list of common names by attributes (explained bellow). </t>
  </si>
  <si>
    <t xml:space="preserve">The common names are reported in a separate tab for each language. Within each tab, each column (A to J) represents an attribute, that classifies the reported name (see below). Each row represents the information for a common name used for a species of the Union list. </t>
  </si>
  <si>
    <t xml:space="preserve">Experts (name, affiliation, email)  within the IUCN SSC Invasive Species Specialist Group within Europe representing each official language, who was contacted and asked to review the list of common names. </t>
  </si>
  <si>
    <t>golpar</t>
  </si>
  <si>
    <t>perzijski svinjski korov</t>
  </si>
  <si>
    <r>
      <t>Gunnera tinctoria (</t>
    </r>
    <r>
      <rPr>
        <sz val="9"/>
        <rFont val="Calibri Light"/>
        <family val="2"/>
        <scheme val="major"/>
      </rPr>
      <t xml:space="preserve">Molina) Mirbel </t>
    </r>
  </si>
  <si>
    <r>
      <t>Heracleum mantegazzianum</t>
    </r>
    <r>
      <rPr>
        <sz val="9"/>
        <rFont val="Calibri Light"/>
        <family val="2"/>
        <scheme val="major"/>
      </rPr>
      <t xml:space="preserve"> Sommier &amp; Levier</t>
    </r>
  </si>
  <si>
    <r>
      <t>Herpestes javanicus</t>
    </r>
    <r>
      <rPr>
        <sz val="9"/>
        <rFont val="Calibri Light"/>
        <family val="2"/>
        <scheme val="major"/>
      </rPr>
      <t> É. Geoffroy Saint-Hilaire, 1818</t>
    </r>
  </si>
  <si>
    <t>американският сигнален рак</t>
  </si>
  <si>
    <t>afrička vodena kuga</t>
  </si>
  <si>
    <t xml:space="preserve">veliki lagarosifon </t>
  </si>
  <si>
    <t xml:space="preserve">common name of the subspeceis is used as common name at species level </t>
  </si>
  <si>
    <t xml:space="preserve">geelwangschildpad </t>
  </si>
  <si>
    <t>roodwangschildpad</t>
  </si>
  <si>
    <t>geelbuikschildpad</t>
  </si>
  <si>
    <t>Heilige Ibis</t>
  </si>
  <si>
    <t>Floating pennywort</t>
  </si>
  <si>
    <t>cingár (aprólevelű) átokhínár</t>
  </si>
  <si>
    <t>chilei óriásrebarbara</t>
  </si>
  <si>
    <t>chilei óriáslapu</t>
  </si>
  <si>
    <t>Ēģiptes zoss</t>
  </si>
  <si>
    <t xml:space="preserve">Nīlas zoss </t>
  </si>
  <si>
    <t>Japānas cimdiņkrabis</t>
  </si>
  <si>
    <t>Ķīnas cimdiņkrabis</t>
  </si>
  <si>
    <t xml:space="preserve">mangutas </t>
  </si>
  <si>
    <t>usūrinis šuo</t>
  </si>
  <si>
    <t>No common name for subspecies</t>
  </si>
  <si>
    <t xml:space="preserve">common name for the subspecies </t>
  </si>
  <si>
    <r>
      <t>Trachemys scripta </t>
    </r>
    <r>
      <rPr>
        <sz val="9"/>
        <rFont val="Calibri Light"/>
        <family val="2"/>
        <scheme val="major"/>
      </rPr>
      <t>subsp.</t>
    </r>
    <r>
      <rPr>
        <i/>
        <sz val="9"/>
        <rFont val="Calibri Light"/>
        <family val="2"/>
        <scheme val="major"/>
      </rPr>
      <t>troostii</t>
    </r>
  </si>
  <si>
    <r>
      <t xml:space="preserve">Trachemys scripta  </t>
    </r>
    <r>
      <rPr>
        <sz val="9"/>
        <rFont val="Calibri Light"/>
        <family val="2"/>
        <scheme val="major"/>
      </rPr>
      <t>subsp.</t>
    </r>
    <r>
      <rPr>
        <i/>
        <sz val="9"/>
        <rFont val="Calibri Light"/>
        <family val="2"/>
        <scheme val="major"/>
      </rPr>
      <t xml:space="preserve"> scripta</t>
    </r>
  </si>
  <si>
    <r>
      <t>Trachemys scripta </t>
    </r>
    <r>
      <rPr>
        <sz val="9"/>
        <rFont val="Calibri Light"/>
        <family val="2"/>
        <scheme val="major"/>
      </rPr>
      <t xml:space="preserve"> subsp.</t>
    </r>
    <r>
      <rPr>
        <i/>
        <sz val="9"/>
        <rFont val="Calibri Light"/>
        <family val="2"/>
        <scheme val="major"/>
      </rPr>
      <t xml:space="preserve"> elegans</t>
    </r>
  </si>
  <si>
    <r>
      <t xml:space="preserve">Trachemys scripta  </t>
    </r>
    <r>
      <rPr>
        <sz val="9"/>
        <rFont val="Calibri Light"/>
        <family val="2"/>
        <scheme val="major"/>
      </rPr>
      <t>subsp.</t>
    </r>
    <r>
      <rPr>
        <i/>
        <sz val="9"/>
        <rFont val="Calibri Light"/>
        <family val="2"/>
        <scheme val="major"/>
      </rPr>
      <t>troostii</t>
    </r>
  </si>
  <si>
    <r>
      <t>Trachemys scripta </t>
    </r>
    <r>
      <rPr>
        <sz val="9"/>
        <rFont val="Calibri Light"/>
        <family val="2"/>
        <scheme val="major"/>
      </rPr>
      <t>subsp.</t>
    </r>
    <r>
      <rPr>
        <i/>
        <sz val="9"/>
        <rFont val="Calibri Light"/>
        <family val="2"/>
        <scheme val="major"/>
      </rPr>
      <t xml:space="preserve"> scripta</t>
    </r>
  </si>
  <si>
    <t>http://images.turtleconservancy.org/documents/2017/crm-7-checklist-atlas-v8-2017.pdf</t>
  </si>
  <si>
    <t>http://loomakaitse.eu/punakorv-ilukilpkonna-pidamine/</t>
  </si>
  <si>
    <t>Cumberland-Schmuckschildkröte</t>
  </si>
  <si>
    <t xml:space="preserve">Gelbwangenschmuckschildkröte </t>
  </si>
  <si>
    <t>Rotwangenschmuckschildkröte</t>
  </si>
  <si>
    <t>Tartaruga dalle orecchie arancioni di cumberland</t>
  </si>
  <si>
    <t>https://www.rugatartaruga.eu/schede-tartarughe/trachemys-scripta-troostii-tartaruga-orecchie-arancioni-cumberland.html</t>
  </si>
  <si>
    <t>https://www.animalpedia.it/specie-di-tartarughe-d-acqua-dolce-200.html</t>
  </si>
  <si>
    <t>https://www.acquariofiliaitalia.it/terrariofilia/anfibi-e-rettili/pseudemys-scripta-elegans-testuggine-scritta-elegante.html</t>
  </si>
  <si>
    <t>Testuggine scritta elegante</t>
  </si>
  <si>
    <t>imported for the pet trade; Naturalised in a water course on the Island of Malta and in a pond on the island of Gozo; also introduced in some private reservoirs.</t>
  </si>
  <si>
    <t>https://www.gdos.gov.pl/files/artykuly/5050/Program_postepowania_z_inwazyjnymi_gatunkami_zolwi_na_terenie_Polski.pdf http://zolwie-w-domu.blog.onet.pl/2007/01/13/zolw-zoltobrzuchy-trachemys-scripta-scripta/</t>
  </si>
  <si>
    <t>Tartaruga de Faces Rosadas</t>
  </si>
  <si>
    <t>http://tartarugas.animais.info/tartarugas-de-faces-rosadas</t>
  </si>
  <si>
    <t>Tartaruga de Orelha Vermelha</t>
  </si>
  <si>
    <t>http://www.tartarugas.avph.com.br/tartarugadeorelhavermelha.htm</t>
  </si>
  <si>
    <t>Tartaruga de Orelha amarellas</t>
  </si>
  <si>
    <t>Trachemys scripta subsp. scripta</t>
  </si>
  <si>
    <t>the same common name in use for T.s. subsp. troostii and T.s. subsp. scripta</t>
  </si>
  <si>
    <t>https://www.agerpres.ro/flux-documentare/2015/09/20/animale-de-companie-testoasa-cu-tample-galbene-10-01-39</t>
  </si>
  <si>
    <t>rödörad</t>
  </si>
  <si>
    <t>http://www.malarensmadjur.se/Skoetsel-av-vattenskoeldpadda.htm</t>
  </si>
  <si>
    <t>Gulbukig vattensköldpadda</t>
  </si>
  <si>
    <t>http://www.naturvardsverket.se/Sa-mar-miljon/Vaxter-och-djur/Frammande-arter/Invasiva-frammande-arter/Invasiva-frammande-arter-som-omfattas-av-EUs-forordning/Gulbukig-vattenskoldpadda/</t>
  </si>
  <si>
    <t> gulbukig</t>
  </si>
  <si>
    <t>samt gulörad</t>
  </si>
  <si>
    <r>
      <t xml:space="preserve">Trachemys scripta  </t>
    </r>
    <r>
      <rPr>
        <sz val="9"/>
        <rFont val="Calibri Light"/>
        <family val="2"/>
        <scheme val="major"/>
      </rPr>
      <t xml:space="preserve">subsp. </t>
    </r>
    <r>
      <rPr>
        <i/>
        <sz val="9"/>
        <rFont val="Calibri Light"/>
        <family val="2"/>
        <scheme val="major"/>
      </rPr>
      <t>troostii</t>
    </r>
  </si>
  <si>
    <t>Grand Total</t>
  </si>
  <si>
    <t>Column Labels</t>
  </si>
  <si>
    <t xml:space="preserve">Gunnera tinctoria (Molina) Mirbel </t>
  </si>
  <si>
    <t>Heracleum mantegazzianum Sommier &amp; Levier</t>
  </si>
  <si>
    <t>Trachemys scripta  subsp. elegans</t>
  </si>
  <si>
    <t>Trachemys scripta  subsp. scripta</t>
  </si>
  <si>
    <t>Trachemys scripta  subsp. troostii</t>
  </si>
  <si>
    <t>Trachemys scripta  subsp.troostii</t>
  </si>
  <si>
    <t>Trachemys scripta subsp.troostii</t>
  </si>
  <si>
    <t xml:space="preserve"> Total</t>
  </si>
  <si>
    <t>Total</t>
  </si>
  <si>
    <t xml:space="preserve">This excel has been drafted by a team of experts under the supervision of IUCN within the framework of the contract No 07.0202/2016/739524/SER/ENV.D.2 “Technical and Scientific support in relation to the Implementation of Regulation 1143/2014 on Invasive Alien Species”. The information and views set out in this note do not necessarily reflect the official opinion of the Commission. The Commission does not guarantee the accuracy of the data included in this note. Neither the Commission nor any person acting on the Commission’s behalf may be held responsible for the use which may be made of the information contained therein. Reproduction is authorised provided the source is acknowledged. This document shall be cited as:
IUCN. 2018. Nomenclature of IAS of Union concern. Technical note prepared by IUCN for the European Commission.
Date of completion: 4/1/2018
Comments which could support improvement of this document are welcome. Please send your comments by e-mail to ENV-IAS@ec.europa.eu.
The work sheet presents an inventory of common names and their commercial names in all 24 official EU languages of invasive alien species of Union concern (the Union list) according to the Regulation (EU) No 1143/2014 on the prevention and management of the introduction and spread of invasive alien species. The information is according to the current state up to 31/10/2017. The information on common names and their commercial use was mainly collated with the help of experts. The name of each expert (incl. affiliation) are to find in a separate tab in this spread sheet as well as in a list of all names in one list (see below).   </t>
  </si>
</sst>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1"/>
      <color theme="1"/>
      <name val="Calibri"/>
      <family val="2"/>
      <scheme val="minor"/>
    </font>
    <font>
      <b/>
      <sz val="11"/>
      <color theme="0"/>
      <name val="Calibri"/>
      <family val="2"/>
      <scheme val="minor"/>
    </font>
    <font>
      <sz val="10"/>
      <color rgb="FF000000"/>
      <name val="Calibri"/>
      <family val="2"/>
    </font>
    <font>
      <b/>
      <sz val="10"/>
      <color theme="0"/>
      <name val="Calibri"/>
      <family val="2"/>
    </font>
    <font>
      <sz val="9"/>
      <color rgb="FF000000"/>
      <name val="Calibri"/>
      <family val="2"/>
    </font>
    <font>
      <sz val="9"/>
      <color rgb="FF000000"/>
      <name val="Calibri Light"/>
      <family val="2"/>
      <scheme val="major"/>
    </font>
    <font>
      <sz val="9"/>
      <color theme="1"/>
      <name val="Calibri Light"/>
      <family val="2"/>
      <scheme val="major"/>
    </font>
    <font>
      <sz val="9"/>
      <name val="Calibri Light"/>
      <family val="2"/>
      <scheme val="major"/>
    </font>
    <font>
      <i/>
      <sz val="9"/>
      <name val="Calibri Light"/>
      <family val="2"/>
      <scheme val="major"/>
    </font>
    <font>
      <sz val="9"/>
      <color rgb="FF3F4C52"/>
      <name val="Calibri Light"/>
      <family val="2"/>
      <scheme val="major"/>
    </font>
    <font>
      <sz val="9"/>
      <color rgb="FF005000"/>
      <name val="Calibri Light"/>
      <family val="2"/>
      <scheme val="major"/>
    </font>
    <font>
      <sz val="9"/>
      <color rgb="FF444444"/>
      <name val="Calibri Light"/>
      <family val="2"/>
      <scheme val="major"/>
    </font>
    <font>
      <b/>
      <sz val="9"/>
      <color rgb="FF000000"/>
      <name val="Calibri Light"/>
      <family val="2"/>
      <scheme val="major"/>
    </font>
    <font>
      <b/>
      <sz val="9"/>
      <color theme="1"/>
      <name val="Calibri Light"/>
      <family val="2"/>
      <scheme val="major"/>
    </font>
    <font>
      <i/>
      <sz val="9"/>
      <color theme="1"/>
      <name val="Calibri Light"/>
      <family val="2"/>
      <scheme val="major"/>
    </font>
    <font>
      <sz val="11"/>
      <name val="Calibri"/>
      <family val="2"/>
      <scheme val="minor"/>
    </font>
    <font>
      <b/>
      <sz val="11"/>
      <name val="Calibri"/>
      <family val="2"/>
      <scheme val="minor"/>
    </font>
    <font>
      <sz val="11"/>
      <color theme="1"/>
      <name val="Calibri"/>
      <family val="2"/>
      <charset val="238"/>
      <scheme val="minor"/>
    </font>
    <font>
      <sz val="11"/>
      <color theme="1"/>
      <name val="Calibri"/>
      <family val="2"/>
      <scheme val="minor"/>
    </font>
    <font>
      <u/>
      <sz val="11"/>
      <color theme="10"/>
      <name val="Calibri"/>
      <family val="2"/>
    </font>
    <font>
      <sz val="9"/>
      <color rgb="FF333333"/>
      <name val="Calibri Light"/>
      <family val="2"/>
      <scheme val="major"/>
    </font>
    <font>
      <b/>
      <sz val="11"/>
      <color theme="1"/>
      <name val="Calibri"/>
      <family val="2"/>
      <scheme val="minor"/>
    </font>
    <font>
      <b/>
      <sz val="14"/>
      <color rgb="FF000000"/>
      <name val="Calibri"/>
      <family val="2"/>
    </font>
    <font>
      <sz val="11"/>
      <name val="Calibri"/>
      <family val="2"/>
    </font>
    <font>
      <sz val="11"/>
      <color rgb="FFFFFFFF"/>
      <name val="Calibri"/>
      <family val="2"/>
    </font>
    <font>
      <b/>
      <sz val="10"/>
      <color rgb="FF000000"/>
      <name val="Calibri"/>
      <family val="2"/>
    </font>
    <font>
      <b/>
      <i/>
      <sz val="10"/>
      <name val="Calibri"/>
      <family val="2"/>
      <scheme val="minor"/>
    </font>
    <font>
      <b/>
      <sz val="10"/>
      <name val="Calibri"/>
      <family val="2"/>
      <scheme val="minor"/>
    </font>
    <font>
      <i/>
      <sz val="10"/>
      <color rgb="FF000000"/>
      <name val="Calibri"/>
      <family val="2"/>
    </font>
    <font>
      <i/>
      <sz val="9"/>
      <color rgb="FF002F2F"/>
      <name val="Calibri Light"/>
      <family val="2"/>
      <scheme val="major"/>
    </font>
    <font>
      <sz val="9"/>
      <color rgb="FF002F2F"/>
      <name val="Calibri Light"/>
      <family val="2"/>
      <scheme val="major"/>
    </font>
    <font>
      <sz val="9"/>
      <color indexed="10"/>
      <name val="Calibri Light"/>
      <family val="2"/>
      <scheme val="major"/>
    </font>
    <font>
      <b/>
      <sz val="16"/>
      <color theme="1"/>
      <name val="Calibri"/>
      <family val="2"/>
      <scheme val="minor"/>
    </font>
    <font>
      <sz val="10"/>
      <color theme="1"/>
      <name val="Calibri"/>
      <family val="2"/>
      <scheme val="minor"/>
    </font>
    <font>
      <b/>
      <sz val="13"/>
      <color theme="0"/>
      <name val="Calibri"/>
      <family val="2"/>
      <scheme val="minor"/>
    </font>
    <font>
      <sz val="9"/>
      <color theme="1"/>
      <name val="Calibri Light"/>
      <family val="2"/>
    </font>
    <font>
      <i/>
      <sz val="10"/>
      <color theme="1"/>
      <name val="Calibri"/>
      <family val="2"/>
      <scheme val="minor"/>
    </font>
    <font>
      <b/>
      <i/>
      <sz val="10"/>
      <color theme="1"/>
      <name val="Calibri"/>
      <family val="2"/>
      <scheme val="minor"/>
    </font>
    <font>
      <i/>
      <sz val="11"/>
      <color theme="1"/>
      <name val="Calibri"/>
      <family val="2"/>
      <scheme val="minor"/>
    </font>
  </fonts>
  <fills count="13">
    <fill>
      <patternFill patternType="none"/>
    </fill>
    <fill>
      <patternFill patternType="gray125"/>
    </fill>
    <fill>
      <patternFill patternType="solid">
        <fgColor rgb="FFF2F2F2"/>
        <bgColor rgb="FFF2F2F2"/>
      </patternFill>
    </fill>
    <fill>
      <patternFill patternType="solid">
        <fgColor theme="2" tint="-0.499984740745262"/>
        <bgColor indexed="64"/>
      </patternFill>
    </fill>
    <fill>
      <patternFill patternType="solid">
        <fgColor rgb="FFAEAAAA"/>
        <bgColor rgb="FF000000"/>
      </patternFill>
    </fill>
    <fill>
      <patternFill patternType="solid">
        <fgColor rgb="FFE7E6E6"/>
        <bgColor rgb="FF000000"/>
      </patternFill>
    </fill>
    <fill>
      <patternFill patternType="solid">
        <fgColor rgb="FF3A3838"/>
        <bgColor rgb="FF000000"/>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theme="3"/>
        <bgColor indexed="64"/>
      </patternFill>
    </fill>
    <fill>
      <patternFill patternType="solid">
        <fgColor theme="0" tint="-0.34998626667073579"/>
        <bgColor indexed="64"/>
      </patternFill>
    </fill>
    <fill>
      <patternFill patternType="solid">
        <fgColor theme="4" tint="0.79998168889431442"/>
        <bgColor indexed="64"/>
      </patternFill>
    </fill>
  </fills>
  <borders count="14">
    <border>
      <left/>
      <right/>
      <top/>
      <bottom/>
      <diagonal/>
    </border>
    <border>
      <left/>
      <right/>
      <top style="thin">
        <color indexed="64"/>
      </top>
      <bottom style="thin">
        <color indexed="64"/>
      </bottom>
      <diagonal/>
    </border>
    <border>
      <left/>
      <right/>
      <top style="thin">
        <color indexed="64"/>
      </top>
      <bottom style="medium">
        <color indexed="64"/>
      </bottom>
      <diagonal/>
    </border>
    <border>
      <left/>
      <right/>
      <top/>
      <bottom style="thin">
        <color indexed="64"/>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rgb="FFFFFFFF"/>
      </left>
      <right style="thin">
        <color rgb="FFFFFFFF"/>
      </right>
      <top/>
      <bottom style="thin">
        <color rgb="FFFFFFFF"/>
      </bottom>
      <diagonal/>
    </border>
    <border>
      <left/>
      <right style="thin">
        <color theme="0"/>
      </right>
      <top style="thin">
        <color theme="0"/>
      </top>
      <bottom style="thin">
        <color theme="0"/>
      </bottom>
      <diagonal/>
    </border>
    <border>
      <left/>
      <right style="thin">
        <color theme="0"/>
      </right>
      <top style="thin">
        <color theme="0"/>
      </top>
      <bottom/>
      <diagonal/>
    </border>
  </borders>
  <cellStyleXfs count="4">
    <xf numFmtId="0" fontId="0" fillId="0" borderId="0"/>
    <xf numFmtId="0" fontId="18" fillId="0" borderId="0"/>
    <xf numFmtId="0" fontId="17" fillId="0" borderId="0"/>
    <xf numFmtId="0" fontId="19" fillId="0" borderId="0" applyNumberFormat="0" applyFill="0" applyBorder="0" applyAlignment="0" applyProtection="0">
      <alignment vertical="top"/>
      <protection locked="0"/>
    </xf>
  </cellStyleXfs>
  <cellXfs count="92">
    <xf numFmtId="0" fontId="0" fillId="0" borderId="0" xfId="0"/>
    <xf numFmtId="0" fontId="0" fillId="0" borderId="0" xfId="0" applyFont="1" applyFill="1"/>
    <xf numFmtId="0" fontId="0" fillId="0" borderId="0" xfId="0" applyFont="1" applyFill="1" applyAlignment="1">
      <alignment horizontal="center"/>
    </xf>
    <xf numFmtId="0" fontId="0" fillId="0" borderId="0" xfId="0" applyFill="1"/>
    <xf numFmtId="0" fontId="0" fillId="0" borderId="0" xfId="0" applyFill="1" applyAlignment="1">
      <alignment horizontal="center" vertical="center"/>
    </xf>
    <xf numFmtId="0" fontId="0" fillId="0" borderId="0" xfId="0" applyAlignment="1">
      <alignment horizontal="center" vertical="center"/>
    </xf>
    <xf numFmtId="0" fontId="1" fillId="0" borderId="1" xfId="0" applyFont="1" applyFill="1" applyBorder="1" applyAlignment="1">
      <alignment horizontal="left" vertical="center" wrapText="1"/>
    </xf>
    <xf numFmtId="0" fontId="3" fillId="0" borderId="0" xfId="0" applyFont="1" applyFill="1" applyBorder="1" applyAlignment="1">
      <alignment horizontal="left" vertical="center"/>
    </xf>
    <xf numFmtId="0" fontId="1" fillId="0" borderId="0" xfId="0" applyFont="1" applyFill="1" applyAlignment="1">
      <alignment horizontal="left" vertical="center"/>
    </xf>
    <xf numFmtId="0" fontId="1" fillId="3"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6" fillId="0" borderId="0" xfId="0" applyFont="1"/>
    <xf numFmtId="0" fontId="6" fillId="0" borderId="0" xfId="0" applyFont="1" applyAlignment="1"/>
    <xf numFmtId="0" fontId="6" fillId="0" borderId="0" xfId="0" applyFont="1" applyBorder="1"/>
    <xf numFmtId="0" fontId="7" fillId="0" borderId="0" xfId="0" applyFont="1" applyFill="1" applyBorder="1" applyAlignment="1">
      <alignment horizontal="left" vertical="center"/>
    </xf>
    <xf numFmtId="0" fontId="8" fillId="0" borderId="0" xfId="0" applyFont="1" applyFill="1" applyBorder="1" applyAlignment="1">
      <alignment horizontal="left" vertical="center"/>
    </xf>
    <xf numFmtId="0" fontId="7" fillId="0" borderId="0" xfId="0" applyFont="1" applyFill="1" applyBorder="1" applyAlignment="1">
      <alignment horizontal="left" vertical="center" wrapText="1"/>
    </xf>
    <xf numFmtId="0" fontId="7" fillId="0" borderId="0" xfId="0" applyFont="1" applyFill="1" applyBorder="1" applyAlignment="1">
      <alignment horizontal="left"/>
    </xf>
    <xf numFmtId="0" fontId="9" fillId="0" borderId="0" xfId="0" applyFont="1" applyBorder="1"/>
    <xf numFmtId="0" fontId="10" fillId="0" borderId="0" xfId="0" applyFont="1" applyBorder="1"/>
    <xf numFmtId="0" fontId="11" fillId="0" borderId="0" xfId="0" applyFont="1" applyBorder="1"/>
    <xf numFmtId="0" fontId="13" fillId="0" borderId="0" xfId="0" applyFont="1" applyAlignment="1">
      <alignment horizontal="center"/>
    </xf>
    <xf numFmtId="0" fontId="12" fillId="2" borderId="3" xfId="0" applyFont="1" applyFill="1" applyBorder="1" applyAlignment="1">
      <alignment horizontal="center" vertical="center" wrapText="1"/>
    </xf>
    <xf numFmtId="0" fontId="5" fillId="2" borderId="3" xfId="0" applyFont="1" applyFill="1" applyBorder="1" applyAlignment="1">
      <alignment horizontal="left" vertical="center" wrapText="1"/>
    </xf>
    <xf numFmtId="0" fontId="6" fillId="0" borderId="0" xfId="0" applyFont="1" applyBorder="1" applyAlignment="1">
      <alignment horizontal="center"/>
    </xf>
    <xf numFmtId="0" fontId="6" fillId="0" borderId="0" xfId="0" applyFont="1" applyAlignment="1">
      <alignment horizontal="center"/>
    </xf>
    <xf numFmtId="0" fontId="14" fillId="0" borderId="0" xfId="0" applyFont="1" applyAlignment="1"/>
    <xf numFmtId="0" fontId="20" fillId="0" borderId="0" xfId="0" applyFont="1" applyBorder="1"/>
    <xf numFmtId="0" fontId="15" fillId="0" borderId="0" xfId="0" applyFont="1" applyAlignment="1">
      <alignment vertical="top" wrapText="1"/>
    </xf>
    <xf numFmtId="0" fontId="22" fillId="4" borderId="0" xfId="0" applyFont="1" applyFill="1" applyBorder="1" applyAlignment="1">
      <alignment vertical="top"/>
    </xf>
    <xf numFmtId="0" fontId="23" fillId="5" borderId="0" xfId="0" applyFont="1" applyFill="1" applyBorder="1" applyAlignment="1">
      <alignment vertical="top"/>
    </xf>
    <xf numFmtId="0" fontId="23" fillId="0" borderId="0" xfId="0" applyFont="1" applyFill="1" applyBorder="1" applyAlignment="1">
      <alignment vertical="top" wrapText="1"/>
    </xf>
    <xf numFmtId="0" fontId="24" fillId="6" borderId="4" xfId="0" applyFont="1" applyFill="1" applyBorder="1" applyAlignment="1">
      <alignment vertical="top" wrapText="1"/>
    </xf>
    <xf numFmtId="0" fontId="0" fillId="0" borderId="0" xfId="0" applyAlignment="1">
      <alignment wrapText="1"/>
    </xf>
    <xf numFmtId="0" fontId="15" fillId="7" borderId="0" xfId="0" applyFont="1" applyFill="1" applyAlignment="1">
      <alignment horizontal="center" vertical="center"/>
    </xf>
    <xf numFmtId="0" fontId="0" fillId="8" borderId="0" xfId="0" applyFont="1" applyFill="1" applyAlignment="1">
      <alignment horizontal="center" vertical="center"/>
    </xf>
    <xf numFmtId="0" fontId="2" fillId="0" borderId="5" xfId="0" applyFont="1" applyFill="1" applyBorder="1" applyAlignment="1">
      <alignment horizontal="left" vertical="center" wrapText="1"/>
    </xf>
    <xf numFmtId="0" fontId="2" fillId="0" borderId="5"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2" borderId="0" xfId="0" applyFont="1" applyFill="1" applyBorder="1"/>
    <xf numFmtId="0" fontId="0" fillId="0" borderId="0" xfId="0" applyFont="1" applyAlignment="1"/>
    <xf numFmtId="0" fontId="16" fillId="7" borderId="0" xfId="0" applyFont="1" applyFill="1" applyAlignment="1">
      <alignment horizontal="center" vertical="center"/>
    </xf>
    <xf numFmtId="0" fontId="16" fillId="8" borderId="0" xfId="0" applyFont="1" applyFill="1" applyAlignment="1">
      <alignment horizontal="center" vertical="center"/>
    </xf>
    <xf numFmtId="0" fontId="2" fillId="0" borderId="0" xfId="0" applyFont="1" applyFill="1" applyBorder="1"/>
    <xf numFmtId="0" fontId="2" fillId="0" borderId="0" xfId="0" applyFont="1" applyFill="1" applyBorder="1" applyAlignment="1">
      <alignment horizontal="left" vertical="center" wrapText="1"/>
    </xf>
    <xf numFmtId="0" fontId="26" fillId="0" borderId="0" xfId="0" applyFont="1" applyFill="1" applyBorder="1" applyAlignment="1">
      <alignment horizontal="left" vertical="top" wrapText="1"/>
    </xf>
    <xf numFmtId="0" fontId="2" fillId="0" borderId="0" xfId="0" applyFont="1"/>
    <xf numFmtId="0" fontId="27" fillId="0" borderId="0" xfId="0" applyFont="1" applyFill="1" applyBorder="1" applyAlignment="1">
      <alignment horizontal="left" vertical="top" wrapText="1"/>
    </xf>
    <xf numFmtId="0" fontId="0" fillId="0" borderId="0" xfId="0" applyFont="1" applyFill="1" applyAlignment="1"/>
    <xf numFmtId="0" fontId="16" fillId="9" borderId="0" xfId="0" applyFont="1" applyFill="1" applyAlignment="1">
      <alignment horizontal="center" vertical="center"/>
    </xf>
    <xf numFmtId="0" fontId="2" fillId="0" borderId="0" xfId="0" applyFont="1" applyFill="1"/>
    <xf numFmtId="0" fontId="2" fillId="7" borderId="0" xfId="0" applyFont="1" applyFill="1"/>
    <xf numFmtId="0" fontId="0" fillId="7" borderId="0" xfId="0" applyFont="1" applyFill="1" applyAlignment="1"/>
    <xf numFmtId="0" fontId="15" fillId="7" borderId="0" xfId="0" applyFont="1" applyFill="1" applyBorder="1" applyAlignment="1">
      <alignment horizontal="center" vertical="center"/>
    </xf>
    <xf numFmtId="0" fontId="16" fillId="9" borderId="0" xfId="0" applyFont="1" applyFill="1" applyBorder="1" applyAlignment="1">
      <alignment horizontal="center" vertical="center"/>
    </xf>
    <xf numFmtId="0" fontId="28" fillId="0" borderId="8" xfId="0" applyFont="1" applyBorder="1" applyAlignment="1">
      <alignment horizontal="left" vertical="center" wrapText="1"/>
    </xf>
    <xf numFmtId="0" fontId="0" fillId="0" borderId="0" xfId="0" applyFont="1" applyBorder="1" applyAlignment="1"/>
    <xf numFmtId="0" fontId="15" fillId="0" borderId="0" xfId="0" applyFont="1" applyFill="1" applyBorder="1" applyAlignment="1">
      <alignment horizontal="center" vertical="center"/>
    </xf>
    <xf numFmtId="0" fontId="0" fillId="0" borderId="0" xfId="0" applyFill="1" applyBorder="1"/>
    <xf numFmtId="0" fontId="21" fillId="0" borderId="0" xfId="0" applyFont="1" applyFill="1" applyBorder="1"/>
    <xf numFmtId="0" fontId="0" fillId="0" borderId="0" xfId="0" applyFill="1" applyBorder="1" applyAlignment="1">
      <alignment horizontal="center" vertical="center"/>
    </xf>
    <xf numFmtId="0" fontId="0" fillId="0" borderId="0" xfId="0" applyFont="1" applyFill="1" applyBorder="1"/>
    <xf numFmtId="0" fontId="0" fillId="0" borderId="0" xfId="0" applyAlignment="1">
      <alignment horizontal="left"/>
    </xf>
    <xf numFmtId="0" fontId="0" fillId="0" borderId="0" xfId="0" applyNumberFormat="1"/>
    <xf numFmtId="0" fontId="15" fillId="0" borderId="0" xfId="0" applyFont="1" applyAlignment="1">
      <alignment horizontal="left"/>
    </xf>
    <xf numFmtId="0" fontId="32" fillId="0" borderId="0" xfId="0" applyFont="1"/>
    <xf numFmtId="0" fontId="33" fillId="0" borderId="0" xfId="0" applyFont="1" applyAlignment="1">
      <alignment wrapText="1"/>
    </xf>
    <xf numFmtId="0" fontId="34" fillId="10" borderId="0" xfId="0" applyFont="1" applyFill="1" applyAlignment="1">
      <alignment vertical="top"/>
    </xf>
    <xf numFmtId="0" fontId="34" fillId="10" borderId="10" xfId="0" applyFont="1" applyFill="1" applyBorder="1" applyAlignment="1">
      <alignment vertical="top" wrapText="1"/>
    </xf>
    <xf numFmtId="0" fontId="24" fillId="6" borderId="11" xfId="0" applyFont="1" applyFill="1" applyBorder="1" applyAlignment="1">
      <alignment vertical="top" wrapText="1"/>
    </xf>
    <xf numFmtId="0" fontId="0" fillId="0" borderId="0" xfId="0" applyBorder="1"/>
    <xf numFmtId="0" fontId="15" fillId="11" borderId="9" xfId="0" applyFont="1" applyFill="1" applyBorder="1" applyAlignment="1">
      <alignment vertical="top" wrapText="1"/>
    </xf>
    <xf numFmtId="0" fontId="15" fillId="0" borderId="0" xfId="0" applyFont="1" applyAlignment="1">
      <alignment horizontal="left" vertical="top" wrapText="1"/>
    </xf>
    <xf numFmtId="0" fontId="15" fillId="0" borderId="12" xfId="0" applyFont="1" applyBorder="1" applyAlignment="1">
      <alignment vertical="top" wrapText="1"/>
    </xf>
    <xf numFmtId="0" fontId="15" fillId="11" borderId="13" xfId="0" applyFont="1" applyFill="1" applyBorder="1" applyAlignment="1">
      <alignment vertical="top" wrapText="1"/>
    </xf>
    <xf numFmtId="0" fontId="5" fillId="2" borderId="3" xfId="0" applyFont="1" applyFill="1" applyBorder="1" applyAlignment="1">
      <alignment horizontal="center" vertical="center" wrapText="1"/>
    </xf>
    <xf numFmtId="0" fontId="35" fillId="0" borderId="0" xfId="0" applyFont="1" applyAlignment="1">
      <alignment vertical="center"/>
    </xf>
    <xf numFmtId="0" fontId="7" fillId="0" borderId="0" xfId="0" applyFont="1" applyAlignment="1">
      <alignment horizontal="center"/>
    </xf>
    <xf numFmtId="0" fontId="7" fillId="0" borderId="0" xfId="0" applyFont="1"/>
    <xf numFmtId="0" fontId="7" fillId="0" borderId="0" xfId="0" applyFont="1" applyBorder="1"/>
    <xf numFmtId="0" fontId="21" fillId="12" borderId="0" xfId="0" applyFont="1" applyFill="1" applyAlignment="1">
      <alignment horizontal="left"/>
    </xf>
    <xf numFmtId="0" fontId="21" fillId="12" borderId="0" xfId="0" applyNumberFormat="1" applyFont="1" applyFill="1"/>
    <xf numFmtId="0" fontId="21" fillId="12" borderId="0" xfId="0" applyFont="1" applyFill="1"/>
    <xf numFmtId="0" fontId="36" fillId="12" borderId="0" xfId="0" applyFont="1" applyFill="1" applyAlignment="1">
      <alignment vertical="top" wrapText="1"/>
    </xf>
    <xf numFmtId="0" fontId="37" fillId="12" borderId="0" xfId="0" applyFont="1" applyFill="1" applyAlignment="1">
      <alignment vertical="top" wrapText="1"/>
    </xf>
    <xf numFmtId="0" fontId="38" fillId="12" borderId="0" xfId="0" applyFont="1" applyFill="1" applyAlignment="1">
      <alignment horizontal="left" vertical="top"/>
    </xf>
    <xf numFmtId="0" fontId="36" fillId="12" borderId="0" xfId="0" applyFont="1" applyFill="1" applyAlignment="1">
      <alignment horizontal="left" vertical="top" wrapText="1"/>
    </xf>
    <xf numFmtId="0" fontId="16" fillId="12" borderId="0" xfId="0" applyFont="1" applyFill="1" applyAlignment="1">
      <alignment horizontal="left"/>
    </xf>
    <xf numFmtId="0" fontId="21" fillId="12" borderId="0" xfId="0" applyFont="1" applyFill="1" applyAlignment="1">
      <alignment horizontal="left" vertical="top"/>
    </xf>
    <xf numFmtId="0" fontId="25" fillId="0" borderId="6" xfId="0" applyFont="1" applyFill="1" applyBorder="1" applyAlignment="1">
      <alignment horizontal="center" vertical="center" wrapText="1"/>
    </xf>
    <xf numFmtId="0" fontId="25" fillId="0" borderId="7" xfId="0" applyFont="1" applyFill="1" applyBorder="1" applyAlignment="1">
      <alignment horizontal="center" vertical="center" wrapText="1"/>
    </xf>
    <xf numFmtId="0" fontId="2" fillId="2" borderId="2" xfId="0" applyFont="1" applyFill="1" applyBorder="1" applyAlignment="1">
      <alignment horizontal="center" vertical="center" wrapText="1"/>
    </xf>
  </cellXfs>
  <cellStyles count="4">
    <cellStyle name="Hyperlink 2" xfId="3"/>
    <cellStyle name="Navadno 2" xfId="1"/>
    <cellStyle name="Navadno 3" xfId="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mst.dk/media/121590/maarhund2.pdf" TargetMode="External"/><Relationship Id="rId13" Type="http://schemas.openxmlformats.org/officeDocument/2006/relationships/hyperlink" Target="http://mst.dk/media/121649/signalkrebs.pdf" TargetMode="External"/><Relationship Id="rId18" Type="http://schemas.openxmlformats.org/officeDocument/2006/relationships/hyperlink" Target="http://mst.dk/media/121591/graa-egern.pdf" TargetMode="External"/><Relationship Id="rId26" Type="http://schemas.openxmlformats.org/officeDocument/2006/relationships/hyperlink" Target="http://mst.dk/natur-vand/natur/artsleksikon/froeplanter/alligator-urt/" TargetMode="External"/><Relationship Id="rId39" Type="http://schemas.openxmlformats.org/officeDocument/2006/relationships/hyperlink" Target="http://mst.dk/media/121713/gul-kplus%C2%AAmpekalla.pdf" TargetMode="External"/><Relationship Id="rId3" Type="http://schemas.openxmlformats.org/officeDocument/2006/relationships/hyperlink" Target="http://mst.dk/natur-vand/natur/artsleksikon/pattedyr/muntjak/" TargetMode="External"/><Relationship Id="rId21" Type="http://schemas.openxmlformats.org/officeDocument/2006/relationships/hyperlink" Target="http://mst.dk/natur-vand/natur/artsleksikon/fugle/hellig-ibis/" TargetMode="External"/><Relationship Id="rId34" Type="http://schemas.openxmlformats.org/officeDocument/2006/relationships/hyperlink" Target="http://mst.dk/media/121711/hydrocotyle-ranunculoides.pdf" TargetMode="External"/><Relationship Id="rId42" Type="http://schemas.openxmlformats.org/officeDocument/2006/relationships/hyperlink" Target="http://mst.dk/media/133121/handlingsplan_mod_invasive-arter.pdf" TargetMode="External"/><Relationship Id="rId7" Type="http://schemas.openxmlformats.org/officeDocument/2006/relationships/hyperlink" Target="http://mst.dk/natur-vand/natur/artsleksikon/pattedyr/naesebjoern/" TargetMode="External"/><Relationship Id="rId12" Type="http://schemas.openxmlformats.org/officeDocument/2006/relationships/hyperlink" Target="http://mst.dk/media/121597/amerikansk-skarveand2.pdf" TargetMode="External"/><Relationship Id="rId17" Type="http://schemas.openxmlformats.org/officeDocument/2006/relationships/hyperlink" Target="http://mst.dk/media/133134/baandgrundling_faerdig.pdf" TargetMode="External"/><Relationship Id="rId25" Type="http://schemas.openxmlformats.org/officeDocument/2006/relationships/hyperlink" Target="http://mst.dk/natur-vand/natur/artsleksikon/insekter/asiatisk-hveps/" TargetMode="External"/><Relationship Id="rId33" Type="http://schemas.openxmlformats.org/officeDocument/2006/relationships/hyperlink" Target="http://mst.dk/natur-vand/natur/artsleksikon/froeplanter/rundlobet-bjoerneklo/" TargetMode="External"/><Relationship Id="rId38" Type="http://schemas.openxmlformats.org/officeDocument/2006/relationships/hyperlink" Target="http://mst.dk/media/121726/krybende-ludwigia-ludwigia-peploides.pdf" TargetMode="External"/><Relationship Id="rId2" Type="http://schemas.openxmlformats.org/officeDocument/2006/relationships/hyperlink" Target="http://mst.dk/media/121582/amerikansk-oksefroe.pdf" TargetMode="External"/><Relationship Id="rId16" Type="http://schemas.openxmlformats.org/officeDocument/2006/relationships/hyperlink" Target="http://mst.dk/media/121587/vaskebjoern.pdf" TargetMode="External"/><Relationship Id="rId20" Type="http://schemas.openxmlformats.org/officeDocument/2006/relationships/hyperlink" Target="http://mst.dk/natur-vand/natur/artsleksikon/pattedyr/sibirisk-jordegern/" TargetMode="External"/><Relationship Id="rId29" Type="http://schemas.openxmlformats.org/officeDocument/2006/relationships/hyperlink" Target="http://mst.dk/natur-vand/natur/artsleksikon/froeplanter/vandhyacint/" TargetMode="External"/><Relationship Id="rId41" Type="http://schemas.openxmlformats.org/officeDocument/2006/relationships/hyperlink" Target="http://mst.dk/media/121720/japansk-stylyegrplus%C2%AAs.pdf" TargetMode="External"/><Relationship Id="rId1" Type="http://schemas.openxmlformats.org/officeDocument/2006/relationships/hyperlink" Target="http://mst.dk/media/121635/kinesisk-uldhaandskrabbe2.pdf" TargetMode="External"/><Relationship Id="rId6" Type="http://schemas.openxmlformats.org/officeDocument/2006/relationships/hyperlink" Target="http://mst.dk/find/?query=Nasua%20nasua" TargetMode="External"/><Relationship Id="rId11" Type="http://schemas.openxmlformats.org/officeDocument/2006/relationships/hyperlink" Target="http://mst.dk/natur-vand/natur/artsleksikon/krebsdyr/viril-krebs/" TargetMode="External"/><Relationship Id="rId24" Type="http://schemas.openxmlformats.org/officeDocument/2006/relationships/hyperlink" Target="http://mst.dk/natur-vand/natur/artsleksikon/krybdyr/terrapin/" TargetMode="External"/><Relationship Id="rId32" Type="http://schemas.openxmlformats.org/officeDocument/2006/relationships/hyperlink" Target="http://mst.dk/media/121717/haarfrugtet-bjoerneklo.pdf" TargetMode="External"/><Relationship Id="rId37" Type="http://schemas.openxmlformats.org/officeDocument/2006/relationships/hyperlink" Target="http://mst.dk/media/121745/ludwigia-grandiflora.pdf" TargetMode="External"/><Relationship Id="rId40" Type="http://schemas.openxmlformats.org/officeDocument/2006/relationships/hyperlink" Target="http://mst.dk/find/?query=Microstegium%20vimineum" TargetMode="External"/><Relationship Id="rId45" Type="http://schemas.openxmlformats.org/officeDocument/2006/relationships/hyperlink" Target="http://mst.dk/natur-vand/natur/artsleksikon/froeplanter/kujiboenne/" TargetMode="External"/><Relationship Id="rId5" Type="http://schemas.openxmlformats.org/officeDocument/2006/relationships/hyperlink" Target="http://mst.dk/media/121594/sumpbaever.pdf" TargetMode="External"/><Relationship Id="rId15" Type="http://schemas.openxmlformats.org/officeDocument/2006/relationships/hyperlink" Target="http://mst.dk/natur-vand/natur/artsleksikon/krebsdyr/marmorkrebs/" TargetMode="External"/><Relationship Id="rId23" Type="http://schemas.openxmlformats.org/officeDocument/2006/relationships/hyperlink" Target="http://mst.dk/natur-vand/natur/artsleksikon/krybdyr/terrapin/" TargetMode="External"/><Relationship Id="rId28" Type="http://schemas.openxmlformats.org/officeDocument/2006/relationships/hyperlink" Target="http://mst.dk/media/121705/cabomba-caroliniana.pdf" TargetMode="External"/><Relationship Id="rId36" Type="http://schemas.openxmlformats.org/officeDocument/2006/relationships/hyperlink" Target="http://mst.dk/natur-vand/natur/artsleksikon/froeplanter/stor-vandguirlande/" TargetMode="External"/><Relationship Id="rId10" Type="http://schemas.openxmlformats.org/officeDocument/2006/relationships/hyperlink" Target="http://mst.dk/natur-vand/natur/artsleksikon/krebsdyr/amerikansk-flodkrebs/" TargetMode="External"/><Relationship Id="rId19" Type="http://schemas.openxmlformats.org/officeDocument/2006/relationships/hyperlink" Target="http://mst.dk/natur-vand/natur/artsleksikon/pattedyr/raeveegern/" TargetMode="External"/><Relationship Id="rId31" Type="http://schemas.openxmlformats.org/officeDocument/2006/relationships/hyperlink" Target="http://mst.dk/media/121717/haarfrugtet-bjoerneklo.pdf" TargetMode="External"/><Relationship Id="rId44" Type="http://schemas.openxmlformats.org/officeDocument/2006/relationships/hyperlink" Target="http://mst.dk/natur-vand/natur/artsleksikon/froeplanter/spydbladet-pileurt/" TargetMode="External"/><Relationship Id="rId4" Type="http://schemas.openxmlformats.org/officeDocument/2006/relationships/hyperlink" Target="http://mst.dk/media/121594/sumpbaever.pdf" TargetMode="External"/><Relationship Id="rId9" Type="http://schemas.openxmlformats.org/officeDocument/2006/relationships/hyperlink" Target="http://mst.dk/natur-vand/natur/national-naturbeskyttelse/invasive-arter/hvad-kan-jeg-selv-goere/bekaempelse/bekaempelse-bisamrotte/" TargetMode="External"/><Relationship Id="rId14" Type="http://schemas.openxmlformats.org/officeDocument/2006/relationships/hyperlink" Target="http://mst.dk/natur-vand/natur/artsleksikon/krebsdyr/louisiana-flodkrebs/" TargetMode="External"/><Relationship Id="rId22" Type="http://schemas.openxmlformats.org/officeDocument/2006/relationships/hyperlink" Target="http://mst.dk/natur-vand/natur/artsleksikon/krybdyr/terrapin/" TargetMode="External"/><Relationship Id="rId27" Type="http://schemas.openxmlformats.org/officeDocument/2006/relationships/hyperlink" Target="http://mst.dk/media/121746/baccharis-halimifolia.pdf" TargetMode="External"/><Relationship Id="rId30" Type="http://schemas.openxmlformats.org/officeDocument/2006/relationships/hyperlink" Target="http://mst.dk/media/133121/handlingsplan_mod_invasive-arter.pdf" TargetMode="External"/><Relationship Id="rId35" Type="http://schemas.openxmlformats.org/officeDocument/2006/relationships/hyperlink" Target="http://mst.dk/media/121723/kplus%C2%AAmpe-balsamin.pdf" TargetMode="External"/><Relationship Id="rId43" Type="http://schemas.openxmlformats.org/officeDocument/2006/relationships/hyperlink" Target="http://mst.dk/natur-vand/natur/artsleksikon/froeplanter/sloer-partenium/"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www.nederlandsesoorten.nl/linnaeus_ng/app/views/species/name.php?id=67477" TargetMode="External"/><Relationship Id="rId3" Type="http://schemas.openxmlformats.org/officeDocument/2006/relationships/hyperlink" Target="http://www.nederlandsesoorten.nl/linnaeus_ng/app/views/species/name.php?id=95056" TargetMode="External"/><Relationship Id="rId7" Type="http://schemas.openxmlformats.org/officeDocument/2006/relationships/hyperlink" Target="https://www.nvwa.nl/onderwerpen/invasieve-exoten/documenten/risicobeoordeling/uitheemse-dieren/archief/2016m/factsheet-aziatische-hoornaar-2016-pdf" TargetMode="External"/><Relationship Id="rId2" Type="http://schemas.openxmlformats.org/officeDocument/2006/relationships/hyperlink" Target="http://www.nederlandsesoorten.nl/linnaeus_ng/app/views/species/name.php?id=95063" TargetMode="External"/><Relationship Id="rId1" Type="http://schemas.openxmlformats.org/officeDocument/2006/relationships/hyperlink" Target="http://www.nederlandsesoorten.nl/linnaeus_ng/app/views/species/nsr_taxon.php?id=172056" TargetMode="External"/><Relationship Id="rId6" Type="http://schemas.openxmlformats.org/officeDocument/2006/relationships/hyperlink" Target="http://www.nederlandsesoorten.nl/linnaeus_ng/app/views/species/name.php?id=55359" TargetMode="External"/><Relationship Id="rId5" Type="http://schemas.openxmlformats.org/officeDocument/2006/relationships/hyperlink" Target="http://www.nederlandsesoorten.nl/linnaeus_ng/app/views/species/name.php?id=56820" TargetMode="External"/><Relationship Id="rId4" Type="http://schemas.openxmlformats.org/officeDocument/2006/relationships/hyperlink" Target="http://www.nederlandsesoorten.nl/linnaeus_ng/app/views/species/name.php?id=95057" TargetMode="External"/><Relationship Id="rId9" Type="http://schemas.openxmlformats.org/officeDocument/2006/relationships/hyperlink" Target="http://www.nederlandsesoorten.nl/linnaeus_ng/app/views/species/name.php?id=101897"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petco.com/shop/en/petcostore/product/red-ear-slider"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taimenimed.ut.ee/cgi-bin/taimenimed.cgi?query=Microstegium+vimineum&amp;lang=ld" TargetMode="External"/><Relationship Id="rId3" Type="http://schemas.openxmlformats.org/officeDocument/2006/relationships/hyperlink" Target="http://taimenimed.ut.ee/cgi-bin/taimenimed.cgi?query=Elodea+nuttallii+&amp;lang=ld" TargetMode="External"/><Relationship Id="rId7" Type="http://schemas.openxmlformats.org/officeDocument/2006/relationships/hyperlink" Target="http://taimenimed.ut.ee/cgi-bin/taimenimed.cgi?query=Impatiens+glandulifera&amp;lang=ld" TargetMode="External"/><Relationship Id="rId2" Type="http://schemas.openxmlformats.org/officeDocument/2006/relationships/hyperlink" Target="http://taimenimed.ut.ee/cgi-bin/taimenimed.cgi?query=Asclepias+syriaca&amp;lang=ld" TargetMode="External"/><Relationship Id="rId1" Type="http://schemas.openxmlformats.org/officeDocument/2006/relationships/hyperlink" Target="http://taimenimed.ut.ee/cgi-bin/taimenimed.cgi?query=alternanthera&amp;lang=ld" TargetMode="External"/><Relationship Id="rId6" Type="http://schemas.openxmlformats.org/officeDocument/2006/relationships/hyperlink" Target="http://taimenimed.ut.ee/cgi-bin/taimenimed.cgi?query=Impatiens+glandulifera&amp;lang=ld" TargetMode="External"/><Relationship Id="rId5" Type="http://schemas.openxmlformats.org/officeDocument/2006/relationships/hyperlink" Target="http://taimenimed.ut.ee/cgi-bin/taimenimed.cgi?query=Heracleum+mantegazzianum&amp;lang=ld" TargetMode="External"/><Relationship Id="rId10" Type="http://schemas.openxmlformats.org/officeDocument/2006/relationships/hyperlink" Target="http://taimenimed.ut.ee/cgi-bin/taimenimed.cgi?query=Pennisetum+setaceum&amp;lang=ld" TargetMode="External"/><Relationship Id="rId4" Type="http://schemas.openxmlformats.org/officeDocument/2006/relationships/hyperlink" Target="http://taimenimed.ut.ee/cgi-bin/taimenimed.cgi?query=Gunnera+tinctoria&amp;lang=ld" TargetMode="External"/><Relationship Id="rId9" Type="http://schemas.openxmlformats.org/officeDocument/2006/relationships/hyperlink" Target="http://taimenimed.ut.ee/cgi-bin/taimenimed.cgi?query=Myriophyllum+heterophyllum&amp;lang=ld"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vieraslajit.fi/lajit/MX.4971300/show" TargetMode="External"/><Relationship Id="rId2" Type="http://schemas.openxmlformats.org/officeDocument/2006/relationships/hyperlink" Target="http://vieraslajit.fi/lajit/MX.4971297/show" TargetMode="External"/><Relationship Id="rId1" Type="http://schemas.openxmlformats.org/officeDocument/2006/relationships/hyperlink" Target="http://vieraslajit.fi/lajit/MX.4971303/show" TargetMode="External"/><Relationship Id="rId6" Type="http://schemas.openxmlformats.org/officeDocument/2006/relationships/hyperlink" Target="http://vieraslajit.fi/lajit/MX.4971293/show" TargetMode="External"/><Relationship Id="rId5" Type="http://schemas.openxmlformats.org/officeDocument/2006/relationships/hyperlink" Target="http://vieraslajit.fi/lajit/MX.4971301/show" TargetMode="External"/><Relationship Id="rId4" Type="http://schemas.openxmlformats.org/officeDocument/2006/relationships/hyperlink" Target="http://vieraslajit.fi/lajit/MX.4971299/show"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www.tela-botanica.org/bdtfx-nn-9062-synthese" TargetMode="External"/><Relationship Id="rId2" Type="http://schemas.openxmlformats.org/officeDocument/2006/relationships/hyperlink" Target="https://inpn.mnhn.fr/espece/cd_nom/162669" TargetMode="External"/><Relationship Id="rId1" Type="http://schemas.openxmlformats.org/officeDocument/2006/relationships/hyperlink" Target="https://fr.aliexpress.com/w/wholesale-raccoon-dog-fur.html"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axiosdelta.gr/wp-content/uploads/2015/12/%CE%9F%CE%B4%CE%B7%CE%B3%CE%BF%CC%81%CF%82-%CE%91%CE%BD%CE%B1%CE%B3%CE%BD%CF%89%CC%81%CF%81%CE%B9%CF%83%CE%B7%CF%82-%CE%95%CE%B9%CE%B4%CF%89%CC%81%CE%BD.pdf" TargetMode="External"/><Relationship Id="rId13" Type="http://schemas.openxmlformats.org/officeDocument/2006/relationships/hyperlink" Target="https://el.wikipedia.org/wiki/%CE%9A%CE%BF%CE%AC%CF%84%CE%B9" TargetMode="External"/><Relationship Id="rId18" Type="http://schemas.openxmlformats.org/officeDocument/2006/relationships/hyperlink" Target="http://www.hcg.gr/alieia/PRESEN/FISH_INDEX.pdf" TargetMode="External"/><Relationship Id="rId26" Type="http://schemas.openxmlformats.org/officeDocument/2006/relationships/hyperlink" Target="http://www.ypeka.gr/LinkClick.aspx?fileticket=UJ6rRRil7E4%3D&amp;tabid=537&amp;language=el-GR" TargetMode="External"/><Relationship Id="rId3" Type="http://schemas.openxmlformats.org/officeDocument/2006/relationships/hyperlink" Target="http://www.ypeka.gr/LinkClick.aspx?fileticket=UJ6rRRil7E4%3D&amp;tabid=537&amp;language=el-GR" TargetMode="External"/><Relationship Id="rId21" Type="http://schemas.openxmlformats.org/officeDocument/2006/relationships/hyperlink" Target="http://www.hcg.gr/alieia/PRESEN/FISH_INDEX.pdf" TargetMode="External"/><Relationship Id="rId34" Type="http://schemas.openxmlformats.org/officeDocument/2006/relationships/hyperlink" Target="https://horomidis.gr/product/%CF%86%CF%85%CF%84%CE%AC/pennisetum-orientale-rubrum-%CF%80%CE%B5%CE%BD%CE%B9%CF%83%CE%B5%CF%84%CE%BF/" TargetMode="External"/><Relationship Id="rId7" Type="http://schemas.openxmlformats.org/officeDocument/2006/relationships/hyperlink" Target="http://www.herpetofauna.gr/forum/index.php/topic,601.0.html" TargetMode="External"/><Relationship Id="rId12" Type="http://schemas.openxmlformats.org/officeDocument/2006/relationships/hyperlink" Target="http://axiosdelta.gr/wp-content/uploads/2015/12/%CE%9F%CE%B4%CE%B7%CE%B3%CE%BF%CC%81%CF%82-%CE%91%CE%BD%CE%B1%CE%B3%CE%BD%CF%89%CC%81%CF%81%CE%B9%CF%83%CE%B7%CF%82-%CE%95%CE%B9%CE%B4%CF%89%CC%81%CE%BD.pdf" TargetMode="External"/><Relationship Id="rId17" Type="http://schemas.openxmlformats.org/officeDocument/2006/relationships/hyperlink" Target="http://www.hcg.gr/alieia/PRESEN/FISH_INDEX.pdf" TargetMode="External"/><Relationship Id="rId25" Type="http://schemas.openxmlformats.org/officeDocument/2006/relationships/hyperlink" Target="http://www.ypeka.gr/LinkClick.aspx?fileticket=UJ6rRRil7E4%3D&amp;tabid=537&amp;language=el-GR" TargetMode="External"/><Relationship Id="rId33" Type="http://schemas.openxmlformats.org/officeDocument/2006/relationships/hyperlink" Target="https://el.wikipedia.org/wiki/%CE%9C%CE%B1%CE%B3%CE%BD%CF%8C%CE%BB%CE%B9%CE%B1" TargetMode="External"/><Relationship Id="rId2" Type="http://schemas.openxmlformats.org/officeDocument/2006/relationships/hyperlink" Target="https://avibase.bsc-eoc.org/species.jsp?avibaseid=DA2F24E310CF72A6" TargetMode="External"/><Relationship Id="rId16" Type="http://schemas.openxmlformats.org/officeDocument/2006/relationships/hyperlink" Target="http://dictionary.kids.net.au/word/muskrat" TargetMode="External"/><Relationship Id="rId20" Type="http://schemas.openxmlformats.org/officeDocument/2006/relationships/hyperlink" Target="http://eur-lex.europa.eu/legal-content/EL/TXT/PDF/?uri=CELEX:52008DC0789&amp;from=EL" TargetMode="External"/><Relationship Id="rId29" Type="http://schemas.openxmlformats.org/officeDocument/2006/relationships/hyperlink" Target="http://www.europarl.europa.eu/sides/getDoc.do?type=WDECL&amp;reference=P8-DCL-2016-0047&amp;format=PDF&amp;language=EL" TargetMode="External"/><Relationship Id="rId1" Type="http://schemas.openxmlformats.org/officeDocument/2006/relationships/hyperlink" Target="https://el.wikipedia.org/wiki/%CE%91%CE%B9%CE%B3%CF%85%CF%80%CF%84%CE%B9%CE%B1%CE%BA%CE%AE_%CF%87%CE%AE%CE%BD%CE%B1" TargetMode="External"/><Relationship Id="rId6" Type="http://schemas.openxmlformats.org/officeDocument/2006/relationships/hyperlink" Target="http://www.herpetofauna.gr/index.php?module=cats&amp;page=read&amp;id=221&amp;sid=219" TargetMode="External"/><Relationship Id="rId11" Type="http://schemas.openxmlformats.org/officeDocument/2006/relationships/hyperlink" Target="http://axiosdelta.gr/wp-content/uploads/2015/12/%CE%9F%CE%B4%CE%B7%CE%B3%CE%BF%CC%81%CF%82-%CE%91%CE%BD%CE%B1%CE%B3%CE%BD%CF%89%CC%81%CF%81%CE%B9%CF%83%CE%B7%CF%82-%CE%95%CE%B9%CE%B4%CF%89%CC%81%CE%BD.pdf" TargetMode="External"/><Relationship Id="rId24" Type="http://schemas.openxmlformats.org/officeDocument/2006/relationships/hyperlink" Target="http://www.fishbase.org/ComNames/CommonNameSummary.php?autoctr=249205" TargetMode="External"/><Relationship Id="rId32" Type="http://schemas.openxmlformats.org/officeDocument/2006/relationships/hyperlink" Target="http://eur-lex.europa.eu/legal-content/EL/TXT/PDF/?uri=CELEX:52008DC0789&amp;from=EL" TargetMode="External"/><Relationship Id="rId5" Type="http://schemas.openxmlformats.org/officeDocument/2006/relationships/hyperlink" Target="http://www.ypeka.gr/LinkClick.aspx?fileticket=ECPlxIiX9HY%3D&amp;tabid=602&amp;language=el-GR" TargetMode="External"/><Relationship Id="rId15" Type="http://schemas.openxmlformats.org/officeDocument/2006/relationships/hyperlink" Target="http://vrisa.geol.uoa.gr/index.php?option=com_content&amp;task=view&amp;id=24&amp;Itemid=44&amp;lang=greek" TargetMode="External"/><Relationship Id="rId23" Type="http://schemas.openxmlformats.org/officeDocument/2006/relationships/hyperlink" Target="https://el.wikipedia.org/wiki/%CE%A1%CE%B1%CE%BA%CE%BF%CF%8D%CE%BD" TargetMode="External"/><Relationship Id="rId28" Type="http://schemas.openxmlformats.org/officeDocument/2006/relationships/hyperlink" Target="https://el.wikipedia.org/wiki/%CE%99%CE%B5%CF%81%CE%AE_%CE%AF%CE%B2%CE%B9%CE%B4%CE%B1" TargetMode="External"/><Relationship Id="rId10" Type="http://schemas.openxmlformats.org/officeDocument/2006/relationships/hyperlink" Target="http://axiosdelta.gr/wp-content/uploads/2015/12/%CE%9F%CE%B4%CE%B7%CE%B3%CE%BF%CC%81%CF%82-%CE%91%CE%BD%CE%B1%CE%B3%CE%BD%CF%89%CC%81%CF%81%CE%B9%CF%83%CE%B7%CF%82-%CE%95%CE%B9%CE%B4%CF%89%CC%81%CE%BD.pdf" TargetMode="External"/><Relationship Id="rId19" Type="http://schemas.openxmlformats.org/officeDocument/2006/relationships/hyperlink" Target="http://www.ypeka.gr/LinkClick.aspx?fileticket=UJ6rRRil7E4%3D&amp;tabid=537&amp;language=el-GR" TargetMode="External"/><Relationship Id="rId31" Type="http://schemas.openxmlformats.org/officeDocument/2006/relationships/hyperlink" Target="http://www.thegreekz.com/forum/showthread.php?739623-%CE%A5%CE%AC%CE%BA%CE%B9%CE%BD%CE%B8%CE%BF%CF%82-%CF%84%CE%BF%CF%85-%CE%BD%CE%B5%CF%81%CE%BF%CF%8D-Eichhornia-crassipes" TargetMode="External"/><Relationship Id="rId4" Type="http://schemas.openxmlformats.org/officeDocument/2006/relationships/hyperlink" Target="http://www.ypeka.gr/LinkClick.aspx?fileticket=UJ6rRRil7E4%3D&amp;tabid=537&amp;language=el-GR" TargetMode="External"/><Relationship Id="rId9" Type="http://schemas.openxmlformats.org/officeDocument/2006/relationships/hyperlink" Target="http://axiosdelta.gr/wp-content/uploads/2015/12/%CE%9F%CE%B4%CE%B7%CE%B3%CE%BF%CC%81%CF%82-%CE%91%CE%BD%CE%B1%CE%B3%CE%BD%CF%89%CC%81%CF%81%CE%B9%CF%83%CE%B7%CF%82-%CE%95%CE%B9%CE%B4%CF%89%CC%81%CE%BD.pdf" TargetMode="External"/><Relationship Id="rId14" Type="http://schemas.openxmlformats.org/officeDocument/2006/relationships/hyperlink" Target="http://www.ypeka.gr/LinkClick.aspx?fileticket=UJ6rRRil7E4%3D&amp;tabid=537&amp;language=el-GR" TargetMode="External"/><Relationship Id="rId22" Type="http://schemas.openxmlformats.org/officeDocument/2006/relationships/hyperlink" Target="http://www.hcg.gr/alieia/PRESEN/FISH_INDEX.pdf" TargetMode="External"/><Relationship Id="rId27" Type="http://schemas.openxmlformats.org/officeDocument/2006/relationships/hyperlink" Target="https://el.wikipedia.org/wiki/%CE%99%CE%B5%CF%81%CE%AE_%CE%AF%CE%B2%CE%B9%CE%B4%CE%B1" TargetMode="External"/><Relationship Id="rId30" Type="http://schemas.openxmlformats.org/officeDocument/2006/relationships/hyperlink" Target="http://repository.library.teimes.gr/xmlui/handle/123456789/3057"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www.termeszetvedelem.hu/idegenhonos-invazios-fajok"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avibase.bsc-eoc.org/species.jsp?lang=EN&amp;avibaseid=3986890399CA4859" TargetMode="External"/><Relationship Id="rId2" Type="http://schemas.openxmlformats.org/officeDocument/2006/relationships/hyperlink" Target="https://avibase.bsc-eoc.org/species.jsp?avibaseid=DA2F24E310CF72A6" TargetMode="External"/><Relationship Id="rId1" Type="http://schemas.openxmlformats.org/officeDocument/2006/relationships/hyperlink" Target="https://avibase.bsc-eoc.org/species.jsp?avibaseid=DA2F24E310CF72A6" TargetMode="External"/><Relationship Id="rId4" Type="http://schemas.openxmlformats.org/officeDocument/2006/relationships/hyperlink" Target="http://www.videsvestis.lv/wp-content/uploads/2016/11/VV_2015_153.pdf"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https://plantasflores.net/impatiens-glandulifera/;%20(plant%20seller%20webpage)%20name%20used%20commercially;%20Rocha,%20J.%202016.Lista%20de%20alguns%20taxa%20invasores%20e%20de%20risco%20para%20Portugal:1.&#170;%20vers&#227;o%20(2016)" TargetMode="External"/><Relationship Id="rId13" Type="http://schemas.openxmlformats.org/officeDocument/2006/relationships/hyperlink" Target="http://www.thjardins.com.br/php/shopping_produtos.php?categoria=5" TargetMode="External"/><Relationship Id="rId3" Type="http://schemas.openxmlformats.org/officeDocument/2006/relationships/hyperlink" Target="https://www.researchgate.net/publication/234556485_Ciclo_biologico_e_producao_do_lagostim_vermelho_da_louisiana_Procambarus_clarkii_Girard_na_regiao_do_baixo_Mondego" TargetMode="External"/><Relationship Id="rId7" Type="http://schemas.openxmlformats.org/officeDocument/2006/relationships/hyperlink" Target="http://www.aquariofilia.net/forum/search/?&amp;q=cabomba&amp;page=3&amp;sortby=relevancy" TargetMode="External"/><Relationship Id="rId12" Type="http://schemas.openxmlformats.org/officeDocument/2006/relationships/hyperlink" Target="http://www.thjardins.com.br/php/shopping_produtos.php?categoria=5" TargetMode="External"/><Relationship Id="rId2" Type="http://schemas.openxmlformats.org/officeDocument/2006/relationships/hyperlink" Target="http://repositorio.ul.pt/bitstream/10451/5778/1/ulsd062227_td_Francisco_Alvares.pdf" TargetMode="External"/><Relationship Id="rId1" Type="http://schemas.openxmlformats.org/officeDocument/2006/relationships/hyperlink" Target="http://repositorio.ul.pt/bitstream/10451/5778/1/ulsd062227_td_Francisco_Alvares.pdf" TargetMode="External"/><Relationship Id="rId6" Type="http://schemas.openxmlformats.org/officeDocument/2006/relationships/hyperlink" Target="http://www.aquariofilia.net/forum/search/?&amp;q=cabomba&amp;page=3&amp;sortby=relevancy" TargetMode="External"/><Relationship Id="rId11" Type="http://schemas.openxmlformats.org/officeDocument/2006/relationships/hyperlink" Target="http://www.aquaonline.com.br/plantas/grandes/970-lagarosiphon-major" TargetMode="External"/><Relationship Id="rId5" Type="http://schemas.openxmlformats.org/officeDocument/2006/relationships/hyperlink" Target="http://luirig.altervista.org/biology/main.php?taxon=Baccharis+halimifolia" TargetMode="External"/><Relationship Id="rId10" Type="http://schemas.openxmlformats.org/officeDocument/2006/relationships/hyperlink" Target="https://plantasflores.net/impatiens-glandulifera/;%20(plant%20seller%20webpage)%20name%20used%20commercially;%20Rocha,%20J.%202016.Lista%20de%20alguns%20taxa%20invasores%20e%20de%20risco%20para%20Portugal:1.&#170;%20vers&#227;o%20(2016)" TargetMode="External"/><Relationship Id="rId4" Type="http://schemas.openxmlformats.org/officeDocument/2006/relationships/hyperlink" Target="http://repositorio.ul.pt/bitstream/10451/5778/1/ulsd062227_td_Francisco_Alvares.pdf" TargetMode="External"/><Relationship Id="rId9" Type="http://schemas.openxmlformats.org/officeDocument/2006/relationships/hyperlink" Target="https://plantasflores.net/impatiens-glandulifera/;%20(plant%20seller%20webpage)%20name%20used%20commercially;%20Rocha,%20J.%202016.Lista%20de%20alguns%20taxa%20invasores%20e%20de%20risco%20para%20Portugal:1.&#170;%20vers&#227;o%20(2016)"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http://ibot.sav.sk/checklist/index.php?lang=sk&amp;doc=list" TargetMode="External"/><Relationship Id="rId2" Type="http://schemas.openxmlformats.org/officeDocument/2006/relationships/hyperlink" Target="http://ibot.sav.sk/checklist/index.php?lang=sk&amp;doc=result&amp;id=1812" TargetMode="External"/><Relationship Id="rId1" Type="http://schemas.openxmlformats.org/officeDocument/2006/relationships/hyperlink" Target="http://ibot.sav.sk/checklist/index.php?lang=sk&amp;doc=result&amp;id=1954%20(Marhold%20et%20Hind&#225;k%201998)" TargetMode="External"/><Relationship Id="rId5" Type="http://schemas.openxmlformats.org/officeDocument/2006/relationships/hyperlink" Target="http://www.sopsr.sk/invazne-web/?page_id=821" TargetMode="External"/><Relationship Id="rId4" Type="http://schemas.openxmlformats.org/officeDocument/2006/relationships/hyperlink" Target="http://ibot.sav.sk/checklist/index.php?lang=sk&amp;doc=result&amp;id=3676"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www.mop.gov.si/fileadmin/mop.gov.si/pageuploads/podrocja/invazivke/IASUredba_Vrste.pdf" TargetMode="External"/></Relationships>
</file>

<file path=xl/worksheets/_rels/sheet29.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www.mapama.gob.es/es/biodiversidad/temas/conservacion-de-especies/especies-exoticas-invasoras/ce_eei_crustaceos.aspx" TargetMode="External"/><Relationship Id="rId7" Type="http://schemas.openxmlformats.org/officeDocument/2006/relationships/hyperlink" Target="http://www.mapama.gob.es/es/biodiversidad/temas/conservacion-de-especies/especies-exoticas-invasoras/ce_eei_flora.aspx" TargetMode="External"/><Relationship Id="rId2" Type="http://schemas.openxmlformats.org/officeDocument/2006/relationships/hyperlink" Target="http://www.mapama.gob.es/es/biodiversidad/temas/conservacion-de-especies/especies-exoticas-invasoras/ce_eei_crustaceos.aspx" TargetMode="External"/><Relationship Id="rId1" Type="http://schemas.openxmlformats.org/officeDocument/2006/relationships/hyperlink" Target="http://www.mapama.gob.es/es/biodiversidad/temas/conservacion-de-especies/especies-exoticas-invasoras/ce_eei_crustaceos.aspx" TargetMode="External"/><Relationship Id="rId6" Type="http://schemas.openxmlformats.org/officeDocument/2006/relationships/hyperlink" Target="http://www.mapama.gob.es/es/biodiversidad/temas/conservacion-de-especies/especies-exoticas-invasoras/ce_eei_aves.aspx" TargetMode="External"/><Relationship Id="rId5" Type="http://schemas.openxmlformats.org/officeDocument/2006/relationships/hyperlink" Target="http://www.mapama.gob.es/es/biodiversidad/temas/conservacion-de-especies/especies-exoticas-invasoras/ce_eei_crustaceos.aspx" TargetMode="External"/><Relationship Id="rId4" Type="http://schemas.openxmlformats.org/officeDocument/2006/relationships/hyperlink" Target="http://www.mapama.gob.es/es/biodiversidad/temas/conservacion-de-especies/especies-exoticas-invasoras/ce_eei_crustaceos.asp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3" Type="http://schemas.openxmlformats.org/officeDocument/2006/relationships/hyperlink" Target="https://www.dyntaxa.se/Taxon/Info/261396" TargetMode="External"/><Relationship Id="rId2" Type="http://schemas.openxmlformats.org/officeDocument/2006/relationships/hyperlink" Target="https://www.dyntaxa.se/Taxon/Info/217771" TargetMode="External"/><Relationship Id="rId1" Type="http://schemas.openxmlformats.org/officeDocument/2006/relationships/hyperlink" Target="https://www.dyntaxa.se/Taxon/Info/6004132" TargetMode="External"/><Relationship Id="rId4"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www.cabi.org/isc/datasheet/71816" TargetMode="External"/><Relationship Id="rId7" Type="http://schemas.openxmlformats.org/officeDocument/2006/relationships/hyperlink" Target="http://www.cabi.org/isc/datasheet/107826" TargetMode="External"/><Relationship Id="rId2" Type="http://schemas.openxmlformats.org/officeDocument/2006/relationships/hyperlink" Target="http://www.cabi.org/isc/datasheet/72656" TargetMode="External"/><Relationship Id="rId1" Type="http://schemas.openxmlformats.org/officeDocument/2006/relationships/hyperlink" Target="http://www.cabi.org/isc/datasheet/94205" TargetMode="External"/><Relationship Id="rId6" Type="http://schemas.openxmlformats.org/officeDocument/2006/relationships/hyperlink" Target="http://www.cabi.org/isc/datasheet/20761" TargetMode="External"/><Relationship Id="rId5" Type="http://schemas.openxmlformats.org/officeDocument/2006/relationships/hyperlink" Target="http://www.cabi.org/isc/abstract/20153422214" TargetMode="External"/><Relationship Id="rId4" Type="http://schemas.openxmlformats.org/officeDocument/2006/relationships/hyperlink" Target="http://www.cabi.org/isc/abstract/20143053493"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6" Type="http://schemas.openxmlformats.org/officeDocument/2006/relationships/hyperlink" Target="http://mst.dk/media/121591/graa-egern.pdf" TargetMode="External"/><Relationship Id="rId117" Type="http://schemas.openxmlformats.org/officeDocument/2006/relationships/hyperlink" Target="https://plantasflores.net/impatiens-glandulifera/;%20(plant%20seller%20webpage)%20name%20used%20commercially;%20Rocha,%20J.%202016.Lista%20de%20alguns%20taxa%20invasores%20e%20de%20risco%20para%20Portugal:1.&#170;%20vers&#227;o%20(2016)" TargetMode="External"/><Relationship Id="rId21" Type="http://schemas.openxmlformats.org/officeDocument/2006/relationships/hyperlink" Target="http://mst.dk/natur-vand/natur/artsleksikon/krybdyr/terrapin/" TargetMode="External"/><Relationship Id="rId42" Type="http://schemas.openxmlformats.org/officeDocument/2006/relationships/hyperlink" Target="http://mst.dk/media/121635/kinesisk-uldhaandskrabbe2.pdf" TargetMode="External"/><Relationship Id="rId47" Type="http://schemas.openxmlformats.org/officeDocument/2006/relationships/hyperlink" Target="https://www.nvwa.nl/onderwerpen/invasieve-exoten/documenten/risicobeoordeling/uitheemse-dieren/archief/2016m/factsheet-aziatische-hoornaar-2016-pdf" TargetMode="External"/><Relationship Id="rId63" Type="http://schemas.openxmlformats.org/officeDocument/2006/relationships/hyperlink" Target="http://taimenimed.ut.ee/cgi-bin/taimenimed.cgi?query=Microstegium+vimineum&amp;lang=ld" TargetMode="External"/><Relationship Id="rId68" Type="http://schemas.openxmlformats.org/officeDocument/2006/relationships/hyperlink" Target="http://www.tela-botanica.org/bdtfx-nn-9062-synthese" TargetMode="External"/><Relationship Id="rId84" Type="http://schemas.openxmlformats.org/officeDocument/2006/relationships/hyperlink" Target="http://www.hcg.gr/alieia/PRESEN/FISH_INDEX.pdf" TargetMode="External"/><Relationship Id="rId89" Type="http://schemas.openxmlformats.org/officeDocument/2006/relationships/hyperlink" Target="https://el.wikipedia.org/wiki/%CE%A1%CE%B1%CE%BA%CE%BF%CF%8D%CE%BD" TargetMode="External"/><Relationship Id="rId112" Type="http://schemas.openxmlformats.org/officeDocument/2006/relationships/hyperlink" Target="http://repositorio.ul.pt/bitstream/10451/5778/1/ulsd062227_td_Francisco_Alvares.pdf" TargetMode="External"/><Relationship Id="rId133" Type="http://schemas.openxmlformats.org/officeDocument/2006/relationships/hyperlink" Target="http://www.mapama.gob.es/es/biodiversidad/temas/conservacion-de-especies/especies-exoticas-invasoras/ce_eei_aves.aspx" TargetMode="External"/><Relationship Id="rId138" Type="http://schemas.openxmlformats.org/officeDocument/2006/relationships/hyperlink" Target="http://www.mapama.gob.es/es/biodiversidad/temas/conservacion-de-especies/especies-exoticas-invasoras/ce_eei_crustaceos.aspx" TargetMode="External"/><Relationship Id="rId16" Type="http://schemas.openxmlformats.org/officeDocument/2006/relationships/hyperlink" Target="http://mst.dk/media/121705/cabomba-caroliniana.pdf" TargetMode="External"/><Relationship Id="rId107" Type="http://schemas.openxmlformats.org/officeDocument/2006/relationships/hyperlink" Target="http://www.videsvestis.lv/wp-content/uploads/2016/11/VV_2015_153.pdf" TargetMode="External"/><Relationship Id="rId11" Type="http://schemas.openxmlformats.org/officeDocument/2006/relationships/hyperlink" Target="http://mst.dk/media/121711/hydrocotyle-ranunculoides.pdf" TargetMode="External"/><Relationship Id="rId32" Type="http://schemas.openxmlformats.org/officeDocument/2006/relationships/hyperlink" Target="http://mst.dk/media/121597/amerikansk-skarveand2.pdf" TargetMode="External"/><Relationship Id="rId37" Type="http://schemas.openxmlformats.org/officeDocument/2006/relationships/hyperlink" Target="http://mst.dk/natur-vand/natur/artsleksikon/pattedyr/naesebjoern/" TargetMode="External"/><Relationship Id="rId53" Type="http://schemas.openxmlformats.org/officeDocument/2006/relationships/hyperlink" Target="http://www.nederlandsesoorten.nl/linnaeus_ng/app/views/species/name.php?id=55359" TargetMode="External"/><Relationship Id="rId58" Type="http://schemas.openxmlformats.org/officeDocument/2006/relationships/hyperlink" Target="http://taimenimed.ut.ee/cgi-bin/taimenimed.cgi?query=Asclepias+syriaca&amp;lang=ld" TargetMode="External"/><Relationship Id="rId74" Type="http://schemas.openxmlformats.org/officeDocument/2006/relationships/hyperlink" Target="http://www.ypeka.gr/LinkClick.aspx?fileticket=UJ6rRRil7E4%3D&amp;tabid=537&amp;language=el-GR" TargetMode="External"/><Relationship Id="rId79" Type="http://schemas.openxmlformats.org/officeDocument/2006/relationships/hyperlink" Target="http://axiosdelta.gr/wp-content/uploads/2015/12/%CE%9F%CE%B4%CE%B7%CE%B3%CE%BF%CC%81%CF%82-%CE%91%CE%BD%CE%B1%CE%B3%CE%BD%CF%89%CC%81%CF%81%CE%B9%CF%83%CE%B7%CF%82-%CE%95%CE%B9%CE%B4%CF%89%CC%81%CE%BD.pdf" TargetMode="External"/><Relationship Id="rId102" Type="http://schemas.openxmlformats.org/officeDocument/2006/relationships/hyperlink" Target="http://eur-lex.europa.eu/legal-content/EL/TXT/PDF/?uri=CELEX:52008DC0789&amp;from=EL" TargetMode="External"/><Relationship Id="rId123" Type="http://schemas.openxmlformats.org/officeDocument/2006/relationships/hyperlink" Target="http://ibot.sav.sk/checklist/index.php?lang=sk&amp;doc=result&amp;id=1812" TargetMode="External"/><Relationship Id="rId128" Type="http://schemas.openxmlformats.org/officeDocument/2006/relationships/hyperlink" Target="http://vieraslajit.fi/lajit/MX.4971301/show" TargetMode="External"/><Relationship Id="rId144" Type="http://schemas.openxmlformats.org/officeDocument/2006/relationships/printerSettings" Target="../printerSettings/printerSettings4.bin"/><Relationship Id="rId5" Type="http://schemas.openxmlformats.org/officeDocument/2006/relationships/hyperlink" Target="http://mst.dk/find/?query=Microstegium%20vimineum" TargetMode="External"/><Relationship Id="rId90" Type="http://schemas.openxmlformats.org/officeDocument/2006/relationships/hyperlink" Target="http://www.ypeka.gr/LinkClick.aspx?fileticket=UJ6rRRil7E4%3D&amp;tabid=537&amp;language=el-GR" TargetMode="External"/><Relationship Id="rId95" Type="http://schemas.openxmlformats.org/officeDocument/2006/relationships/hyperlink" Target="https://el.wikipedia.org/wiki/%CE%91%CE%B9%CE%B3%CF%85%CF%80%CF%84%CE%B9%CE%B1%CE%BA%CE%AE_%CF%87%CE%AE%CE%BD%CE%B1" TargetMode="External"/><Relationship Id="rId22" Type="http://schemas.openxmlformats.org/officeDocument/2006/relationships/hyperlink" Target="http://mst.dk/natur-vand/natur/artsleksikon/krybdyr/terrapin/" TargetMode="External"/><Relationship Id="rId27" Type="http://schemas.openxmlformats.org/officeDocument/2006/relationships/hyperlink" Target="http://mst.dk/media/133134/baandgrundling_faerdig.pdf" TargetMode="External"/><Relationship Id="rId43" Type="http://schemas.openxmlformats.org/officeDocument/2006/relationships/hyperlink" Target="http://mst.dk/natur-vand/natur/artsleksikon/froeplanter/stor-vandguirlande/" TargetMode="External"/><Relationship Id="rId48" Type="http://schemas.openxmlformats.org/officeDocument/2006/relationships/hyperlink" Target="http://www.nederlandsesoorten.nl/linnaeus_ng/app/views/species/nsr_taxon.php?id=172056" TargetMode="External"/><Relationship Id="rId64" Type="http://schemas.openxmlformats.org/officeDocument/2006/relationships/hyperlink" Target="http://taimenimed.ut.ee/cgi-bin/taimenimed.cgi?query=Myriophyllum+heterophyllum&amp;lang=ld" TargetMode="External"/><Relationship Id="rId69" Type="http://schemas.openxmlformats.org/officeDocument/2006/relationships/hyperlink" Target="https://fr.aliexpress.com/w/wholesale-raccoon-dog-fur.html" TargetMode="External"/><Relationship Id="rId113" Type="http://schemas.openxmlformats.org/officeDocument/2006/relationships/hyperlink" Target="https://www.researchgate.net/publication/234556485_Ciclo_biologico_e_producao_do_lagostim_vermelho_da_louisiana_Procambarus_clarkii_Girard_na_regiao_do_baixo_Mondego" TargetMode="External"/><Relationship Id="rId118" Type="http://schemas.openxmlformats.org/officeDocument/2006/relationships/hyperlink" Target="https://plantasflores.net/impatiens-glandulifera/;%20(plant%20seller%20webpage)%20name%20used%20commercially;%20Rocha,%20J.%202016.Lista%20de%20alguns%20taxa%20invasores%20e%20de%20risco%20para%20Portugal:1.&#170;%20vers&#227;o%20(2016)" TargetMode="External"/><Relationship Id="rId134" Type="http://schemas.openxmlformats.org/officeDocument/2006/relationships/hyperlink" Target="http://www.mapama.gob.es/es/biodiversidad/temas/conservacion-de-especies/especies-exoticas-invasoras/ce_eei_flora.aspx" TargetMode="External"/><Relationship Id="rId139" Type="http://schemas.openxmlformats.org/officeDocument/2006/relationships/hyperlink" Target="http://www.mapama.gob.es/es/biodiversidad/temas/conservacion-de-especies/especies-exoticas-invasoras/ce_eei_crustaceos.aspx" TargetMode="External"/><Relationship Id="rId8" Type="http://schemas.openxmlformats.org/officeDocument/2006/relationships/hyperlink" Target="http://mst.dk/media/121726/krybende-ludwigia-ludwigia-peploides.pdf" TargetMode="External"/><Relationship Id="rId51" Type="http://schemas.openxmlformats.org/officeDocument/2006/relationships/hyperlink" Target="http://www.nederlandsesoorten.nl/linnaeus_ng/app/views/species/name.php?id=95057" TargetMode="External"/><Relationship Id="rId72" Type="http://schemas.openxmlformats.org/officeDocument/2006/relationships/hyperlink" Target="http://www.herpetofauna.gr/index.php?module=cats&amp;page=read&amp;id=221&amp;sid=219" TargetMode="External"/><Relationship Id="rId80" Type="http://schemas.openxmlformats.org/officeDocument/2006/relationships/hyperlink" Target="http://axiosdelta.gr/wp-content/uploads/2015/12/%CE%9F%CE%B4%CE%B7%CE%B3%CE%BF%CC%81%CF%82-%CE%91%CE%BD%CE%B1%CE%B3%CE%BD%CF%89%CC%81%CF%81%CE%B9%CF%83%CE%B7%CF%82-%CE%95%CE%B9%CE%B4%CF%89%CC%81%CE%BD.pdf" TargetMode="External"/><Relationship Id="rId85" Type="http://schemas.openxmlformats.org/officeDocument/2006/relationships/hyperlink" Target="http://www.ypeka.gr/LinkClick.aspx?fileticket=UJ6rRRil7E4%3D&amp;tabid=537&amp;language=el-GR" TargetMode="External"/><Relationship Id="rId93" Type="http://schemas.openxmlformats.org/officeDocument/2006/relationships/hyperlink" Target="https://el.wikipedia.org/wiki/%CE%99%CE%B5%CF%81%CE%AE_%CE%AF%CE%B2%CE%B9%CE%B4%CE%B1" TargetMode="External"/><Relationship Id="rId98" Type="http://schemas.openxmlformats.org/officeDocument/2006/relationships/hyperlink" Target="http://dictionary.kids.net.au/word/muskrat" TargetMode="External"/><Relationship Id="rId121" Type="http://schemas.openxmlformats.org/officeDocument/2006/relationships/hyperlink" Target="http://ibot.sav.sk/checklist/index.php?lang=sk&amp;doc=list" TargetMode="External"/><Relationship Id="rId142" Type="http://schemas.openxmlformats.org/officeDocument/2006/relationships/hyperlink" Target="https://www.dyntaxa.se/Taxon/Info/261396" TargetMode="External"/><Relationship Id="rId3" Type="http://schemas.openxmlformats.org/officeDocument/2006/relationships/hyperlink" Target="http://mst.dk/natur-vand/natur/artsleksikon/froeplanter/spydbladet-pileurt/" TargetMode="External"/><Relationship Id="rId12" Type="http://schemas.openxmlformats.org/officeDocument/2006/relationships/hyperlink" Target="http://mst.dk/natur-vand/natur/artsleksikon/froeplanter/rundlobet-bjoerneklo/" TargetMode="External"/><Relationship Id="rId17" Type="http://schemas.openxmlformats.org/officeDocument/2006/relationships/hyperlink" Target="http://mst.dk/media/121746/baccharis-halimifolia.pdf" TargetMode="External"/><Relationship Id="rId25" Type="http://schemas.openxmlformats.org/officeDocument/2006/relationships/hyperlink" Target="http://mst.dk/natur-vand/natur/artsleksikon/pattedyr/raeveegern/" TargetMode="External"/><Relationship Id="rId33" Type="http://schemas.openxmlformats.org/officeDocument/2006/relationships/hyperlink" Target="http://mst.dk/natur-vand/natur/artsleksikon/krebsdyr/viril-krebs/" TargetMode="External"/><Relationship Id="rId38" Type="http://schemas.openxmlformats.org/officeDocument/2006/relationships/hyperlink" Target="http://mst.dk/media/121594/sumpbaever.pdf" TargetMode="External"/><Relationship Id="rId46" Type="http://schemas.openxmlformats.org/officeDocument/2006/relationships/hyperlink" Target="http://mst.dk/natur-vand/natur/national-naturbeskyttelse/invasive-arter/hvad-kan-jeg-selv-goere/bekaempelse/bekaempelse-bisamrotte/" TargetMode="External"/><Relationship Id="rId59" Type="http://schemas.openxmlformats.org/officeDocument/2006/relationships/hyperlink" Target="http://taimenimed.ut.ee/cgi-bin/taimenimed.cgi?query=Elodea+nuttallii+&amp;lang=ld" TargetMode="External"/><Relationship Id="rId67" Type="http://schemas.openxmlformats.org/officeDocument/2006/relationships/hyperlink" Target="https://inpn.mnhn.fr/espece/cd_nom/162669" TargetMode="External"/><Relationship Id="rId103" Type="http://schemas.openxmlformats.org/officeDocument/2006/relationships/hyperlink" Target="https://horomidis.gr/product/%CF%86%CF%85%CF%84%CE%AC/pennisetum-orientale-rubrum-%CF%80%CE%B5%CE%BD%CE%B9%CF%83%CE%B5%CF%84%CE%BF/" TargetMode="External"/><Relationship Id="rId108" Type="http://schemas.openxmlformats.org/officeDocument/2006/relationships/hyperlink" Target="http://www.aquaonline.com.br/plantas/grandes/970-lagarosiphon-major" TargetMode="External"/><Relationship Id="rId116" Type="http://schemas.openxmlformats.org/officeDocument/2006/relationships/hyperlink" Target="http://www.aquariofilia.net/forum/search/?&amp;q=cabomba&amp;page=3&amp;sortby=relevancy" TargetMode="External"/><Relationship Id="rId124" Type="http://schemas.openxmlformats.org/officeDocument/2006/relationships/hyperlink" Target="http://ibot.sav.sk/checklist/index.php?lang=sk&amp;doc=result&amp;id=3676" TargetMode="External"/><Relationship Id="rId129" Type="http://schemas.openxmlformats.org/officeDocument/2006/relationships/hyperlink" Target="http://vieraslajit.fi/lajit/MX.4971299/show" TargetMode="External"/><Relationship Id="rId137" Type="http://schemas.openxmlformats.org/officeDocument/2006/relationships/hyperlink" Target="http://www.mapama.gob.es/es/biodiversidad/temas/conservacion-de-especies/especies-exoticas-invasoras/ce_eei_crustaceos.aspx" TargetMode="External"/><Relationship Id="rId20" Type="http://schemas.openxmlformats.org/officeDocument/2006/relationships/hyperlink" Target="http://mst.dk/natur-vand/natur/artsleksikon/krybdyr/terrapin/" TargetMode="External"/><Relationship Id="rId41" Type="http://schemas.openxmlformats.org/officeDocument/2006/relationships/hyperlink" Target="http://mst.dk/media/121582/amerikansk-oksefroe.pdf" TargetMode="External"/><Relationship Id="rId54" Type="http://schemas.openxmlformats.org/officeDocument/2006/relationships/hyperlink" Target="http://www.nederlandsesoorten.nl/linnaeus_ng/app/views/species/name.php?id=67477" TargetMode="External"/><Relationship Id="rId62" Type="http://schemas.openxmlformats.org/officeDocument/2006/relationships/hyperlink" Target="http://taimenimed.ut.ee/cgi-bin/taimenimed.cgi?query=Impatiens+glandulifera&amp;lang=ld" TargetMode="External"/><Relationship Id="rId70" Type="http://schemas.openxmlformats.org/officeDocument/2006/relationships/hyperlink" Target="http://www.fishbase.org/ComNames/CommonNameSummary.php?autoctr=249205" TargetMode="External"/><Relationship Id="rId75" Type="http://schemas.openxmlformats.org/officeDocument/2006/relationships/hyperlink" Target="http://www.ypeka.gr/LinkClick.aspx?fileticket=UJ6rRRil7E4%3D&amp;tabid=537&amp;language=el-GR" TargetMode="External"/><Relationship Id="rId83" Type="http://schemas.openxmlformats.org/officeDocument/2006/relationships/hyperlink" Target="http://www.hcg.gr/alieia/PRESEN/FISH_INDEX.pdf" TargetMode="External"/><Relationship Id="rId88" Type="http://schemas.openxmlformats.org/officeDocument/2006/relationships/hyperlink" Target="http://www.hcg.gr/alieia/PRESEN/FISH_INDEX.pdf" TargetMode="External"/><Relationship Id="rId91" Type="http://schemas.openxmlformats.org/officeDocument/2006/relationships/hyperlink" Target="http://www.ypeka.gr/LinkClick.aspx?fileticket=UJ6rRRil7E4%3D&amp;tabid=537&amp;language=el-GR" TargetMode="External"/><Relationship Id="rId96" Type="http://schemas.openxmlformats.org/officeDocument/2006/relationships/hyperlink" Target="https://avibase.bsc-eoc.org/species.jsp?avibaseid=DA2F24E310CF72A6" TargetMode="External"/><Relationship Id="rId111" Type="http://schemas.openxmlformats.org/officeDocument/2006/relationships/hyperlink" Target="http://www.thjardins.com.br/php/shopping_produtos.php?categoria=5" TargetMode="External"/><Relationship Id="rId132" Type="http://schemas.openxmlformats.org/officeDocument/2006/relationships/hyperlink" Target="http://vieraslajit.fi/lajit/MX.4971303/show" TargetMode="External"/><Relationship Id="rId140" Type="http://schemas.openxmlformats.org/officeDocument/2006/relationships/hyperlink" Target="https://www.dyntaxa.se/Taxon/Info/6004132" TargetMode="External"/><Relationship Id="rId1" Type="http://schemas.openxmlformats.org/officeDocument/2006/relationships/hyperlink" Target="https://vrtlarijakalici.jimdo.com/app/download/9015748469/Vrtlarija+Kali%C4%87i+Katalog+2017+-+Vodeno+i+mo%C4%8Dvarno+bilje.pdf?t=1506280052" TargetMode="External"/><Relationship Id="rId6" Type="http://schemas.openxmlformats.org/officeDocument/2006/relationships/hyperlink" Target="http://mst.dk/media/121720/japansk-stylyegrplus%C2%AAs.pdf" TargetMode="External"/><Relationship Id="rId15" Type="http://schemas.openxmlformats.org/officeDocument/2006/relationships/hyperlink" Target="http://mst.dk/natur-vand/natur/artsleksikon/froeplanter/vandhyacint/" TargetMode="External"/><Relationship Id="rId23" Type="http://schemas.openxmlformats.org/officeDocument/2006/relationships/hyperlink" Target="http://mst.dk/natur-vand/natur/artsleksikon/fugle/hellig-ibis/" TargetMode="External"/><Relationship Id="rId28" Type="http://schemas.openxmlformats.org/officeDocument/2006/relationships/hyperlink" Target="http://mst.dk/media/121587/vaskebjoern.pdf" TargetMode="External"/><Relationship Id="rId36" Type="http://schemas.openxmlformats.org/officeDocument/2006/relationships/hyperlink" Target="http://mst.dk/find/?query=Nasua%20nasua" TargetMode="External"/><Relationship Id="rId49" Type="http://schemas.openxmlformats.org/officeDocument/2006/relationships/hyperlink" Target="http://www.nederlandsesoorten.nl/linnaeus_ng/app/views/species/name.php?id=95063" TargetMode="External"/><Relationship Id="rId57" Type="http://schemas.openxmlformats.org/officeDocument/2006/relationships/hyperlink" Target="http://taimenimed.ut.ee/cgi-bin/taimenimed.cgi?query=alternanthera&amp;lang=ld" TargetMode="External"/><Relationship Id="rId106" Type="http://schemas.openxmlformats.org/officeDocument/2006/relationships/hyperlink" Target="https://avibase.bsc-eoc.org/species.jsp?lang=EN&amp;avibaseid=3986890399CA4859" TargetMode="External"/><Relationship Id="rId114" Type="http://schemas.openxmlformats.org/officeDocument/2006/relationships/hyperlink" Target="http://repositorio.ul.pt/bitstream/10451/5778/1/ulsd062227_td_Francisco_Alvares.pdf" TargetMode="External"/><Relationship Id="rId119" Type="http://schemas.openxmlformats.org/officeDocument/2006/relationships/hyperlink" Target="https://plantasflores.net/impatiens-glandulifera/;%20(plant%20seller%20webpage)%20name%20used%20commercially;%20Rocha,%20J.%202016.Lista%20de%20alguns%20taxa%20invasores%20e%20de%20risco%20para%20Portugal:1.&#170;%20vers&#227;o%20(2016)" TargetMode="External"/><Relationship Id="rId127" Type="http://schemas.openxmlformats.org/officeDocument/2006/relationships/hyperlink" Target="http://vieraslajit.fi/lajit/MX.4971293/show" TargetMode="External"/><Relationship Id="rId10" Type="http://schemas.openxmlformats.org/officeDocument/2006/relationships/hyperlink" Target="http://mst.dk/media/121723/kplus%C2%AAmpe-balsamin.pdf" TargetMode="External"/><Relationship Id="rId31" Type="http://schemas.openxmlformats.org/officeDocument/2006/relationships/hyperlink" Target="http://mst.dk/media/121649/signalkrebs.pdf" TargetMode="External"/><Relationship Id="rId44" Type="http://schemas.openxmlformats.org/officeDocument/2006/relationships/hyperlink" Target="http://mst.dk/media/133121/handlingsplan_mod_invasive-arter.pdf" TargetMode="External"/><Relationship Id="rId52" Type="http://schemas.openxmlformats.org/officeDocument/2006/relationships/hyperlink" Target="http://www.nederlandsesoorten.nl/linnaeus_ng/app/views/species/name.php?id=56820" TargetMode="External"/><Relationship Id="rId60" Type="http://schemas.openxmlformats.org/officeDocument/2006/relationships/hyperlink" Target="http://taimenimed.ut.ee/cgi-bin/taimenimed.cgi?query=Gunnera+tinctoria&amp;lang=ld" TargetMode="External"/><Relationship Id="rId65" Type="http://schemas.openxmlformats.org/officeDocument/2006/relationships/hyperlink" Target="http://taimenimed.ut.ee/cgi-bin/taimenimed.cgi?query=Pennisetum+setaceum&amp;lang=ld" TargetMode="External"/><Relationship Id="rId73" Type="http://schemas.openxmlformats.org/officeDocument/2006/relationships/hyperlink" Target="http://www.herpetofauna.gr/forum/index.php/topic,601.0.html" TargetMode="External"/><Relationship Id="rId78" Type="http://schemas.openxmlformats.org/officeDocument/2006/relationships/hyperlink" Target="http://axiosdelta.gr/wp-content/uploads/2015/12/%CE%9F%CE%B4%CE%B7%CE%B3%CE%BF%CC%81%CF%82-%CE%91%CE%BD%CE%B1%CE%B3%CE%BD%CF%89%CC%81%CF%81%CE%B9%CF%83%CE%B7%CF%82-%CE%95%CE%B9%CE%B4%CF%89%CC%81%CE%BD.pdf" TargetMode="External"/><Relationship Id="rId81" Type="http://schemas.openxmlformats.org/officeDocument/2006/relationships/hyperlink" Target="https://el.wikipedia.org/wiki/%CE%9A%CE%BF%CE%AC%CF%84%CE%B9" TargetMode="External"/><Relationship Id="rId86" Type="http://schemas.openxmlformats.org/officeDocument/2006/relationships/hyperlink" Target="http://eur-lex.europa.eu/legal-content/EL/TXT/PDF/?uri=CELEX:52008DC0789&amp;from=EL" TargetMode="External"/><Relationship Id="rId94" Type="http://schemas.openxmlformats.org/officeDocument/2006/relationships/hyperlink" Target="http://www.europarl.europa.eu/sides/getDoc.do?type=WDECL&amp;reference=P8-DCL-2016-0047&amp;format=PDF&amp;language=EL" TargetMode="External"/><Relationship Id="rId99" Type="http://schemas.openxmlformats.org/officeDocument/2006/relationships/hyperlink" Target="http://repository.library.teimes.gr/xmlui/handle/123456789/3057" TargetMode="External"/><Relationship Id="rId101" Type="http://schemas.openxmlformats.org/officeDocument/2006/relationships/hyperlink" Target="https://el.wikipedia.org/wiki/%CE%9C%CE%B1%CE%B3%CE%BD%CF%8C%CE%BB%CE%B9%CE%B1" TargetMode="External"/><Relationship Id="rId122" Type="http://schemas.openxmlformats.org/officeDocument/2006/relationships/hyperlink" Target="http://ibot.sav.sk/checklist/index.php?lang=sk&amp;doc=result&amp;id=1954%20(Marhold%20et%20Hind&#225;k%201998)" TargetMode="External"/><Relationship Id="rId130" Type="http://schemas.openxmlformats.org/officeDocument/2006/relationships/hyperlink" Target="http://vieraslajit.fi/lajit/MX.4971300/show" TargetMode="External"/><Relationship Id="rId135" Type="http://schemas.openxmlformats.org/officeDocument/2006/relationships/hyperlink" Target="http://www.mapama.gob.es/es/biodiversidad/temas/conservacion-de-especies/especies-exoticas-invasoras/ce_eei_crustaceos.aspx" TargetMode="External"/><Relationship Id="rId143" Type="http://schemas.openxmlformats.org/officeDocument/2006/relationships/hyperlink" Target="https://avibase.bsc-eoc.org/species.jsp?avibaseid=DA2F24E310CF72A6" TargetMode="External"/><Relationship Id="rId4" Type="http://schemas.openxmlformats.org/officeDocument/2006/relationships/hyperlink" Target="http://mst.dk/natur-vand/natur/artsleksikon/froeplanter/sloer-partenium/" TargetMode="External"/><Relationship Id="rId9" Type="http://schemas.openxmlformats.org/officeDocument/2006/relationships/hyperlink" Target="http://mst.dk/media/121745/ludwigia-grandiflora.pdf" TargetMode="External"/><Relationship Id="rId13" Type="http://schemas.openxmlformats.org/officeDocument/2006/relationships/hyperlink" Target="http://mst.dk/media/121717/haarfrugtet-bjoerneklo.pdf" TargetMode="External"/><Relationship Id="rId18" Type="http://schemas.openxmlformats.org/officeDocument/2006/relationships/hyperlink" Target="http://mst.dk/natur-vand/natur/artsleksikon/froeplanter/alligator-urt/" TargetMode="External"/><Relationship Id="rId39" Type="http://schemas.openxmlformats.org/officeDocument/2006/relationships/hyperlink" Target="http://mst.dk/media/121594/sumpbaever.pdf" TargetMode="External"/><Relationship Id="rId109" Type="http://schemas.openxmlformats.org/officeDocument/2006/relationships/hyperlink" Target="http://luirig.altervista.org/biology/main.php?taxon=Baccharis+halimifolia" TargetMode="External"/><Relationship Id="rId34" Type="http://schemas.openxmlformats.org/officeDocument/2006/relationships/hyperlink" Target="http://mst.dk/natur-vand/natur/artsleksikon/krebsdyr/amerikansk-flodkrebs/" TargetMode="External"/><Relationship Id="rId50" Type="http://schemas.openxmlformats.org/officeDocument/2006/relationships/hyperlink" Target="http://www.nederlandsesoorten.nl/linnaeus_ng/app/views/species/name.php?id=95056" TargetMode="External"/><Relationship Id="rId55" Type="http://schemas.openxmlformats.org/officeDocument/2006/relationships/hyperlink" Target="http://www.nederlandsesoorten.nl/linnaeus_ng/app/views/species/name.php?id=101897" TargetMode="External"/><Relationship Id="rId76" Type="http://schemas.openxmlformats.org/officeDocument/2006/relationships/hyperlink" Target="http://axiosdelta.gr/wp-content/uploads/2015/12/%CE%9F%CE%B4%CE%B7%CE%B3%CE%BF%CC%81%CF%82-%CE%91%CE%BD%CE%B1%CE%B3%CE%BD%CF%89%CC%81%CF%81%CE%B9%CF%83%CE%B7%CF%82-%CE%95%CE%B9%CE%B4%CF%89%CC%81%CE%BD.pdf" TargetMode="External"/><Relationship Id="rId97" Type="http://schemas.openxmlformats.org/officeDocument/2006/relationships/hyperlink" Target="http://vrisa.geol.uoa.gr/index.php?option=com_content&amp;task=view&amp;id=24&amp;Itemid=44&amp;lang=greek" TargetMode="External"/><Relationship Id="rId104" Type="http://schemas.openxmlformats.org/officeDocument/2006/relationships/hyperlink" Target="http://www.termeszetvedelem.hu/idegenhonos-invazios-fajok" TargetMode="External"/><Relationship Id="rId120" Type="http://schemas.openxmlformats.org/officeDocument/2006/relationships/hyperlink" Target="http://www.thjardins.com.br/php/shopping_produtos.php?categoria=5" TargetMode="External"/><Relationship Id="rId125" Type="http://schemas.openxmlformats.org/officeDocument/2006/relationships/hyperlink" Target="http://www.sopsr.sk/invazne-web/?page_id=821" TargetMode="External"/><Relationship Id="rId141" Type="http://schemas.openxmlformats.org/officeDocument/2006/relationships/hyperlink" Target="https://www.dyntaxa.se/Taxon/Info/217771" TargetMode="External"/><Relationship Id="rId7" Type="http://schemas.openxmlformats.org/officeDocument/2006/relationships/hyperlink" Target="http://mst.dk/media/121713/gul-kplus%C2%AAmpekalla.pdf" TargetMode="External"/><Relationship Id="rId71" Type="http://schemas.openxmlformats.org/officeDocument/2006/relationships/hyperlink" Target="http://www.ypeka.gr/LinkClick.aspx?fileticket=ECPlxIiX9HY%3D&amp;tabid=602&amp;language=el-GR" TargetMode="External"/><Relationship Id="rId92" Type="http://schemas.openxmlformats.org/officeDocument/2006/relationships/hyperlink" Target="https://el.wikipedia.org/wiki/%CE%99%CE%B5%CF%81%CE%AE_%CE%AF%CE%B2%CE%B9%CE%B4%CE%B1" TargetMode="External"/><Relationship Id="rId2" Type="http://schemas.openxmlformats.org/officeDocument/2006/relationships/hyperlink" Target="http://mst.dk/natur-vand/natur/artsleksikon/froeplanter/kujiboenne/" TargetMode="External"/><Relationship Id="rId29" Type="http://schemas.openxmlformats.org/officeDocument/2006/relationships/hyperlink" Target="http://mst.dk/natur-vand/natur/artsleksikon/krebsdyr/marmorkrebs/" TargetMode="External"/><Relationship Id="rId24" Type="http://schemas.openxmlformats.org/officeDocument/2006/relationships/hyperlink" Target="http://mst.dk/natur-vand/natur/artsleksikon/pattedyr/sibirisk-jordegern/" TargetMode="External"/><Relationship Id="rId40" Type="http://schemas.openxmlformats.org/officeDocument/2006/relationships/hyperlink" Target="http://mst.dk/natur-vand/natur/artsleksikon/pattedyr/muntjak/" TargetMode="External"/><Relationship Id="rId45" Type="http://schemas.openxmlformats.org/officeDocument/2006/relationships/hyperlink" Target="http://mst.dk/media/133121/handlingsplan_mod_invasive-arter.pdf" TargetMode="External"/><Relationship Id="rId66" Type="http://schemas.openxmlformats.org/officeDocument/2006/relationships/hyperlink" Target="http://taimenimed.ut.ee/cgi-bin/taimenimed.cgi?query=Impatiens+glandulifera&amp;lang=ld" TargetMode="External"/><Relationship Id="rId87" Type="http://schemas.openxmlformats.org/officeDocument/2006/relationships/hyperlink" Target="http://www.hcg.gr/alieia/PRESEN/FISH_INDEX.pdf" TargetMode="External"/><Relationship Id="rId110" Type="http://schemas.openxmlformats.org/officeDocument/2006/relationships/hyperlink" Target="http://www.aquariofilia.net/forum/search/?&amp;q=cabomba&amp;page=3&amp;sortby=relevancy" TargetMode="External"/><Relationship Id="rId115" Type="http://schemas.openxmlformats.org/officeDocument/2006/relationships/hyperlink" Target="http://repositorio.ul.pt/bitstream/10451/5778/1/ulsd062227_td_Francisco_Alvares.pdf" TargetMode="External"/><Relationship Id="rId131" Type="http://schemas.openxmlformats.org/officeDocument/2006/relationships/hyperlink" Target="http://vieraslajit.fi/lajit/MX.4971297/show" TargetMode="External"/><Relationship Id="rId136" Type="http://schemas.openxmlformats.org/officeDocument/2006/relationships/hyperlink" Target="http://www.mapama.gob.es/es/biodiversidad/temas/conservacion-de-especies/especies-exoticas-invasoras/ce_eei_crustaceos.aspx" TargetMode="External"/><Relationship Id="rId61" Type="http://schemas.openxmlformats.org/officeDocument/2006/relationships/hyperlink" Target="http://taimenimed.ut.ee/cgi-bin/taimenimed.cgi?query=Heracleum+mantegazzianum&amp;lang=ld" TargetMode="External"/><Relationship Id="rId82" Type="http://schemas.openxmlformats.org/officeDocument/2006/relationships/hyperlink" Target="http://www.ypeka.gr/LinkClick.aspx?fileticket=UJ6rRRil7E4%3D&amp;tabid=537&amp;language=el-GR" TargetMode="External"/><Relationship Id="rId19" Type="http://schemas.openxmlformats.org/officeDocument/2006/relationships/hyperlink" Target="http://mst.dk/natur-vand/natur/artsleksikon/insekter/asiatisk-hveps/" TargetMode="External"/><Relationship Id="rId14" Type="http://schemas.openxmlformats.org/officeDocument/2006/relationships/hyperlink" Target="http://mst.dk/media/121717/haarfrugtet-bjoerneklo.pdf" TargetMode="External"/><Relationship Id="rId30" Type="http://schemas.openxmlformats.org/officeDocument/2006/relationships/hyperlink" Target="http://mst.dk/natur-vand/natur/artsleksikon/krebsdyr/louisiana-flodkrebs/" TargetMode="External"/><Relationship Id="rId35" Type="http://schemas.openxmlformats.org/officeDocument/2006/relationships/hyperlink" Target="http://mst.dk/media/121590/maarhund2.pdf" TargetMode="External"/><Relationship Id="rId56" Type="http://schemas.openxmlformats.org/officeDocument/2006/relationships/hyperlink" Target="https://www.petco.com/shop/en/petcostore/product/red-ear-slider" TargetMode="External"/><Relationship Id="rId77" Type="http://schemas.openxmlformats.org/officeDocument/2006/relationships/hyperlink" Target="http://axiosdelta.gr/wp-content/uploads/2015/12/%CE%9F%CE%B4%CE%B7%CE%B3%CE%BF%CC%81%CF%82-%CE%91%CE%BD%CE%B1%CE%B3%CE%BD%CF%89%CC%81%CF%81%CE%B9%CF%83%CE%B7%CF%82-%CE%95%CE%B9%CE%B4%CF%89%CC%81%CE%BD.pdf" TargetMode="External"/><Relationship Id="rId100" Type="http://schemas.openxmlformats.org/officeDocument/2006/relationships/hyperlink" Target="http://www.thegreekz.com/forum/showthread.php?739623-%CE%A5%CE%AC%CE%BA%CE%B9%CE%BD%CE%B8%CE%BF%CF%82-%CF%84%CE%BF%CF%85-%CE%BD%CE%B5%CF%81%CE%BF%CF%8D-Eichhornia-crassipes" TargetMode="External"/><Relationship Id="rId105" Type="http://schemas.openxmlformats.org/officeDocument/2006/relationships/hyperlink" Target="https://avibase.bsc-eoc.org/species.jsp?avibaseid=DA2F24E310CF72A6" TargetMode="External"/><Relationship Id="rId126" Type="http://schemas.openxmlformats.org/officeDocument/2006/relationships/hyperlink" Target="http://www.mop.gov.si/fileadmin/mop.gov.si/pageuploads/podrocja/invazivke/IASUredba_Vrste.pdf"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vrtlarijakalici.jimdo.com/app/download/9015748469/Vrtlarija+Kali%C4%87i+Katalog+2017+-+Vodeno+i+mo%C4%8Dvarno+bilje.pdf?t=1506280052" TargetMode="External"/><Relationship Id="rId1" Type="http://schemas.openxmlformats.org/officeDocument/2006/relationships/hyperlink" Target="https://vrtlarijakalici.jimdo.com/app/download/9015748469/Vrtlarija+Kali%C4%87i+Katalog+2017+-+Vodeno+i+mo%C4%8Dvarno+bilje.pdf?t=150628005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zoomScale="70" zoomScaleNormal="70" workbookViewId="0">
      <selection activeCell="B2" sqref="B2"/>
    </sheetView>
  </sheetViews>
  <sheetFormatPr defaultRowHeight="15" x14ac:dyDescent="0.25"/>
  <cols>
    <col min="1" max="1" width="25.5703125" customWidth="1"/>
    <col min="2" max="2" width="91.7109375" bestFit="1" customWidth="1"/>
  </cols>
  <sheetData>
    <row r="1" spans="1:2" ht="47.45" customHeight="1" x14ac:dyDescent="0.3">
      <c r="A1" s="29" t="s">
        <v>2254</v>
      </c>
      <c r="B1" s="30" t="s">
        <v>2255</v>
      </c>
    </row>
    <row r="2" spans="1:2" ht="195" customHeight="1" x14ac:dyDescent="0.25">
      <c r="B2" s="31" t="s">
        <v>2608</v>
      </c>
    </row>
    <row r="3" spans="1:2" ht="17.45" x14ac:dyDescent="0.3">
      <c r="A3" s="68" t="s">
        <v>2524</v>
      </c>
      <c r="B3" s="67" t="s">
        <v>2525</v>
      </c>
    </row>
    <row r="4" spans="1:2" s="70" customFormat="1" ht="59.45" customHeight="1" x14ac:dyDescent="0.3">
      <c r="A4" s="71" t="s">
        <v>2528</v>
      </c>
      <c r="B4" s="73" t="s">
        <v>2529</v>
      </c>
    </row>
    <row r="5" spans="1:2" s="70" customFormat="1" ht="59.45" customHeight="1" x14ac:dyDescent="0.3">
      <c r="A5" s="71" t="s">
        <v>2531</v>
      </c>
      <c r="B5" s="28" t="s">
        <v>2530</v>
      </c>
    </row>
    <row r="6" spans="1:2" s="70" customFormat="1" ht="227.45" customHeight="1" x14ac:dyDescent="0.3">
      <c r="A6" s="71" t="s">
        <v>2526</v>
      </c>
      <c r="B6" s="72" t="s">
        <v>2527</v>
      </c>
    </row>
    <row r="7" spans="1:2" s="70" customFormat="1" ht="39" customHeight="1" x14ac:dyDescent="0.3">
      <c r="A7" s="74" t="s">
        <v>2533</v>
      </c>
      <c r="B7" s="72" t="s">
        <v>2534</v>
      </c>
    </row>
    <row r="8" spans="1:2" s="70" customFormat="1" ht="45" customHeight="1" x14ac:dyDescent="0.25">
      <c r="A8" s="74" t="s">
        <v>2535</v>
      </c>
      <c r="B8" s="72" t="s">
        <v>2539</v>
      </c>
    </row>
    <row r="9" spans="1:2" s="70" customFormat="1" ht="47.45" customHeight="1" x14ac:dyDescent="0.25">
      <c r="A9" s="74" t="s">
        <v>2532</v>
      </c>
      <c r="B9" s="28" t="s">
        <v>2537</v>
      </c>
    </row>
    <row r="10" spans="1:2" s="70" customFormat="1" ht="61.15" customHeight="1" x14ac:dyDescent="0.25">
      <c r="A10" s="74" t="s">
        <v>2536</v>
      </c>
      <c r="B10" s="28" t="s">
        <v>2538</v>
      </c>
    </row>
    <row r="11" spans="1:2" s="33" customFormat="1" ht="48" customHeight="1" x14ac:dyDescent="0.25">
      <c r="A11" s="69" t="s">
        <v>19</v>
      </c>
      <c r="B11" s="28" t="s">
        <v>2256</v>
      </c>
    </row>
    <row r="12" spans="1:2" s="33" customFormat="1" ht="48" customHeight="1" x14ac:dyDescent="0.25">
      <c r="A12" s="32" t="s">
        <v>95</v>
      </c>
      <c r="B12" s="28" t="s">
        <v>2257</v>
      </c>
    </row>
    <row r="13" spans="1:2" s="33" customFormat="1" ht="150" x14ac:dyDescent="0.25">
      <c r="A13" s="32" t="s">
        <v>96</v>
      </c>
      <c r="B13" s="28" t="s">
        <v>2258</v>
      </c>
    </row>
    <row r="14" spans="1:2" s="33" customFormat="1" ht="48" customHeight="1" x14ac:dyDescent="0.25">
      <c r="A14" s="32" t="s">
        <v>97</v>
      </c>
      <c r="B14" s="28" t="s">
        <v>2263</v>
      </c>
    </row>
    <row r="15" spans="1:2" s="33" customFormat="1" ht="48" customHeight="1" x14ac:dyDescent="0.25">
      <c r="A15" s="32" t="s">
        <v>98</v>
      </c>
      <c r="B15" s="28" t="s">
        <v>2265</v>
      </c>
    </row>
    <row r="16" spans="1:2" s="33" customFormat="1" ht="48" customHeight="1" x14ac:dyDescent="0.25">
      <c r="A16" s="32" t="s">
        <v>99</v>
      </c>
      <c r="B16" s="28" t="s">
        <v>2264</v>
      </c>
    </row>
    <row r="17" spans="1:2" s="33" customFormat="1" ht="48" customHeight="1" x14ac:dyDescent="0.25">
      <c r="A17" s="32" t="s">
        <v>100</v>
      </c>
      <c r="B17" s="28" t="s">
        <v>2262</v>
      </c>
    </row>
    <row r="18" spans="1:2" s="33" customFormat="1" ht="48" customHeight="1" x14ac:dyDescent="0.25">
      <c r="A18" s="32" t="s">
        <v>101</v>
      </c>
      <c r="B18" s="28" t="s">
        <v>2261</v>
      </c>
    </row>
    <row r="19" spans="1:2" s="33" customFormat="1" ht="48" customHeight="1" x14ac:dyDescent="0.25">
      <c r="A19" s="32" t="s">
        <v>102</v>
      </c>
      <c r="B19" s="28" t="s">
        <v>2259</v>
      </c>
    </row>
    <row r="20" spans="1:2" s="33" customFormat="1" ht="48" customHeight="1" x14ac:dyDescent="0.25">
      <c r="A20" s="32" t="s">
        <v>103</v>
      </c>
      <c r="B20" s="28" t="s">
        <v>2260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topLeftCell="D40" workbookViewId="0">
      <selection activeCell="D2" sqref="A2:XFD53"/>
    </sheetView>
  </sheetViews>
  <sheetFormatPr defaultColWidth="8.85546875" defaultRowHeight="12" x14ac:dyDescent="0.2"/>
  <cols>
    <col min="1" max="1" width="3" style="21" bestFit="1" customWidth="1"/>
    <col min="2" max="2" width="8.85546875" style="11"/>
    <col min="3" max="3" width="34.85546875" style="12" bestFit="1" customWidth="1"/>
    <col min="4" max="4" width="8.85546875" style="11"/>
    <col min="5" max="5" width="35.5703125" style="11" bestFit="1" customWidth="1"/>
    <col min="6" max="6" width="8.85546875" style="11"/>
    <col min="7" max="7" width="10.7109375" style="11" bestFit="1" customWidth="1"/>
    <col min="8" max="16384" width="8.85546875" style="11"/>
  </cols>
  <sheetData>
    <row r="1" spans="1:10" s="23" customFormat="1" ht="48" x14ac:dyDescent="0.3">
      <c r="A1" s="22" t="s">
        <v>19</v>
      </c>
      <c r="B1" s="23" t="s">
        <v>95</v>
      </c>
      <c r="C1" s="23" t="s">
        <v>96</v>
      </c>
      <c r="D1" s="23" t="s">
        <v>97</v>
      </c>
      <c r="E1" s="23" t="s">
        <v>98</v>
      </c>
      <c r="F1" s="23" t="s">
        <v>99</v>
      </c>
      <c r="G1" s="23" t="s">
        <v>100</v>
      </c>
      <c r="H1" s="23" t="s">
        <v>101</v>
      </c>
      <c r="I1" s="23" t="s">
        <v>102</v>
      </c>
      <c r="J1" s="23" t="s">
        <v>103</v>
      </c>
    </row>
    <row r="2" spans="1:10" s="13" customFormat="1" x14ac:dyDescent="0.2">
      <c r="A2" s="24">
        <v>1</v>
      </c>
      <c r="B2" s="14" t="s">
        <v>11</v>
      </c>
      <c r="C2" s="15" t="s">
        <v>2405</v>
      </c>
      <c r="D2" s="16" t="s">
        <v>33</v>
      </c>
      <c r="E2" s="17" t="s">
        <v>403</v>
      </c>
      <c r="F2" s="17" t="s">
        <v>404</v>
      </c>
      <c r="G2" s="17" t="s">
        <v>106</v>
      </c>
      <c r="H2" s="17" t="s">
        <v>405</v>
      </c>
      <c r="I2" s="17" t="s">
        <v>405</v>
      </c>
      <c r="J2" s="17"/>
    </row>
    <row r="3" spans="1:10" s="13" customFormat="1" ht="15" x14ac:dyDescent="0.2">
      <c r="A3" s="24">
        <v>2</v>
      </c>
      <c r="B3" s="14" t="s">
        <v>11</v>
      </c>
      <c r="C3" s="15" t="s">
        <v>2431</v>
      </c>
      <c r="D3" s="16" t="s">
        <v>33</v>
      </c>
      <c r="E3" s="17" t="s">
        <v>406</v>
      </c>
      <c r="F3" s="17" t="s">
        <v>407</v>
      </c>
      <c r="G3" s="17" t="s">
        <v>122</v>
      </c>
      <c r="H3" s="17" t="s">
        <v>408</v>
      </c>
      <c r="I3" s="17" t="s">
        <v>405</v>
      </c>
      <c r="J3" s="17" t="s">
        <v>409</v>
      </c>
    </row>
    <row r="4" spans="1:10" s="13" customFormat="1" ht="15" x14ac:dyDescent="0.2">
      <c r="A4" s="24">
        <v>3</v>
      </c>
      <c r="B4" s="14" t="s">
        <v>11</v>
      </c>
      <c r="C4" s="15" t="s">
        <v>2434</v>
      </c>
      <c r="D4" s="16" t="s">
        <v>33</v>
      </c>
      <c r="E4" s="17" t="s">
        <v>410</v>
      </c>
      <c r="F4" s="17" t="s">
        <v>411</v>
      </c>
      <c r="G4" s="17" t="s">
        <v>106</v>
      </c>
      <c r="H4" s="17" t="s">
        <v>405</v>
      </c>
      <c r="I4" s="17" t="s">
        <v>405</v>
      </c>
      <c r="J4" s="17" t="s">
        <v>405</v>
      </c>
    </row>
    <row r="5" spans="1:10" s="13" customFormat="1" ht="15" x14ac:dyDescent="0.2">
      <c r="A5" s="24">
        <v>4</v>
      </c>
      <c r="B5" s="14" t="s">
        <v>11</v>
      </c>
      <c r="C5" s="15" t="s">
        <v>2438</v>
      </c>
      <c r="D5" s="16" t="s">
        <v>33</v>
      </c>
      <c r="E5" s="17" t="s">
        <v>412</v>
      </c>
      <c r="F5" s="17" t="s">
        <v>413</v>
      </c>
      <c r="G5" s="17" t="s">
        <v>106</v>
      </c>
      <c r="H5" s="17" t="s">
        <v>405</v>
      </c>
      <c r="I5" s="17" t="s">
        <v>405</v>
      </c>
      <c r="J5" s="17" t="s">
        <v>405</v>
      </c>
    </row>
    <row r="6" spans="1:10" s="13" customFormat="1" x14ac:dyDescent="0.2">
      <c r="A6" s="24">
        <v>5</v>
      </c>
      <c r="B6" s="14" t="s">
        <v>11</v>
      </c>
      <c r="C6" s="15" t="s">
        <v>2419</v>
      </c>
      <c r="D6" s="16" t="s">
        <v>33</v>
      </c>
      <c r="E6" s="17" t="s">
        <v>414</v>
      </c>
      <c r="F6" s="17" t="s">
        <v>415</v>
      </c>
      <c r="G6" s="17" t="s">
        <v>106</v>
      </c>
      <c r="H6" s="17" t="s">
        <v>416</v>
      </c>
      <c r="I6" s="17" t="s">
        <v>405</v>
      </c>
      <c r="J6" s="17" t="s">
        <v>405</v>
      </c>
    </row>
    <row r="7" spans="1:10" s="13" customFormat="1" ht="15" x14ac:dyDescent="0.2">
      <c r="A7" s="24">
        <v>6</v>
      </c>
      <c r="B7" s="14" t="s">
        <v>11</v>
      </c>
      <c r="C7" s="15" t="s">
        <v>2440</v>
      </c>
      <c r="D7" s="16" t="s">
        <v>33</v>
      </c>
      <c r="E7" s="17" t="s">
        <v>417</v>
      </c>
      <c r="F7" s="17" t="s">
        <v>418</v>
      </c>
      <c r="G7" s="17" t="s">
        <v>106</v>
      </c>
      <c r="H7" s="17" t="s">
        <v>405</v>
      </c>
      <c r="I7" s="17" t="s">
        <v>405</v>
      </c>
      <c r="J7" s="17" t="s">
        <v>405</v>
      </c>
    </row>
    <row r="8" spans="1:10" s="13" customFormat="1" ht="15" x14ac:dyDescent="0.2">
      <c r="A8" s="24">
        <v>7</v>
      </c>
      <c r="B8" s="14" t="s">
        <v>11</v>
      </c>
      <c r="C8" s="15" t="s">
        <v>2442</v>
      </c>
      <c r="D8" s="16" t="s">
        <v>33</v>
      </c>
      <c r="E8" s="17" t="s">
        <v>419</v>
      </c>
      <c r="F8" s="17" t="s">
        <v>420</v>
      </c>
      <c r="G8" s="17" t="s">
        <v>122</v>
      </c>
      <c r="H8" s="17" t="s">
        <v>421</v>
      </c>
      <c r="I8" s="17" t="s">
        <v>405</v>
      </c>
      <c r="J8" s="17" t="s">
        <v>405</v>
      </c>
    </row>
    <row r="9" spans="1:10" s="13" customFormat="1" ht="15" x14ac:dyDescent="0.2">
      <c r="A9" s="24">
        <v>8</v>
      </c>
      <c r="B9" s="14" t="s">
        <v>11</v>
      </c>
      <c r="C9" s="15" t="s">
        <v>2442</v>
      </c>
      <c r="D9" s="16" t="s">
        <v>33</v>
      </c>
      <c r="E9" s="17" t="s">
        <v>422</v>
      </c>
      <c r="F9" s="17" t="s">
        <v>420</v>
      </c>
      <c r="G9" s="17" t="s">
        <v>122</v>
      </c>
      <c r="H9" s="17" t="s">
        <v>423</v>
      </c>
      <c r="I9" s="17" t="s">
        <v>405</v>
      </c>
      <c r="J9" s="17" t="s">
        <v>405</v>
      </c>
    </row>
    <row r="10" spans="1:10" s="13" customFormat="1" x14ac:dyDescent="0.2">
      <c r="A10" s="24">
        <v>9</v>
      </c>
      <c r="B10" s="14" t="s">
        <v>11</v>
      </c>
      <c r="C10" s="15" t="s">
        <v>2424</v>
      </c>
      <c r="D10" s="16" t="s">
        <v>33</v>
      </c>
      <c r="E10" s="17" t="s">
        <v>424</v>
      </c>
      <c r="F10" s="17" t="s">
        <v>425</v>
      </c>
      <c r="G10" s="17" t="s">
        <v>106</v>
      </c>
      <c r="H10" s="17" t="s">
        <v>405</v>
      </c>
      <c r="I10" s="17" t="s">
        <v>405</v>
      </c>
      <c r="J10" s="17" t="s">
        <v>405</v>
      </c>
    </row>
    <row r="11" spans="1:10" s="13" customFormat="1" ht="15" x14ac:dyDescent="0.2">
      <c r="A11" s="24">
        <v>10</v>
      </c>
      <c r="B11" s="14" t="s">
        <v>11</v>
      </c>
      <c r="C11" s="15" t="s">
        <v>2445</v>
      </c>
      <c r="D11" s="16" t="s">
        <v>33</v>
      </c>
      <c r="E11" s="17" t="s">
        <v>426</v>
      </c>
      <c r="F11" s="17" t="s">
        <v>427</v>
      </c>
      <c r="G11" s="17" t="s">
        <v>106</v>
      </c>
      <c r="H11" s="17" t="s">
        <v>405</v>
      </c>
      <c r="I11" s="17" t="s">
        <v>405</v>
      </c>
      <c r="J11" s="17" t="s">
        <v>405</v>
      </c>
    </row>
    <row r="12" spans="1:10" x14ac:dyDescent="0.25">
      <c r="A12" s="24">
        <v>11</v>
      </c>
      <c r="B12" s="14" t="s">
        <v>11</v>
      </c>
      <c r="C12" s="15" t="s">
        <v>2447</v>
      </c>
      <c r="D12" s="16" t="s">
        <v>33</v>
      </c>
      <c r="E12" s="17" t="s">
        <v>428</v>
      </c>
      <c r="F12" s="17" t="s">
        <v>429</v>
      </c>
      <c r="G12" s="17" t="s">
        <v>106</v>
      </c>
      <c r="H12" s="17" t="s">
        <v>405</v>
      </c>
      <c r="I12" s="17" t="s">
        <v>405</v>
      </c>
      <c r="J12" s="17" t="s">
        <v>405</v>
      </c>
    </row>
    <row r="13" spans="1:10" ht="15" x14ac:dyDescent="0.2">
      <c r="A13" s="24">
        <v>12</v>
      </c>
      <c r="B13" s="14" t="s">
        <v>11</v>
      </c>
      <c r="C13" s="15" t="s">
        <v>2448</v>
      </c>
      <c r="D13" s="16" t="s">
        <v>33</v>
      </c>
      <c r="E13" s="17" t="s">
        <v>430</v>
      </c>
      <c r="F13" s="17" t="s">
        <v>431</v>
      </c>
      <c r="G13" s="17" t="s">
        <v>106</v>
      </c>
      <c r="H13" s="17" t="s">
        <v>432</v>
      </c>
      <c r="I13" s="17" t="s">
        <v>405</v>
      </c>
      <c r="J13" s="17" t="s">
        <v>405</v>
      </c>
    </row>
    <row r="14" spans="1:10" s="13" customFormat="1" ht="15" x14ac:dyDescent="0.2">
      <c r="A14" s="24">
        <v>13</v>
      </c>
      <c r="B14" s="14" t="s">
        <v>11</v>
      </c>
      <c r="C14" s="15" t="s">
        <v>2450</v>
      </c>
      <c r="D14" s="16" t="s">
        <v>33</v>
      </c>
      <c r="E14" s="17" t="s">
        <v>433</v>
      </c>
      <c r="F14" s="17" t="s">
        <v>434</v>
      </c>
      <c r="G14" s="17" t="s">
        <v>106</v>
      </c>
      <c r="H14" s="17" t="s">
        <v>405</v>
      </c>
      <c r="I14" s="17" t="s">
        <v>405</v>
      </c>
      <c r="J14" s="17" t="s">
        <v>405</v>
      </c>
    </row>
    <row r="15" spans="1:10" s="13" customFormat="1" ht="15" x14ac:dyDescent="0.2">
      <c r="A15" s="24">
        <v>14</v>
      </c>
      <c r="B15" s="14" t="s">
        <v>11</v>
      </c>
      <c r="C15" s="15" t="s">
        <v>2454</v>
      </c>
      <c r="D15" s="16" t="s">
        <v>33</v>
      </c>
      <c r="E15" s="17" t="s">
        <v>435</v>
      </c>
      <c r="F15" s="17" t="s">
        <v>436</v>
      </c>
      <c r="G15" s="17" t="s">
        <v>106</v>
      </c>
      <c r="H15" s="17" t="s">
        <v>405</v>
      </c>
      <c r="I15" s="17" t="s">
        <v>405</v>
      </c>
      <c r="J15" s="17" t="s">
        <v>405</v>
      </c>
    </row>
    <row r="16" spans="1:10" s="13" customFormat="1" ht="15" x14ac:dyDescent="0.2">
      <c r="A16" s="24">
        <v>15</v>
      </c>
      <c r="B16" s="14" t="s">
        <v>11</v>
      </c>
      <c r="C16" s="15" t="s">
        <v>2456</v>
      </c>
      <c r="D16" s="16" t="s">
        <v>33</v>
      </c>
      <c r="E16" s="17" t="s">
        <v>437</v>
      </c>
      <c r="F16" s="17" t="s">
        <v>438</v>
      </c>
      <c r="G16" s="17" t="s">
        <v>106</v>
      </c>
      <c r="H16" s="17" t="s">
        <v>405</v>
      </c>
      <c r="I16" s="17" t="s">
        <v>405</v>
      </c>
      <c r="J16" s="17" t="s">
        <v>405</v>
      </c>
    </row>
    <row r="17" spans="1:10" s="13" customFormat="1" ht="15" x14ac:dyDescent="0.2">
      <c r="A17" s="24">
        <v>16</v>
      </c>
      <c r="B17" s="14" t="s">
        <v>11</v>
      </c>
      <c r="C17" s="15" t="s">
        <v>2460</v>
      </c>
      <c r="D17" s="16" t="s">
        <v>33</v>
      </c>
      <c r="E17" s="17" t="s">
        <v>439</v>
      </c>
      <c r="F17" s="17" t="s">
        <v>440</v>
      </c>
      <c r="G17" s="17" t="s">
        <v>106</v>
      </c>
      <c r="H17" s="17" t="s">
        <v>405</v>
      </c>
      <c r="I17" s="17" t="s">
        <v>405</v>
      </c>
      <c r="J17" s="17" t="s">
        <v>405</v>
      </c>
    </row>
    <row r="18" spans="1:10" s="13" customFormat="1" ht="15" x14ac:dyDescent="0.2">
      <c r="A18" s="24">
        <v>17</v>
      </c>
      <c r="B18" s="14" t="s">
        <v>11</v>
      </c>
      <c r="C18" s="15" t="s">
        <v>2465</v>
      </c>
      <c r="D18" s="16" t="s">
        <v>33</v>
      </c>
      <c r="E18" s="17" t="s">
        <v>441</v>
      </c>
      <c r="F18" s="17" t="s">
        <v>442</v>
      </c>
      <c r="G18" s="17" t="s">
        <v>106</v>
      </c>
      <c r="H18" s="17" t="s">
        <v>405</v>
      </c>
      <c r="I18" s="17" t="s">
        <v>405</v>
      </c>
      <c r="J18" s="17" t="s">
        <v>405</v>
      </c>
    </row>
    <row r="19" spans="1:10" s="13" customFormat="1" x14ac:dyDescent="0.2">
      <c r="A19" s="24">
        <v>18</v>
      </c>
      <c r="B19" s="14" t="s">
        <v>11</v>
      </c>
      <c r="C19" s="15" t="s">
        <v>2429</v>
      </c>
      <c r="D19" s="16" t="s">
        <v>33</v>
      </c>
      <c r="E19" s="17" t="s">
        <v>443</v>
      </c>
      <c r="F19" s="17" t="s">
        <v>444</v>
      </c>
      <c r="G19" s="17" t="s">
        <v>106</v>
      </c>
      <c r="H19" s="17" t="s">
        <v>405</v>
      </c>
      <c r="I19" s="17" t="s">
        <v>405</v>
      </c>
      <c r="J19" s="17" t="s">
        <v>405</v>
      </c>
    </row>
    <row r="20" spans="1:10" s="13" customFormat="1" ht="15" x14ac:dyDescent="0.2">
      <c r="A20" s="24">
        <v>19</v>
      </c>
      <c r="B20" s="14" t="s">
        <v>11</v>
      </c>
      <c r="C20" s="15" t="s">
        <v>2466</v>
      </c>
      <c r="D20" s="16" t="s">
        <v>33</v>
      </c>
      <c r="E20" s="17" t="s">
        <v>445</v>
      </c>
      <c r="F20" s="17" t="s">
        <v>446</v>
      </c>
      <c r="G20" s="17" t="s">
        <v>106</v>
      </c>
      <c r="H20" s="17" t="s">
        <v>405</v>
      </c>
      <c r="I20" s="17" t="s">
        <v>405</v>
      </c>
      <c r="J20" s="17" t="s">
        <v>405</v>
      </c>
    </row>
    <row r="21" spans="1:10" x14ac:dyDescent="0.2">
      <c r="A21" s="24">
        <v>20</v>
      </c>
      <c r="B21" s="14" t="s">
        <v>11</v>
      </c>
      <c r="C21" s="15" t="s">
        <v>215</v>
      </c>
      <c r="D21" s="16" t="s">
        <v>33</v>
      </c>
      <c r="E21" s="17" t="s">
        <v>447</v>
      </c>
      <c r="F21" s="17" t="s">
        <v>448</v>
      </c>
      <c r="G21" s="17" t="s">
        <v>122</v>
      </c>
      <c r="H21" s="17" t="s">
        <v>405</v>
      </c>
      <c r="I21" s="17" t="s">
        <v>405</v>
      </c>
      <c r="J21" s="17" t="s">
        <v>405</v>
      </c>
    </row>
    <row r="22" spans="1:10" s="13" customFormat="1" x14ac:dyDescent="0.2">
      <c r="A22" s="24">
        <v>21</v>
      </c>
      <c r="B22" s="14" t="s">
        <v>11</v>
      </c>
      <c r="C22" s="15" t="s">
        <v>2426</v>
      </c>
      <c r="D22" s="16" t="s">
        <v>33</v>
      </c>
      <c r="E22" s="17" t="s">
        <v>449</v>
      </c>
      <c r="F22" s="17" t="s">
        <v>450</v>
      </c>
      <c r="G22" s="17" t="s">
        <v>122</v>
      </c>
      <c r="H22" s="17" t="s">
        <v>451</v>
      </c>
      <c r="I22" s="17" t="s">
        <v>405</v>
      </c>
      <c r="J22" s="17" t="s">
        <v>405</v>
      </c>
    </row>
    <row r="23" spans="1:10" s="13" customFormat="1" ht="15" x14ac:dyDescent="0.2">
      <c r="A23" s="24">
        <v>22</v>
      </c>
      <c r="B23" s="14" t="s">
        <v>11</v>
      </c>
      <c r="C23" s="15" t="s">
        <v>2470</v>
      </c>
      <c r="D23" s="16" t="s">
        <v>33</v>
      </c>
      <c r="E23" s="17" t="s">
        <v>452</v>
      </c>
      <c r="F23" s="17" t="s">
        <v>453</v>
      </c>
      <c r="G23" s="17" t="s">
        <v>122</v>
      </c>
      <c r="H23" s="17" t="s">
        <v>451</v>
      </c>
      <c r="I23" s="17" t="s">
        <v>405</v>
      </c>
      <c r="J23" s="17" t="s">
        <v>405</v>
      </c>
    </row>
    <row r="24" spans="1:10" s="13" customFormat="1" ht="15" x14ac:dyDescent="0.2">
      <c r="A24" s="24">
        <v>23</v>
      </c>
      <c r="B24" s="14" t="s">
        <v>11</v>
      </c>
      <c r="C24" s="15" t="s">
        <v>2473</v>
      </c>
      <c r="D24" s="16" t="s">
        <v>33</v>
      </c>
      <c r="E24" s="17" t="s">
        <v>454</v>
      </c>
      <c r="F24" s="17" t="s">
        <v>455</v>
      </c>
      <c r="G24" s="17" t="s">
        <v>122</v>
      </c>
      <c r="H24" s="17" t="s">
        <v>456</v>
      </c>
      <c r="I24" s="17" t="s">
        <v>405</v>
      </c>
      <c r="J24" s="17" t="s">
        <v>405</v>
      </c>
    </row>
    <row r="25" spans="1:10" ht="15" x14ac:dyDescent="0.2">
      <c r="A25" s="24">
        <v>24</v>
      </c>
      <c r="B25" s="14" t="s">
        <v>11</v>
      </c>
      <c r="C25" s="15" t="s">
        <v>2474</v>
      </c>
      <c r="D25" s="16" t="s">
        <v>33</v>
      </c>
      <c r="E25" s="17" t="s">
        <v>457</v>
      </c>
      <c r="F25" s="17" t="s">
        <v>458</v>
      </c>
      <c r="G25" s="17" t="s">
        <v>106</v>
      </c>
      <c r="H25" s="17" t="s">
        <v>405</v>
      </c>
      <c r="I25" s="17" t="s">
        <v>405</v>
      </c>
      <c r="J25" s="17" t="s">
        <v>405</v>
      </c>
    </row>
    <row r="26" spans="1:10" s="13" customFormat="1" x14ac:dyDescent="0.2">
      <c r="A26" s="24">
        <v>25</v>
      </c>
      <c r="B26" s="14" t="s">
        <v>11</v>
      </c>
      <c r="C26" s="15" t="s">
        <v>2565</v>
      </c>
      <c r="D26" s="16" t="s">
        <v>33</v>
      </c>
      <c r="E26" s="17" t="s">
        <v>459</v>
      </c>
      <c r="F26" s="17" t="s">
        <v>460</v>
      </c>
      <c r="G26" s="17" t="s">
        <v>122</v>
      </c>
      <c r="H26" s="17" t="s">
        <v>461</v>
      </c>
      <c r="I26" s="17" t="s">
        <v>405</v>
      </c>
      <c r="J26" s="17" t="s">
        <v>2564</v>
      </c>
    </row>
    <row r="27" spans="1:10" s="13" customFormat="1" x14ac:dyDescent="0.2">
      <c r="A27" s="24">
        <v>25</v>
      </c>
      <c r="B27" s="14" t="s">
        <v>11</v>
      </c>
      <c r="C27" s="15" t="s">
        <v>2566</v>
      </c>
      <c r="D27" s="16" t="s">
        <v>33</v>
      </c>
      <c r="E27" s="17" t="s">
        <v>462</v>
      </c>
      <c r="F27" s="17" t="s">
        <v>460</v>
      </c>
      <c r="G27" s="17" t="s">
        <v>122</v>
      </c>
      <c r="H27" s="17" t="s">
        <v>463</v>
      </c>
      <c r="I27" s="17" t="s">
        <v>405</v>
      </c>
      <c r="J27" s="17" t="s">
        <v>2564</v>
      </c>
    </row>
    <row r="28" spans="1:10" s="13" customFormat="1" x14ac:dyDescent="0.2">
      <c r="A28" s="24">
        <v>25</v>
      </c>
      <c r="B28" s="14" t="s">
        <v>11</v>
      </c>
      <c r="C28" s="15" t="s">
        <v>2567</v>
      </c>
      <c r="D28" s="16" t="s">
        <v>33</v>
      </c>
      <c r="E28" s="17" t="s">
        <v>464</v>
      </c>
      <c r="F28" s="17" t="s">
        <v>460</v>
      </c>
      <c r="G28" s="17" t="s">
        <v>106</v>
      </c>
      <c r="H28" s="17" t="s">
        <v>405</v>
      </c>
      <c r="I28" s="17" t="s">
        <v>2548</v>
      </c>
      <c r="J28" s="17" t="s">
        <v>2564</v>
      </c>
    </row>
    <row r="29" spans="1:10" s="13" customFormat="1" x14ac:dyDescent="0.2">
      <c r="A29" s="24">
        <v>26</v>
      </c>
      <c r="B29" s="14" t="s">
        <v>11</v>
      </c>
      <c r="C29" s="15" t="s">
        <v>2428</v>
      </c>
      <c r="D29" s="16" t="s">
        <v>33</v>
      </c>
      <c r="E29" s="17" t="s">
        <v>465</v>
      </c>
      <c r="F29" s="17" t="s">
        <v>466</v>
      </c>
      <c r="G29" s="17" t="s">
        <v>106</v>
      </c>
      <c r="H29" s="17" t="s">
        <v>405</v>
      </c>
      <c r="I29" s="17" t="s">
        <v>405</v>
      </c>
      <c r="J29" s="17" t="s">
        <v>405</v>
      </c>
    </row>
    <row r="30" spans="1:10" s="13" customFormat="1" x14ac:dyDescent="0.25">
      <c r="A30" s="24">
        <v>27</v>
      </c>
      <c r="B30" s="14" t="s">
        <v>0</v>
      </c>
      <c r="C30" s="15" t="s">
        <v>2408</v>
      </c>
      <c r="D30" s="16" t="s">
        <v>33</v>
      </c>
      <c r="E30" s="17" t="s">
        <v>467</v>
      </c>
      <c r="F30" s="17" t="s">
        <v>468</v>
      </c>
      <c r="G30" s="17" t="s">
        <v>106</v>
      </c>
      <c r="H30" s="17" t="s">
        <v>405</v>
      </c>
      <c r="I30" s="17" t="s">
        <v>405</v>
      </c>
      <c r="J30" s="17" t="s">
        <v>405</v>
      </c>
    </row>
    <row r="31" spans="1:10" s="13" customFormat="1" x14ac:dyDescent="0.2">
      <c r="A31" s="24">
        <v>28</v>
      </c>
      <c r="B31" s="14" t="s">
        <v>0</v>
      </c>
      <c r="C31" s="15" t="s">
        <v>2415</v>
      </c>
      <c r="D31" s="16" t="s">
        <v>33</v>
      </c>
      <c r="E31" s="17" t="s">
        <v>469</v>
      </c>
      <c r="F31" s="17" t="s">
        <v>470</v>
      </c>
      <c r="G31" s="17" t="s">
        <v>122</v>
      </c>
      <c r="H31" s="17" t="s">
        <v>471</v>
      </c>
      <c r="I31" s="17" t="s">
        <v>405</v>
      </c>
      <c r="J31" s="17" t="s">
        <v>405</v>
      </c>
    </row>
    <row r="32" spans="1:10" x14ac:dyDescent="0.2">
      <c r="A32" s="24">
        <v>29</v>
      </c>
      <c r="B32" s="14" t="s">
        <v>0</v>
      </c>
      <c r="C32" s="15" t="s">
        <v>2416</v>
      </c>
      <c r="D32" s="16" t="s">
        <v>33</v>
      </c>
      <c r="E32" s="17" t="s">
        <v>472</v>
      </c>
      <c r="F32" s="17" t="s">
        <v>473</v>
      </c>
      <c r="G32" s="17" t="s">
        <v>106</v>
      </c>
      <c r="H32" s="17" t="s">
        <v>405</v>
      </c>
      <c r="I32" s="17" t="s">
        <v>405</v>
      </c>
      <c r="J32" s="17" t="s">
        <v>405</v>
      </c>
    </row>
    <row r="33" spans="1:10" x14ac:dyDescent="0.2">
      <c r="A33" s="24">
        <v>30</v>
      </c>
      <c r="B33" s="14" t="s">
        <v>0</v>
      </c>
      <c r="C33" s="15" t="s">
        <v>2409</v>
      </c>
      <c r="D33" s="16" t="s">
        <v>33</v>
      </c>
      <c r="E33" s="17" t="s">
        <v>474</v>
      </c>
      <c r="F33" s="17" t="s">
        <v>475</v>
      </c>
      <c r="G33" s="17" t="s">
        <v>122</v>
      </c>
      <c r="H33" s="17" t="s">
        <v>476</v>
      </c>
      <c r="I33" s="17" t="s">
        <v>405</v>
      </c>
      <c r="J33" s="17" t="s">
        <v>405</v>
      </c>
    </row>
    <row r="34" spans="1:10" s="13" customFormat="1" x14ac:dyDescent="0.2">
      <c r="A34" s="24">
        <v>31</v>
      </c>
      <c r="B34" s="14" t="s">
        <v>0</v>
      </c>
      <c r="C34" s="15" t="s">
        <v>2410</v>
      </c>
      <c r="D34" s="16" t="s">
        <v>33</v>
      </c>
      <c r="E34" s="17" t="s">
        <v>477</v>
      </c>
      <c r="F34" s="17" t="s">
        <v>478</v>
      </c>
      <c r="G34" s="17" t="s">
        <v>106</v>
      </c>
      <c r="H34" s="17" t="s">
        <v>405</v>
      </c>
      <c r="I34" s="17" t="s">
        <v>405</v>
      </c>
      <c r="J34" s="17" t="s">
        <v>405</v>
      </c>
    </row>
    <row r="35" spans="1:10" s="13" customFormat="1" x14ac:dyDescent="0.25">
      <c r="A35" s="24">
        <v>32</v>
      </c>
      <c r="B35" s="14" t="s">
        <v>0</v>
      </c>
      <c r="C35" s="15" t="s">
        <v>2435</v>
      </c>
      <c r="D35" s="16" t="s">
        <v>33</v>
      </c>
      <c r="E35" s="17" t="s">
        <v>479</v>
      </c>
      <c r="F35" s="17" t="s">
        <v>480</v>
      </c>
      <c r="G35" s="17" t="s">
        <v>122</v>
      </c>
      <c r="H35" s="17" t="s">
        <v>481</v>
      </c>
      <c r="I35" s="17" t="s">
        <v>405</v>
      </c>
      <c r="J35" s="17" t="s">
        <v>405</v>
      </c>
    </row>
    <row r="36" spans="1:10" s="13" customFormat="1" x14ac:dyDescent="0.25">
      <c r="A36" s="24">
        <v>33</v>
      </c>
      <c r="B36" s="14" t="s">
        <v>0</v>
      </c>
      <c r="C36" s="15" t="s">
        <v>2542</v>
      </c>
      <c r="D36" s="16" t="s">
        <v>33</v>
      </c>
      <c r="E36" s="17" t="s">
        <v>482</v>
      </c>
      <c r="F36" s="17" t="s">
        <v>483</v>
      </c>
      <c r="G36" s="17" t="s">
        <v>122</v>
      </c>
      <c r="H36" s="17" t="s">
        <v>484</v>
      </c>
      <c r="I36" s="17" t="s">
        <v>405</v>
      </c>
      <c r="J36" s="17" t="s">
        <v>405</v>
      </c>
    </row>
    <row r="37" spans="1:10" s="13" customFormat="1" x14ac:dyDescent="0.2">
      <c r="A37" s="24">
        <v>34</v>
      </c>
      <c r="B37" s="14" t="s">
        <v>0</v>
      </c>
      <c r="C37" s="15" t="s">
        <v>2543</v>
      </c>
      <c r="D37" s="16" t="s">
        <v>33</v>
      </c>
      <c r="E37" s="17" t="s">
        <v>485</v>
      </c>
      <c r="F37" s="17" t="s">
        <v>486</v>
      </c>
      <c r="G37" s="17" t="s">
        <v>122</v>
      </c>
      <c r="H37" s="17"/>
      <c r="I37" s="17" t="s">
        <v>405</v>
      </c>
      <c r="J37" s="17" t="s">
        <v>405</v>
      </c>
    </row>
    <row r="38" spans="1:10" s="13" customFormat="1" x14ac:dyDescent="0.2">
      <c r="A38" s="24">
        <v>35</v>
      </c>
      <c r="B38" s="14" t="s">
        <v>0</v>
      </c>
      <c r="C38" s="15" t="s">
        <v>250</v>
      </c>
      <c r="D38" s="16" t="s">
        <v>33</v>
      </c>
      <c r="E38" s="17" t="s">
        <v>487</v>
      </c>
      <c r="F38" s="17" t="s">
        <v>488</v>
      </c>
      <c r="G38" s="17" t="s">
        <v>106</v>
      </c>
      <c r="H38" s="17" t="s">
        <v>405</v>
      </c>
      <c r="I38" s="17" t="s">
        <v>405</v>
      </c>
      <c r="J38" s="17" t="s">
        <v>405</v>
      </c>
    </row>
    <row r="39" spans="1:10" s="13" customFormat="1" x14ac:dyDescent="0.2">
      <c r="A39" s="24">
        <v>35</v>
      </c>
      <c r="B39" s="14" t="s">
        <v>0</v>
      </c>
      <c r="C39" s="15" t="s">
        <v>250</v>
      </c>
      <c r="D39" s="16" t="s">
        <v>33</v>
      </c>
      <c r="E39" s="17" t="s">
        <v>489</v>
      </c>
      <c r="F39" s="17" t="s">
        <v>488</v>
      </c>
      <c r="G39" s="17" t="s">
        <v>106</v>
      </c>
      <c r="H39" s="17" t="s">
        <v>405</v>
      </c>
      <c r="I39" s="17" t="s">
        <v>405</v>
      </c>
      <c r="J39" s="17" t="s">
        <v>405</v>
      </c>
    </row>
    <row r="40" spans="1:10" s="13" customFormat="1" x14ac:dyDescent="0.2">
      <c r="A40" s="24">
        <v>36</v>
      </c>
      <c r="B40" s="14" t="s">
        <v>0</v>
      </c>
      <c r="C40" s="15" t="s">
        <v>251</v>
      </c>
      <c r="D40" s="16" t="s">
        <v>33</v>
      </c>
      <c r="E40" s="17" t="s">
        <v>490</v>
      </c>
      <c r="F40" s="17" t="s">
        <v>491</v>
      </c>
      <c r="G40" s="17" t="s">
        <v>106</v>
      </c>
      <c r="H40" s="17" t="s">
        <v>405</v>
      </c>
      <c r="I40" s="17" t="s">
        <v>405</v>
      </c>
      <c r="J40" s="17" t="s">
        <v>405</v>
      </c>
    </row>
    <row r="41" spans="1:10" s="13" customFormat="1" x14ac:dyDescent="0.2">
      <c r="A41" s="24">
        <v>37</v>
      </c>
      <c r="B41" s="14" t="s">
        <v>0</v>
      </c>
      <c r="C41" s="15" t="s">
        <v>2417</v>
      </c>
      <c r="D41" s="16" t="s">
        <v>33</v>
      </c>
      <c r="E41" s="17" t="s">
        <v>492</v>
      </c>
      <c r="F41" s="17" t="s">
        <v>493</v>
      </c>
      <c r="G41" s="17" t="s">
        <v>122</v>
      </c>
      <c r="H41" s="17" t="s">
        <v>494</v>
      </c>
      <c r="I41" s="17" t="s">
        <v>405</v>
      </c>
      <c r="J41" s="17" t="s">
        <v>405</v>
      </c>
    </row>
    <row r="42" spans="1:10" s="13" customFormat="1" x14ac:dyDescent="0.2">
      <c r="A42" s="24">
        <v>38</v>
      </c>
      <c r="B42" s="14" t="s">
        <v>0</v>
      </c>
      <c r="C42" s="15" t="s">
        <v>2418</v>
      </c>
      <c r="D42" s="16" t="s">
        <v>33</v>
      </c>
      <c r="E42" s="17" t="s">
        <v>495</v>
      </c>
      <c r="F42" s="17" t="s">
        <v>496</v>
      </c>
      <c r="G42" s="17" t="s">
        <v>106</v>
      </c>
      <c r="H42" s="17" t="s">
        <v>405</v>
      </c>
      <c r="I42" s="17" t="s">
        <v>405</v>
      </c>
      <c r="J42" s="17" t="s">
        <v>405</v>
      </c>
    </row>
    <row r="43" spans="1:10" s="13" customFormat="1" x14ac:dyDescent="0.2">
      <c r="A43" s="24">
        <v>39</v>
      </c>
      <c r="B43" s="14" t="s">
        <v>0</v>
      </c>
      <c r="C43" s="15" t="s">
        <v>2411</v>
      </c>
      <c r="D43" s="16" t="s">
        <v>33</v>
      </c>
      <c r="E43" s="17" t="s">
        <v>497</v>
      </c>
      <c r="F43" s="17" t="s">
        <v>498</v>
      </c>
      <c r="G43" s="17" t="s">
        <v>106</v>
      </c>
      <c r="H43" s="17" t="s">
        <v>405</v>
      </c>
      <c r="I43" s="17" t="s">
        <v>405</v>
      </c>
      <c r="J43" s="17" t="s">
        <v>405</v>
      </c>
    </row>
    <row r="44" spans="1:10" x14ac:dyDescent="0.2">
      <c r="A44" s="24">
        <v>40</v>
      </c>
      <c r="B44" s="14" t="s">
        <v>0</v>
      </c>
      <c r="C44" s="15" t="s">
        <v>2420</v>
      </c>
      <c r="D44" s="16" t="s">
        <v>33</v>
      </c>
      <c r="E44" s="17" t="s">
        <v>499</v>
      </c>
      <c r="F44" s="17" t="s">
        <v>500</v>
      </c>
      <c r="G44" s="17" t="s">
        <v>122</v>
      </c>
      <c r="H44" s="17" t="s">
        <v>501</v>
      </c>
      <c r="I44" s="17" t="s">
        <v>405</v>
      </c>
      <c r="J44" s="17" t="s">
        <v>405</v>
      </c>
    </row>
    <row r="45" spans="1:10" s="13" customFormat="1" x14ac:dyDescent="0.2">
      <c r="A45" s="24">
        <v>41</v>
      </c>
      <c r="B45" s="14" t="s">
        <v>0</v>
      </c>
      <c r="C45" s="15" t="s">
        <v>2421</v>
      </c>
      <c r="D45" s="16" t="s">
        <v>33</v>
      </c>
      <c r="E45" s="17" t="s">
        <v>502</v>
      </c>
      <c r="F45" s="17" t="s">
        <v>503</v>
      </c>
      <c r="G45" s="17" t="s">
        <v>122</v>
      </c>
      <c r="H45" s="17" t="s">
        <v>501</v>
      </c>
      <c r="I45" s="17" t="s">
        <v>405</v>
      </c>
      <c r="J45" s="17" t="s">
        <v>405</v>
      </c>
    </row>
    <row r="46" spans="1:10" s="13" customFormat="1" x14ac:dyDescent="0.2">
      <c r="A46" s="24">
        <v>42</v>
      </c>
      <c r="B46" s="14" t="s">
        <v>0</v>
      </c>
      <c r="C46" s="15" t="s">
        <v>2422</v>
      </c>
      <c r="D46" s="16" t="s">
        <v>33</v>
      </c>
      <c r="E46" s="17" t="s">
        <v>504</v>
      </c>
      <c r="F46" s="17" t="s">
        <v>505</v>
      </c>
      <c r="G46" s="17" t="s">
        <v>122</v>
      </c>
      <c r="H46" s="17" t="s">
        <v>506</v>
      </c>
      <c r="I46" s="17" t="s">
        <v>405</v>
      </c>
      <c r="J46" s="17" t="s">
        <v>405</v>
      </c>
    </row>
    <row r="47" spans="1:10" s="13" customFormat="1" x14ac:dyDescent="0.2">
      <c r="A47" s="24">
        <v>43</v>
      </c>
      <c r="B47" s="14" t="s">
        <v>0</v>
      </c>
      <c r="C47" s="12" t="s">
        <v>2423</v>
      </c>
      <c r="D47" s="16" t="s">
        <v>33</v>
      </c>
      <c r="E47" s="17" t="s">
        <v>507</v>
      </c>
      <c r="F47" s="17" t="s">
        <v>508</v>
      </c>
      <c r="G47" s="17" t="s">
        <v>106</v>
      </c>
      <c r="H47" s="17" t="s">
        <v>405</v>
      </c>
      <c r="I47" s="17" t="s">
        <v>405</v>
      </c>
      <c r="J47" s="17" t="s">
        <v>405</v>
      </c>
    </row>
    <row r="48" spans="1:10" s="13" customFormat="1" x14ac:dyDescent="0.2">
      <c r="A48" s="24">
        <v>44</v>
      </c>
      <c r="B48" s="14" t="s">
        <v>0</v>
      </c>
      <c r="C48" s="15" t="s">
        <v>263</v>
      </c>
      <c r="D48" s="16" t="s">
        <v>33</v>
      </c>
      <c r="E48" s="17" t="s">
        <v>509</v>
      </c>
      <c r="F48" s="17" t="s">
        <v>510</v>
      </c>
      <c r="G48" s="17" t="s">
        <v>106</v>
      </c>
      <c r="H48" s="17" t="s">
        <v>511</v>
      </c>
      <c r="I48" s="17" t="s">
        <v>405</v>
      </c>
      <c r="J48" s="17" t="s">
        <v>405</v>
      </c>
    </row>
    <row r="49" spans="1:10" s="13" customFormat="1" x14ac:dyDescent="0.25">
      <c r="A49" s="24">
        <v>45</v>
      </c>
      <c r="B49" s="14" t="s">
        <v>0</v>
      </c>
      <c r="C49" s="15" t="s">
        <v>266</v>
      </c>
      <c r="D49" s="16" t="s">
        <v>33</v>
      </c>
      <c r="E49" s="17" t="s">
        <v>512</v>
      </c>
      <c r="F49" s="17" t="s">
        <v>513</v>
      </c>
      <c r="G49" s="17" t="s">
        <v>106</v>
      </c>
      <c r="H49" s="17" t="s">
        <v>405</v>
      </c>
      <c r="I49" s="17" t="s">
        <v>405</v>
      </c>
      <c r="J49" s="17" t="s">
        <v>405</v>
      </c>
    </row>
    <row r="50" spans="1:10" s="13" customFormat="1" x14ac:dyDescent="0.2">
      <c r="A50" s="24">
        <v>46</v>
      </c>
      <c r="B50" s="14" t="s">
        <v>0</v>
      </c>
      <c r="C50" s="15" t="s">
        <v>267</v>
      </c>
      <c r="D50" s="16" t="s">
        <v>33</v>
      </c>
      <c r="E50" s="17" t="s">
        <v>514</v>
      </c>
      <c r="F50" s="17" t="s">
        <v>515</v>
      </c>
      <c r="G50" s="17" t="s">
        <v>106</v>
      </c>
      <c r="H50" s="17" t="s">
        <v>405</v>
      </c>
      <c r="I50" s="17" t="s">
        <v>405</v>
      </c>
      <c r="J50" s="17" t="s">
        <v>405</v>
      </c>
    </row>
    <row r="51" spans="1:10" s="13" customFormat="1" x14ac:dyDescent="0.2">
      <c r="A51" s="24">
        <v>47</v>
      </c>
      <c r="B51" s="14" t="s">
        <v>0</v>
      </c>
      <c r="C51" s="15" t="s">
        <v>2425</v>
      </c>
      <c r="D51" s="16" t="s">
        <v>33</v>
      </c>
      <c r="E51" s="17" t="s">
        <v>516</v>
      </c>
      <c r="F51" s="17" t="s">
        <v>517</v>
      </c>
      <c r="G51" s="17" t="s">
        <v>122</v>
      </c>
      <c r="H51" s="17" t="s">
        <v>518</v>
      </c>
      <c r="I51" s="17" t="s">
        <v>405</v>
      </c>
      <c r="J51" s="17" t="s">
        <v>405</v>
      </c>
    </row>
    <row r="52" spans="1:10" x14ac:dyDescent="0.2">
      <c r="A52" s="24">
        <v>48</v>
      </c>
      <c r="B52" s="14" t="s">
        <v>0</v>
      </c>
      <c r="C52" s="15" t="s">
        <v>2462</v>
      </c>
      <c r="D52" s="16" t="s">
        <v>33</v>
      </c>
      <c r="E52" s="17" t="s">
        <v>519</v>
      </c>
      <c r="F52" s="17" t="s">
        <v>520</v>
      </c>
      <c r="G52" s="17" t="s">
        <v>106</v>
      </c>
      <c r="H52" s="17" t="s">
        <v>405</v>
      </c>
      <c r="I52" s="17" t="s">
        <v>405</v>
      </c>
      <c r="J52" s="17" t="s">
        <v>405</v>
      </c>
    </row>
    <row r="53" spans="1:10" s="13" customFormat="1" x14ac:dyDescent="0.2">
      <c r="A53" s="24">
        <v>49</v>
      </c>
      <c r="B53" s="14" t="s">
        <v>0</v>
      </c>
      <c r="C53" s="15" t="s">
        <v>2467</v>
      </c>
      <c r="D53" s="16" t="s">
        <v>33</v>
      </c>
      <c r="E53" s="17" t="s">
        <v>521</v>
      </c>
      <c r="F53" s="17" t="s">
        <v>522</v>
      </c>
      <c r="G53" s="17" t="s">
        <v>122</v>
      </c>
      <c r="H53" s="17" t="s">
        <v>405</v>
      </c>
      <c r="I53" s="17" t="s">
        <v>405</v>
      </c>
      <c r="J53" s="17" t="s">
        <v>405</v>
      </c>
    </row>
  </sheetData>
  <hyperlinks>
    <hyperlink ref="F5" r:id="rId1"/>
    <hyperlink ref="F6" r:id="rId2"/>
    <hyperlink ref="F7" r:id="rId3"/>
    <hyperlink ref="F8" r:id="rId4"/>
    <hyperlink ref="F9" r:id="rId5"/>
    <hyperlink ref="F10" r:id="rId6"/>
    <hyperlink ref="E10" r:id="rId7"/>
    <hyperlink ref="F11" r:id="rId8"/>
    <hyperlink ref="F12" r:id="rId9" display="http://mst.dk/natur-vand/natur/national-naturbeskyttelse/invasive-arter/hvad-kan-jeg-selv-goere/bekaempelse/bekaempelse-bisamrotte/"/>
    <hyperlink ref="F13" r:id="rId10"/>
    <hyperlink ref="F14" r:id="rId11"/>
    <hyperlink ref="F15" r:id="rId12"/>
    <hyperlink ref="F16" r:id="rId13"/>
    <hyperlink ref="F18" r:id="rId14"/>
    <hyperlink ref="F19" r:id="rId15"/>
    <hyperlink ref="F20" r:id="rId16"/>
    <hyperlink ref="F21" r:id="rId17"/>
    <hyperlink ref="F22" r:id="rId18"/>
    <hyperlink ref="F23" r:id="rId19"/>
    <hyperlink ref="F24" r:id="rId20"/>
    <hyperlink ref="F25" r:id="rId21"/>
    <hyperlink ref="F26" r:id="rId22"/>
    <hyperlink ref="F27" r:id="rId23"/>
    <hyperlink ref="F28" r:id="rId24"/>
    <hyperlink ref="F29" r:id="rId25"/>
    <hyperlink ref="F30" r:id="rId26"/>
    <hyperlink ref="F32" r:id="rId27"/>
    <hyperlink ref="F33" r:id="rId28"/>
    <hyperlink ref="F34" r:id="rId29"/>
    <hyperlink ref="F35" r:id="rId30" display="http://mst.dk/media/133121/handlingsplan_mod_invasive-arter.pdf"/>
    <hyperlink ref="F38" r:id="rId31"/>
    <hyperlink ref="F39" r:id="rId32"/>
    <hyperlink ref="F40" r:id="rId33"/>
    <hyperlink ref="F41" r:id="rId34"/>
    <hyperlink ref="F42" r:id="rId35"/>
    <hyperlink ref="F43" r:id="rId36"/>
    <hyperlink ref="F44" r:id="rId37"/>
    <hyperlink ref="F45" r:id="rId38"/>
    <hyperlink ref="F46" r:id="rId39"/>
    <hyperlink ref="F47" r:id="rId40"/>
    <hyperlink ref="E47" r:id="rId41"/>
    <hyperlink ref="F49" r:id="rId42" display="http://mst.dk/media/133121/handlingsplan_mod_invasive-arter.pdf"/>
    <hyperlink ref="F50" r:id="rId43"/>
    <hyperlink ref="F52" r:id="rId44"/>
    <hyperlink ref="F53" r:id="rId4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topLeftCell="D40" workbookViewId="0">
      <selection activeCell="E68" sqref="E68"/>
    </sheetView>
  </sheetViews>
  <sheetFormatPr defaultColWidth="8.85546875" defaultRowHeight="12" x14ac:dyDescent="0.2"/>
  <cols>
    <col min="1" max="1" width="3" style="25" bestFit="1" customWidth="1"/>
    <col min="2" max="2" width="8.85546875" style="11"/>
    <col min="3" max="3" width="34.85546875" style="12" bestFit="1" customWidth="1"/>
    <col min="4" max="4" width="8.85546875" style="11"/>
    <col min="5" max="5" width="35.5703125" style="11" bestFit="1" customWidth="1"/>
    <col min="6" max="6" width="8.85546875" style="11"/>
    <col min="7" max="7" width="10.7109375" style="11" bestFit="1" customWidth="1"/>
    <col min="8" max="16384" width="8.85546875" style="11"/>
  </cols>
  <sheetData>
    <row r="1" spans="1:10" s="23" customFormat="1" ht="48" x14ac:dyDescent="0.3">
      <c r="A1" s="22" t="s">
        <v>19</v>
      </c>
      <c r="B1" s="23" t="s">
        <v>95</v>
      </c>
      <c r="C1" s="23" t="s">
        <v>96</v>
      </c>
      <c r="D1" s="23" t="s">
        <v>97</v>
      </c>
      <c r="E1" s="23" t="s">
        <v>98</v>
      </c>
      <c r="F1" s="23" t="s">
        <v>99</v>
      </c>
      <c r="G1" s="23" t="s">
        <v>100</v>
      </c>
      <c r="H1" s="23" t="s">
        <v>101</v>
      </c>
      <c r="I1" s="23" t="s">
        <v>102</v>
      </c>
      <c r="J1" s="23" t="s">
        <v>103</v>
      </c>
    </row>
    <row r="2" spans="1:10" s="13" customFormat="1" x14ac:dyDescent="0.25">
      <c r="A2" s="24">
        <v>1</v>
      </c>
      <c r="B2" s="14" t="s">
        <v>11</v>
      </c>
      <c r="C2" s="15" t="s">
        <v>2405</v>
      </c>
      <c r="D2" s="16" t="s">
        <v>71</v>
      </c>
      <c r="E2" s="17" t="s">
        <v>523</v>
      </c>
      <c r="F2" s="17" t="s">
        <v>276</v>
      </c>
      <c r="G2" s="17" t="s">
        <v>524</v>
      </c>
      <c r="H2" s="17" t="s">
        <v>405</v>
      </c>
      <c r="I2" s="17" t="s">
        <v>405</v>
      </c>
      <c r="J2" s="17" t="s">
        <v>405</v>
      </c>
    </row>
    <row r="3" spans="1:10" s="13" customFormat="1" ht="15" x14ac:dyDescent="0.2">
      <c r="A3" s="24">
        <v>2</v>
      </c>
      <c r="B3" s="14" t="s">
        <v>11</v>
      </c>
      <c r="C3" s="15" t="s">
        <v>2431</v>
      </c>
      <c r="D3" s="16" t="s">
        <v>71</v>
      </c>
      <c r="E3" s="17" t="s">
        <v>525</v>
      </c>
      <c r="F3" s="17" t="s">
        <v>526</v>
      </c>
      <c r="G3" s="17" t="s">
        <v>524</v>
      </c>
      <c r="H3" s="17" t="s">
        <v>527</v>
      </c>
      <c r="I3" s="17" t="s">
        <v>527</v>
      </c>
      <c r="J3" s="17" t="s">
        <v>527</v>
      </c>
    </row>
    <row r="4" spans="1:10" s="13" customFormat="1" ht="15" x14ac:dyDescent="0.2">
      <c r="A4" s="24">
        <v>3</v>
      </c>
      <c r="B4" s="14" t="s">
        <v>11</v>
      </c>
      <c r="C4" s="15" t="s">
        <v>2433</v>
      </c>
      <c r="D4" s="16" t="s">
        <v>71</v>
      </c>
      <c r="E4" s="17" t="s">
        <v>528</v>
      </c>
      <c r="F4" s="17" t="s">
        <v>529</v>
      </c>
      <c r="G4" s="17" t="s">
        <v>524</v>
      </c>
      <c r="H4" s="17"/>
      <c r="I4" s="17" t="s">
        <v>277</v>
      </c>
      <c r="J4" s="17"/>
    </row>
    <row r="5" spans="1:10" s="13" customFormat="1" ht="15" x14ac:dyDescent="0.2">
      <c r="A5" s="24">
        <v>4</v>
      </c>
      <c r="B5" s="14" t="s">
        <v>11</v>
      </c>
      <c r="C5" s="15" t="s">
        <v>2437</v>
      </c>
      <c r="D5" s="16" t="s">
        <v>71</v>
      </c>
      <c r="E5" s="17" t="s">
        <v>530</v>
      </c>
      <c r="F5" s="17" t="s">
        <v>531</v>
      </c>
      <c r="G5" s="17" t="s">
        <v>524</v>
      </c>
      <c r="H5" s="17" t="s">
        <v>527</v>
      </c>
      <c r="I5" s="17" t="s">
        <v>527</v>
      </c>
      <c r="J5" s="17" t="s">
        <v>527</v>
      </c>
    </row>
    <row r="6" spans="1:10" s="13" customFormat="1" x14ac:dyDescent="0.2">
      <c r="A6" s="24">
        <v>5</v>
      </c>
      <c r="B6" s="14" t="s">
        <v>11</v>
      </c>
      <c r="C6" s="15" t="s">
        <v>2395</v>
      </c>
      <c r="D6" s="16" t="s">
        <v>71</v>
      </c>
      <c r="E6" s="17" t="s">
        <v>532</v>
      </c>
      <c r="F6" s="17" t="s">
        <v>533</v>
      </c>
      <c r="G6" s="17" t="s">
        <v>106</v>
      </c>
      <c r="H6" s="17"/>
      <c r="I6" s="17"/>
      <c r="J6" s="17"/>
    </row>
    <row r="7" spans="1:10" s="13" customFormat="1" x14ac:dyDescent="0.2">
      <c r="A7" s="24">
        <v>6</v>
      </c>
      <c r="B7" s="14" t="s">
        <v>11</v>
      </c>
      <c r="C7" s="15" t="s">
        <v>2419</v>
      </c>
      <c r="D7" s="16" t="s">
        <v>71</v>
      </c>
      <c r="E7" s="17" t="s">
        <v>534</v>
      </c>
      <c r="F7" s="17" t="s">
        <v>535</v>
      </c>
      <c r="G7" s="17" t="s">
        <v>524</v>
      </c>
      <c r="H7" s="17" t="s">
        <v>527</v>
      </c>
      <c r="I7" s="17" t="s">
        <v>527</v>
      </c>
      <c r="J7" s="17" t="s">
        <v>527</v>
      </c>
    </row>
    <row r="8" spans="1:10" s="13" customFormat="1" x14ac:dyDescent="0.2">
      <c r="A8" s="24">
        <v>6</v>
      </c>
      <c r="B8" s="14" t="s">
        <v>11</v>
      </c>
      <c r="C8" s="15" t="s">
        <v>2419</v>
      </c>
      <c r="D8" s="16" t="s">
        <v>71</v>
      </c>
      <c r="E8" s="17" t="s">
        <v>536</v>
      </c>
      <c r="F8" s="17" t="s">
        <v>535</v>
      </c>
      <c r="G8" s="17" t="s">
        <v>524</v>
      </c>
      <c r="H8" s="17" t="s">
        <v>527</v>
      </c>
      <c r="I8" s="17" t="s">
        <v>527</v>
      </c>
      <c r="J8" s="17" t="s">
        <v>527</v>
      </c>
    </row>
    <row r="9" spans="1:10" s="13" customFormat="1" x14ac:dyDescent="0.2">
      <c r="A9" s="24">
        <v>6</v>
      </c>
      <c r="B9" s="14" t="s">
        <v>11</v>
      </c>
      <c r="C9" s="15" t="s">
        <v>2419</v>
      </c>
      <c r="D9" s="16" t="s">
        <v>71</v>
      </c>
      <c r="E9" s="17" t="s">
        <v>537</v>
      </c>
      <c r="F9" s="17" t="s">
        <v>535</v>
      </c>
      <c r="G9" s="17" t="s">
        <v>524</v>
      </c>
      <c r="H9" s="17" t="s">
        <v>527</v>
      </c>
      <c r="I9" s="17" t="s">
        <v>527</v>
      </c>
      <c r="J9" s="17" t="s">
        <v>527</v>
      </c>
    </row>
    <row r="10" spans="1:10" s="13" customFormat="1" ht="15" x14ac:dyDescent="0.2">
      <c r="A10" s="24">
        <v>7</v>
      </c>
      <c r="B10" s="14" t="s">
        <v>11</v>
      </c>
      <c r="C10" s="15" t="s">
        <v>2440</v>
      </c>
      <c r="D10" s="16" t="s">
        <v>71</v>
      </c>
      <c r="E10" s="17" t="s">
        <v>417</v>
      </c>
      <c r="F10" s="17" t="s">
        <v>538</v>
      </c>
      <c r="G10" s="17" t="s">
        <v>524</v>
      </c>
      <c r="H10" s="17" t="s">
        <v>527</v>
      </c>
      <c r="I10" s="17" t="s">
        <v>527</v>
      </c>
      <c r="J10" s="17" t="s">
        <v>527</v>
      </c>
    </row>
    <row r="11" spans="1:10" s="13" customFormat="1" ht="15" x14ac:dyDescent="0.2">
      <c r="A11" s="24">
        <v>8</v>
      </c>
      <c r="B11" s="14" t="s">
        <v>11</v>
      </c>
      <c r="C11" s="15" t="s">
        <v>2442</v>
      </c>
      <c r="D11" s="16" t="s">
        <v>71</v>
      </c>
      <c r="E11" s="17" t="s">
        <v>539</v>
      </c>
      <c r="F11" s="17" t="s">
        <v>540</v>
      </c>
      <c r="G11" s="17" t="s">
        <v>524</v>
      </c>
      <c r="H11" s="17" t="s">
        <v>527</v>
      </c>
      <c r="I11" s="17" t="s">
        <v>527</v>
      </c>
      <c r="J11" s="17" t="s">
        <v>527</v>
      </c>
    </row>
    <row r="12" spans="1:10" s="13" customFormat="1" ht="15" x14ac:dyDescent="0.2">
      <c r="A12" s="24">
        <v>8</v>
      </c>
      <c r="B12" s="14" t="s">
        <v>11</v>
      </c>
      <c r="C12" s="15" t="s">
        <v>2442</v>
      </c>
      <c r="D12" s="16" t="s">
        <v>71</v>
      </c>
      <c r="E12" s="17" t="s">
        <v>541</v>
      </c>
      <c r="F12" s="17" t="s">
        <v>540</v>
      </c>
      <c r="G12" s="17" t="s">
        <v>524</v>
      </c>
      <c r="H12" s="17" t="s">
        <v>527</v>
      </c>
      <c r="I12" s="17" t="s">
        <v>527</v>
      </c>
      <c r="J12" s="17" t="s">
        <v>527</v>
      </c>
    </row>
    <row r="13" spans="1:10" s="13" customFormat="1" x14ac:dyDescent="0.2">
      <c r="A13" s="24">
        <v>9</v>
      </c>
      <c r="B13" s="14" t="s">
        <v>11</v>
      </c>
      <c r="C13" s="15" t="s">
        <v>2424</v>
      </c>
      <c r="D13" s="16" t="s">
        <v>71</v>
      </c>
      <c r="E13" s="17" t="s">
        <v>542</v>
      </c>
      <c r="F13" s="17" t="s">
        <v>543</v>
      </c>
      <c r="G13" s="17" t="s">
        <v>106</v>
      </c>
      <c r="H13" s="17"/>
      <c r="I13" s="17"/>
      <c r="J13" s="17"/>
    </row>
    <row r="14" spans="1:10" s="13" customFormat="1" x14ac:dyDescent="0.2">
      <c r="A14" s="24">
        <v>9</v>
      </c>
      <c r="B14" s="14" t="s">
        <v>11</v>
      </c>
      <c r="C14" s="15" t="s">
        <v>2424</v>
      </c>
      <c r="D14" s="16" t="s">
        <v>71</v>
      </c>
      <c r="E14" s="17" t="s">
        <v>544</v>
      </c>
      <c r="F14" s="17" t="s">
        <v>543</v>
      </c>
      <c r="G14" s="17" t="s">
        <v>106</v>
      </c>
      <c r="H14" s="17"/>
      <c r="I14" s="17"/>
      <c r="J14" s="17"/>
    </row>
    <row r="15" spans="1:10" s="13" customFormat="1" ht="14.45" x14ac:dyDescent="0.25">
      <c r="A15" s="24">
        <v>10</v>
      </c>
      <c r="B15" s="14" t="s">
        <v>11</v>
      </c>
      <c r="C15" s="15" t="s">
        <v>2446</v>
      </c>
      <c r="D15" s="16" t="s">
        <v>71</v>
      </c>
      <c r="E15" s="17" t="s">
        <v>545</v>
      </c>
      <c r="F15" s="17" t="s">
        <v>546</v>
      </c>
      <c r="G15" s="17" t="s">
        <v>122</v>
      </c>
      <c r="H15" s="17" t="s">
        <v>547</v>
      </c>
      <c r="I15" s="17" t="s">
        <v>527</v>
      </c>
      <c r="J15" s="17" t="s">
        <v>527</v>
      </c>
    </row>
    <row r="16" spans="1:10" x14ac:dyDescent="0.25">
      <c r="A16" s="24">
        <v>11</v>
      </c>
      <c r="B16" s="14" t="s">
        <v>11</v>
      </c>
      <c r="C16" s="15" t="s">
        <v>2406</v>
      </c>
      <c r="D16" s="16" t="s">
        <v>71</v>
      </c>
      <c r="E16" s="17" t="s">
        <v>548</v>
      </c>
      <c r="F16" s="17" t="s">
        <v>549</v>
      </c>
      <c r="G16" s="17" t="s">
        <v>106</v>
      </c>
      <c r="H16" s="17" t="s">
        <v>527</v>
      </c>
      <c r="I16" s="17" t="s">
        <v>527</v>
      </c>
      <c r="J16" s="17" t="s">
        <v>527</v>
      </c>
    </row>
    <row r="17" spans="1:10" x14ac:dyDescent="0.25">
      <c r="A17" s="24">
        <v>11</v>
      </c>
      <c r="B17" s="14" t="s">
        <v>11</v>
      </c>
      <c r="C17" s="15" t="s">
        <v>2447</v>
      </c>
      <c r="D17" s="16" t="s">
        <v>71</v>
      </c>
      <c r="E17" s="17" t="s">
        <v>550</v>
      </c>
      <c r="F17" s="17" t="s">
        <v>549</v>
      </c>
      <c r="G17" s="17" t="s">
        <v>106</v>
      </c>
      <c r="H17" s="17" t="s">
        <v>527</v>
      </c>
      <c r="I17" s="17" t="s">
        <v>527</v>
      </c>
      <c r="J17" s="17" t="s">
        <v>527</v>
      </c>
    </row>
    <row r="18" spans="1:10" ht="15" x14ac:dyDescent="0.2">
      <c r="A18" s="24">
        <v>12</v>
      </c>
      <c r="B18" s="14" t="s">
        <v>11</v>
      </c>
      <c r="C18" s="15" t="s">
        <v>2448</v>
      </c>
      <c r="D18" s="16" t="s">
        <v>71</v>
      </c>
      <c r="E18" s="17" t="s">
        <v>551</v>
      </c>
      <c r="F18" s="17" t="s">
        <v>552</v>
      </c>
      <c r="G18" s="17" t="s">
        <v>524</v>
      </c>
      <c r="H18" s="17" t="s">
        <v>527</v>
      </c>
      <c r="I18" s="17" t="s">
        <v>527</v>
      </c>
      <c r="J18" s="17" t="s">
        <v>527</v>
      </c>
    </row>
    <row r="19" spans="1:10" s="13" customFormat="1" ht="15" x14ac:dyDescent="0.2">
      <c r="A19" s="24">
        <v>14</v>
      </c>
      <c r="B19" s="14" t="s">
        <v>11</v>
      </c>
      <c r="C19" s="15" t="s">
        <v>2453</v>
      </c>
      <c r="D19" s="16" t="s">
        <v>71</v>
      </c>
      <c r="E19" s="17" t="s">
        <v>553</v>
      </c>
      <c r="F19" s="17" t="s">
        <v>554</v>
      </c>
      <c r="G19" s="17" t="s">
        <v>106</v>
      </c>
      <c r="H19" s="17"/>
      <c r="I19" s="17"/>
      <c r="J19" s="17"/>
    </row>
    <row r="20" spans="1:10" s="13" customFormat="1" ht="15" x14ac:dyDescent="0.2">
      <c r="A20" s="24">
        <v>15</v>
      </c>
      <c r="B20" s="14" t="s">
        <v>11</v>
      </c>
      <c r="C20" s="15" t="s">
        <v>2456</v>
      </c>
      <c r="D20" s="16" t="s">
        <v>71</v>
      </c>
      <c r="E20" s="17" t="s">
        <v>555</v>
      </c>
      <c r="F20" s="17" t="s">
        <v>556</v>
      </c>
      <c r="G20" s="17" t="s">
        <v>524</v>
      </c>
      <c r="H20" s="17" t="s">
        <v>527</v>
      </c>
      <c r="I20" s="17" t="s">
        <v>527</v>
      </c>
      <c r="J20" s="17" t="s">
        <v>527</v>
      </c>
    </row>
    <row r="21" spans="1:10" s="13" customFormat="1" ht="15" x14ac:dyDescent="0.2">
      <c r="A21" s="24">
        <v>16</v>
      </c>
      <c r="B21" s="14" t="s">
        <v>11</v>
      </c>
      <c r="C21" s="14" t="s">
        <v>2461</v>
      </c>
      <c r="D21" s="16" t="s">
        <v>71</v>
      </c>
      <c r="E21" s="17" t="s">
        <v>630</v>
      </c>
      <c r="F21" s="17" t="s">
        <v>557</v>
      </c>
      <c r="G21" s="17" t="s">
        <v>106</v>
      </c>
      <c r="H21" s="17"/>
      <c r="I21" s="17"/>
      <c r="J21" s="17"/>
    </row>
    <row r="22" spans="1:10" s="13" customFormat="1" ht="15" x14ac:dyDescent="0.2">
      <c r="A22" s="24">
        <v>17</v>
      </c>
      <c r="B22" s="14" t="s">
        <v>11</v>
      </c>
      <c r="C22" s="15" t="s">
        <v>2464</v>
      </c>
      <c r="D22" s="16" t="s">
        <v>71</v>
      </c>
      <c r="E22" s="17" t="s">
        <v>558</v>
      </c>
      <c r="F22" s="17" t="s">
        <v>559</v>
      </c>
      <c r="G22" s="17" t="s">
        <v>106</v>
      </c>
      <c r="H22" s="17"/>
      <c r="I22" s="17"/>
      <c r="J22" s="17"/>
    </row>
    <row r="23" spans="1:10" s="13" customFormat="1" x14ac:dyDescent="0.2">
      <c r="A23" s="24">
        <v>18</v>
      </c>
      <c r="B23" s="14" t="s">
        <v>11</v>
      </c>
      <c r="C23" s="15" t="s">
        <v>2429</v>
      </c>
      <c r="D23" s="16" t="s">
        <v>71</v>
      </c>
      <c r="E23" s="17" t="s">
        <v>560</v>
      </c>
      <c r="F23" s="17" t="s">
        <v>561</v>
      </c>
      <c r="G23" s="17" t="s">
        <v>524</v>
      </c>
      <c r="H23" s="17" t="s">
        <v>527</v>
      </c>
      <c r="I23" s="17" t="s">
        <v>527</v>
      </c>
      <c r="J23" s="17" t="s">
        <v>527</v>
      </c>
    </row>
    <row r="24" spans="1:10" s="13" customFormat="1" ht="15" x14ac:dyDescent="0.2">
      <c r="A24" s="24">
        <v>19</v>
      </c>
      <c r="B24" s="14" t="s">
        <v>11</v>
      </c>
      <c r="C24" s="15" t="s">
        <v>2466</v>
      </c>
      <c r="D24" s="16" t="s">
        <v>71</v>
      </c>
      <c r="E24" s="17" t="s">
        <v>562</v>
      </c>
      <c r="F24" s="17" t="s">
        <v>559</v>
      </c>
      <c r="G24" s="17" t="s">
        <v>106</v>
      </c>
      <c r="H24" s="17"/>
      <c r="I24" s="17"/>
      <c r="J24" s="17"/>
    </row>
    <row r="25" spans="1:10" x14ac:dyDescent="0.2">
      <c r="A25" s="24">
        <v>20</v>
      </c>
      <c r="B25" s="14" t="s">
        <v>11</v>
      </c>
      <c r="C25" s="15" t="s">
        <v>215</v>
      </c>
      <c r="D25" s="16" t="s">
        <v>71</v>
      </c>
      <c r="E25" s="17" t="s">
        <v>563</v>
      </c>
      <c r="F25" s="17" t="s">
        <v>564</v>
      </c>
      <c r="G25" s="17" t="s">
        <v>106</v>
      </c>
      <c r="H25" s="17" t="s">
        <v>527</v>
      </c>
      <c r="I25" s="17" t="s">
        <v>527</v>
      </c>
      <c r="J25" s="17" t="s">
        <v>527</v>
      </c>
    </row>
    <row r="26" spans="1:10" s="13" customFormat="1" x14ac:dyDescent="0.2">
      <c r="A26" s="24">
        <v>21</v>
      </c>
      <c r="B26" s="14" t="s">
        <v>11</v>
      </c>
      <c r="C26" s="15" t="s">
        <v>2426</v>
      </c>
      <c r="D26" s="16" t="s">
        <v>71</v>
      </c>
      <c r="E26" s="17" t="s">
        <v>565</v>
      </c>
      <c r="F26" s="17" t="s">
        <v>566</v>
      </c>
      <c r="G26" s="17" t="s">
        <v>524</v>
      </c>
      <c r="H26" s="17" t="s">
        <v>527</v>
      </c>
      <c r="I26" s="17" t="s">
        <v>527</v>
      </c>
      <c r="J26" s="17" t="s">
        <v>527</v>
      </c>
    </row>
    <row r="27" spans="1:10" s="13" customFormat="1" ht="15" x14ac:dyDescent="0.2">
      <c r="A27" s="24">
        <v>22</v>
      </c>
      <c r="B27" s="14" t="s">
        <v>11</v>
      </c>
      <c r="C27" s="15" t="s">
        <v>2469</v>
      </c>
      <c r="D27" s="16" t="s">
        <v>71</v>
      </c>
      <c r="E27" s="17" t="s">
        <v>567</v>
      </c>
      <c r="F27" s="17" t="s">
        <v>568</v>
      </c>
      <c r="G27" s="17" t="s">
        <v>524</v>
      </c>
      <c r="H27" s="17" t="s">
        <v>527</v>
      </c>
      <c r="I27" s="17" t="s">
        <v>527</v>
      </c>
      <c r="J27" s="17" t="s">
        <v>527</v>
      </c>
    </row>
    <row r="28" spans="1:10" s="13" customFormat="1" ht="15" x14ac:dyDescent="0.2">
      <c r="A28" s="24">
        <v>22</v>
      </c>
      <c r="B28" s="14" t="s">
        <v>11</v>
      </c>
      <c r="C28" s="15" t="s">
        <v>2470</v>
      </c>
      <c r="D28" s="16" t="s">
        <v>71</v>
      </c>
      <c r="E28" s="17" t="s">
        <v>569</v>
      </c>
      <c r="F28" s="17" t="s">
        <v>568</v>
      </c>
      <c r="G28" s="17" t="s">
        <v>524</v>
      </c>
      <c r="H28" s="17" t="s">
        <v>527</v>
      </c>
      <c r="I28" s="17" t="s">
        <v>527</v>
      </c>
      <c r="J28" s="17" t="s">
        <v>527</v>
      </c>
    </row>
    <row r="29" spans="1:10" s="13" customFormat="1" ht="15" x14ac:dyDescent="0.2">
      <c r="A29" s="24">
        <v>23</v>
      </c>
      <c r="B29" s="14" t="s">
        <v>11</v>
      </c>
      <c r="C29" s="15" t="s">
        <v>2472</v>
      </c>
      <c r="D29" s="16" t="s">
        <v>71</v>
      </c>
      <c r="E29" s="17" t="s">
        <v>570</v>
      </c>
      <c r="F29" s="17" t="s">
        <v>571</v>
      </c>
      <c r="G29" s="17" t="s">
        <v>524</v>
      </c>
      <c r="H29" s="17" t="s">
        <v>527</v>
      </c>
      <c r="I29" s="17" t="s">
        <v>527</v>
      </c>
      <c r="J29" s="17" t="s">
        <v>527</v>
      </c>
    </row>
    <row r="30" spans="1:10" s="13" customFormat="1" ht="15" x14ac:dyDescent="0.2">
      <c r="A30" s="24">
        <v>23</v>
      </c>
      <c r="B30" s="14" t="s">
        <v>11</v>
      </c>
      <c r="C30" s="15" t="s">
        <v>2473</v>
      </c>
      <c r="D30" s="16" t="s">
        <v>71</v>
      </c>
      <c r="E30" s="17" t="s">
        <v>572</v>
      </c>
      <c r="F30" s="17" t="s">
        <v>571</v>
      </c>
      <c r="G30" s="17" t="s">
        <v>524</v>
      </c>
      <c r="H30" s="17" t="s">
        <v>527</v>
      </c>
      <c r="I30" s="17" t="s">
        <v>527</v>
      </c>
      <c r="J30" s="17" t="s">
        <v>527</v>
      </c>
    </row>
    <row r="31" spans="1:10" s="13" customFormat="1" ht="15" x14ac:dyDescent="0.2">
      <c r="A31" s="24">
        <v>23</v>
      </c>
      <c r="B31" s="14" t="s">
        <v>11</v>
      </c>
      <c r="C31" s="15" t="s">
        <v>2472</v>
      </c>
      <c r="D31" s="16" t="s">
        <v>71</v>
      </c>
      <c r="E31" s="17" t="s">
        <v>573</v>
      </c>
      <c r="F31" s="17" t="s">
        <v>571</v>
      </c>
      <c r="G31" s="17" t="s">
        <v>524</v>
      </c>
      <c r="H31" s="17" t="s">
        <v>527</v>
      </c>
      <c r="I31" s="17" t="s">
        <v>527</v>
      </c>
      <c r="J31" s="17" t="s">
        <v>527</v>
      </c>
    </row>
    <row r="32" spans="1:10" s="13" customFormat="1" ht="15" x14ac:dyDescent="0.2">
      <c r="A32" s="24">
        <v>23</v>
      </c>
      <c r="B32" s="14" t="s">
        <v>11</v>
      </c>
      <c r="C32" s="15" t="s">
        <v>2473</v>
      </c>
      <c r="D32" s="16" t="s">
        <v>71</v>
      </c>
      <c r="E32" s="17" t="s">
        <v>574</v>
      </c>
      <c r="F32" s="17" t="s">
        <v>571</v>
      </c>
      <c r="G32" s="17" t="s">
        <v>524</v>
      </c>
      <c r="H32" s="17" t="s">
        <v>527</v>
      </c>
      <c r="I32" s="17" t="s">
        <v>527</v>
      </c>
      <c r="J32" s="17" t="s">
        <v>527</v>
      </c>
    </row>
    <row r="33" spans="1:10" s="13" customFormat="1" ht="15" x14ac:dyDescent="0.2">
      <c r="A33" s="24">
        <v>23</v>
      </c>
      <c r="B33" s="14" t="s">
        <v>11</v>
      </c>
      <c r="C33" s="15" t="s">
        <v>2472</v>
      </c>
      <c r="D33" s="16" t="s">
        <v>71</v>
      </c>
      <c r="E33" s="17" t="s">
        <v>575</v>
      </c>
      <c r="F33" s="17" t="s">
        <v>571</v>
      </c>
      <c r="G33" s="17" t="s">
        <v>524</v>
      </c>
      <c r="H33" s="17" t="s">
        <v>527</v>
      </c>
      <c r="I33" s="17" t="s">
        <v>527</v>
      </c>
      <c r="J33" s="17" t="s">
        <v>527</v>
      </c>
    </row>
    <row r="34" spans="1:10" ht="15" x14ac:dyDescent="0.2">
      <c r="A34" s="24">
        <v>24</v>
      </c>
      <c r="B34" s="14" t="s">
        <v>11</v>
      </c>
      <c r="C34" s="15" t="s">
        <v>2474</v>
      </c>
      <c r="D34" s="16" t="s">
        <v>71</v>
      </c>
      <c r="E34" s="17" t="s">
        <v>2552</v>
      </c>
      <c r="F34" s="17" t="s">
        <v>559</v>
      </c>
      <c r="G34" s="17" t="s">
        <v>106</v>
      </c>
      <c r="H34" s="17"/>
      <c r="I34" s="17"/>
      <c r="J34" s="17"/>
    </row>
    <row r="35" spans="1:10" s="13" customFormat="1" x14ac:dyDescent="0.2">
      <c r="A35" s="24">
        <v>25</v>
      </c>
      <c r="B35" s="14" t="s">
        <v>11</v>
      </c>
      <c r="C35" s="15" t="s">
        <v>2569</v>
      </c>
      <c r="D35" s="16" t="s">
        <v>71</v>
      </c>
      <c r="E35" s="13" t="s">
        <v>2551</v>
      </c>
      <c r="F35" s="17" t="s">
        <v>577</v>
      </c>
      <c r="G35" s="17" t="s">
        <v>524</v>
      </c>
      <c r="H35" s="17"/>
      <c r="I35" s="17"/>
      <c r="J35" s="17" t="s">
        <v>2564</v>
      </c>
    </row>
    <row r="36" spans="1:10" s="13" customFormat="1" x14ac:dyDescent="0.2">
      <c r="A36" s="24">
        <v>25</v>
      </c>
      <c r="B36" s="14" t="s">
        <v>11</v>
      </c>
      <c r="C36" s="15" t="s">
        <v>2568</v>
      </c>
      <c r="D36" s="16" t="s">
        <v>71</v>
      </c>
      <c r="E36" s="17" t="s">
        <v>2549</v>
      </c>
      <c r="F36" s="17" t="s">
        <v>577</v>
      </c>
      <c r="G36" s="17" t="s">
        <v>524</v>
      </c>
      <c r="H36" s="17"/>
      <c r="I36" s="17"/>
      <c r="J36" s="17" t="s">
        <v>2564</v>
      </c>
    </row>
    <row r="37" spans="1:10" s="13" customFormat="1" x14ac:dyDescent="0.2">
      <c r="A37" s="24">
        <v>25</v>
      </c>
      <c r="B37" s="14" t="s">
        <v>11</v>
      </c>
      <c r="C37" s="15" t="s">
        <v>2427</v>
      </c>
      <c r="D37" s="16" t="s">
        <v>71</v>
      </c>
      <c r="E37" s="17" t="s">
        <v>576</v>
      </c>
      <c r="F37" s="17" t="s">
        <v>577</v>
      </c>
      <c r="G37" s="17" t="s">
        <v>524</v>
      </c>
      <c r="H37" s="17" t="s">
        <v>527</v>
      </c>
      <c r="I37" s="17" t="s">
        <v>527</v>
      </c>
      <c r="J37" s="17" t="s">
        <v>527</v>
      </c>
    </row>
    <row r="38" spans="1:10" s="13" customFormat="1" x14ac:dyDescent="0.2">
      <c r="A38" s="24">
        <v>25</v>
      </c>
      <c r="B38" s="14" t="s">
        <v>11</v>
      </c>
      <c r="C38" s="15" t="s">
        <v>2565</v>
      </c>
      <c r="D38" s="16" t="s">
        <v>71</v>
      </c>
      <c r="E38" s="17" t="s">
        <v>2550</v>
      </c>
      <c r="F38" s="17" t="s">
        <v>577</v>
      </c>
      <c r="G38" s="17" t="s">
        <v>524</v>
      </c>
      <c r="H38" s="17"/>
      <c r="I38" s="17"/>
      <c r="J38" s="17" t="s">
        <v>2564</v>
      </c>
    </row>
    <row r="39" spans="1:10" s="13" customFormat="1" x14ac:dyDescent="0.2">
      <c r="A39" s="24">
        <v>26</v>
      </c>
      <c r="B39" s="14" t="s">
        <v>11</v>
      </c>
      <c r="C39" s="15" t="s">
        <v>2428</v>
      </c>
      <c r="D39" s="16" t="s">
        <v>71</v>
      </c>
      <c r="E39" s="17" t="s">
        <v>578</v>
      </c>
      <c r="F39" s="17" t="s">
        <v>579</v>
      </c>
      <c r="G39" s="17" t="s">
        <v>106</v>
      </c>
      <c r="H39" s="17" t="s">
        <v>527</v>
      </c>
      <c r="I39" s="17" t="s">
        <v>527</v>
      </c>
      <c r="J39" s="17" t="s">
        <v>527</v>
      </c>
    </row>
    <row r="40" spans="1:10" s="13" customFormat="1" x14ac:dyDescent="0.25">
      <c r="A40" s="24">
        <v>27</v>
      </c>
      <c r="B40" s="14" t="s">
        <v>0</v>
      </c>
      <c r="C40" s="15" t="s">
        <v>2408</v>
      </c>
      <c r="D40" s="16" t="s">
        <v>71</v>
      </c>
      <c r="E40" s="17" t="s">
        <v>580</v>
      </c>
      <c r="F40" s="17" t="s">
        <v>581</v>
      </c>
      <c r="G40" s="17" t="s">
        <v>106</v>
      </c>
      <c r="H40" s="17" t="s">
        <v>527</v>
      </c>
      <c r="I40" s="17" t="s">
        <v>527</v>
      </c>
      <c r="J40" s="17" t="s">
        <v>527</v>
      </c>
    </row>
    <row r="41" spans="1:10" s="13" customFormat="1" x14ac:dyDescent="0.25">
      <c r="A41" s="24">
        <v>28</v>
      </c>
      <c r="B41" s="14" t="s">
        <v>0</v>
      </c>
      <c r="C41" s="15" t="s">
        <v>2415</v>
      </c>
      <c r="D41" s="16" t="s">
        <v>71</v>
      </c>
      <c r="E41" s="17" t="s">
        <v>582</v>
      </c>
      <c r="F41" s="17" t="s">
        <v>583</v>
      </c>
      <c r="G41" s="17" t="s">
        <v>106</v>
      </c>
      <c r="H41" s="17"/>
      <c r="I41" s="17"/>
      <c r="J41" s="17"/>
    </row>
    <row r="42" spans="1:10" x14ac:dyDescent="0.2">
      <c r="A42" s="24">
        <v>29</v>
      </c>
      <c r="B42" s="14" t="s">
        <v>0</v>
      </c>
      <c r="C42" s="15" t="s">
        <v>2416</v>
      </c>
      <c r="D42" s="16" t="s">
        <v>71</v>
      </c>
      <c r="E42" s="17" t="s">
        <v>584</v>
      </c>
      <c r="F42" s="17" t="s">
        <v>585</v>
      </c>
      <c r="G42" s="17" t="s">
        <v>524</v>
      </c>
      <c r="H42" s="17" t="s">
        <v>527</v>
      </c>
      <c r="I42" s="17" t="s">
        <v>527</v>
      </c>
      <c r="J42" s="17" t="s">
        <v>527</v>
      </c>
    </row>
    <row r="43" spans="1:10" x14ac:dyDescent="0.2">
      <c r="A43" s="24">
        <v>30</v>
      </c>
      <c r="B43" s="14" t="s">
        <v>0</v>
      </c>
      <c r="C43" s="15" t="s">
        <v>2409</v>
      </c>
      <c r="D43" s="16" t="s">
        <v>71</v>
      </c>
      <c r="E43" s="17" t="s">
        <v>586</v>
      </c>
      <c r="F43" s="17" t="s">
        <v>587</v>
      </c>
      <c r="G43" s="17" t="s">
        <v>524</v>
      </c>
      <c r="H43" s="17" t="s">
        <v>527</v>
      </c>
      <c r="I43" s="17" t="s">
        <v>527</v>
      </c>
      <c r="J43" s="17" t="s">
        <v>527</v>
      </c>
    </row>
    <row r="44" spans="1:10" s="13" customFormat="1" x14ac:dyDescent="0.2">
      <c r="A44" s="24">
        <v>31</v>
      </c>
      <c r="B44" s="14" t="s">
        <v>0</v>
      </c>
      <c r="C44" s="15" t="s">
        <v>241</v>
      </c>
      <c r="D44" s="16" t="s">
        <v>71</v>
      </c>
      <c r="E44" s="17" t="s">
        <v>588</v>
      </c>
      <c r="F44" s="17" t="s">
        <v>589</v>
      </c>
      <c r="G44" s="17" t="s">
        <v>524</v>
      </c>
      <c r="H44" s="17" t="s">
        <v>527</v>
      </c>
      <c r="I44" s="17" t="s">
        <v>527</v>
      </c>
      <c r="J44" s="17" t="s">
        <v>527</v>
      </c>
    </row>
    <row r="45" spans="1:10" s="13" customFormat="1" x14ac:dyDescent="0.25">
      <c r="A45" s="24">
        <v>32</v>
      </c>
      <c r="B45" s="14" t="s">
        <v>0</v>
      </c>
      <c r="C45" s="15" t="s">
        <v>2435</v>
      </c>
      <c r="D45" s="16" t="s">
        <v>71</v>
      </c>
      <c r="E45" s="17" t="s">
        <v>590</v>
      </c>
      <c r="F45" s="17" t="s">
        <v>591</v>
      </c>
      <c r="G45" s="17" t="s">
        <v>524</v>
      </c>
      <c r="H45" s="17" t="s">
        <v>527</v>
      </c>
      <c r="I45" s="17" t="s">
        <v>527</v>
      </c>
      <c r="J45" s="17" t="s">
        <v>527</v>
      </c>
    </row>
    <row r="46" spans="1:10" s="13" customFormat="1" x14ac:dyDescent="0.25">
      <c r="A46" s="24">
        <v>33</v>
      </c>
      <c r="B46" s="14" t="s">
        <v>0</v>
      </c>
      <c r="C46" s="15" t="s">
        <v>2542</v>
      </c>
      <c r="D46" s="16" t="s">
        <v>71</v>
      </c>
      <c r="E46" s="17" t="s">
        <v>592</v>
      </c>
      <c r="F46" s="17" t="s">
        <v>593</v>
      </c>
      <c r="G46" s="17" t="s">
        <v>106</v>
      </c>
      <c r="H46" s="17"/>
      <c r="I46" s="17"/>
      <c r="J46" s="17"/>
    </row>
    <row r="47" spans="1:10" s="13" customFormat="1" x14ac:dyDescent="0.25">
      <c r="A47" s="24">
        <v>34</v>
      </c>
      <c r="B47" s="14" t="s">
        <v>0</v>
      </c>
      <c r="C47" s="15" t="s">
        <v>2543</v>
      </c>
      <c r="D47" s="16" t="s">
        <v>71</v>
      </c>
      <c r="E47" s="17" t="s">
        <v>594</v>
      </c>
      <c r="F47" s="17" t="s">
        <v>595</v>
      </c>
      <c r="G47" s="17" t="s">
        <v>106</v>
      </c>
      <c r="H47" s="17"/>
      <c r="I47" s="17"/>
      <c r="J47" s="17"/>
    </row>
    <row r="48" spans="1:10" s="13" customFormat="1" x14ac:dyDescent="0.2">
      <c r="A48" s="24">
        <v>35</v>
      </c>
      <c r="B48" s="14" t="s">
        <v>0</v>
      </c>
      <c r="C48" s="15" t="s">
        <v>250</v>
      </c>
      <c r="D48" s="16" t="s">
        <v>71</v>
      </c>
      <c r="E48" s="17" t="s">
        <v>596</v>
      </c>
      <c r="F48" s="17" t="s">
        <v>597</v>
      </c>
      <c r="G48" s="17" t="s">
        <v>524</v>
      </c>
      <c r="H48" s="17" t="s">
        <v>527</v>
      </c>
      <c r="I48" s="17" t="s">
        <v>527</v>
      </c>
      <c r="J48" s="17" t="s">
        <v>527</v>
      </c>
    </row>
    <row r="49" spans="1:10" s="13" customFormat="1" x14ac:dyDescent="0.2">
      <c r="A49" s="24">
        <v>36</v>
      </c>
      <c r="B49" s="14" t="s">
        <v>0</v>
      </c>
      <c r="C49" s="15" t="s">
        <v>251</v>
      </c>
      <c r="D49" s="16" t="s">
        <v>71</v>
      </c>
      <c r="E49" s="17" t="s">
        <v>598</v>
      </c>
      <c r="F49" s="17" t="s">
        <v>599</v>
      </c>
      <c r="G49" s="17" t="s">
        <v>524</v>
      </c>
      <c r="H49" s="17" t="s">
        <v>527</v>
      </c>
      <c r="I49" s="17" t="s">
        <v>527</v>
      </c>
      <c r="J49" s="17" t="s">
        <v>527</v>
      </c>
    </row>
    <row r="50" spans="1:10" s="13" customFormat="1" x14ac:dyDescent="0.2">
      <c r="A50" s="24">
        <v>37</v>
      </c>
      <c r="B50" s="14" t="s">
        <v>0</v>
      </c>
      <c r="C50" s="15" t="s">
        <v>2417</v>
      </c>
      <c r="D50" s="16" t="s">
        <v>71</v>
      </c>
      <c r="E50" s="17" t="s">
        <v>600</v>
      </c>
      <c r="F50" s="17" t="s">
        <v>601</v>
      </c>
      <c r="G50" s="17" t="s">
        <v>524</v>
      </c>
      <c r="H50" s="17" t="s">
        <v>527</v>
      </c>
      <c r="I50" s="17" t="s">
        <v>527</v>
      </c>
      <c r="J50" s="17" t="s">
        <v>527</v>
      </c>
    </row>
    <row r="51" spans="1:10" s="13" customFormat="1" x14ac:dyDescent="0.25">
      <c r="A51" s="24">
        <v>38</v>
      </c>
      <c r="B51" s="14" t="s">
        <v>0</v>
      </c>
      <c r="C51" s="15" t="s">
        <v>2418</v>
      </c>
      <c r="D51" s="16" t="s">
        <v>71</v>
      </c>
      <c r="E51" s="17" t="s">
        <v>602</v>
      </c>
      <c r="F51" s="17" t="s">
        <v>603</v>
      </c>
      <c r="G51" s="17" t="s">
        <v>122</v>
      </c>
      <c r="H51" s="17" t="s">
        <v>604</v>
      </c>
      <c r="I51" s="17" t="s">
        <v>527</v>
      </c>
      <c r="J51" s="17" t="s">
        <v>527</v>
      </c>
    </row>
    <row r="52" spans="1:10" s="13" customFormat="1" x14ac:dyDescent="0.2">
      <c r="A52" s="24">
        <v>39</v>
      </c>
      <c r="B52" s="14" t="s">
        <v>0</v>
      </c>
      <c r="C52" s="15" t="s">
        <v>2411</v>
      </c>
      <c r="D52" s="16" t="s">
        <v>71</v>
      </c>
      <c r="E52" s="17" t="s">
        <v>605</v>
      </c>
      <c r="F52" s="17" t="s">
        <v>606</v>
      </c>
      <c r="G52" s="17" t="s">
        <v>524</v>
      </c>
      <c r="H52" s="17" t="s">
        <v>527</v>
      </c>
      <c r="I52" s="17" t="s">
        <v>527</v>
      </c>
      <c r="J52" s="17" t="s">
        <v>527</v>
      </c>
    </row>
    <row r="53" spans="1:10" x14ac:dyDescent="0.2">
      <c r="A53" s="24">
        <v>40</v>
      </c>
      <c r="B53" s="14" t="s">
        <v>0</v>
      </c>
      <c r="C53" s="15" t="s">
        <v>2420</v>
      </c>
      <c r="D53" s="16" t="s">
        <v>71</v>
      </c>
      <c r="E53" s="17" t="s">
        <v>607</v>
      </c>
      <c r="F53" s="17" t="s">
        <v>608</v>
      </c>
      <c r="G53" s="17" t="s">
        <v>524</v>
      </c>
      <c r="H53" s="17" t="s">
        <v>527</v>
      </c>
      <c r="I53" s="17" t="s">
        <v>527</v>
      </c>
      <c r="J53" s="17" t="s">
        <v>527</v>
      </c>
    </row>
    <row r="54" spans="1:10" s="13" customFormat="1" x14ac:dyDescent="0.2">
      <c r="A54" s="24">
        <v>41</v>
      </c>
      <c r="B54" s="14" t="s">
        <v>0</v>
      </c>
      <c r="C54" s="15" t="s">
        <v>2421</v>
      </c>
      <c r="D54" s="16" t="s">
        <v>71</v>
      </c>
      <c r="E54" s="17" t="s">
        <v>609</v>
      </c>
      <c r="F54" s="17" t="s">
        <v>610</v>
      </c>
      <c r="G54" s="17" t="s">
        <v>524</v>
      </c>
      <c r="H54" s="17" t="s">
        <v>527</v>
      </c>
      <c r="I54" s="17" t="s">
        <v>527</v>
      </c>
      <c r="J54" s="17" t="s">
        <v>527</v>
      </c>
    </row>
    <row r="55" spans="1:10" s="13" customFormat="1" x14ac:dyDescent="0.2">
      <c r="A55" s="24">
        <v>42</v>
      </c>
      <c r="B55" s="14" t="s">
        <v>0</v>
      </c>
      <c r="C55" s="15" t="s">
        <v>2422</v>
      </c>
      <c r="D55" s="16" t="s">
        <v>71</v>
      </c>
      <c r="E55" s="17" t="s">
        <v>611</v>
      </c>
      <c r="F55" s="17" t="s">
        <v>612</v>
      </c>
      <c r="G55" s="17" t="s">
        <v>524</v>
      </c>
      <c r="H55" s="17" t="s">
        <v>527</v>
      </c>
      <c r="I55" s="17" t="s">
        <v>527</v>
      </c>
      <c r="J55" s="17" t="s">
        <v>527</v>
      </c>
    </row>
    <row r="56" spans="1:10" s="13" customFormat="1" x14ac:dyDescent="0.25">
      <c r="A56" s="24">
        <v>43</v>
      </c>
      <c r="B56" s="14" t="s">
        <v>0</v>
      </c>
      <c r="C56" s="12" t="s">
        <v>2423</v>
      </c>
      <c r="D56" s="16" t="s">
        <v>71</v>
      </c>
      <c r="E56" s="17" t="s">
        <v>613</v>
      </c>
      <c r="F56" s="17" t="s">
        <v>614</v>
      </c>
      <c r="G56" s="17" t="s">
        <v>106</v>
      </c>
      <c r="H56" s="17" t="s">
        <v>527</v>
      </c>
      <c r="I56" s="17" t="s">
        <v>527</v>
      </c>
      <c r="J56" s="17" t="s">
        <v>527</v>
      </c>
    </row>
    <row r="57" spans="1:10" s="13" customFormat="1" x14ac:dyDescent="0.2">
      <c r="A57" s="24">
        <v>44</v>
      </c>
      <c r="B57" s="14" t="s">
        <v>0</v>
      </c>
      <c r="C57" s="15" t="s">
        <v>2443</v>
      </c>
      <c r="D57" s="16" t="s">
        <v>71</v>
      </c>
      <c r="E57" s="17" t="s">
        <v>615</v>
      </c>
      <c r="F57" s="17" t="s">
        <v>616</v>
      </c>
      <c r="G57" s="17" t="s">
        <v>524</v>
      </c>
      <c r="H57" s="17" t="s">
        <v>527</v>
      </c>
      <c r="I57" s="17" t="s">
        <v>527</v>
      </c>
      <c r="J57" s="17" t="s">
        <v>527</v>
      </c>
    </row>
    <row r="58" spans="1:10" s="13" customFormat="1" x14ac:dyDescent="0.25">
      <c r="A58" s="24">
        <v>45</v>
      </c>
      <c r="B58" s="14" t="s">
        <v>0</v>
      </c>
      <c r="C58" s="15" t="s">
        <v>266</v>
      </c>
      <c r="D58" s="16" t="s">
        <v>71</v>
      </c>
      <c r="E58" s="17" t="s">
        <v>617</v>
      </c>
      <c r="F58" s="17" t="s">
        <v>618</v>
      </c>
      <c r="G58" s="17" t="s">
        <v>122</v>
      </c>
      <c r="H58" s="17" t="s">
        <v>619</v>
      </c>
      <c r="I58" s="17" t="s">
        <v>527</v>
      </c>
      <c r="J58" s="17" t="s">
        <v>620</v>
      </c>
    </row>
    <row r="59" spans="1:10" s="13" customFormat="1" x14ac:dyDescent="0.2">
      <c r="A59" s="24">
        <v>46</v>
      </c>
      <c r="B59" s="14" t="s">
        <v>0</v>
      </c>
      <c r="C59" s="15" t="s">
        <v>2457</v>
      </c>
      <c r="D59" s="16" t="s">
        <v>71</v>
      </c>
      <c r="E59" s="17" t="s">
        <v>621</v>
      </c>
      <c r="F59" s="17" t="s">
        <v>622</v>
      </c>
      <c r="G59" s="17" t="s">
        <v>106</v>
      </c>
      <c r="H59" s="17"/>
      <c r="I59" s="17"/>
      <c r="J59" s="17"/>
    </row>
    <row r="60" spans="1:10" s="13" customFormat="1" x14ac:dyDescent="0.25">
      <c r="A60" s="24">
        <v>47</v>
      </c>
      <c r="B60" s="14" t="s">
        <v>0</v>
      </c>
      <c r="C60" s="15" t="s">
        <v>2425</v>
      </c>
      <c r="D60" s="16" t="s">
        <v>71</v>
      </c>
      <c r="E60" s="17" t="s">
        <v>623</v>
      </c>
      <c r="F60" s="17" t="s">
        <v>624</v>
      </c>
      <c r="G60" s="17" t="s">
        <v>122</v>
      </c>
      <c r="H60" s="17" t="s">
        <v>625</v>
      </c>
      <c r="I60" s="17" t="s">
        <v>527</v>
      </c>
      <c r="J60" s="17" t="s">
        <v>527</v>
      </c>
    </row>
    <row r="61" spans="1:10" x14ac:dyDescent="0.2">
      <c r="A61" s="24">
        <v>48</v>
      </c>
      <c r="B61" s="13" t="s">
        <v>0</v>
      </c>
      <c r="C61" s="15" t="s">
        <v>2462</v>
      </c>
      <c r="D61" s="13" t="s">
        <v>71</v>
      </c>
      <c r="E61" s="13" t="s">
        <v>626</v>
      </c>
      <c r="F61" s="13" t="s">
        <v>627</v>
      </c>
      <c r="G61" s="13" t="s">
        <v>106</v>
      </c>
      <c r="H61" s="13" t="s">
        <v>527</v>
      </c>
      <c r="I61" s="13" t="s">
        <v>527</v>
      </c>
      <c r="J61" s="17" t="s">
        <v>527</v>
      </c>
    </row>
    <row r="62" spans="1:10" s="13" customFormat="1" x14ac:dyDescent="0.2">
      <c r="A62" s="25">
        <v>49</v>
      </c>
      <c r="B62" s="11" t="s">
        <v>0</v>
      </c>
      <c r="C62" s="15" t="s">
        <v>2467</v>
      </c>
      <c r="D62" s="11" t="s">
        <v>71</v>
      </c>
      <c r="E62" s="11" t="s">
        <v>628</v>
      </c>
      <c r="F62" s="11" t="s">
        <v>629</v>
      </c>
      <c r="G62" s="17" t="s">
        <v>106</v>
      </c>
      <c r="H62" s="11"/>
      <c r="I62" s="11"/>
      <c r="J62" s="17"/>
    </row>
  </sheetData>
  <hyperlinks>
    <hyperlink ref="F3" r:id="rId1"/>
    <hyperlink ref="E6" r:id="rId2" display="http://www.nederlandsesoorten.nl/linnaeus_ng/app/views/species/name.php?id=95063"/>
    <hyperlink ref="E13" r:id="rId3" display="http://www.nederlandsesoorten.nl/linnaeus_ng/app/views/species/name.php?id=95056"/>
    <hyperlink ref="E14" r:id="rId4" display="http://www.nederlandsesoorten.nl/linnaeus_ng/app/views/species/name.php?id=95057"/>
    <hyperlink ref="E19" r:id="rId5" display="http://www.nederlandsesoorten.nl/linnaeus_ng/app/views/species/name.php?id=56820"/>
    <hyperlink ref="E22" r:id="rId6" display="http://www.nederlandsesoorten.nl/linnaeus_ng/app/views/species/name.php?id=55359"/>
    <hyperlink ref="F39" r:id="rId7"/>
    <hyperlink ref="E44" r:id="rId8" display="http://www.nederlandsesoorten.nl/linnaeus_ng/app/views/species/name.php?id=67477"/>
    <hyperlink ref="E62" r:id="rId9" display="http://www.nederlandsesoorten.nl/linnaeus_ng/app/views/species/name.php?id=101897"/>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9"/>
  <sheetViews>
    <sheetView topLeftCell="A100" workbookViewId="0">
      <selection activeCell="C123" sqref="C123"/>
    </sheetView>
  </sheetViews>
  <sheetFormatPr defaultColWidth="8.85546875" defaultRowHeight="12" x14ac:dyDescent="0.2"/>
  <cols>
    <col min="1" max="1" width="3" style="25" bestFit="1" customWidth="1"/>
    <col min="2" max="2" width="8.85546875" style="11"/>
    <col min="3" max="3" width="34.85546875" style="12" bestFit="1" customWidth="1"/>
    <col min="4" max="4" width="8.85546875" style="11"/>
    <col min="5" max="5" width="35.5703125" style="11" bestFit="1" customWidth="1"/>
    <col min="6" max="6" width="8.85546875" style="11"/>
    <col min="7" max="7" width="10.7109375" style="11" bestFit="1" customWidth="1"/>
    <col min="8" max="16384" width="8.85546875" style="11"/>
  </cols>
  <sheetData>
    <row r="1" spans="1:10" s="23" customFormat="1" ht="48" x14ac:dyDescent="0.3">
      <c r="A1" s="22" t="s">
        <v>19</v>
      </c>
      <c r="B1" s="23" t="s">
        <v>95</v>
      </c>
      <c r="C1" s="23" t="s">
        <v>96</v>
      </c>
      <c r="D1" s="23" t="s">
        <v>97</v>
      </c>
      <c r="E1" s="23" t="s">
        <v>98</v>
      </c>
      <c r="F1" s="23" t="s">
        <v>99</v>
      </c>
      <c r="G1" s="23" t="s">
        <v>100</v>
      </c>
      <c r="H1" s="23" t="s">
        <v>101</v>
      </c>
      <c r="I1" s="23" t="s">
        <v>102</v>
      </c>
      <c r="J1" s="23" t="s">
        <v>103</v>
      </c>
    </row>
    <row r="2" spans="1:10" s="13" customFormat="1" x14ac:dyDescent="0.2">
      <c r="A2" s="24">
        <v>1</v>
      </c>
      <c r="B2" s="14" t="s">
        <v>11</v>
      </c>
      <c r="C2" s="15" t="s">
        <v>2405</v>
      </c>
      <c r="D2" s="16" t="s">
        <v>44</v>
      </c>
      <c r="E2" s="17" t="s">
        <v>631</v>
      </c>
      <c r="F2" s="17" t="s">
        <v>632</v>
      </c>
      <c r="G2" s="17" t="s">
        <v>106</v>
      </c>
      <c r="H2" s="17" t="s">
        <v>107</v>
      </c>
      <c r="I2" s="17" t="s">
        <v>107</v>
      </c>
      <c r="J2" s="17" t="s">
        <v>107</v>
      </c>
    </row>
    <row r="3" spans="1:10" s="13" customFormat="1" x14ac:dyDescent="0.25">
      <c r="A3" s="24">
        <v>1</v>
      </c>
      <c r="B3" s="14" t="s">
        <v>11</v>
      </c>
      <c r="C3" s="15" t="s">
        <v>2405</v>
      </c>
      <c r="D3" s="16" t="s">
        <v>44</v>
      </c>
      <c r="E3" s="17" t="s">
        <v>633</v>
      </c>
      <c r="F3" s="17" t="s">
        <v>276</v>
      </c>
      <c r="G3" s="17" t="s">
        <v>106</v>
      </c>
      <c r="H3" s="17" t="s">
        <v>107</v>
      </c>
      <c r="I3" s="17" t="s">
        <v>107</v>
      </c>
      <c r="J3" s="17" t="s">
        <v>107</v>
      </c>
    </row>
    <row r="4" spans="1:10" s="13" customFormat="1" ht="15" x14ac:dyDescent="0.2">
      <c r="A4" s="24">
        <v>2</v>
      </c>
      <c r="B4" s="14" t="s">
        <v>11</v>
      </c>
      <c r="C4" s="15" t="s">
        <v>2431</v>
      </c>
      <c r="D4" s="16" t="s">
        <v>44</v>
      </c>
      <c r="E4" s="17" t="s">
        <v>634</v>
      </c>
      <c r="F4" s="17" t="s">
        <v>635</v>
      </c>
      <c r="G4" s="17" t="s">
        <v>106</v>
      </c>
      <c r="H4" s="17" t="s">
        <v>107</v>
      </c>
      <c r="I4" s="17" t="s">
        <v>107</v>
      </c>
      <c r="J4" s="17" t="s">
        <v>107</v>
      </c>
    </row>
    <row r="5" spans="1:10" s="13" customFormat="1" ht="15" x14ac:dyDescent="0.2">
      <c r="A5" s="24">
        <v>3</v>
      </c>
      <c r="B5" s="14" t="s">
        <v>11</v>
      </c>
      <c r="C5" s="15" t="s">
        <v>2434</v>
      </c>
      <c r="D5" s="16" t="s">
        <v>44</v>
      </c>
      <c r="E5" s="17" t="s">
        <v>636</v>
      </c>
      <c r="F5" s="17" t="s">
        <v>632</v>
      </c>
      <c r="G5" s="17" t="s">
        <v>106</v>
      </c>
      <c r="H5" s="17" t="s">
        <v>107</v>
      </c>
      <c r="I5" s="17" t="s">
        <v>107</v>
      </c>
      <c r="J5" s="17" t="s">
        <v>107</v>
      </c>
    </row>
    <row r="6" spans="1:10" s="13" customFormat="1" ht="15" x14ac:dyDescent="0.2">
      <c r="A6" s="24">
        <v>3</v>
      </c>
      <c r="B6" s="14" t="s">
        <v>11</v>
      </c>
      <c r="C6" s="15" t="s">
        <v>2433</v>
      </c>
      <c r="D6" s="16" t="s">
        <v>44</v>
      </c>
      <c r="E6" s="17" t="s">
        <v>637</v>
      </c>
      <c r="F6" s="17" t="s">
        <v>632</v>
      </c>
      <c r="G6" s="17" t="s">
        <v>106</v>
      </c>
      <c r="H6" s="17" t="s">
        <v>107</v>
      </c>
      <c r="I6" s="17" t="s">
        <v>107</v>
      </c>
      <c r="J6" s="17" t="s">
        <v>107</v>
      </c>
    </row>
    <row r="7" spans="1:10" s="13" customFormat="1" ht="15" x14ac:dyDescent="0.2">
      <c r="A7" s="24">
        <v>3</v>
      </c>
      <c r="B7" s="14" t="s">
        <v>11</v>
      </c>
      <c r="C7" s="15" t="s">
        <v>2434</v>
      </c>
      <c r="D7" s="16" t="s">
        <v>44</v>
      </c>
      <c r="E7" s="17" t="s">
        <v>638</v>
      </c>
      <c r="F7" s="17" t="s">
        <v>632</v>
      </c>
      <c r="G7" s="17" t="s">
        <v>106</v>
      </c>
      <c r="H7" s="17" t="s">
        <v>107</v>
      </c>
      <c r="I7" s="17" t="s">
        <v>107</v>
      </c>
      <c r="J7" s="17" t="s">
        <v>107</v>
      </c>
    </row>
    <row r="8" spans="1:10" s="13" customFormat="1" ht="15" x14ac:dyDescent="0.2">
      <c r="A8" s="24">
        <v>3</v>
      </c>
      <c r="B8" s="14" t="s">
        <v>11</v>
      </c>
      <c r="C8" s="15" t="s">
        <v>2433</v>
      </c>
      <c r="D8" s="16" t="s">
        <v>44</v>
      </c>
      <c r="E8" s="17" t="s">
        <v>639</v>
      </c>
      <c r="F8" s="17" t="s">
        <v>632</v>
      </c>
      <c r="G8" s="17" t="s">
        <v>106</v>
      </c>
      <c r="H8" s="17" t="s">
        <v>107</v>
      </c>
      <c r="I8" s="17" t="s">
        <v>107</v>
      </c>
      <c r="J8" s="17" t="s">
        <v>107</v>
      </c>
    </row>
    <row r="9" spans="1:10" s="13" customFormat="1" ht="15" x14ac:dyDescent="0.2">
      <c r="A9" s="24">
        <v>3</v>
      </c>
      <c r="B9" s="14" t="s">
        <v>11</v>
      </c>
      <c r="C9" s="15" t="s">
        <v>2434</v>
      </c>
      <c r="D9" s="16" t="s">
        <v>44</v>
      </c>
      <c r="E9" s="17" t="s">
        <v>640</v>
      </c>
      <c r="F9" s="17" t="s">
        <v>641</v>
      </c>
      <c r="G9" s="17" t="s">
        <v>106</v>
      </c>
      <c r="H9" s="17" t="s">
        <v>107</v>
      </c>
      <c r="I9" s="17" t="s">
        <v>107</v>
      </c>
      <c r="J9" s="17" t="s">
        <v>107</v>
      </c>
    </row>
    <row r="10" spans="1:10" s="13" customFormat="1" ht="15" x14ac:dyDescent="0.2">
      <c r="A10" s="24">
        <v>3</v>
      </c>
      <c r="B10" s="14" t="s">
        <v>11</v>
      </c>
      <c r="C10" s="15" t="s">
        <v>2433</v>
      </c>
      <c r="D10" s="16" t="s">
        <v>44</v>
      </c>
      <c r="E10" s="17" t="s">
        <v>642</v>
      </c>
      <c r="F10" s="17" t="s">
        <v>632</v>
      </c>
      <c r="G10" s="17" t="s">
        <v>106</v>
      </c>
      <c r="H10" s="17" t="s">
        <v>107</v>
      </c>
      <c r="I10" s="17" t="s">
        <v>107</v>
      </c>
      <c r="J10" s="17" t="s">
        <v>107</v>
      </c>
    </row>
    <row r="11" spans="1:10" s="13" customFormat="1" ht="15" x14ac:dyDescent="0.2">
      <c r="A11" s="24">
        <v>4</v>
      </c>
      <c r="B11" s="14" t="s">
        <v>11</v>
      </c>
      <c r="C11" s="15" t="s">
        <v>2438</v>
      </c>
      <c r="D11" s="16" t="s">
        <v>44</v>
      </c>
      <c r="E11" s="17" t="s">
        <v>643</v>
      </c>
      <c r="F11" s="17" t="s">
        <v>783</v>
      </c>
      <c r="G11" s="17" t="s">
        <v>106</v>
      </c>
      <c r="H11" s="17" t="s">
        <v>107</v>
      </c>
      <c r="I11" s="17" t="s">
        <v>107</v>
      </c>
      <c r="J11" s="17" t="s">
        <v>107</v>
      </c>
    </row>
    <row r="12" spans="1:10" s="13" customFormat="1" ht="15" x14ac:dyDescent="0.2">
      <c r="A12" s="24">
        <v>4</v>
      </c>
      <c r="B12" s="14" t="s">
        <v>11</v>
      </c>
      <c r="C12" s="15" t="s">
        <v>2437</v>
      </c>
      <c r="D12" s="16" t="s">
        <v>44</v>
      </c>
      <c r="E12" s="17" t="s">
        <v>644</v>
      </c>
      <c r="F12" s="17" t="s">
        <v>783</v>
      </c>
      <c r="G12" s="17" t="s">
        <v>106</v>
      </c>
      <c r="H12" s="17" t="s">
        <v>107</v>
      </c>
      <c r="I12" s="17" t="s">
        <v>107</v>
      </c>
      <c r="J12" s="17" t="s">
        <v>107</v>
      </c>
    </row>
    <row r="13" spans="1:10" s="13" customFormat="1" ht="15" x14ac:dyDescent="0.2">
      <c r="A13" s="24">
        <v>4</v>
      </c>
      <c r="B13" s="14" t="s">
        <v>11</v>
      </c>
      <c r="C13" s="15" t="s">
        <v>2438</v>
      </c>
      <c r="D13" s="16" t="s">
        <v>44</v>
      </c>
      <c r="E13" s="17" t="s">
        <v>645</v>
      </c>
      <c r="F13" s="17" t="s">
        <v>783</v>
      </c>
      <c r="G13" s="17" t="s">
        <v>106</v>
      </c>
      <c r="H13" s="17" t="s">
        <v>107</v>
      </c>
      <c r="I13" s="17" t="s">
        <v>107</v>
      </c>
      <c r="J13" s="17" t="s">
        <v>107</v>
      </c>
    </row>
    <row r="14" spans="1:10" s="13" customFormat="1" x14ac:dyDescent="0.2">
      <c r="A14" s="24">
        <v>5</v>
      </c>
      <c r="B14" s="14" t="s">
        <v>11</v>
      </c>
      <c r="C14" s="15" t="s">
        <v>2395</v>
      </c>
      <c r="D14" s="16" t="s">
        <v>44</v>
      </c>
      <c r="E14" s="17" t="s">
        <v>648</v>
      </c>
      <c r="F14" s="17" t="s">
        <v>649</v>
      </c>
      <c r="G14" s="17" t="s">
        <v>106</v>
      </c>
      <c r="H14" s="17" t="s">
        <v>107</v>
      </c>
      <c r="I14" s="17" t="s">
        <v>107</v>
      </c>
      <c r="J14" s="17" t="s">
        <v>107</v>
      </c>
    </row>
    <row r="15" spans="1:10" s="13" customFormat="1" x14ac:dyDescent="0.2">
      <c r="A15" s="24">
        <v>5</v>
      </c>
      <c r="B15" s="14" t="s">
        <v>11</v>
      </c>
      <c r="C15" s="15" t="s">
        <v>2395</v>
      </c>
      <c r="D15" s="16" t="s">
        <v>44</v>
      </c>
      <c r="E15" s="17" t="s">
        <v>646</v>
      </c>
      <c r="F15" s="17" t="s">
        <v>647</v>
      </c>
      <c r="G15" s="17" t="s">
        <v>106</v>
      </c>
      <c r="H15" s="17"/>
      <c r="I15" s="17"/>
      <c r="J15" s="17"/>
    </row>
    <row r="16" spans="1:10" s="13" customFormat="1" x14ac:dyDescent="0.2">
      <c r="A16" s="24">
        <v>6</v>
      </c>
      <c r="B16" s="14" t="s">
        <v>11</v>
      </c>
      <c r="C16" s="15" t="s">
        <v>2419</v>
      </c>
      <c r="D16" s="16" t="s">
        <v>44</v>
      </c>
      <c r="E16" s="17" t="s">
        <v>650</v>
      </c>
      <c r="F16" s="17" t="s">
        <v>651</v>
      </c>
      <c r="G16" s="17" t="s">
        <v>106</v>
      </c>
      <c r="H16" s="17" t="s">
        <v>107</v>
      </c>
      <c r="I16" s="17" t="s">
        <v>107</v>
      </c>
      <c r="J16" s="17" t="s">
        <v>107</v>
      </c>
    </row>
    <row r="17" spans="1:10" s="13" customFormat="1" x14ac:dyDescent="0.2">
      <c r="A17" s="24">
        <v>6</v>
      </c>
      <c r="B17" s="14" t="s">
        <v>11</v>
      </c>
      <c r="C17" s="15" t="s">
        <v>2419</v>
      </c>
      <c r="D17" s="16" t="s">
        <v>44</v>
      </c>
      <c r="E17" s="17" t="s">
        <v>652</v>
      </c>
      <c r="F17" s="17" t="s">
        <v>651</v>
      </c>
      <c r="G17" s="17" t="s">
        <v>106</v>
      </c>
      <c r="H17" s="17" t="s">
        <v>107</v>
      </c>
      <c r="I17" s="17" t="s">
        <v>107</v>
      </c>
      <c r="J17" s="17" t="s">
        <v>107</v>
      </c>
    </row>
    <row r="18" spans="1:10" s="13" customFormat="1" x14ac:dyDescent="0.2">
      <c r="A18" s="24">
        <v>6</v>
      </c>
      <c r="B18" s="14" t="s">
        <v>11</v>
      </c>
      <c r="C18" s="15" t="s">
        <v>2419</v>
      </c>
      <c r="D18" s="16" t="s">
        <v>44</v>
      </c>
      <c r="E18" s="17" t="s">
        <v>653</v>
      </c>
      <c r="F18" s="17" t="s">
        <v>651</v>
      </c>
      <c r="G18" s="17" t="s">
        <v>106</v>
      </c>
      <c r="H18" s="17" t="s">
        <v>107</v>
      </c>
      <c r="I18" s="17" t="s">
        <v>107</v>
      </c>
      <c r="J18" s="17" t="s">
        <v>107</v>
      </c>
    </row>
    <row r="19" spans="1:10" s="13" customFormat="1" ht="15" x14ac:dyDescent="0.2">
      <c r="A19" s="24">
        <v>7</v>
      </c>
      <c r="B19" s="14" t="s">
        <v>11</v>
      </c>
      <c r="C19" s="15" t="s">
        <v>2440</v>
      </c>
      <c r="D19" s="16" t="s">
        <v>44</v>
      </c>
      <c r="E19" s="17" t="s">
        <v>654</v>
      </c>
      <c r="F19" s="17" t="s">
        <v>655</v>
      </c>
      <c r="G19" s="17" t="s">
        <v>106</v>
      </c>
      <c r="H19" s="17" t="s">
        <v>107</v>
      </c>
      <c r="I19" s="17" t="s">
        <v>107</v>
      </c>
      <c r="J19" s="17" t="s">
        <v>107</v>
      </c>
    </row>
    <row r="20" spans="1:10" s="13" customFormat="1" ht="15" x14ac:dyDescent="0.2">
      <c r="A20" s="24">
        <v>7</v>
      </c>
      <c r="B20" s="14" t="s">
        <v>11</v>
      </c>
      <c r="C20" s="15" t="s">
        <v>2440</v>
      </c>
      <c r="D20" s="16" t="s">
        <v>44</v>
      </c>
      <c r="E20" s="17" t="s">
        <v>656</v>
      </c>
      <c r="F20" s="17" t="s">
        <v>655</v>
      </c>
      <c r="G20" s="17" t="s">
        <v>106</v>
      </c>
      <c r="H20" s="17" t="s">
        <v>107</v>
      </c>
      <c r="I20" s="17" t="s">
        <v>107</v>
      </c>
      <c r="J20" s="17" t="s">
        <v>107</v>
      </c>
    </row>
    <row r="21" spans="1:10" s="13" customFormat="1" ht="15" x14ac:dyDescent="0.2">
      <c r="A21" s="24">
        <v>7</v>
      </c>
      <c r="B21" s="14" t="s">
        <v>11</v>
      </c>
      <c r="C21" s="15" t="s">
        <v>2440</v>
      </c>
      <c r="D21" s="16" t="s">
        <v>44</v>
      </c>
      <c r="E21" s="17" t="s">
        <v>657</v>
      </c>
      <c r="F21" s="17" t="s">
        <v>655</v>
      </c>
      <c r="G21" s="17" t="s">
        <v>106</v>
      </c>
      <c r="H21" s="17" t="s">
        <v>107</v>
      </c>
      <c r="I21" s="17" t="s">
        <v>107</v>
      </c>
      <c r="J21" s="17" t="s">
        <v>107</v>
      </c>
    </row>
    <row r="22" spans="1:10" s="13" customFormat="1" ht="15" x14ac:dyDescent="0.2">
      <c r="A22" s="24">
        <v>7</v>
      </c>
      <c r="B22" s="14" t="s">
        <v>11</v>
      </c>
      <c r="C22" s="15" t="s">
        <v>2440</v>
      </c>
      <c r="D22" s="16" t="s">
        <v>44</v>
      </c>
      <c r="E22" s="17" t="s">
        <v>658</v>
      </c>
      <c r="F22" s="17" t="s">
        <v>655</v>
      </c>
      <c r="G22" s="17" t="s">
        <v>106</v>
      </c>
      <c r="H22" s="17" t="s">
        <v>107</v>
      </c>
      <c r="I22" s="17" t="s">
        <v>107</v>
      </c>
      <c r="J22" s="17" t="s">
        <v>107</v>
      </c>
    </row>
    <row r="23" spans="1:10" s="13" customFormat="1" ht="15" x14ac:dyDescent="0.2">
      <c r="A23" s="24">
        <v>7</v>
      </c>
      <c r="B23" s="14" t="s">
        <v>11</v>
      </c>
      <c r="C23" s="15" t="s">
        <v>2440</v>
      </c>
      <c r="D23" s="16" t="s">
        <v>44</v>
      </c>
      <c r="E23" s="17" t="s">
        <v>659</v>
      </c>
      <c r="F23" s="17" t="s">
        <v>649</v>
      </c>
      <c r="G23" s="17" t="s">
        <v>106</v>
      </c>
      <c r="H23" s="17" t="s">
        <v>107</v>
      </c>
      <c r="I23" s="17" t="s">
        <v>107</v>
      </c>
      <c r="J23" s="17" t="s">
        <v>107</v>
      </c>
    </row>
    <row r="24" spans="1:10" s="13" customFormat="1" ht="15" x14ac:dyDescent="0.2">
      <c r="A24" s="24">
        <v>8</v>
      </c>
      <c r="B24" s="14" t="s">
        <v>11</v>
      </c>
      <c r="C24" s="15" t="s">
        <v>2442</v>
      </c>
      <c r="D24" s="16" t="s">
        <v>44</v>
      </c>
      <c r="E24" s="17" t="s">
        <v>660</v>
      </c>
      <c r="F24" s="17" t="s">
        <v>649</v>
      </c>
      <c r="G24" s="17" t="s">
        <v>106</v>
      </c>
      <c r="H24" s="17" t="s">
        <v>107</v>
      </c>
      <c r="I24" s="17" t="s">
        <v>107</v>
      </c>
      <c r="J24" s="17" t="s">
        <v>107</v>
      </c>
    </row>
    <row r="25" spans="1:10" s="13" customFormat="1" ht="15" x14ac:dyDescent="0.2">
      <c r="A25" s="24">
        <v>8</v>
      </c>
      <c r="B25" s="14" t="s">
        <v>11</v>
      </c>
      <c r="C25" s="15" t="s">
        <v>2442</v>
      </c>
      <c r="D25" s="16" t="s">
        <v>44</v>
      </c>
      <c r="E25" s="17" t="s">
        <v>662</v>
      </c>
      <c r="F25" s="17" t="s">
        <v>649</v>
      </c>
      <c r="G25" s="17" t="s">
        <v>106</v>
      </c>
      <c r="H25" s="17" t="s">
        <v>107</v>
      </c>
      <c r="I25" s="17" t="s">
        <v>107</v>
      </c>
      <c r="J25" s="17" t="s">
        <v>107</v>
      </c>
    </row>
    <row r="26" spans="1:10" s="13" customFormat="1" x14ac:dyDescent="0.2">
      <c r="A26" s="24">
        <v>9</v>
      </c>
      <c r="B26" s="14" t="s">
        <v>11</v>
      </c>
      <c r="C26" s="15" t="s">
        <v>2424</v>
      </c>
      <c r="D26" s="16" t="s">
        <v>44</v>
      </c>
      <c r="E26" s="17" t="s">
        <v>663</v>
      </c>
      <c r="F26" s="17" t="s">
        <v>664</v>
      </c>
      <c r="G26" s="17" t="s">
        <v>106</v>
      </c>
      <c r="H26" s="17" t="s">
        <v>107</v>
      </c>
      <c r="I26" s="17" t="s">
        <v>107</v>
      </c>
      <c r="J26" s="17" t="s">
        <v>107</v>
      </c>
    </row>
    <row r="27" spans="1:10" s="13" customFormat="1" ht="14.45" x14ac:dyDescent="0.25">
      <c r="A27" s="24">
        <v>10</v>
      </c>
      <c r="B27" s="14" t="s">
        <v>11</v>
      </c>
      <c r="C27" s="15" t="s">
        <v>2445</v>
      </c>
      <c r="D27" s="16" t="s">
        <v>44</v>
      </c>
      <c r="E27" s="17" t="s">
        <v>665</v>
      </c>
      <c r="F27" s="17" t="s">
        <v>649</v>
      </c>
      <c r="G27" s="17" t="s">
        <v>106</v>
      </c>
      <c r="H27" s="17" t="s">
        <v>107</v>
      </c>
      <c r="I27" s="17" t="s">
        <v>107</v>
      </c>
      <c r="J27" s="17" t="s">
        <v>107</v>
      </c>
    </row>
    <row r="28" spans="1:10" s="13" customFormat="1" ht="14.45" x14ac:dyDescent="0.25">
      <c r="A28" s="24">
        <v>10</v>
      </c>
      <c r="B28" s="14" t="s">
        <v>11</v>
      </c>
      <c r="C28" s="15" t="s">
        <v>2445</v>
      </c>
      <c r="D28" s="16" t="s">
        <v>44</v>
      </c>
      <c r="E28" s="17" t="s">
        <v>667</v>
      </c>
      <c r="F28" s="17" t="s">
        <v>649</v>
      </c>
      <c r="G28" s="17" t="s">
        <v>106</v>
      </c>
      <c r="H28" s="17" t="s">
        <v>107</v>
      </c>
      <c r="I28" s="17" t="s">
        <v>107</v>
      </c>
      <c r="J28" s="17" t="s">
        <v>107</v>
      </c>
    </row>
    <row r="29" spans="1:10" x14ac:dyDescent="0.25">
      <c r="A29" s="24">
        <v>11</v>
      </c>
      <c r="B29" s="14" t="s">
        <v>11</v>
      </c>
      <c r="C29" s="15" t="s">
        <v>2406</v>
      </c>
      <c r="D29" s="16" t="s">
        <v>44</v>
      </c>
      <c r="E29" s="17" t="s">
        <v>668</v>
      </c>
      <c r="F29" s="17" t="s">
        <v>669</v>
      </c>
      <c r="G29" s="17" t="s">
        <v>106</v>
      </c>
      <c r="H29" s="17" t="s">
        <v>107</v>
      </c>
      <c r="I29" s="17" t="s">
        <v>107</v>
      </c>
      <c r="J29" s="17" t="s">
        <v>107</v>
      </c>
    </row>
    <row r="30" spans="1:10" x14ac:dyDescent="0.25">
      <c r="A30" s="24">
        <v>11</v>
      </c>
      <c r="B30" s="14" t="s">
        <v>11</v>
      </c>
      <c r="C30" s="15" t="s">
        <v>2406</v>
      </c>
      <c r="D30" s="16" t="s">
        <v>44</v>
      </c>
      <c r="E30" s="17" t="s">
        <v>670</v>
      </c>
      <c r="F30" s="17" t="s">
        <v>649</v>
      </c>
      <c r="G30" s="17" t="s">
        <v>106</v>
      </c>
      <c r="H30" s="17" t="s">
        <v>107</v>
      </c>
      <c r="I30" s="17" t="s">
        <v>107</v>
      </c>
      <c r="J30" s="17" t="s">
        <v>107</v>
      </c>
    </row>
    <row r="31" spans="1:10" ht="15" x14ac:dyDescent="0.2">
      <c r="A31" s="24">
        <v>12</v>
      </c>
      <c r="B31" s="14" t="s">
        <v>11</v>
      </c>
      <c r="C31" s="15" t="s">
        <v>2448</v>
      </c>
      <c r="D31" s="16" t="s">
        <v>44</v>
      </c>
      <c r="E31" s="17" t="s">
        <v>671</v>
      </c>
      <c r="F31" s="17" t="s">
        <v>672</v>
      </c>
      <c r="G31" s="17" t="s">
        <v>106</v>
      </c>
      <c r="H31" s="17" t="s">
        <v>107</v>
      </c>
      <c r="I31" s="17" t="s">
        <v>107</v>
      </c>
      <c r="J31" s="17" t="s">
        <v>107</v>
      </c>
    </row>
    <row r="32" spans="1:10" s="13" customFormat="1" ht="15" x14ac:dyDescent="0.2">
      <c r="A32" s="24">
        <v>13</v>
      </c>
      <c r="B32" s="14" t="s">
        <v>11</v>
      </c>
      <c r="C32" s="15" t="s">
        <v>2450</v>
      </c>
      <c r="D32" s="16" t="s">
        <v>44</v>
      </c>
      <c r="E32" s="17" t="s">
        <v>673</v>
      </c>
      <c r="F32" s="17" t="s">
        <v>672</v>
      </c>
      <c r="G32" s="17" t="s">
        <v>106</v>
      </c>
      <c r="H32" s="17" t="s">
        <v>107</v>
      </c>
      <c r="I32" s="17" t="s">
        <v>107</v>
      </c>
      <c r="J32" s="17" t="s">
        <v>107</v>
      </c>
    </row>
    <row r="33" spans="1:10" s="13" customFormat="1" ht="15" x14ac:dyDescent="0.2">
      <c r="A33" s="24">
        <v>14</v>
      </c>
      <c r="B33" s="14" t="s">
        <v>11</v>
      </c>
      <c r="C33" s="15" t="s">
        <v>2454</v>
      </c>
      <c r="D33" s="16" t="s">
        <v>44</v>
      </c>
      <c r="E33" s="17" t="s">
        <v>674</v>
      </c>
      <c r="F33" s="17" t="s">
        <v>649</v>
      </c>
      <c r="G33" s="17" t="s">
        <v>106</v>
      </c>
      <c r="H33" s="17" t="s">
        <v>107</v>
      </c>
      <c r="I33" s="17" t="s">
        <v>107</v>
      </c>
      <c r="J33" s="17" t="s">
        <v>107</v>
      </c>
    </row>
    <row r="34" spans="1:10" s="13" customFormat="1" ht="15" x14ac:dyDescent="0.2">
      <c r="A34" s="24">
        <v>15</v>
      </c>
      <c r="B34" s="14" t="s">
        <v>11</v>
      </c>
      <c r="C34" s="15" t="s">
        <v>2456</v>
      </c>
      <c r="D34" s="16" t="s">
        <v>44</v>
      </c>
      <c r="E34" s="17" t="s">
        <v>675</v>
      </c>
      <c r="F34" s="17" t="s">
        <v>672</v>
      </c>
      <c r="G34" s="17" t="s">
        <v>106</v>
      </c>
      <c r="H34" s="17" t="s">
        <v>107</v>
      </c>
      <c r="I34" s="17" t="s">
        <v>107</v>
      </c>
      <c r="J34" s="17" t="s">
        <v>107</v>
      </c>
    </row>
    <row r="35" spans="1:10" s="13" customFormat="1" ht="15" x14ac:dyDescent="0.2">
      <c r="A35" s="24">
        <v>16</v>
      </c>
      <c r="B35" s="14" t="s">
        <v>11</v>
      </c>
      <c r="C35" s="15" t="s">
        <v>2460</v>
      </c>
      <c r="D35" s="16" t="s">
        <v>44</v>
      </c>
      <c r="E35" s="17" t="s">
        <v>676</v>
      </c>
      <c r="F35" s="17" t="s">
        <v>331</v>
      </c>
      <c r="G35" s="17" t="s">
        <v>106</v>
      </c>
      <c r="H35" s="17" t="s">
        <v>107</v>
      </c>
      <c r="I35" s="17" t="s">
        <v>107</v>
      </c>
      <c r="J35" s="17" t="s">
        <v>107</v>
      </c>
    </row>
    <row r="36" spans="1:10" s="13" customFormat="1" ht="15" x14ac:dyDescent="0.2">
      <c r="A36" s="24">
        <v>16</v>
      </c>
      <c r="B36" s="14" t="s">
        <v>11</v>
      </c>
      <c r="C36" s="14" t="s">
        <v>2461</v>
      </c>
      <c r="D36" s="16" t="s">
        <v>44</v>
      </c>
      <c r="E36" s="17" t="s">
        <v>677</v>
      </c>
      <c r="F36" s="17" t="s">
        <v>331</v>
      </c>
      <c r="G36" s="17" t="s">
        <v>106</v>
      </c>
      <c r="H36" s="17" t="s">
        <v>107</v>
      </c>
      <c r="I36" s="17" t="s">
        <v>107</v>
      </c>
      <c r="J36" s="17" t="s">
        <v>107</v>
      </c>
    </row>
    <row r="37" spans="1:10" s="13" customFormat="1" ht="15" x14ac:dyDescent="0.2">
      <c r="A37" s="24">
        <v>17</v>
      </c>
      <c r="B37" s="14" t="s">
        <v>11</v>
      </c>
      <c r="C37" s="15" t="s">
        <v>2465</v>
      </c>
      <c r="D37" s="16" t="s">
        <v>44</v>
      </c>
      <c r="E37" s="17" t="s">
        <v>678</v>
      </c>
      <c r="F37" s="17" t="s">
        <v>679</v>
      </c>
      <c r="G37" s="17" t="s">
        <v>106</v>
      </c>
      <c r="H37" s="17" t="s">
        <v>107</v>
      </c>
      <c r="I37" s="17" t="s">
        <v>107</v>
      </c>
      <c r="J37" s="17" t="s">
        <v>107</v>
      </c>
    </row>
    <row r="38" spans="1:10" s="13" customFormat="1" x14ac:dyDescent="0.2">
      <c r="A38" s="24">
        <v>18</v>
      </c>
      <c r="B38" s="14" t="s">
        <v>11</v>
      </c>
      <c r="C38" s="15" t="s">
        <v>2429</v>
      </c>
      <c r="D38" s="16" t="s">
        <v>44</v>
      </c>
      <c r="E38" s="17" t="s">
        <v>680</v>
      </c>
      <c r="F38" s="17" t="s">
        <v>681</v>
      </c>
      <c r="G38" s="17" t="s">
        <v>106</v>
      </c>
      <c r="H38" s="17" t="s">
        <v>107</v>
      </c>
      <c r="I38" s="17" t="s">
        <v>107</v>
      </c>
      <c r="J38" s="17" t="s">
        <v>107</v>
      </c>
    </row>
    <row r="39" spans="1:10" ht="15" x14ac:dyDescent="0.2">
      <c r="A39" s="24">
        <v>19</v>
      </c>
      <c r="B39" s="14" t="s">
        <v>11</v>
      </c>
      <c r="C39" s="15" t="s">
        <v>2466</v>
      </c>
      <c r="D39" s="16" t="s">
        <v>44</v>
      </c>
      <c r="E39" s="17" t="s">
        <v>682</v>
      </c>
      <c r="F39" s="17" t="s">
        <v>649</v>
      </c>
      <c r="G39" s="17" t="s">
        <v>106</v>
      </c>
      <c r="H39" s="17" t="s">
        <v>107</v>
      </c>
      <c r="I39" s="17" t="s">
        <v>107</v>
      </c>
      <c r="J39" s="17" t="s">
        <v>107</v>
      </c>
    </row>
    <row r="40" spans="1:10" ht="15" x14ac:dyDescent="0.2">
      <c r="A40" s="24">
        <v>19</v>
      </c>
      <c r="B40" s="14" t="s">
        <v>11</v>
      </c>
      <c r="C40" s="15" t="s">
        <v>2466</v>
      </c>
      <c r="D40" s="16" t="s">
        <v>44</v>
      </c>
      <c r="E40" s="17" t="s">
        <v>683</v>
      </c>
      <c r="F40" s="17" t="s">
        <v>684</v>
      </c>
      <c r="G40" s="17" t="s">
        <v>106</v>
      </c>
      <c r="H40" s="17" t="s">
        <v>107</v>
      </c>
      <c r="I40" s="17" t="s">
        <v>107</v>
      </c>
      <c r="J40" s="17" t="s">
        <v>107</v>
      </c>
    </row>
    <row r="41" spans="1:10" ht="15" x14ac:dyDescent="0.2">
      <c r="A41" s="24">
        <v>19</v>
      </c>
      <c r="B41" s="14" t="s">
        <v>11</v>
      </c>
      <c r="C41" s="15" t="s">
        <v>2466</v>
      </c>
      <c r="D41" s="16" t="s">
        <v>44</v>
      </c>
      <c r="E41" s="17" t="s">
        <v>685</v>
      </c>
      <c r="F41" s="17" t="s">
        <v>649</v>
      </c>
      <c r="G41" s="17" t="s">
        <v>106</v>
      </c>
      <c r="H41" s="17" t="s">
        <v>107</v>
      </c>
      <c r="I41" s="17" t="s">
        <v>107</v>
      </c>
      <c r="J41" s="17" t="s">
        <v>107</v>
      </c>
    </row>
    <row r="42" spans="1:10" x14ac:dyDescent="0.2">
      <c r="A42" s="24">
        <v>20</v>
      </c>
      <c r="B42" s="14" t="s">
        <v>11</v>
      </c>
      <c r="C42" s="15" t="s">
        <v>215</v>
      </c>
      <c r="D42" s="16" t="s">
        <v>44</v>
      </c>
      <c r="E42" s="17" t="s">
        <v>686</v>
      </c>
      <c r="F42" s="17" t="s">
        <v>331</v>
      </c>
      <c r="G42" s="17" t="s">
        <v>106</v>
      </c>
      <c r="H42" s="17" t="s">
        <v>107</v>
      </c>
      <c r="I42" s="17" t="s">
        <v>107</v>
      </c>
      <c r="J42" s="17" t="s">
        <v>107</v>
      </c>
    </row>
    <row r="43" spans="1:10" x14ac:dyDescent="0.2">
      <c r="A43" s="24">
        <v>20</v>
      </c>
      <c r="B43" s="14" t="s">
        <v>11</v>
      </c>
      <c r="C43" s="15" t="s">
        <v>215</v>
      </c>
      <c r="D43" s="16" t="s">
        <v>44</v>
      </c>
      <c r="E43" s="17" t="s">
        <v>687</v>
      </c>
      <c r="F43" s="17" t="s">
        <v>331</v>
      </c>
      <c r="G43" s="17" t="s">
        <v>106</v>
      </c>
      <c r="H43" s="17" t="s">
        <v>107</v>
      </c>
      <c r="I43" s="17" t="s">
        <v>107</v>
      </c>
      <c r="J43" s="17" t="s">
        <v>107</v>
      </c>
    </row>
    <row r="44" spans="1:10" s="13" customFormat="1" x14ac:dyDescent="0.2">
      <c r="A44" s="24">
        <v>20</v>
      </c>
      <c r="B44" s="14" t="s">
        <v>11</v>
      </c>
      <c r="C44" s="15" t="s">
        <v>215</v>
      </c>
      <c r="D44" s="16" t="s">
        <v>44</v>
      </c>
      <c r="E44" s="17" t="s">
        <v>688</v>
      </c>
      <c r="F44" s="17" t="s">
        <v>689</v>
      </c>
      <c r="G44" s="17" t="s">
        <v>106</v>
      </c>
      <c r="H44" s="17" t="s">
        <v>107</v>
      </c>
      <c r="I44" s="17" t="s">
        <v>107</v>
      </c>
      <c r="J44" s="17" t="s">
        <v>107</v>
      </c>
    </row>
    <row r="45" spans="1:10" s="13" customFormat="1" x14ac:dyDescent="0.2">
      <c r="A45" s="24">
        <v>21</v>
      </c>
      <c r="B45" s="14" t="s">
        <v>11</v>
      </c>
      <c r="C45" s="15" t="s">
        <v>2426</v>
      </c>
      <c r="D45" s="16" t="s">
        <v>44</v>
      </c>
      <c r="E45" s="17" t="s">
        <v>690</v>
      </c>
      <c r="F45" s="17" t="s">
        <v>649</v>
      </c>
      <c r="G45" s="17" t="s">
        <v>106</v>
      </c>
      <c r="H45" s="17" t="s">
        <v>107</v>
      </c>
      <c r="I45" s="17" t="s">
        <v>107</v>
      </c>
      <c r="J45" s="17" t="s">
        <v>107</v>
      </c>
    </row>
    <row r="46" spans="1:10" s="13" customFormat="1" x14ac:dyDescent="0.2">
      <c r="A46" s="24">
        <v>21</v>
      </c>
      <c r="B46" s="14" t="s">
        <v>11</v>
      </c>
      <c r="C46" s="15" t="s">
        <v>2426</v>
      </c>
      <c r="D46" s="16" t="s">
        <v>44</v>
      </c>
      <c r="E46" s="17" t="s">
        <v>691</v>
      </c>
      <c r="F46" s="17" t="s">
        <v>692</v>
      </c>
      <c r="G46" s="17" t="s">
        <v>106</v>
      </c>
      <c r="H46" s="17" t="s">
        <v>107</v>
      </c>
      <c r="I46" s="17" t="s">
        <v>107</v>
      </c>
      <c r="J46" s="17" t="s">
        <v>107</v>
      </c>
    </row>
    <row r="47" spans="1:10" s="13" customFormat="1" ht="15" x14ac:dyDescent="0.2">
      <c r="A47" s="24">
        <v>22</v>
      </c>
      <c r="B47" s="14" t="s">
        <v>11</v>
      </c>
      <c r="C47" s="15" t="s">
        <v>2469</v>
      </c>
      <c r="D47" s="16" t="s">
        <v>44</v>
      </c>
      <c r="E47" s="17" t="s">
        <v>693</v>
      </c>
      <c r="F47" s="17" t="s">
        <v>694</v>
      </c>
      <c r="G47" s="17" t="s">
        <v>106</v>
      </c>
      <c r="H47" s="17" t="s">
        <v>107</v>
      </c>
      <c r="I47" s="17" t="s">
        <v>107</v>
      </c>
      <c r="J47" s="17" t="s">
        <v>107</v>
      </c>
    </row>
    <row r="48" spans="1:10" s="13" customFormat="1" ht="15" x14ac:dyDescent="0.2">
      <c r="A48" s="24">
        <v>22</v>
      </c>
      <c r="B48" s="14" t="s">
        <v>11</v>
      </c>
      <c r="C48" s="15" t="s">
        <v>2470</v>
      </c>
      <c r="D48" s="16" t="s">
        <v>44</v>
      </c>
      <c r="E48" s="17" t="s">
        <v>695</v>
      </c>
      <c r="F48" s="17" t="s">
        <v>694</v>
      </c>
      <c r="G48" s="17" t="s">
        <v>106</v>
      </c>
      <c r="H48" s="17" t="s">
        <v>107</v>
      </c>
      <c r="I48" s="17" t="s">
        <v>107</v>
      </c>
      <c r="J48" s="17" t="s">
        <v>107</v>
      </c>
    </row>
    <row r="49" spans="1:10" s="13" customFormat="1" ht="15" x14ac:dyDescent="0.2">
      <c r="A49" s="24">
        <v>22</v>
      </c>
      <c r="B49" s="13" t="s">
        <v>11</v>
      </c>
      <c r="C49" s="15" t="s">
        <v>2469</v>
      </c>
      <c r="D49" s="13" t="s">
        <v>44</v>
      </c>
      <c r="E49" s="13" t="s">
        <v>696</v>
      </c>
      <c r="F49" s="13" t="s">
        <v>649</v>
      </c>
      <c r="G49" s="13" t="s">
        <v>106</v>
      </c>
      <c r="H49" s="13" t="s">
        <v>107</v>
      </c>
      <c r="I49" s="13" t="s">
        <v>107</v>
      </c>
      <c r="J49" s="17" t="s">
        <v>107</v>
      </c>
    </row>
    <row r="50" spans="1:10" s="13" customFormat="1" ht="15" x14ac:dyDescent="0.2">
      <c r="A50" s="25">
        <v>22</v>
      </c>
      <c r="B50" s="11" t="s">
        <v>11</v>
      </c>
      <c r="C50" s="15" t="s">
        <v>2470</v>
      </c>
      <c r="D50" s="11" t="s">
        <v>44</v>
      </c>
      <c r="E50" s="11" t="s">
        <v>697</v>
      </c>
      <c r="F50" s="11" t="s">
        <v>694</v>
      </c>
      <c r="G50" s="11" t="s">
        <v>106</v>
      </c>
      <c r="H50" s="11" t="s">
        <v>107</v>
      </c>
      <c r="I50" s="11" t="s">
        <v>107</v>
      </c>
      <c r="J50" s="17" t="s">
        <v>107</v>
      </c>
    </row>
    <row r="51" spans="1:10" s="13" customFormat="1" ht="15" x14ac:dyDescent="0.2">
      <c r="A51" s="25">
        <v>23</v>
      </c>
      <c r="B51" s="11" t="s">
        <v>11</v>
      </c>
      <c r="C51" s="15" t="s">
        <v>2473</v>
      </c>
      <c r="D51" s="11" t="s">
        <v>44</v>
      </c>
      <c r="E51" s="11" t="s">
        <v>698</v>
      </c>
      <c r="F51" s="11" t="s">
        <v>694</v>
      </c>
      <c r="G51" s="11" t="s">
        <v>106</v>
      </c>
      <c r="H51" s="11" t="s">
        <v>107</v>
      </c>
      <c r="I51" s="11" t="s">
        <v>107</v>
      </c>
      <c r="J51" s="17" t="s">
        <v>107</v>
      </c>
    </row>
    <row r="52" spans="1:10" ht="15" x14ac:dyDescent="0.2">
      <c r="A52" s="25">
        <v>24</v>
      </c>
      <c r="B52" s="11" t="s">
        <v>11</v>
      </c>
      <c r="C52" s="15" t="s">
        <v>2474</v>
      </c>
      <c r="D52" s="11" t="s">
        <v>44</v>
      </c>
      <c r="E52" s="11" t="s">
        <v>699</v>
      </c>
      <c r="F52" s="11" t="s">
        <v>632</v>
      </c>
      <c r="G52" s="11" t="s">
        <v>106</v>
      </c>
      <c r="H52" s="11" t="s">
        <v>107</v>
      </c>
      <c r="I52" s="11" t="s">
        <v>107</v>
      </c>
      <c r="J52" s="11" t="s">
        <v>107</v>
      </c>
    </row>
    <row r="53" spans="1:10" ht="15" x14ac:dyDescent="0.2">
      <c r="A53" s="25">
        <v>24</v>
      </c>
      <c r="B53" s="11" t="s">
        <v>11</v>
      </c>
      <c r="C53" s="15" t="s">
        <v>2474</v>
      </c>
      <c r="D53" s="11" t="s">
        <v>44</v>
      </c>
      <c r="E53" s="11" t="s">
        <v>700</v>
      </c>
      <c r="F53" s="11" t="s">
        <v>632</v>
      </c>
      <c r="G53" s="11" t="s">
        <v>106</v>
      </c>
      <c r="H53" s="11" t="s">
        <v>107</v>
      </c>
      <c r="I53" s="11" t="s">
        <v>107</v>
      </c>
      <c r="J53" s="11" t="s">
        <v>107</v>
      </c>
    </row>
    <row r="54" spans="1:10" ht="15" x14ac:dyDescent="0.2">
      <c r="A54" s="25">
        <v>24</v>
      </c>
      <c r="B54" s="11" t="s">
        <v>11</v>
      </c>
      <c r="C54" s="15" t="s">
        <v>2474</v>
      </c>
      <c r="D54" s="11" t="s">
        <v>44</v>
      </c>
      <c r="E54" s="11" t="s">
        <v>701</v>
      </c>
      <c r="F54" s="11" t="s">
        <v>632</v>
      </c>
      <c r="G54" s="11" t="s">
        <v>106</v>
      </c>
      <c r="H54" s="11" t="s">
        <v>107</v>
      </c>
      <c r="I54" s="11" t="s">
        <v>107</v>
      </c>
      <c r="J54" s="11" t="s">
        <v>107</v>
      </c>
    </row>
    <row r="55" spans="1:10" ht="15" x14ac:dyDescent="0.2">
      <c r="A55" s="25">
        <v>24</v>
      </c>
      <c r="B55" s="11" t="s">
        <v>11</v>
      </c>
      <c r="C55" s="15" t="s">
        <v>2474</v>
      </c>
      <c r="D55" s="11" t="s">
        <v>44</v>
      </c>
      <c r="E55" s="11" t="s">
        <v>702</v>
      </c>
      <c r="F55" s="11" t="s">
        <v>649</v>
      </c>
      <c r="G55" s="11" t="s">
        <v>106</v>
      </c>
      <c r="H55" s="11" t="s">
        <v>107</v>
      </c>
      <c r="I55" s="11" t="s">
        <v>107</v>
      </c>
      <c r="J55" s="11" t="s">
        <v>107</v>
      </c>
    </row>
    <row r="56" spans="1:10" ht="15" x14ac:dyDescent="0.2">
      <c r="A56" s="25">
        <v>24</v>
      </c>
      <c r="B56" s="11" t="s">
        <v>11</v>
      </c>
      <c r="C56" s="15" t="s">
        <v>2474</v>
      </c>
      <c r="D56" s="11" t="s">
        <v>44</v>
      </c>
      <c r="E56" s="11" t="s">
        <v>703</v>
      </c>
      <c r="F56" s="11" t="s">
        <v>632</v>
      </c>
      <c r="G56" s="11" t="s">
        <v>106</v>
      </c>
      <c r="H56" s="11" t="s">
        <v>107</v>
      </c>
      <c r="I56" s="11" t="s">
        <v>107</v>
      </c>
      <c r="J56" s="11" t="s">
        <v>107</v>
      </c>
    </row>
    <row r="57" spans="1:10" s="79" customFormat="1" x14ac:dyDescent="0.2">
      <c r="A57" s="77">
        <v>25</v>
      </c>
      <c r="B57" s="78" t="s">
        <v>11</v>
      </c>
      <c r="C57" s="15" t="s">
        <v>2427</v>
      </c>
      <c r="D57" s="78" t="s">
        <v>44</v>
      </c>
      <c r="E57" s="78" t="s">
        <v>704</v>
      </c>
      <c r="F57" s="78" t="s">
        <v>705</v>
      </c>
      <c r="G57" s="78" t="s">
        <v>106</v>
      </c>
      <c r="H57" s="78" t="s">
        <v>107</v>
      </c>
      <c r="I57" s="78" t="s">
        <v>107</v>
      </c>
      <c r="J57" s="78" t="s">
        <v>107</v>
      </c>
    </row>
    <row r="58" spans="1:10" s="79" customFormat="1" x14ac:dyDescent="0.2">
      <c r="A58" s="77">
        <v>25</v>
      </c>
      <c r="B58" s="78" t="s">
        <v>11</v>
      </c>
      <c r="C58" s="15" t="s">
        <v>2568</v>
      </c>
      <c r="D58" s="78" t="s">
        <v>44</v>
      </c>
      <c r="E58" s="78" t="s">
        <v>706</v>
      </c>
      <c r="F58" s="78" t="s">
        <v>705</v>
      </c>
      <c r="G58" s="78" t="s">
        <v>122</v>
      </c>
      <c r="H58" s="78" t="s">
        <v>707</v>
      </c>
      <c r="I58" s="78" t="s">
        <v>107</v>
      </c>
      <c r="J58" s="78" t="s">
        <v>107</v>
      </c>
    </row>
    <row r="59" spans="1:10" s="79" customFormat="1" x14ac:dyDescent="0.2">
      <c r="A59" s="77">
        <v>25</v>
      </c>
      <c r="B59" s="78" t="s">
        <v>11</v>
      </c>
      <c r="C59" s="15" t="s">
        <v>2567</v>
      </c>
      <c r="D59" s="78" t="s">
        <v>44</v>
      </c>
      <c r="E59" s="78" t="s">
        <v>708</v>
      </c>
      <c r="F59" s="78" t="s">
        <v>709</v>
      </c>
      <c r="G59" s="78" t="s">
        <v>122</v>
      </c>
      <c r="H59" s="78" t="s">
        <v>709</v>
      </c>
      <c r="I59" s="78" t="s">
        <v>107</v>
      </c>
      <c r="J59" s="78" t="s">
        <v>107</v>
      </c>
    </row>
    <row r="60" spans="1:10" s="79" customFormat="1" x14ac:dyDescent="0.2">
      <c r="A60" s="77">
        <v>25</v>
      </c>
      <c r="B60" s="78" t="s">
        <v>11</v>
      </c>
      <c r="C60" s="15" t="s">
        <v>2567</v>
      </c>
      <c r="D60" s="78" t="s">
        <v>44</v>
      </c>
      <c r="E60" s="78" t="s">
        <v>710</v>
      </c>
      <c r="F60" s="17" t="s">
        <v>2570</v>
      </c>
      <c r="G60" s="78" t="s">
        <v>122</v>
      </c>
      <c r="H60" s="78" t="s">
        <v>711</v>
      </c>
      <c r="I60" s="78" t="s">
        <v>107</v>
      </c>
      <c r="J60" s="78" t="s">
        <v>107</v>
      </c>
    </row>
    <row r="61" spans="1:10" s="79" customFormat="1" x14ac:dyDescent="0.2">
      <c r="A61" s="77">
        <v>25</v>
      </c>
      <c r="B61" s="78" t="s">
        <v>11</v>
      </c>
      <c r="C61" s="15" t="s">
        <v>2427</v>
      </c>
      <c r="D61" s="78" t="s">
        <v>44</v>
      </c>
      <c r="E61" s="78" t="s">
        <v>712</v>
      </c>
      <c r="F61" s="17" t="s">
        <v>2570</v>
      </c>
      <c r="G61" s="78" t="s">
        <v>106</v>
      </c>
      <c r="H61" s="78" t="s">
        <v>107</v>
      </c>
      <c r="I61" s="78" t="s">
        <v>107</v>
      </c>
      <c r="J61" s="78" t="s">
        <v>107</v>
      </c>
    </row>
    <row r="62" spans="1:10" s="79" customFormat="1" x14ac:dyDescent="0.2">
      <c r="A62" s="77">
        <v>25</v>
      </c>
      <c r="B62" s="78" t="s">
        <v>11</v>
      </c>
      <c r="C62" s="15" t="s">
        <v>2569</v>
      </c>
      <c r="D62" s="78" t="s">
        <v>44</v>
      </c>
      <c r="E62" s="78" t="s">
        <v>713</v>
      </c>
      <c r="F62" s="17" t="s">
        <v>2570</v>
      </c>
      <c r="G62" s="78" t="s">
        <v>122</v>
      </c>
      <c r="H62" s="78" t="s">
        <v>714</v>
      </c>
      <c r="I62" s="78" t="s">
        <v>107</v>
      </c>
      <c r="J62" s="78" t="s">
        <v>107</v>
      </c>
    </row>
    <row r="63" spans="1:10" s="79" customFormat="1" x14ac:dyDescent="0.2">
      <c r="A63" s="77">
        <v>25</v>
      </c>
      <c r="B63" s="78" t="s">
        <v>11</v>
      </c>
      <c r="C63" s="15" t="s">
        <v>2569</v>
      </c>
      <c r="D63" s="78" t="s">
        <v>44</v>
      </c>
      <c r="E63" s="78" t="s">
        <v>715</v>
      </c>
      <c r="F63" s="78" t="s">
        <v>716</v>
      </c>
      <c r="G63" s="78" t="s">
        <v>122</v>
      </c>
      <c r="H63" s="78" t="s">
        <v>717</v>
      </c>
      <c r="I63" s="78" t="s">
        <v>107</v>
      </c>
      <c r="J63" s="78" t="s">
        <v>107</v>
      </c>
    </row>
    <row r="64" spans="1:10" s="13" customFormat="1" x14ac:dyDescent="0.2">
      <c r="A64" s="25">
        <v>26</v>
      </c>
      <c r="B64" s="11" t="s">
        <v>11</v>
      </c>
      <c r="C64" s="15" t="s">
        <v>2428</v>
      </c>
      <c r="D64" s="11" t="s">
        <v>44</v>
      </c>
      <c r="E64" s="11" t="s">
        <v>718</v>
      </c>
      <c r="F64" s="11" t="s">
        <v>719</v>
      </c>
      <c r="G64" s="11" t="s">
        <v>106</v>
      </c>
      <c r="H64" s="11" t="s">
        <v>107</v>
      </c>
      <c r="I64" s="11" t="s">
        <v>107</v>
      </c>
      <c r="J64" s="11" t="s">
        <v>107</v>
      </c>
    </row>
    <row r="65" spans="1:10" s="13" customFormat="1" x14ac:dyDescent="0.2">
      <c r="A65" s="25">
        <v>27</v>
      </c>
      <c r="B65" s="11" t="s">
        <v>0</v>
      </c>
      <c r="C65" s="15" t="s">
        <v>2408</v>
      </c>
      <c r="D65" s="11" t="s">
        <v>44</v>
      </c>
      <c r="E65" s="11" t="s">
        <v>720</v>
      </c>
      <c r="F65" s="11" t="s">
        <v>784</v>
      </c>
      <c r="G65" s="11" t="s">
        <v>106</v>
      </c>
      <c r="H65" s="11" t="s">
        <v>107</v>
      </c>
      <c r="I65" s="11" t="s">
        <v>107</v>
      </c>
      <c r="J65" s="11" t="s">
        <v>107</v>
      </c>
    </row>
    <row r="66" spans="1:10" s="13" customFormat="1" x14ac:dyDescent="0.2">
      <c r="A66" s="25">
        <v>27</v>
      </c>
      <c r="B66" s="11" t="s">
        <v>0</v>
      </c>
      <c r="C66" s="15" t="s">
        <v>2408</v>
      </c>
      <c r="D66" s="11" t="s">
        <v>44</v>
      </c>
      <c r="E66" s="11" t="s">
        <v>721</v>
      </c>
      <c r="F66" s="11" t="s">
        <v>784</v>
      </c>
      <c r="G66" s="11" t="s">
        <v>106</v>
      </c>
      <c r="H66" s="11" t="s">
        <v>107</v>
      </c>
      <c r="I66" s="11" t="s">
        <v>107</v>
      </c>
      <c r="J66" s="11" t="s">
        <v>107</v>
      </c>
    </row>
    <row r="67" spans="1:10" s="13" customFormat="1" x14ac:dyDescent="0.2">
      <c r="A67" s="25">
        <v>28</v>
      </c>
      <c r="B67" s="11" t="s">
        <v>0</v>
      </c>
      <c r="C67" s="15" t="s">
        <v>2415</v>
      </c>
      <c r="D67" s="11" t="s">
        <v>44</v>
      </c>
      <c r="E67" s="11" t="s">
        <v>722</v>
      </c>
      <c r="F67" s="11" t="s">
        <v>723</v>
      </c>
      <c r="G67" s="11" t="s">
        <v>106</v>
      </c>
      <c r="H67" s="11" t="s">
        <v>107</v>
      </c>
      <c r="I67" s="11" t="s">
        <v>107</v>
      </c>
      <c r="J67" s="11" t="s">
        <v>107</v>
      </c>
    </row>
    <row r="68" spans="1:10" x14ac:dyDescent="0.2">
      <c r="A68" s="25">
        <v>29</v>
      </c>
      <c r="B68" s="11" t="s">
        <v>0</v>
      </c>
      <c r="C68" s="15" t="s">
        <v>2416</v>
      </c>
      <c r="D68" s="11" t="s">
        <v>44</v>
      </c>
      <c r="E68" s="11" t="s">
        <v>724</v>
      </c>
      <c r="F68" s="11" t="s">
        <v>723</v>
      </c>
      <c r="G68" s="11" t="s">
        <v>106</v>
      </c>
      <c r="H68" s="11" t="s">
        <v>107</v>
      </c>
      <c r="I68" s="11" t="s">
        <v>107</v>
      </c>
      <c r="J68" s="11" t="s">
        <v>107</v>
      </c>
    </row>
    <row r="69" spans="1:10" x14ac:dyDescent="0.2">
      <c r="A69" s="25">
        <v>29</v>
      </c>
      <c r="B69" s="11" t="s">
        <v>0</v>
      </c>
      <c r="C69" s="15" t="s">
        <v>2416</v>
      </c>
      <c r="D69" s="11" t="s">
        <v>44</v>
      </c>
      <c r="E69" s="11" t="s">
        <v>725</v>
      </c>
      <c r="F69" s="11" t="s">
        <v>723</v>
      </c>
      <c r="G69" s="11" t="s">
        <v>106</v>
      </c>
      <c r="H69" s="11" t="s">
        <v>107</v>
      </c>
      <c r="I69" s="11" t="s">
        <v>107</v>
      </c>
      <c r="J69" s="11" t="s">
        <v>107</v>
      </c>
    </row>
    <row r="70" spans="1:10" x14ac:dyDescent="0.2">
      <c r="A70" s="25">
        <v>29</v>
      </c>
      <c r="B70" s="11" t="s">
        <v>0</v>
      </c>
      <c r="C70" s="15" t="s">
        <v>2416</v>
      </c>
      <c r="D70" s="11" t="s">
        <v>44</v>
      </c>
      <c r="E70" s="11" t="s">
        <v>726</v>
      </c>
      <c r="F70" s="11" t="s">
        <v>723</v>
      </c>
      <c r="G70" s="11" t="s">
        <v>106</v>
      </c>
      <c r="H70" s="11" t="s">
        <v>107</v>
      </c>
      <c r="I70" s="11" t="s">
        <v>107</v>
      </c>
      <c r="J70" s="11" t="s">
        <v>107</v>
      </c>
    </row>
    <row r="71" spans="1:10" x14ac:dyDescent="0.2">
      <c r="A71" s="25">
        <v>30</v>
      </c>
      <c r="B71" s="11" t="s">
        <v>0</v>
      </c>
      <c r="C71" s="15" t="s">
        <v>2409</v>
      </c>
      <c r="D71" s="11" t="s">
        <v>44</v>
      </c>
      <c r="E71" s="11" t="s">
        <v>727</v>
      </c>
      <c r="F71" s="11" t="s">
        <v>785</v>
      </c>
      <c r="G71" s="11" t="s">
        <v>106</v>
      </c>
      <c r="H71" s="11" t="s">
        <v>107</v>
      </c>
      <c r="I71" s="11" t="s">
        <v>107</v>
      </c>
      <c r="J71" s="11" t="s">
        <v>107</v>
      </c>
    </row>
    <row r="72" spans="1:10" x14ac:dyDescent="0.2">
      <c r="A72" s="25">
        <v>30</v>
      </c>
      <c r="B72" s="11" t="s">
        <v>0</v>
      </c>
      <c r="C72" s="15" t="s">
        <v>2409</v>
      </c>
      <c r="D72" s="11" t="s">
        <v>44</v>
      </c>
      <c r="E72" s="11" t="s">
        <v>728</v>
      </c>
      <c r="F72" s="11" t="s">
        <v>785</v>
      </c>
      <c r="G72" s="11" t="s">
        <v>106</v>
      </c>
      <c r="H72" s="11" t="s">
        <v>107</v>
      </c>
      <c r="I72" s="11" t="s">
        <v>107</v>
      </c>
      <c r="J72" s="11" t="s">
        <v>107</v>
      </c>
    </row>
    <row r="73" spans="1:10" s="13" customFormat="1" x14ac:dyDescent="0.2">
      <c r="A73" s="25">
        <v>31</v>
      </c>
      <c r="B73" s="11" t="s">
        <v>0</v>
      </c>
      <c r="C73" s="15" t="s">
        <v>2410</v>
      </c>
      <c r="D73" s="11" t="s">
        <v>44</v>
      </c>
      <c r="E73" s="11" t="s">
        <v>729</v>
      </c>
      <c r="F73" s="11" t="s">
        <v>730</v>
      </c>
      <c r="G73" s="11" t="s">
        <v>106</v>
      </c>
      <c r="H73" s="11" t="s">
        <v>107</v>
      </c>
      <c r="I73" s="11" t="s">
        <v>107</v>
      </c>
      <c r="J73" s="11" t="s">
        <v>107</v>
      </c>
    </row>
    <row r="74" spans="1:10" s="13" customFormat="1" x14ac:dyDescent="0.25">
      <c r="A74" s="25">
        <v>32</v>
      </c>
      <c r="B74" s="11" t="s">
        <v>0</v>
      </c>
      <c r="C74" s="15" t="s">
        <v>2435</v>
      </c>
      <c r="D74" s="11" t="s">
        <v>44</v>
      </c>
      <c r="E74" s="11" t="s">
        <v>731</v>
      </c>
      <c r="F74" s="11" t="s">
        <v>732</v>
      </c>
      <c r="G74" s="11" t="s">
        <v>122</v>
      </c>
      <c r="H74" s="11" t="s">
        <v>733</v>
      </c>
      <c r="I74" s="11"/>
      <c r="J74" s="11"/>
    </row>
    <row r="75" spans="1:10" s="13" customFormat="1" x14ac:dyDescent="0.25">
      <c r="A75" s="25">
        <v>32</v>
      </c>
      <c r="B75" s="11" t="s">
        <v>0</v>
      </c>
      <c r="C75" s="15" t="s">
        <v>2435</v>
      </c>
      <c r="D75" s="11" t="s">
        <v>44</v>
      </c>
      <c r="E75" s="11" t="s">
        <v>734</v>
      </c>
      <c r="F75" s="11" t="s">
        <v>732</v>
      </c>
      <c r="G75" s="11" t="s">
        <v>122</v>
      </c>
      <c r="H75" s="11" t="s">
        <v>735</v>
      </c>
      <c r="I75" s="11"/>
      <c r="J75" s="11"/>
    </row>
    <row r="76" spans="1:10" s="13" customFormat="1" x14ac:dyDescent="0.25">
      <c r="A76" s="25">
        <v>32</v>
      </c>
      <c r="B76" s="11" t="s">
        <v>0</v>
      </c>
      <c r="C76" s="15" t="s">
        <v>2435</v>
      </c>
      <c r="D76" s="11" t="s">
        <v>44</v>
      </c>
      <c r="E76" s="11" t="s">
        <v>736</v>
      </c>
      <c r="F76" s="11" t="s">
        <v>732</v>
      </c>
      <c r="G76" s="11" t="s">
        <v>122</v>
      </c>
      <c r="H76" s="11" t="s">
        <v>737</v>
      </c>
      <c r="I76" s="11" t="s">
        <v>107</v>
      </c>
      <c r="J76" s="11" t="s">
        <v>107</v>
      </c>
    </row>
    <row r="77" spans="1:10" s="13" customFormat="1" x14ac:dyDescent="0.25">
      <c r="A77" s="25">
        <v>33</v>
      </c>
      <c r="B77" s="11" t="s">
        <v>0</v>
      </c>
      <c r="C77" s="15" t="s">
        <v>2542</v>
      </c>
      <c r="D77" s="11" t="s">
        <v>44</v>
      </c>
      <c r="E77" s="11" t="s">
        <v>738</v>
      </c>
      <c r="F77" s="11" t="s">
        <v>739</v>
      </c>
      <c r="G77" s="11" t="s">
        <v>106</v>
      </c>
      <c r="H77" s="11"/>
      <c r="I77" s="11"/>
      <c r="J77" s="11"/>
    </row>
    <row r="78" spans="1:10" s="13" customFormat="1" x14ac:dyDescent="0.25">
      <c r="A78" s="25">
        <v>33</v>
      </c>
      <c r="B78" s="11" t="s">
        <v>0</v>
      </c>
      <c r="C78" s="15" t="s">
        <v>2542</v>
      </c>
      <c r="D78" s="11" t="s">
        <v>44</v>
      </c>
      <c r="E78" s="11" t="s">
        <v>740</v>
      </c>
      <c r="F78" s="11" t="s">
        <v>739</v>
      </c>
      <c r="G78" s="11" t="s">
        <v>122</v>
      </c>
      <c r="H78" s="11" t="s">
        <v>741</v>
      </c>
      <c r="I78" s="11" t="s">
        <v>742</v>
      </c>
      <c r="J78" s="11"/>
    </row>
    <row r="79" spans="1:10" s="13" customFormat="1" x14ac:dyDescent="0.25">
      <c r="A79" s="25">
        <v>33</v>
      </c>
      <c r="B79" s="11" t="s">
        <v>0</v>
      </c>
      <c r="C79" s="15" t="s">
        <v>2542</v>
      </c>
      <c r="D79" s="11" t="s">
        <v>44</v>
      </c>
      <c r="E79" s="11" t="s">
        <v>743</v>
      </c>
      <c r="F79" s="11" t="s">
        <v>739</v>
      </c>
      <c r="G79" s="11" t="s">
        <v>122</v>
      </c>
      <c r="H79" s="11" t="s">
        <v>744</v>
      </c>
      <c r="I79" s="11"/>
      <c r="J79" s="11"/>
    </row>
    <row r="80" spans="1:10" s="13" customFormat="1" x14ac:dyDescent="0.2">
      <c r="A80" s="25">
        <v>34</v>
      </c>
      <c r="B80" s="11" t="s">
        <v>0</v>
      </c>
      <c r="C80" s="15" t="s">
        <v>2543</v>
      </c>
      <c r="D80" s="11" t="s">
        <v>44</v>
      </c>
      <c r="E80" s="11" t="s">
        <v>786</v>
      </c>
      <c r="F80" s="11" t="s">
        <v>739</v>
      </c>
      <c r="G80" s="11" t="s">
        <v>106</v>
      </c>
      <c r="H80" s="11" t="s">
        <v>107</v>
      </c>
      <c r="I80" s="11" t="s">
        <v>107</v>
      </c>
      <c r="J80" s="11" t="s">
        <v>107</v>
      </c>
    </row>
    <row r="81" spans="1:10" s="13" customFormat="1" x14ac:dyDescent="0.2">
      <c r="A81" s="25">
        <v>34</v>
      </c>
      <c r="B81" s="11" t="s">
        <v>0</v>
      </c>
      <c r="C81" s="15" t="s">
        <v>2543</v>
      </c>
      <c r="D81" s="11" t="s">
        <v>44</v>
      </c>
      <c r="E81" s="11" t="s">
        <v>745</v>
      </c>
      <c r="F81" s="11" t="s">
        <v>787</v>
      </c>
      <c r="G81" s="11" t="s">
        <v>106</v>
      </c>
      <c r="H81" s="11" t="s">
        <v>107</v>
      </c>
      <c r="I81" s="11" t="s">
        <v>107</v>
      </c>
      <c r="J81" s="11" t="s">
        <v>107</v>
      </c>
    </row>
    <row r="82" spans="1:10" s="13" customFormat="1" x14ac:dyDescent="0.25">
      <c r="A82" s="25">
        <v>34</v>
      </c>
      <c r="B82" s="11" t="s">
        <v>0</v>
      </c>
      <c r="C82" s="15" t="s">
        <v>2543</v>
      </c>
      <c r="D82" s="11" t="s">
        <v>44</v>
      </c>
      <c r="E82" s="11" t="s">
        <v>746</v>
      </c>
      <c r="F82" s="11" t="s">
        <v>747</v>
      </c>
      <c r="G82" s="11" t="s">
        <v>106</v>
      </c>
      <c r="H82" s="11" t="s">
        <v>107</v>
      </c>
      <c r="I82" s="11" t="s">
        <v>107</v>
      </c>
      <c r="J82" s="11" t="s">
        <v>107</v>
      </c>
    </row>
    <row r="83" spans="1:10" s="13" customFormat="1" x14ac:dyDescent="0.2">
      <c r="A83" s="25">
        <v>34</v>
      </c>
      <c r="B83" s="11" t="s">
        <v>0</v>
      </c>
      <c r="C83" s="15" t="s">
        <v>2543</v>
      </c>
      <c r="D83" s="11" t="s">
        <v>44</v>
      </c>
      <c r="E83" s="11" t="s">
        <v>748</v>
      </c>
      <c r="F83" s="11" t="s">
        <v>788</v>
      </c>
      <c r="G83" s="11" t="s">
        <v>106</v>
      </c>
      <c r="H83" s="11" t="s">
        <v>107</v>
      </c>
      <c r="I83" s="11" t="s">
        <v>107</v>
      </c>
      <c r="J83" s="11" t="s">
        <v>107</v>
      </c>
    </row>
    <row r="84" spans="1:10" s="13" customFormat="1" x14ac:dyDescent="0.2">
      <c r="A84" s="25">
        <v>34</v>
      </c>
      <c r="B84" s="11" t="s">
        <v>0</v>
      </c>
      <c r="C84" s="15" t="s">
        <v>2543</v>
      </c>
      <c r="D84" s="11" t="s">
        <v>44</v>
      </c>
      <c r="E84" s="11" t="s">
        <v>749</v>
      </c>
      <c r="F84" s="11" t="s">
        <v>750</v>
      </c>
      <c r="G84" s="11" t="s">
        <v>106</v>
      </c>
      <c r="H84" s="11" t="s">
        <v>107</v>
      </c>
      <c r="I84" s="11" t="s">
        <v>107</v>
      </c>
      <c r="J84" s="11" t="s">
        <v>107</v>
      </c>
    </row>
    <row r="85" spans="1:10" s="13" customFormat="1" x14ac:dyDescent="0.2">
      <c r="A85" s="25">
        <v>34</v>
      </c>
      <c r="B85" s="11" t="s">
        <v>0</v>
      </c>
      <c r="C85" s="15" t="s">
        <v>2543</v>
      </c>
      <c r="D85" s="11" t="s">
        <v>44</v>
      </c>
      <c r="E85" s="11" t="s">
        <v>751</v>
      </c>
      <c r="F85" s="11" t="s">
        <v>752</v>
      </c>
      <c r="G85" s="11" t="s">
        <v>106</v>
      </c>
      <c r="H85" s="11" t="s">
        <v>107</v>
      </c>
      <c r="I85" s="11" t="s">
        <v>107</v>
      </c>
      <c r="J85" s="11" t="s">
        <v>107</v>
      </c>
    </row>
    <row r="86" spans="1:10" s="13" customFormat="1" x14ac:dyDescent="0.2">
      <c r="A86" s="25">
        <v>35</v>
      </c>
      <c r="B86" s="11" t="s">
        <v>0</v>
      </c>
      <c r="C86" s="15" t="s">
        <v>250</v>
      </c>
      <c r="D86" s="11" t="s">
        <v>44</v>
      </c>
      <c r="E86" s="11" t="s">
        <v>753</v>
      </c>
      <c r="F86" s="11" t="s">
        <v>107</v>
      </c>
      <c r="G86" s="11" t="s">
        <v>106</v>
      </c>
      <c r="H86" s="11" t="s">
        <v>107</v>
      </c>
      <c r="I86" s="11" t="s">
        <v>107</v>
      </c>
      <c r="J86" s="11" t="s">
        <v>107</v>
      </c>
    </row>
    <row r="87" spans="1:10" s="13" customFormat="1" x14ac:dyDescent="0.2">
      <c r="A87" s="25">
        <v>36</v>
      </c>
      <c r="B87" s="11" t="s">
        <v>0</v>
      </c>
      <c r="C87" s="15" t="s">
        <v>251</v>
      </c>
      <c r="D87" s="11" t="s">
        <v>44</v>
      </c>
      <c r="E87" s="11" t="s">
        <v>754</v>
      </c>
      <c r="F87" s="11" t="s">
        <v>755</v>
      </c>
      <c r="G87" s="11" t="s">
        <v>122</v>
      </c>
      <c r="H87" s="11" t="s">
        <v>756</v>
      </c>
      <c r="I87" s="11" t="s">
        <v>107</v>
      </c>
      <c r="J87" s="11" t="s">
        <v>107</v>
      </c>
    </row>
    <row r="88" spans="1:10" s="13" customFormat="1" x14ac:dyDescent="0.2">
      <c r="A88" s="25">
        <v>37</v>
      </c>
      <c r="B88" s="11" t="s">
        <v>0</v>
      </c>
      <c r="C88" s="15" t="s">
        <v>2417</v>
      </c>
      <c r="D88" s="11" t="s">
        <v>44</v>
      </c>
      <c r="E88" s="11" t="s">
        <v>2553</v>
      </c>
      <c r="F88" s="11" t="s">
        <v>757</v>
      </c>
      <c r="G88" s="11" t="s">
        <v>524</v>
      </c>
      <c r="H88" s="11" t="s">
        <v>758</v>
      </c>
      <c r="I88" s="11" t="s">
        <v>107</v>
      </c>
      <c r="J88" s="11" t="s">
        <v>107</v>
      </c>
    </row>
    <row r="89" spans="1:10" s="13" customFormat="1" x14ac:dyDescent="0.25">
      <c r="A89" s="25">
        <v>38</v>
      </c>
      <c r="B89" s="11" t="s">
        <v>0</v>
      </c>
      <c r="C89" s="15" t="s">
        <v>2418</v>
      </c>
      <c r="D89" s="11" t="s">
        <v>44</v>
      </c>
      <c r="E89" s="11" t="s">
        <v>759</v>
      </c>
      <c r="F89" s="11" t="s">
        <v>757</v>
      </c>
      <c r="G89" s="11" t="s">
        <v>106</v>
      </c>
      <c r="H89" s="11" t="s">
        <v>107</v>
      </c>
      <c r="I89" s="11" t="s">
        <v>107</v>
      </c>
      <c r="J89" s="11" t="s">
        <v>107</v>
      </c>
    </row>
    <row r="90" spans="1:10" s="13" customFormat="1" x14ac:dyDescent="0.2">
      <c r="A90" s="25">
        <v>39</v>
      </c>
      <c r="B90" s="11" t="s">
        <v>0</v>
      </c>
      <c r="C90" s="15" t="s">
        <v>2411</v>
      </c>
      <c r="D90" s="11" t="s">
        <v>44</v>
      </c>
      <c r="E90" s="11" t="s">
        <v>760</v>
      </c>
      <c r="F90" s="11" t="s">
        <v>757</v>
      </c>
      <c r="G90" s="11" t="s">
        <v>106</v>
      </c>
      <c r="H90" s="11" t="s">
        <v>107</v>
      </c>
      <c r="I90" s="11" t="s">
        <v>107</v>
      </c>
      <c r="J90" s="11" t="s">
        <v>107</v>
      </c>
    </row>
    <row r="91" spans="1:10" x14ac:dyDescent="0.2">
      <c r="A91" s="25">
        <v>40</v>
      </c>
      <c r="B91" s="11" t="s">
        <v>0</v>
      </c>
      <c r="C91" s="15" t="s">
        <v>2420</v>
      </c>
      <c r="D91" s="11" t="s">
        <v>44</v>
      </c>
      <c r="E91" s="11" t="s">
        <v>761</v>
      </c>
      <c r="F91" s="11" t="s">
        <v>723</v>
      </c>
      <c r="G91" s="11" t="s">
        <v>106</v>
      </c>
      <c r="H91" s="11" t="s">
        <v>107</v>
      </c>
      <c r="I91" s="11" t="s">
        <v>107</v>
      </c>
      <c r="J91" s="11" t="s">
        <v>107</v>
      </c>
    </row>
    <row r="92" spans="1:10" s="13" customFormat="1" x14ac:dyDescent="0.2">
      <c r="A92" s="25">
        <v>41</v>
      </c>
      <c r="B92" s="11" t="s">
        <v>0</v>
      </c>
      <c r="C92" s="15" t="s">
        <v>2421</v>
      </c>
      <c r="D92" s="11" t="s">
        <v>44</v>
      </c>
      <c r="E92" s="11" t="s">
        <v>762</v>
      </c>
      <c r="F92" s="11" t="s">
        <v>723</v>
      </c>
      <c r="G92" s="11" t="s">
        <v>106</v>
      </c>
      <c r="H92" s="11" t="s">
        <v>107</v>
      </c>
      <c r="I92" s="11" t="s">
        <v>107</v>
      </c>
      <c r="J92" s="11" t="s">
        <v>107</v>
      </c>
    </row>
    <row r="93" spans="1:10" s="13" customFormat="1" x14ac:dyDescent="0.2">
      <c r="A93" s="25">
        <v>42</v>
      </c>
      <c r="B93" s="11" t="s">
        <v>0</v>
      </c>
      <c r="C93" s="15" t="s">
        <v>2422</v>
      </c>
      <c r="D93" s="11" t="s">
        <v>44</v>
      </c>
      <c r="E93" s="11" t="s">
        <v>763</v>
      </c>
      <c r="F93" s="11" t="s">
        <v>757</v>
      </c>
      <c r="G93" s="11" t="s">
        <v>106</v>
      </c>
      <c r="H93" s="11" t="s">
        <v>107</v>
      </c>
      <c r="I93" s="11" t="s">
        <v>107</v>
      </c>
      <c r="J93" s="11" t="s">
        <v>107</v>
      </c>
    </row>
    <row r="94" spans="1:10" s="13" customFormat="1" x14ac:dyDescent="0.25">
      <c r="A94" s="25">
        <v>43</v>
      </c>
      <c r="B94" s="11" t="s">
        <v>0</v>
      </c>
      <c r="C94" s="12" t="s">
        <v>2423</v>
      </c>
      <c r="D94" s="11" t="s">
        <v>44</v>
      </c>
      <c r="E94" s="11" t="s">
        <v>764</v>
      </c>
      <c r="F94" s="11" t="s">
        <v>757</v>
      </c>
      <c r="G94" s="11" t="s">
        <v>106</v>
      </c>
      <c r="H94" s="11" t="s">
        <v>107</v>
      </c>
      <c r="I94" s="11" t="s">
        <v>107</v>
      </c>
      <c r="J94" s="11" t="s">
        <v>107</v>
      </c>
    </row>
    <row r="95" spans="1:10" s="13" customFormat="1" x14ac:dyDescent="0.2">
      <c r="A95" s="25">
        <v>44</v>
      </c>
      <c r="B95" s="11" t="s">
        <v>0</v>
      </c>
      <c r="C95" s="15" t="s">
        <v>263</v>
      </c>
      <c r="D95" s="11" t="s">
        <v>44</v>
      </c>
      <c r="E95" s="11" t="s">
        <v>765</v>
      </c>
      <c r="F95" s="11" t="s">
        <v>766</v>
      </c>
      <c r="G95" s="11" t="s">
        <v>106</v>
      </c>
      <c r="H95" s="11" t="s">
        <v>107</v>
      </c>
      <c r="I95" s="11" t="s">
        <v>107</v>
      </c>
      <c r="J95" s="11" t="s">
        <v>107</v>
      </c>
    </row>
    <row r="96" spans="1:10" s="13" customFormat="1" x14ac:dyDescent="0.25">
      <c r="A96" s="25">
        <v>45</v>
      </c>
      <c r="B96" s="11" t="s">
        <v>0</v>
      </c>
      <c r="C96" s="15" t="s">
        <v>266</v>
      </c>
      <c r="D96" s="11" t="s">
        <v>44</v>
      </c>
      <c r="E96" s="11" t="s">
        <v>767</v>
      </c>
      <c r="F96" s="11" t="s">
        <v>766</v>
      </c>
      <c r="G96" s="11" t="s">
        <v>106</v>
      </c>
      <c r="H96" s="11" t="s">
        <v>107</v>
      </c>
      <c r="I96" s="11" t="s">
        <v>107</v>
      </c>
      <c r="J96" s="11" t="s">
        <v>107</v>
      </c>
    </row>
    <row r="97" spans="1:10" s="13" customFormat="1" x14ac:dyDescent="0.25">
      <c r="A97" s="25">
        <v>45</v>
      </c>
      <c r="B97" s="11" t="s">
        <v>0</v>
      </c>
      <c r="C97" s="15" t="s">
        <v>266</v>
      </c>
      <c r="D97" s="11" t="s">
        <v>44</v>
      </c>
      <c r="E97" s="11" t="s">
        <v>768</v>
      </c>
      <c r="F97" s="11" t="s">
        <v>723</v>
      </c>
      <c r="G97" s="11" t="s">
        <v>106</v>
      </c>
      <c r="H97" s="11" t="s">
        <v>107</v>
      </c>
      <c r="I97" s="11" t="s">
        <v>107</v>
      </c>
      <c r="J97" s="11" t="s">
        <v>107</v>
      </c>
    </row>
    <row r="98" spans="1:10" s="13" customFormat="1" x14ac:dyDescent="0.2">
      <c r="A98" s="25">
        <v>46</v>
      </c>
      <c r="B98" s="11" t="s">
        <v>0</v>
      </c>
      <c r="C98" s="15" t="s">
        <v>267</v>
      </c>
      <c r="D98" s="11" t="s">
        <v>44</v>
      </c>
      <c r="E98" s="11" t="s">
        <v>769</v>
      </c>
      <c r="F98" s="11" t="s">
        <v>723</v>
      </c>
      <c r="G98" s="11" t="s">
        <v>106</v>
      </c>
      <c r="H98" s="11" t="s">
        <v>107</v>
      </c>
      <c r="I98" s="11" t="s">
        <v>107</v>
      </c>
      <c r="J98" s="11" t="s">
        <v>107</v>
      </c>
    </row>
    <row r="99" spans="1:10" s="13" customFormat="1" x14ac:dyDescent="0.2">
      <c r="A99" s="25">
        <v>46</v>
      </c>
      <c r="B99" s="11" t="s">
        <v>0</v>
      </c>
      <c r="C99" s="15" t="s">
        <v>2457</v>
      </c>
      <c r="D99" s="11" t="s">
        <v>44</v>
      </c>
      <c r="E99" s="11" t="s">
        <v>770</v>
      </c>
      <c r="F99" s="11" t="s">
        <v>766</v>
      </c>
      <c r="G99" s="11" t="s">
        <v>106</v>
      </c>
      <c r="H99" s="11" t="s">
        <v>107</v>
      </c>
      <c r="I99" s="11" t="s">
        <v>107</v>
      </c>
      <c r="J99" s="11" t="s">
        <v>107</v>
      </c>
    </row>
    <row r="100" spans="1:10" s="13" customFormat="1" x14ac:dyDescent="0.25">
      <c r="A100" s="25">
        <v>47</v>
      </c>
      <c r="B100" s="11" t="s">
        <v>0</v>
      </c>
      <c r="C100" s="15" t="s">
        <v>2425</v>
      </c>
      <c r="D100" s="11" t="s">
        <v>44</v>
      </c>
      <c r="E100" s="11" t="s">
        <v>771</v>
      </c>
      <c r="F100" s="11" t="s">
        <v>766</v>
      </c>
      <c r="G100" s="11" t="s">
        <v>106</v>
      </c>
      <c r="H100" s="11" t="s">
        <v>107</v>
      </c>
      <c r="I100" s="11" t="s">
        <v>107</v>
      </c>
      <c r="J100" s="11" t="s">
        <v>107</v>
      </c>
    </row>
    <row r="101" spans="1:10" x14ac:dyDescent="0.2">
      <c r="A101" s="25">
        <v>48</v>
      </c>
      <c r="B101" s="11" t="s">
        <v>0</v>
      </c>
      <c r="C101" s="15" t="s">
        <v>2462</v>
      </c>
      <c r="D101" s="11" t="s">
        <v>44</v>
      </c>
      <c r="E101" s="11" t="s">
        <v>772</v>
      </c>
      <c r="F101" s="11" t="s">
        <v>723</v>
      </c>
      <c r="G101" s="11" t="s">
        <v>106</v>
      </c>
      <c r="H101" s="11" t="s">
        <v>107</v>
      </c>
      <c r="I101" s="11" t="s">
        <v>107</v>
      </c>
      <c r="J101" s="11" t="s">
        <v>107</v>
      </c>
    </row>
    <row r="102" spans="1:10" s="13" customFormat="1" x14ac:dyDescent="0.2">
      <c r="A102" s="25">
        <v>49</v>
      </c>
      <c r="B102" s="11" t="s">
        <v>0</v>
      </c>
      <c r="C102" s="15" t="s">
        <v>2467</v>
      </c>
      <c r="D102" s="11" t="s">
        <v>44</v>
      </c>
      <c r="E102" s="11" t="s">
        <v>773</v>
      </c>
      <c r="F102" s="11" t="s">
        <v>774</v>
      </c>
      <c r="G102" s="11" t="s">
        <v>106</v>
      </c>
      <c r="H102" s="11" t="s">
        <v>107</v>
      </c>
      <c r="I102" s="11" t="s">
        <v>107</v>
      </c>
      <c r="J102" s="11" t="s">
        <v>107</v>
      </c>
    </row>
    <row r="103" spans="1:10" s="13" customFormat="1" x14ac:dyDescent="0.2">
      <c r="A103" s="25">
        <v>49</v>
      </c>
      <c r="B103" s="11" t="s">
        <v>0</v>
      </c>
      <c r="C103" s="15" t="s">
        <v>2467</v>
      </c>
      <c r="D103" s="11" t="s">
        <v>44</v>
      </c>
      <c r="E103" s="11" t="s">
        <v>775</v>
      </c>
      <c r="F103" s="11"/>
      <c r="G103" s="11" t="s">
        <v>122</v>
      </c>
      <c r="H103" s="11" t="s">
        <v>776</v>
      </c>
      <c r="I103" s="11" t="s">
        <v>107</v>
      </c>
      <c r="J103" s="11" t="s">
        <v>107</v>
      </c>
    </row>
    <row r="104" spans="1:10" s="13" customFormat="1" x14ac:dyDescent="0.2">
      <c r="A104" s="25">
        <v>49</v>
      </c>
      <c r="B104" s="11" t="s">
        <v>0</v>
      </c>
      <c r="C104" s="15" t="s">
        <v>2467</v>
      </c>
      <c r="D104" s="11" t="s">
        <v>44</v>
      </c>
      <c r="E104" s="11" t="s">
        <v>777</v>
      </c>
      <c r="F104" s="11" t="s">
        <v>774</v>
      </c>
      <c r="G104" s="11" t="s">
        <v>106</v>
      </c>
      <c r="H104" s="11" t="s">
        <v>107</v>
      </c>
      <c r="I104" s="11" t="s">
        <v>107</v>
      </c>
      <c r="J104" s="11" t="s">
        <v>107</v>
      </c>
    </row>
    <row r="105" spans="1:10" s="13" customFormat="1" x14ac:dyDescent="0.2">
      <c r="A105" s="25">
        <v>49</v>
      </c>
      <c r="B105" s="11" t="s">
        <v>0</v>
      </c>
      <c r="C105" s="15" t="s">
        <v>2467</v>
      </c>
      <c r="D105" s="11" t="s">
        <v>44</v>
      </c>
      <c r="E105" s="11" t="s">
        <v>628</v>
      </c>
      <c r="F105" s="11" t="s">
        <v>774</v>
      </c>
      <c r="G105" s="11" t="s">
        <v>778</v>
      </c>
      <c r="H105" s="11" t="s">
        <v>107</v>
      </c>
      <c r="I105" s="11" t="s">
        <v>107</v>
      </c>
      <c r="J105" s="11" t="s">
        <v>107</v>
      </c>
    </row>
    <row r="106" spans="1:10" s="13" customFormat="1" x14ac:dyDescent="0.2">
      <c r="A106" s="25">
        <v>49</v>
      </c>
      <c r="B106" s="11" t="s">
        <v>0</v>
      </c>
      <c r="C106" s="15" t="s">
        <v>2467</v>
      </c>
      <c r="D106" s="11" t="s">
        <v>44</v>
      </c>
      <c r="E106" s="11" t="s">
        <v>779</v>
      </c>
      <c r="F106" s="11" t="s">
        <v>774</v>
      </c>
      <c r="G106" s="11" t="s">
        <v>106</v>
      </c>
      <c r="H106" s="11" t="s">
        <v>107</v>
      </c>
      <c r="I106" s="11" t="s">
        <v>107</v>
      </c>
      <c r="J106" s="11" t="s">
        <v>107</v>
      </c>
    </row>
    <row r="107" spans="1:10" s="13" customFormat="1" x14ac:dyDescent="0.2">
      <c r="A107" s="25">
        <v>49</v>
      </c>
      <c r="B107" s="11" t="s">
        <v>0</v>
      </c>
      <c r="C107" s="15" t="s">
        <v>2467</v>
      </c>
      <c r="D107" s="11" t="s">
        <v>44</v>
      </c>
      <c r="E107" s="11" t="s">
        <v>780</v>
      </c>
      <c r="F107" s="11" t="s">
        <v>774</v>
      </c>
      <c r="G107" s="11" t="s">
        <v>106</v>
      </c>
      <c r="H107" s="11" t="s">
        <v>107</v>
      </c>
      <c r="I107" s="11" t="s">
        <v>107</v>
      </c>
      <c r="J107" s="11" t="s">
        <v>107</v>
      </c>
    </row>
    <row r="108" spans="1:10" s="13" customFormat="1" x14ac:dyDescent="0.2">
      <c r="A108" s="25">
        <v>49</v>
      </c>
      <c r="B108" s="11" t="s">
        <v>0</v>
      </c>
      <c r="C108" s="15" t="s">
        <v>2467</v>
      </c>
      <c r="D108" s="11" t="s">
        <v>44</v>
      </c>
      <c r="E108" s="11" t="s">
        <v>781</v>
      </c>
      <c r="F108" s="11" t="s">
        <v>774</v>
      </c>
      <c r="G108" s="11" t="s">
        <v>106</v>
      </c>
      <c r="H108" s="11" t="s">
        <v>107</v>
      </c>
      <c r="I108" s="11" t="s">
        <v>107</v>
      </c>
      <c r="J108" s="11" t="s">
        <v>107</v>
      </c>
    </row>
    <row r="109" spans="1:10" s="13" customFormat="1" x14ac:dyDescent="0.2">
      <c r="A109" s="25">
        <v>49</v>
      </c>
      <c r="B109" s="11" t="s">
        <v>0</v>
      </c>
      <c r="C109" s="15" t="s">
        <v>2467</v>
      </c>
      <c r="D109" s="11" t="s">
        <v>44</v>
      </c>
      <c r="E109" s="11" t="s">
        <v>782</v>
      </c>
      <c r="F109" s="11"/>
      <c r="G109" s="11" t="s">
        <v>122</v>
      </c>
      <c r="H109" s="11" t="s">
        <v>776</v>
      </c>
      <c r="I109" s="11" t="s">
        <v>107</v>
      </c>
      <c r="J109" s="11" t="s">
        <v>107</v>
      </c>
    </row>
  </sheetData>
  <sortState ref="A2:J119">
    <sortCondition ref="A2:A119"/>
    <sortCondition ref="D2:D119"/>
    <sortCondition ref="E2:E119"/>
  </sortState>
  <hyperlinks>
    <hyperlink ref="F59" r:id="rId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topLeftCell="A37" workbookViewId="0">
      <selection activeCell="A2" sqref="A2:XFD57"/>
    </sheetView>
  </sheetViews>
  <sheetFormatPr defaultColWidth="8.85546875" defaultRowHeight="12" x14ac:dyDescent="0.2"/>
  <cols>
    <col min="1" max="1" width="3" style="25" bestFit="1" customWidth="1"/>
    <col min="2" max="2" width="8.85546875" style="11"/>
    <col min="3" max="3" width="34.85546875" style="12" bestFit="1" customWidth="1"/>
    <col min="4" max="4" width="8.85546875" style="11"/>
    <col min="5" max="5" width="35.5703125" style="11" bestFit="1" customWidth="1"/>
    <col min="6" max="6" width="8.85546875" style="11"/>
    <col min="7" max="7" width="10.7109375" style="11" bestFit="1" customWidth="1"/>
    <col min="8" max="16384" width="8.85546875" style="11"/>
  </cols>
  <sheetData>
    <row r="1" spans="1:10" s="23" customFormat="1" ht="48" x14ac:dyDescent="0.3">
      <c r="A1" s="22" t="s">
        <v>19</v>
      </c>
      <c r="B1" s="23" t="s">
        <v>95</v>
      </c>
      <c r="C1" s="23" t="s">
        <v>96</v>
      </c>
      <c r="D1" s="23" t="s">
        <v>97</v>
      </c>
      <c r="E1" s="23" t="s">
        <v>98</v>
      </c>
      <c r="F1" s="23" t="s">
        <v>99</v>
      </c>
      <c r="G1" s="23" t="s">
        <v>100</v>
      </c>
      <c r="H1" s="23" t="s">
        <v>101</v>
      </c>
      <c r="I1" s="23" t="s">
        <v>102</v>
      </c>
      <c r="J1" s="23" t="s">
        <v>103</v>
      </c>
    </row>
    <row r="2" spans="1:10" s="13" customFormat="1" x14ac:dyDescent="0.25">
      <c r="A2" s="24">
        <v>1</v>
      </c>
      <c r="B2" s="14" t="s">
        <v>11</v>
      </c>
      <c r="C2" s="15" t="s">
        <v>2405</v>
      </c>
      <c r="D2" s="16" t="s">
        <v>39</v>
      </c>
      <c r="E2" s="17" t="s">
        <v>789</v>
      </c>
      <c r="F2" s="17" t="s">
        <v>790</v>
      </c>
      <c r="G2" s="17" t="s">
        <v>106</v>
      </c>
      <c r="H2" s="17" t="s">
        <v>107</v>
      </c>
      <c r="I2" s="17" t="s">
        <v>107</v>
      </c>
      <c r="J2" s="17" t="s">
        <v>107</v>
      </c>
    </row>
    <row r="3" spans="1:10" s="13" customFormat="1" ht="15" x14ac:dyDescent="0.2">
      <c r="A3" s="24">
        <v>2</v>
      </c>
      <c r="B3" s="14" t="s">
        <v>11</v>
      </c>
      <c r="C3" s="15" t="s">
        <v>2431</v>
      </c>
      <c r="D3" s="16" t="s">
        <v>39</v>
      </c>
      <c r="E3" s="17" t="s">
        <v>791</v>
      </c>
      <c r="F3" s="17" t="s">
        <v>792</v>
      </c>
      <c r="G3" s="17" t="s">
        <v>106</v>
      </c>
      <c r="H3" s="17" t="s">
        <v>107</v>
      </c>
      <c r="I3" s="17" t="s">
        <v>107</v>
      </c>
      <c r="J3" s="17" t="s">
        <v>107</v>
      </c>
    </row>
    <row r="4" spans="1:10" s="13" customFormat="1" ht="15" x14ac:dyDescent="0.2">
      <c r="A4" s="24">
        <v>3</v>
      </c>
      <c r="B4" s="14" t="s">
        <v>11</v>
      </c>
      <c r="C4" s="15" t="s">
        <v>2434</v>
      </c>
      <c r="D4" s="16" t="s">
        <v>39</v>
      </c>
      <c r="E4" s="17" t="s">
        <v>793</v>
      </c>
      <c r="F4" s="17" t="s">
        <v>790</v>
      </c>
      <c r="G4" s="17" t="s">
        <v>106</v>
      </c>
      <c r="H4" s="17" t="s">
        <v>107</v>
      </c>
      <c r="I4" s="17" t="s">
        <v>107</v>
      </c>
      <c r="J4" s="17" t="s">
        <v>107</v>
      </c>
    </row>
    <row r="5" spans="1:10" s="13" customFormat="1" ht="15" x14ac:dyDescent="0.2">
      <c r="A5" s="24">
        <v>4</v>
      </c>
      <c r="B5" s="14" t="s">
        <v>11</v>
      </c>
      <c r="C5" s="15" t="s">
        <v>2437</v>
      </c>
      <c r="D5" s="16" t="s">
        <v>39</v>
      </c>
      <c r="E5" s="17" t="s">
        <v>794</v>
      </c>
      <c r="F5" s="17" t="s">
        <v>795</v>
      </c>
      <c r="G5" s="17" t="s">
        <v>106</v>
      </c>
      <c r="H5" s="17" t="s">
        <v>107</v>
      </c>
      <c r="I5" s="17" t="s">
        <v>107</v>
      </c>
      <c r="J5" s="17" t="s">
        <v>107</v>
      </c>
    </row>
    <row r="6" spans="1:10" s="13" customFormat="1" x14ac:dyDescent="0.2">
      <c r="A6" s="24">
        <v>5</v>
      </c>
      <c r="B6" s="14" t="s">
        <v>11</v>
      </c>
      <c r="C6" s="15" t="s">
        <v>2395</v>
      </c>
      <c r="D6" s="16" t="s">
        <v>39</v>
      </c>
      <c r="E6" s="17" t="s">
        <v>796</v>
      </c>
      <c r="F6" s="17" t="s">
        <v>797</v>
      </c>
      <c r="G6" s="17" t="s">
        <v>106</v>
      </c>
      <c r="H6" s="17" t="s">
        <v>107</v>
      </c>
      <c r="I6" s="17" t="s">
        <v>107</v>
      </c>
      <c r="J6" s="17" t="s">
        <v>107</v>
      </c>
    </row>
    <row r="7" spans="1:10" x14ac:dyDescent="0.2">
      <c r="A7" s="24">
        <v>6</v>
      </c>
      <c r="B7" s="14" t="s">
        <v>11</v>
      </c>
      <c r="C7" s="15" t="s">
        <v>2419</v>
      </c>
      <c r="D7" s="16" t="s">
        <v>39</v>
      </c>
      <c r="E7" s="17" t="s">
        <v>798</v>
      </c>
      <c r="F7" s="17" t="s">
        <v>799</v>
      </c>
      <c r="G7" s="17" t="s">
        <v>106</v>
      </c>
      <c r="H7" s="17" t="s">
        <v>107</v>
      </c>
      <c r="I7" s="17" t="s">
        <v>107</v>
      </c>
      <c r="J7" s="17" t="s">
        <v>107</v>
      </c>
    </row>
    <row r="8" spans="1:10" s="13" customFormat="1" ht="15" x14ac:dyDescent="0.2">
      <c r="A8" s="24">
        <v>7</v>
      </c>
      <c r="B8" s="14" t="s">
        <v>11</v>
      </c>
      <c r="C8" s="15" t="s">
        <v>2440</v>
      </c>
      <c r="D8" s="16" t="s">
        <v>39</v>
      </c>
      <c r="E8" s="17" t="s">
        <v>800</v>
      </c>
      <c r="F8" s="17" t="s">
        <v>801</v>
      </c>
      <c r="G8" s="17" t="s">
        <v>106</v>
      </c>
      <c r="H8" s="17" t="s">
        <v>107</v>
      </c>
      <c r="I8" s="17" t="s">
        <v>107</v>
      </c>
      <c r="J8" s="17" t="s">
        <v>107</v>
      </c>
    </row>
    <row r="9" spans="1:10" s="13" customFormat="1" ht="15" x14ac:dyDescent="0.2">
      <c r="A9" s="24">
        <v>8</v>
      </c>
      <c r="B9" s="14" t="s">
        <v>11</v>
      </c>
      <c r="C9" s="15" t="s">
        <v>2442</v>
      </c>
      <c r="D9" s="16" t="s">
        <v>39</v>
      </c>
      <c r="E9" s="17" t="s">
        <v>661</v>
      </c>
      <c r="F9" s="17" t="s">
        <v>801</v>
      </c>
      <c r="G9" s="17" t="s">
        <v>122</v>
      </c>
      <c r="H9" s="17" t="s">
        <v>802</v>
      </c>
      <c r="I9" s="17" t="s">
        <v>107</v>
      </c>
      <c r="J9" s="17" t="s">
        <v>803</v>
      </c>
    </row>
    <row r="10" spans="1:10" s="13" customFormat="1" x14ac:dyDescent="0.2">
      <c r="A10" s="24">
        <v>9</v>
      </c>
      <c r="B10" s="14" t="s">
        <v>11</v>
      </c>
      <c r="C10" s="15" t="s">
        <v>2424</v>
      </c>
      <c r="D10" s="16" t="s">
        <v>39</v>
      </c>
      <c r="E10" s="17" t="s">
        <v>804</v>
      </c>
      <c r="F10" s="17" t="s">
        <v>799</v>
      </c>
      <c r="G10" s="17" t="s">
        <v>122</v>
      </c>
      <c r="H10" s="17" t="s">
        <v>107</v>
      </c>
      <c r="I10" s="17" t="s">
        <v>107</v>
      </c>
      <c r="J10" s="17" t="s">
        <v>805</v>
      </c>
    </row>
    <row r="11" spans="1:10" s="13" customFormat="1" ht="15" x14ac:dyDescent="0.2">
      <c r="A11" s="24">
        <v>10</v>
      </c>
      <c r="B11" s="14" t="s">
        <v>11</v>
      </c>
      <c r="C11" s="15" t="s">
        <v>2446</v>
      </c>
      <c r="D11" s="16" t="s">
        <v>39</v>
      </c>
      <c r="E11" s="17" t="s">
        <v>806</v>
      </c>
      <c r="F11" s="17" t="s">
        <v>807</v>
      </c>
      <c r="G11" s="17" t="s">
        <v>122</v>
      </c>
      <c r="H11" s="17" t="s">
        <v>808</v>
      </c>
      <c r="I11" s="17" t="s">
        <v>107</v>
      </c>
      <c r="J11" s="17" t="s">
        <v>809</v>
      </c>
    </row>
    <row r="12" spans="1:10" s="13" customFormat="1" ht="15" x14ac:dyDescent="0.2">
      <c r="A12" s="24">
        <v>10</v>
      </c>
      <c r="B12" s="14" t="s">
        <v>11</v>
      </c>
      <c r="C12" s="15" t="s">
        <v>2445</v>
      </c>
      <c r="D12" s="16" t="s">
        <v>39</v>
      </c>
      <c r="E12" s="17" t="s">
        <v>810</v>
      </c>
      <c r="F12" s="17" t="s">
        <v>807</v>
      </c>
      <c r="G12" s="17" t="s">
        <v>122</v>
      </c>
      <c r="H12" s="17" t="s">
        <v>808</v>
      </c>
      <c r="I12" s="17" t="s">
        <v>107</v>
      </c>
      <c r="J12" s="17" t="s">
        <v>809</v>
      </c>
    </row>
    <row r="13" spans="1:10" x14ac:dyDescent="0.25">
      <c r="A13" s="24">
        <v>11</v>
      </c>
      <c r="B13" s="14" t="s">
        <v>11</v>
      </c>
      <c r="C13" s="15" t="s">
        <v>2406</v>
      </c>
      <c r="D13" s="16" t="s">
        <v>39</v>
      </c>
      <c r="E13" s="17" t="s">
        <v>811</v>
      </c>
      <c r="F13" s="17" t="s">
        <v>812</v>
      </c>
      <c r="G13" s="17" t="s">
        <v>122</v>
      </c>
      <c r="H13" s="17" t="s">
        <v>808</v>
      </c>
      <c r="I13" s="17" t="s">
        <v>107</v>
      </c>
      <c r="J13" s="17" t="s">
        <v>809</v>
      </c>
    </row>
    <row r="14" spans="1:10" x14ac:dyDescent="0.25">
      <c r="A14" s="24">
        <v>11</v>
      </c>
      <c r="B14" s="14" t="s">
        <v>11</v>
      </c>
      <c r="C14" s="15" t="s">
        <v>2447</v>
      </c>
      <c r="D14" s="16" t="s">
        <v>39</v>
      </c>
      <c r="E14" s="17" t="s">
        <v>813</v>
      </c>
      <c r="F14" s="17" t="s">
        <v>812</v>
      </c>
      <c r="G14" s="17" t="s">
        <v>122</v>
      </c>
      <c r="H14" s="17" t="s">
        <v>808</v>
      </c>
      <c r="I14" s="17" t="s">
        <v>107</v>
      </c>
      <c r="J14" s="17" t="s">
        <v>809</v>
      </c>
    </row>
    <row r="15" spans="1:10" ht="15" x14ac:dyDescent="0.2">
      <c r="A15" s="24">
        <v>12</v>
      </c>
      <c r="B15" s="14" t="s">
        <v>11</v>
      </c>
      <c r="C15" s="15" t="s">
        <v>2448</v>
      </c>
      <c r="D15" s="16" t="s">
        <v>39</v>
      </c>
      <c r="E15" s="17" t="s">
        <v>814</v>
      </c>
      <c r="F15" s="17" t="s">
        <v>799</v>
      </c>
      <c r="G15" s="17" t="s">
        <v>778</v>
      </c>
      <c r="H15" s="17" t="s">
        <v>107</v>
      </c>
      <c r="I15" s="17" t="s">
        <v>107</v>
      </c>
      <c r="J15" s="17" t="s">
        <v>815</v>
      </c>
    </row>
    <row r="16" spans="1:10" s="13" customFormat="1" ht="15" x14ac:dyDescent="0.2">
      <c r="A16" s="24">
        <v>13</v>
      </c>
      <c r="B16" s="14" t="s">
        <v>11</v>
      </c>
      <c r="C16" s="15" t="s">
        <v>2450</v>
      </c>
      <c r="D16" s="16" t="s">
        <v>39</v>
      </c>
      <c r="E16" s="17" t="s">
        <v>816</v>
      </c>
      <c r="F16" s="17" t="s">
        <v>799</v>
      </c>
      <c r="G16" s="17" t="s">
        <v>106</v>
      </c>
      <c r="H16" s="17" t="s">
        <v>107</v>
      </c>
      <c r="I16" s="17" t="s">
        <v>107</v>
      </c>
      <c r="J16" s="17" t="s">
        <v>817</v>
      </c>
    </row>
    <row r="17" spans="1:10" s="13" customFormat="1" ht="15" x14ac:dyDescent="0.2">
      <c r="A17" s="24">
        <v>14</v>
      </c>
      <c r="B17" s="14" t="s">
        <v>11</v>
      </c>
      <c r="C17" s="15" t="s">
        <v>2453</v>
      </c>
      <c r="D17" s="16" t="s">
        <v>39</v>
      </c>
      <c r="E17" s="17" t="s">
        <v>818</v>
      </c>
      <c r="F17" s="17" t="s">
        <v>790</v>
      </c>
      <c r="G17" s="17" t="s">
        <v>106</v>
      </c>
      <c r="H17" s="17" t="s">
        <v>107</v>
      </c>
      <c r="I17" s="17" t="s">
        <v>107</v>
      </c>
      <c r="J17" s="17" t="s">
        <v>107</v>
      </c>
    </row>
    <row r="18" spans="1:10" s="13" customFormat="1" ht="15" x14ac:dyDescent="0.2">
      <c r="A18" s="24">
        <v>15</v>
      </c>
      <c r="B18" s="14" t="s">
        <v>11</v>
      </c>
      <c r="C18" s="15" t="s">
        <v>2456</v>
      </c>
      <c r="D18" s="16" t="s">
        <v>39</v>
      </c>
      <c r="E18" s="17" t="s">
        <v>819</v>
      </c>
      <c r="F18" s="17" t="s">
        <v>799</v>
      </c>
      <c r="G18" s="17" t="s">
        <v>122</v>
      </c>
      <c r="H18" s="17" t="s">
        <v>107</v>
      </c>
      <c r="I18" s="17" t="s">
        <v>107</v>
      </c>
      <c r="J18" s="17" t="s">
        <v>815</v>
      </c>
    </row>
    <row r="19" spans="1:10" s="13" customFormat="1" ht="15" x14ac:dyDescent="0.2">
      <c r="A19" s="24">
        <v>16</v>
      </c>
      <c r="B19" s="14" t="s">
        <v>11</v>
      </c>
      <c r="C19" s="15" t="s">
        <v>2460</v>
      </c>
      <c r="D19" s="16" t="s">
        <v>39</v>
      </c>
      <c r="E19" s="17" t="s">
        <v>820</v>
      </c>
      <c r="F19" s="17" t="s">
        <v>821</v>
      </c>
      <c r="G19" s="17" t="s">
        <v>106</v>
      </c>
      <c r="H19" s="17" t="s">
        <v>107</v>
      </c>
      <c r="I19" s="17" t="s">
        <v>107</v>
      </c>
      <c r="J19" s="17" t="s">
        <v>107</v>
      </c>
    </row>
    <row r="20" spans="1:10" s="13" customFormat="1" ht="15" x14ac:dyDescent="0.2">
      <c r="A20" s="24">
        <v>17</v>
      </c>
      <c r="B20" s="14" t="s">
        <v>11</v>
      </c>
      <c r="C20" s="15" t="s">
        <v>2464</v>
      </c>
      <c r="D20" s="16" t="s">
        <v>39</v>
      </c>
      <c r="E20" s="17" t="s">
        <v>822</v>
      </c>
      <c r="F20" s="17" t="s">
        <v>799</v>
      </c>
      <c r="G20" s="17" t="s">
        <v>122</v>
      </c>
      <c r="H20" s="17" t="s">
        <v>107</v>
      </c>
      <c r="I20" s="17" t="s">
        <v>107</v>
      </c>
      <c r="J20" s="17" t="s">
        <v>107</v>
      </c>
    </row>
    <row r="21" spans="1:10" s="13" customFormat="1" x14ac:dyDescent="0.2">
      <c r="A21" s="24">
        <v>18</v>
      </c>
      <c r="B21" s="14" t="s">
        <v>11</v>
      </c>
      <c r="C21" s="15" t="s">
        <v>2429</v>
      </c>
      <c r="D21" s="16" t="s">
        <v>39</v>
      </c>
      <c r="E21" s="17" t="s">
        <v>823</v>
      </c>
      <c r="F21" s="17" t="s">
        <v>799</v>
      </c>
      <c r="G21" s="17" t="s">
        <v>122</v>
      </c>
      <c r="H21" s="17" t="s">
        <v>824</v>
      </c>
      <c r="I21" s="17" t="s">
        <v>107</v>
      </c>
      <c r="J21" s="17" t="s">
        <v>825</v>
      </c>
    </row>
    <row r="22" spans="1:10" ht="15" x14ac:dyDescent="0.2">
      <c r="A22" s="24">
        <v>19</v>
      </c>
      <c r="B22" s="14" t="s">
        <v>11</v>
      </c>
      <c r="C22" s="15" t="s">
        <v>2466</v>
      </c>
      <c r="D22" s="16" t="s">
        <v>39</v>
      </c>
      <c r="E22" s="17" t="s">
        <v>826</v>
      </c>
      <c r="F22" s="17" t="s">
        <v>827</v>
      </c>
      <c r="G22" s="17" t="s">
        <v>122</v>
      </c>
      <c r="H22" s="17"/>
      <c r="I22" s="17" t="s">
        <v>828</v>
      </c>
      <c r="J22" s="17" t="s">
        <v>805</v>
      </c>
    </row>
    <row r="23" spans="1:10" ht="15" x14ac:dyDescent="0.2">
      <c r="A23" s="24">
        <v>19</v>
      </c>
      <c r="B23" s="14" t="s">
        <v>11</v>
      </c>
      <c r="C23" s="15" t="s">
        <v>2466</v>
      </c>
      <c r="D23" s="16" t="s">
        <v>39</v>
      </c>
      <c r="E23" s="17" t="s">
        <v>829</v>
      </c>
      <c r="F23" s="17" t="s">
        <v>827</v>
      </c>
      <c r="G23" s="17" t="s">
        <v>122</v>
      </c>
      <c r="H23" s="17"/>
      <c r="I23" s="17" t="s">
        <v>828</v>
      </c>
      <c r="J23" s="17" t="s">
        <v>805</v>
      </c>
    </row>
    <row r="24" spans="1:10" ht="15" x14ac:dyDescent="0.2">
      <c r="A24" s="24">
        <v>19</v>
      </c>
      <c r="B24" s="14" t="s">
        <v>11</v>
      </c>
      <c r="C24" s="15" t="s">
        <v>2466</v>
      </c>
      <c r="D24" s="16" t="s">
        <v>39</v>
      </c>
      <c r="E24" s="17" t="s">
        <v>830</v>
      </c>
      <c r="F24" s="17" t="s">
        <v>827</v>
      </c>
      <c r="G24" s="17" t="s">
        <v>122</v>
      </c>
      <c r="H24" s="17"/>
      <c r="I24" s="17" t="s">
        <v>828</v>
      </c>
      <c r="J24" s="17" t="s">
        <v>805</v>
      </c>
    </row>
    <row r="25" spans="1:10" s="13" customFormat="1" x14ac:dyDescent="0.2">
      <c r="A25" s="24">
        <v>20</v>
      </c>
      <c r="B25" s="14" t="s">
        <v>11</v>
      </c>
      <c r="C25" s="15" t="s">
        <v>215</v>
      </c>
      <c r="D25" s="16" t="s">
        <v>39</v>
      </c>
      <c r="E25" s="17" t="s">
        <v>831</v>
      </c>
      <c r="F25" s="17" t="s">
        <v>799</v>
      </c>
      <c r="G25" s="17" t="s">
        <v>106</v>
      </c>
      <c r="H25" s="17" t="s">
        <v>107</v>
      </c>
      <c r="I25" s="17" t="s">
        <v>107</v>
      </c>
      <c r="J25" s="17" t="s">
        <v>107</v>
      </c>
    </row>
    <row r="26" spans="1:10" s="13" customFormat="1" x14ac:dyDescent="0.2">
      <c r="A26" s="24">
        <v>21</v>
      </c>
      <c r="B26" s="14" t="s">
        <v>11</v>
      </c>
      <c r="C26" s="15" t="s">
        <v>2426</v>
      </c>
      <c r="D26" s="16" t="s">
        <v>39</v>
      </c>
      <c r="E26" s="17" t="s">
        <v>832</v>
      </c>
      <c r="F26" s="17" t="s">
        <v>833</v>
      </c>
      <c r="G26" s="17" t="s">
        <v>106</v>
      </c>
      <c r="H26" s="17" t="s">
        <v>107</v>
      </c>
      <c r="I26" s="17" t="s">
        <v>107</v>
      </c>
      <c r="J26" s="17" t="s">
        <v>107</v>
      </c>
    </row>
    <row r="27" spans="1:10" s="13" customFormat="1" ht="15" x14ac:dyDescent="0.2">
      <c r="A27" s="24">
        <v>22</v>
      </c>
      <c r="B27" s="14" t="s">
        <v>11</v>
      </c>
      <c r="C27" s="15" t="s">
        <v>2469</v>
      </c>
      <c r="D27" s="16" t="s">
        <v>39</v>
      </c>
      <c r="E27" s="17" t="s">
        <v>834</v>
      </c>
      <c r="F27" s="17" t="s">
        <v>799</v>
      </c>
      <c r="G27" s="17" t="s">
        <v>106</v>
      </c>
      <c r="H27" s="17" t="s">
        <v>107</v>
      </c>
      <c r="I27" s="17" t="s">
        <v>107</v>
      </c>
      <c r="J27" s="17" t="s">
        <v>107</v>
      </c>
    </row>
    <row r="28" spans="1:10" s="13" customFormat="1" ht="15" x14ac:dyDescent="0.2">
      <c r="A28" s="24">
        <v>23</v>
      </c>
      <c r="B28" s="14" t="s">
        <v>11</v>
      </c>
      <c r="C28" s="15" t="s">
        <v>2472</v>
      </c>
      <c r="D28" s="16" t="s">
        <v>39</v>
      </c>
      <c r="E28" s="17" t="s">
        <v>835</v>
      </c>
      <c r="F28" s="17" t="s">
        <v>836</v>
      </c>
      <c r="G28" s="17" t="s">
        <v>122</v>
      </c>
      <c r="H28" s="17" t="s">
        <v>107</v>
      </c>
      <c r="I28" s="17" t="s">
        <v>107</v>
      </c>
      <c r="J28" s="17" t="s">
        <v>837</v>
      </c>
    </row>
    <row r="29" spans="1:10" ht="15" x14ac:dyDescent="0.2">
      <c r="A29" s="24">
        <v>24</v>
      </c>
      <c r="B29" s="14" t="s">
        <v>11</v>
      </c>
      <c r="C29" s="15" t="s">
        <v>2474</v>
      </c>
      <c r="D29" s="16" t="s">
        <v>39</v>
      </c>
      <c r="E29" s="17" t="s">
        <v>838</v>
      </c>
      <c r="F29" s="17" t="s">
        <v>790</v>
      </c>
      <c r="G29" s="17" t="s">
        <v>106</v>
      </c>
      <c r="H29" s="17" t="s">
        <v>107</v>
      </c>
      <c r="I29" s="17" t="s">
        <v>107</v>
      </c>
      <c r="J29" s="17" t="s">
        <v>107</v>
      </c>
    </row>
    <row r="30" spans="1:10" s="13" customFormat="1" x14ac:dyDescent="0.2">
      <c r="A30" s="24">
        <v>25</v>
      </c>
      <c r="B30" s="14" t="s">
        <v>11</v>
      </c>
      <c r="C30" s="15" t="s">
        <v>2567</v>
      </c>
      <c r="D30" s="16" t="s">
        <v>39</v>
      </c>
      <c r="E30" s="17" t="s">
        <v>839</v>
      </c>
      <c r="F30" s="17" t="s">
        <v>2571</v>
      </c>
      <c r="G30" s="17" t="s">
        <v>122</v>
      </c>
      <c r="H30" s="17" t="s">
        <v>840</v>
      </c>
      <c r="I30" s="17" t="s">
        <v>2548</v>
      </c>
      <c r="J30" s="17" t="s">
        <v>805</v>
      </c>
    </row>
    <row r="31" spans="1:10" s="13" customFormat="1" x14ac:dyDescent="0.2">
      <c r="A31" s="24">
        <v>26</v>
      </c>
      <c r="B31" s="14" t="s">
        <v>11</v>
      </c>
      <c r="C31" s="15" t="s">
        <v>2428</v>
      </c>
      <c r="D31" s="16" t="s">
        <v>39</v>
      </c>
      <c r="E31" s="17" t="s">
        <v>842</v>
      </c>
      <c r="F31" s="17" t="s">
        <v>799</v>
      </c>
      <c r="G31" s="17" t="s">
        <v>106</v>
      </c>
      <c r="H31" s="17" t="s">
        <v>107</v>
      </c>
      <c r="I31" s="17" t="s">
        <v>107</v>
      </c>
      <c r="J31" s="17" t="s">
        <v>107</v>
      </c>
    </row>
    <row r="32" spans="1:10" s="13" customFormat="1" x14ac:dyDescent="0.2">
      <c r="A32" s="24">
        <v>26</v>
      </c>
      <c r="B32" s="14" t="s">
        <v>11</v>
      </c>
      <c r="C32" s="15" t="s">
        <v>2428</v>
      </c>
      <c r="D32" s="16" t="s">
        <v>39</v>
      </c>
      <c r="E32" s="17" t="s">
        <v>841</v>
      </c>
      <c r="F32" s="17" t="s">
        <v>799</v>
      </c>
      <c r="G32" s="17" t="s">
        <v>106</v>
      </c>
      <c r="H32" s="17" t="s">
        <v>107</v>
      </c>
      <c r="I32" s="17" t="s">
        <v>107</v>
      </c>
      <c r="J32" s="17" t="s">
        <v>107</v>
      </c>
    </row>
    <row r="33" spans="1:10" s="13" customFormat="1" x14ac:dyDescent="0.2">
      <c r="A33" s="24">
        <v>27</v>
      </c>
      <c r="B33" s="14" t="s">
        <v>0</v>
      </c>
      <c r="C33" s="15" t="s">
        <v>2408</v>
      </c>
      <c r="D33" s="16" t="s">
        <v>39</v>
      </c>
      <c r="E33" s="17" t="s">
        <v>843</v>
      </c>
      <c r="F33" s="17" t="s">
        <v>844</v>
      </c>
      <c r="G33" s="17" t="s">
        <v>106</v>
      </c>
      <c r="H33" s="17" t="s">
        <v>107</v>
      </c>
      <c r="I33" s="17" t="s">
        <v>107</v>
      </c>
      <c r="J33" s="17"/>
    </row>
    <row r="34" spans="1:10" s="13" customFormat="1" x14ac:dyDescent="0.25">
      <c r="A34" s="24">
        <v>28</v>
      </c>
      <c r="B34" s="14" t="s">
        <v>0</v>
      </c>
      <c r="C34" s="15" t="s">
        <v>2415</v>
      </c>
      <c r="D34" s="16" t="s">
        <v>39</v>
      </c>
      <c r="E34" s="17" t="s">
        <v>845</v>
      </c>
      <c r="F34" s="17" t="s">
        <v>846</v>
      </c>
      <c r="G34" s="17" t="s">
        <v>122</v>
      </c>
      <c r="H34" s="17" t="s">
        <v>847</v>
      </c>
      <c r="I34" s="17" t="s">
        <v>107</v>
      </c>
      <c r="J34" s="17"/>
    </row>
    <row r="35" spans="1:10" x14ac:dyDescent="0.2">
      <c r="A35" s="24">
        <v>29</v>
      </c>
      <c r="B35" s="14" t="s">
        <v>0</v>
      </c>
      <c r="C35" s="15" t="s">
        <v>2416</v>
      </c>
      <c r="D35" s="16" t="s">
        <v>39</v>
      </c>
      <c r="E35" s="17" t="s">
        <v>848</v>
      </c>
      <c r="F35" s="17" t="s">
        <v>849</v>
      </c>
      <c r="G35" s="17" t="s">
        <v>106</v>
      </c>
      <c r="H35" s="17" t="s">
        <v>107</v>
      </c>
      <c r="I35" s="17" t="s">
        <v>107</v>
      </c>
      <c r="J35" s="17" t="s">
        <v>107</v>
      </c>
    </row>
    <row r="36" spans="1:10" x14ac:dyDescent="0.2">
      <c r="A36" s="24">
        <v>30</v>
      </c>
      <c r="B36" s="14" t="s">
        <v>0</v>
      </c>
      <c r="C36" s="15" t="s">
        <v>2409</v>
      </c>
      <c r="D36" s="16" t="s">
        <v>39</v>
      </c>
      <c r="E36" s="17" t="s">
        <v>850</v>
      </c>
      <c r="F36" s="17" t="s">
        <v>851</v>
      </c>
      <c r="G36" s="17" t="s">
        <v>106</v>
      </c>
      <c r="H36" s="17" t="s">
        <v>107</v>
      </c>
      <c r="I36" s="17" t="s">
        <v>107</v>
      </c>
      <c r="J36" s="17" t="s">
        <v>107</v>
      </c>
    </row>
    <row r="37" spans="1:10" s="13" customFormat="1" x14ac:dyDescent="0.2">
      <c r="A37" s="24">
        <v>31</v>
      </c>
      <c r="B37" s="14" t="s">
        <v>0</v>
      </c>
      <c r="C37" s="15" t="s">
        <v>241</v>
      </c>
      <c r="D37" s="16" t="s">
        <v>39</v>
      </c>
      <c r="E37" s="17" t="s">
        <v>852</v>
      </c>
      <c r="F37" s="17" t="s">
        <v>853</v>
      </c>
      <c r="G37" s="17" t="s">
        <v>122</v>
      </c>
      <c r="H37" s="17" t="s">
        <v>854</v>
      </c>
      <c r="I37" s="17" t="s">
        <v>107</v>
      </c>
      <c r="J37" s="17" t="s">
        <v>107</v>
      </c>
    </row>
    <row r="38" spans="1:10" s="13" customFormat="1" x14ac:dyDescent="0.2">
      <c r="A38" s="24">
        <v>32</v>
      </c>
      <c r="B38" s="14" t="s">
        <v>0</v>
      </c>
      <c r="C38" s="15" t="s">
        <v>2435</v>
      </c>
      <c r="D38" s="16" t="s">
        <v>39</v>
      </c>
      <c r="E38" s="17" t="s">
        <v>855</v>
      </c>
      <c r="F38" s="17" t="s">
        <v>856</v>
      </c>
      <c r="G38" s="17" t="s">
        <v>106</v>
      </c>
      <c r="H38" s="17" t="s">
        <v>107</v>
      </c>
      <c r="I38" s="17" t="s">
        <v>107</v>
      </c>
      <c r="J38" s="17" t="s">
        <v>857</v>
      </c>
    </row>
    <row r="39" spans="1:10" s="13" customFormat="1" x14ac:dyDescent="0.2">
      <c r="A39" s="24">
        <v>33</v>
      </c>
      <c r="B39" s="14" t="s">
        <v>0</v>
      </c>
      <c r="C39" s="15" t="s">
        <v>2542</v>
      </c>
      <c r="D39" s="16" t="s">
        <v>39</v>
      </c>
      <c r="E39" s="17" t="s">
        <v>858</v>
      </c>
      <c r="F39" s="17" t="s">
        <v>859</v>
      </c>
      <c r="G39" s="17" t="s">
        <v>122</v>
      </c>
      <c r="H39" s="17" t="s">
        <v>860</v>
      </c>
      <c r="I39" s="17" t="s">
        <v>107</v>
      </c>
      <c r="J39" s="17" t="s">
        <v>107</v>
      </c>
    </row>
    <row r="40" spans="1:10" s="13" customFormat="1" x14ac:dyDescent="0.25">
      <c r="A40" s="24">
        <v>34</v>
      </c>
      <c r="B40" s="14" t="s">
        <v>0</v>
      </c>
      <c r="C40" s="15" t="s">
        <v>2543</v>
      </c>
      <c r="D40" s="16" t="s">
        <v>39</v>
      </c>
      <c r="E40" s="17" t="s">
        <v>861</v>
      </c>
      <c r="F40" s="17" t="s">
        <v>862</v>
      </c>
      <c r="G40" s="17" t="s">
        <v>106</v>
      </c>
      <c r="H40" s="17" t="s">
        <v>107</v>
      </c>
      <c r="I40" s="17" t="s">
        <v>107</v>
      </c>
      <c r="J40" s="17" t="s">
        <v>857</v>
      </c>
    </row>
    <row r="41" spans="1:10" s="13" customFormat="1" x14ac:dyDescent="0.2">
      <c r="A41" s="24">
        <v>35</v>
      </c>
      <c r="B41" s="14" t="s">
        <v>0</v>
      </c>
      <c r="C41" s="15" t="s">
        <v>250</v>
      </c>
      <c r="D41" s="16" t="s">
        <v>39</v>
      </c>
      <c r="E41" s="17" t="s">
        <v>863</v>
      </c>
      <c r="F41" s="17" t="s">
        <v>864</v>
      </c>
      <c r="G41" s="17" t="s">
        <v>106</v>
      </c>
      <c r="H41" s="17" t="s">
        <v>107</v>
      </c>
      <c r="I41" s="17" t="s">
        <v>107</v>
      </c>
      <c r="J41" s="17" t="s">
        <v>107</v>
      </c>
    </row>
    <row r="42" spans="1:10" s="13" customFormat="1" x14ac:dyDescent="0.2">
      <c r="A42" s="24">
        <v>36</v>
      </c>
      <c r="B42" s="14" t="s">
        <v>0</v>
      </c>
      <c r="C42" s="15" t="s">
        <v>251</v>
      </c>
      <c r="D42" s="16" t="s">
        <v>39</v>
      </c>
      <c r="E42" s="17" t="s">
        <v>865</v>
      </c>
      <c r="F42" s="17" t="s">
        <v>866</v>
      </c>
      <c r="G42" s="17" t="s">
        <v>106</v>
      </c>
      <c r="H42" s="17" t="s">
        <v>107</v>
      </c>
      <c r="I42" s="17" t="s">
        <v>107</v>
      </c>
      <c r="J42" s="17" t="s">
        <v>857</v>
      </c>
    </row>
    <row r="43" spans="1:10" s="13" customFormat="1" x14ac:dyDescent="0.2">
      <c r="A43" s="24">
        <v>37</v>
      </c>
      <c r="B43" s="14" t="s">
        <v>0</v>
      </c>
      <c r="C43" s="15" t="s">
        <v>2417</v>
      </c>
      <c r="D43" s="16" t="s">
        <v>39</v>
      </c>
      <c r="E43" s="17" t="s">
        <v>867</v>
      </c>
      <c r="F43" s="17" t="s">
        <v>868</v>
      </c>
      <c r="G43" s="17" t="s">
        <v>106</v>
      </c>
      <c r="H43" s="17" t="s">
        <v>107</v>
      </c>
      <c r="I43" s="17" t="s">
        <v>107</v>
      </c>
      <c r="J43" s="17" t="s">
        <v>107</v>
      </c>
    </row>
    <row r="44" spans="1:10" s="13" customFormat="1" x14ac:dyDescent="0.25">
      <c r="A44" s="24">
        <v>38</v>
      </c>
      <c r="B44" s="14" t="s">
        <v>0</v>
      </c>
      <c r="C44" s="15" t="s">
        <v>2418</v>
      </c>
      <c r="D44" s="16" t="s">
        <v>39</v>
      </c>
      <c r="E44" s="17" t="s">
        <v>869</v>
      </c>
      <c r="F44" s="17" t="s">
        <v>870</v>
      </c>
      <c r="G44" s="17" t="s">
        <v>122</v>
      </c>
      <c r="H44" s="17" t="s">
        <v>871</v>
      </c>
      <c r="I44" s="17" t="s">
        <v>107</v>
      </c>
      <c r="J44" s="17" t="s">
        <v>857</v>
      </c>
    </row>
    <row r="45" spans="1:10" s="13" customFormat="1" x14ac:dyDescent="0.25">
      <c r="A45" s="24">
        <v>38</v>
      </c>
      <c r="B45" s="14" t="s">
        <v>0</v>
      </c>
      <c r="C45" s="15" t="s">
        <v>2418</v>
      </c>
      <c r="D45" s="16" t="s">
        <v>39</v>
      </c>
      <c r="E45" s="17" t="s">
        <v>872</v>
      </c>
      <c r="F45" s="17" t="s">
        <v>870</v>
      </c>
      <c r="G45" s="17" t="s">
        <v>122</v>
      </c>
      <c r="H45" s="17" t="s">
        <v>871</v>
      </c>
      <c r="I45" s="17" t="s">
        <v>107</v>
      </c>
      <c r="J45" s="17" t="s">
        <v>857</v>
      </c>
    </row>
    <row r="46" spans="1:10" s="13" customFormat="1" x14ac:dyDescent="0.2">
      <c r="A46" s="24">
        <v>39</v>
      </c>
      <c r="B46" s="14" t="s">
        <v>0</v>
      </c>
      <c r="C46" s="15" t="s">
        <v>2411</v>
      </c>
      <c r="D46" s="16" t="s">
        <v>39</v>
      </c>
      <c r="E46" s="17" t="s">
        <v>873</v>
      </c>
      <c r="F46" s="17" t="s">
        <v>874</v>
      </c>
      <c r="G46" s="17" t="s">
        <v>106</v>
      </c>
      <c r="H46" s="17" t="s">
        <v>107</v>
      </c>
      <c r="I46" s="17" t="s">
        <v>107</v>
      </c>
      <c r="J46" s="17" t="s">
        <v>107</v>
      </c>
    </row>
    <row r="47" spans="1:10" x14ac:dyDescent="0.2">
      <c r="A47" s="24">
        <v>40</v>
      </c>
      <c r="B47" s="14" t="s">
        <v>0</v>
      </c>
      <c r="C47" s="15" t="s">
        <v>2420</v>
      </c>
      <c r="D47" s="16" t="s">
        <v>39</v>
      </c>
      <c r="E47" s="17" t="s">
        <v>875</v>
      </c>
      <c r="F47" s="17" t="s">
        <v>876</v>
      </c>
      <c r="G47" s="17" t="s">
        <v>106</v>
      </c>
      <c r="H47" s="17" t="s">
        <v>107</v>
      </c>
      <c r="I47" s="17" t="s">
        <v>107</v>
      </c>
      <c r="J47" s="17" t="s">
        <v>107</v>
      </c>
    </row>
    <row r="48" spans="1:10" s="13" customFormat="1" x14ac:dyDescent="0.2">
      <c r="A48" s="24">
        <v>41</v>
      </c>
      <c r="B48" s="14" t="s">
        <v>0</v>
      </c>
      <c r="C48" s="15" t="s">
        <v>2421</v>
      </c>
      <c r="D48" s="16" t="s">
        <v>39</v>
      </c>
      <c r="E48" s="17" t="s">
        <v>877</v>
      </c>
      <c r="F48" s="17" t="s">
        <v>878</v>
      </c>
      <c r="G48" s="17" t="s">
        <v>106</v>
      </c>
      <c r="H48" s="17" t="s">
        <v>107</v>
      </c>
      <c r="I48" s="17" t="s">
        <v>107</v>
      </c>
      <c r="J48" s="17" t="s">
        <v>107</v>
      </c>
    </row>
    <row r="49" spans="1:10" s="13" customFormat="1" x14ac:dyDescent="0.2">
      <c r="A49" s="24">
        <v>42</v>
      </c>
      <c r="B49" s="14" t="s">
        <v>0</v>
      </c>
      <c r="C49" s="15" t="s">
        <v>2422</v>
      </c>
      <c r="D49" s="16" t="s">
        <v>39</v>
      </c>
      <c r="E49" s="17" t="s">
        <v>879</v>
      </c>
      <c r="F49" s="17" t="s">
        <v>880</v>
      </c>
      <c r="G49" s="17" t="s">
        <v>122</v>
      </c>
      <c r="H49" s="17" t="s">
        <v>854</v>
      </c>
      <c r="I49" s="17" t="s">
        <v>107</v>
      </c>
      <c r="J49" s="17" t="s">
        <v>107</v>
      </c>
    </row>
    <row r="50" spans="1:10" s="13" customFormat="1" x14ac:dyDescent="0.25">
      <c r="A50" s="24">
        <v>43</v>
      </c>
      <c r="B50" s="14" t="s">
        <v>0</v>
      </c>
      <c r="C50" s="12" t="s">
        <v>2423</v>
      </c>
      <c r="D50" s="16" t="s">
        <v>39</v>
      </c>
      <c r="E50" s="17" t="s">
        <v>881</v>
      </c>
      <c r="F50" s="17" t="s">
        <v>882</v>
      </c>
      <c r="G50" s="17" t="s">
        <v>106</v>
      </c>
      <c r="H50" s="17" t="s">
        <v>107</v>
      </c>
      <c r="I50" s="17" t="s">
        <v>107</v>
      </c>
      <c r="J50" s="17" t="s">
        <v>107</v>
      </c>
    </row>
    <row r="51" spans="1:10" s="13" customFormat="1" x14ac:dyDescent="0.2">
      <c r="A51" s="24">
        <v>44</v>
      </c>
      <c r="B51" s="14" t="s">
        <v>0</v>
      </c>
      <c r="C51" s="15" t="s">
        <v>2443</v>
      </c>
      <c r="D51" s="16" t="s">
        <v>39</v>
      </c>
      <c r="E51" s="17" t="s">
        <v>883</v>
      </c>
      <c r="F51" s="17" t="s">
        <v>884</v>
      </c>
      <c r="G51" s="17" t="s">
        <v>106</v>
      </c>
      <c r="H51" s="17" t="s">
        <v>107</v>
      </c>
      <c r="I51" s="17" t="s">
        <v>107</v>
      </c>
      <c r="J51" s="17" t="s">
        <v>107</v>
      </c>
    </row>
    <row r="52" spans="1:10" s="13" customFormat="1" x14ac:dyDescent="0.25">
      <c r="A52" s="24">
        <v>45</v>
      </c>
      <c r="B52" s="14" t="s">
        <v>0</v>
      </c>
      <c r="C52" s="15" t="s">
        <v>266</v>
      </c>
      <c r="D52" s="16" t="s">
        <v>39</v>
      </c>
      <c r="E52" s="17" t="s">
        <v>885</v>
      </c>
      <c r="F52" s="17" t="s">
        <v>886</v>
      </c>
      <c r="G52" s="17" t="s">
        <v>106</v>
      </c>
      <c r="H52" s="17" t="s">
        <v>107</v>
      </c>
      <c r="I52" s="17" t="s">
        <v>107</v>
      </c>
      <c r="J52" s="17" t="s">
        <v>107</v>
      </c>
    </row>
    <row r="53" spans="1:10" s="13" customFormat="1" x14ac:dyDescent="0.2">
      <c r="A53" s="24">
        <v>46</v>
      </c>
      <c r="B53" s="14" t="s">
        <v>0</v>
      </c>
      <c r="C53" s="15" t="s">
        <v>267</v>
      </c>
      <c r="D53" s="16" t="s">
        <v>39</v>
      </c>
      <c r="E53" s="17" t="s">
        <v>887</v>
      </c>
      <c r="F53" s="17" t="s">
        <v>888</v>
      </c>
      <c r="G53" s="17" t="s">
        <v>106</v>
      </c>
      <c r="H53" s="17" t="s">
        <v>107</v>
      </c>
      <c r="I53" s="17" t="s">
        <v>107</v>
      </c>
      <c r="J53" s="17" t="s">
        <v>107</v>
      </c>
    </row>
    <row r="54" spans="1:10" s="13" customFormat="1" x14ac:dyDescent="0.25">
      <c r="A54" s="24">
        <v>47</v>
      </c>
      <c r="B54" s="14" t="s">
        <v>0</v>
      </c>
      <c r="C54" s="15" t="s">
        <v>2425</v>
      </c>
      <c r="D54" s="16" t="s">
        <v>39</v>
      </c>
      <c r="E54" s="17" t="s">
        <v>889</v>
      </c>
      <c r="F54" s="17" t="s">
        <v>890</v>
      </c>
      <c r="G54" s="17" t="s">
        <v>122</v>
      </c>
      <c r="H54" s="17" t="s">
        <v>891</v>
      </c>
      <c r="I54" s="17" t="s">
        <v>107</v>
      </c>
      <c r="J54" s="17" t="s">
        <v>107</v>
      </c>
    </row>
    <row r="55" spans="1:10" x14ac:dyDescent="0.2">
      <c r="A55" s="24">
        <v>48</v>
      </c>
      <c r="B55" s="14" t="s">
        <v>0</v>
      </c>
      <c r="C55" s="15" t="s">
        <v>2462</v>
      </c>
      <c r="D55" s="16" t="s">
        <v>39</v>
      </c>
      <c r="E55" s="17" t="s">
        <v>894</v>
      </c>
      <c r="F55" s="17" t="s">
        <v>893</v>
      </c>
      <c r="G55" s="17" t="s">
        <v>106</v>
      </c>
      <c r="H55" s="17" t="s">
        <v>107</v>
      </c>
      <c r="I55" s="17" t="s">
        <v>107</v>
      </c>
      <c r="J55" s="17" t="s">
        <v>107</v>
      </c>
    </row>
    <row r="56" spans="1:10" x14ac:dyDescent="0.2">
      <c r="A56" s="24">
        <v>48</v>
      </c>
      <c r="B56" s="14" t="s">
        <v>0</v>
      </c>
      <c r="C56" s="15" t="s">
        <v>2462</v>
      </c>
      <c r="D56" s="16" t="s">
        <v>39</v>
      </c>
      <c r="E56" s="17" t="s">
        <v>892</v>
      </c>
      <c r="F56" s="17" t="s">
        <v>893</v>
      </c>
      <c r="G56" s="17" t="s">
        <v>106</v>
      </c>
      <c r="H56" s="17" t="s">
        <v>107</v>
      </c>
      <c r="I56" s="17" t="s">
        <v>107</v>
      </c>
      <c r="J56" s="17" t="s">
        <v>107</v>
      </c>
    </row>
    <row r="57" spans="1:10" s="13" customFormat="1" x14ac:dyDescent="0.2">
      <c r="A57" s="24">
        <v>49</v>
      </c>
      <c r="B57" s="14" t="s">
        <v>0</v>
      </c>
      <c r="C57" s="15" t="s">
        <v>2467</v>
      </c>
      <c r="D57" s="16" t="s">
        <v>39</v>
      </c>
      <c r="E57" s="17" t="s">
        <v>895</v>
      </c>
      <c r="F57" s="17" t="s">
        <v>896</v>
      </c>
      <c r="G57" s="17" t="s">
        <v>106</v>
      </c>
      <c r="H57" s="17" t="s">
        <v>107</v>
      </c>
      <c r="I57" s="17" t="s">
        <v>107</v>
      </c>
      <c r="J57" s="17" t="s">
        <v>107</v>
      </c>
    </row>
  </sheetData>
  <hyperlinks>
    <hyperlink ref="F33" r:id="rId1"/>
    <hyperlink ref="F34" r:id="rId2"/>
    <hyperlink ref="F38" r:id="rId3"/>
    <hyperlink ref="F39" r:id="rId4"/>
    <hyperlink ref="F40" r:id="rId5"/>
    <hyperlink ref="F45" r:id="rId6"/>
    <hyperlink ref="F44" r:id="rId7"/>
    <hyperlink ref="F50" r:id="rId8"/>
    <hyperlink ref="F52" r:id="rId9"/>
    <hyperlink ref="F54" r:id="rId1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topLeftCell="A40" workbookViewId="0">
      <selection activeCell="E70" sqref="E70"/>
    </sheetView>
  </sheetViews>
  <sheetFormatPr defaultColWidth="8.85546875" defaultRowHeight="12" x14ac:dyDescent="0.2"/>
  <cols>
    <col min="1" max="1" width="3" style="25" bestFit="1" customWidth="1"/>
    <col min="2" max="2" width="8.85546875" style="11"/>
    <col min="3" max="3" width="34.85546875" style="12" bestFit="1" customWidth="1"/>
    <col min="4" max="4" width="8.85546875" style="11"/>
    <col min="5" max="5" width="35.5703125" style="11" bestFit="1" customWidth="1"/>
    <col min="6" max="6" width="8.85546875" style="11"/>
    <col min="7" max="7" width="10.7109375" style="11" bestFit="1" customWidth="1"/>
    <col min="8" max="16384" width="8.85546875" style="11"/>
  </cols>
  <sheetData>
    <row r="1" spans="1:10" s="23" customFormat="1" ht="48" x14ac:dyDescent="0.3">
      <c r="A1" s="22" t="s">
        <v>19</v>
      </c>
      <c r="B1" s="23" t="s">
        <v>95</v>
      </c>
      <c r="C1" s="23" t="s">
        <v>96</v>
      </c>
      <c r="D1" s="23" t="s">
        <v>97</v>
      </c>
      <c r="E1" s="23" t="s">
        <v>98</v>
      </c>
      <c r="F1" s="23" t="s">
        <v>99</v>
      </c>
      <c r="G1" s="23" t="s">
        <v>100</v>
      </c>
      <c r="H1" s="23" t="s">
        <v>101</v>
      </c>
      <c r="I1" s="23" t="s">
        <v>102</v>
      </c>
      <c r="J1" s="23" t="s">
        <v>103</v>
      </c>
    </row>
    <row r="2" spans="1:10" s="13" customFormat="1" x14ac:dyDescent="0.2">
      <c r="A2" s="24">
        <v>1</v>
      </c>
      <c r="B2" s="14" t="s">
        <v>11</v>
      </c>
      <c r="C2" s="15" t="s">
        <v>2405</v>
      </c>
      <c r="D2" s="16" t="s">
        <v>89</v>
      </c>
      <c r="E2" s="17" t="s">
        <v>897</v>
      </c>
      <c r="F2" s="17" t="s">
        <v>898</v>
      </c>
      <c r="G2" s="17" t="s">
        <v>106</v>
      </c>
      <c r="H2" s="17"/>
      <c r="I2" s="17"/>
      <c r="J2" s="17"/>
    </row>
    <row r="3" spans="1:10" s="13" customFormat="1" x14ac:dyDescent="0.2">
      <c r="A3" s="24">
        <v>1</v>
      </c>
      <c r="B3" s="14" t="s">
        <v>11</v>
      </c>
      <c r="C3" s="15" t="s">
        <v>2405</v>
      </c>
      <c r="D3" s="16" t="s">
        <v>89</v>
      </c>
      <c r="E3" s="17" t="s">
        <v>899</v>
      </c>
      <c r="F3" s="17" t="s">
        <v>898</v>
      </c>
      <c r="G3" s="17" t="s">
        <v>106</v>
      </c>
      <c r="H3" s="17"/>
      <c r="I3" s="17"/>
      <c r="J3" s="17"/>
    </row>
    <row r="4" spans="1:10" s="13" customFormat="1" ht="15" x14ac:dyDescent="0.2">
      <c r="A4" s="24">
        <v>2</v>
      </c>
      <c r="B4" s="14" t="s">
        <v>11</v>
      </c>
      <c r="C4" s="15" t="s">
        <v>2431</v>
      </c>
      <c r="D4" s="16" t="s">
        <v>89</v>
      </c>
      <c r="E4" s="17" t="s">
        <v>900</v>
      </c>
      <c r="F4" s="17" t="s">
        <v>901</v>
      </c>
      <c r="G4" s="17" t="s">
        <v>106</v>
      </c>
      <c r="H4" s="17"/>
      <c r="I4" s="17"/>
      <c r="J4" s="17"/>
    </row>
    <row r="5" spans="1:10" s="13" customFormat="1" ht="15" x14ac:dyDescent="0.2">
      <c r="A5" s="24">
        <v>3</v>
      </c>
      <c r="B5" s="14" t="s">
        <v>11</v>
      </c>
      <c r="C5" s="15" t="s">
        <v>2433</v>
      </c>
      <c r="D5" s="16" t="s">
        <v>89</v>
      </c>
      <c r="E5" s="17" t="s">
        <v>902</v>
      </c>
      <c r="F5" s="17" t="s">
        <v>903</v>
      </c>
      <c r="G5" s="17" t="s">
        <v>106</v>
      </c>
      <c r="H5" s="17"/>
      <c r="I5" s="17"/>
      <c r="J5" s="17"/>
    </row>
    <row r="6" spans="1:10" s="13" customFormat="1" x14ac:dyDescent="0.2">
      <c r="A6" s="24">
        <v>4</v>
      </c>
      <c r="B6" s="14" t="s">
        <v>11</v>
      </c>
      <c r="C6" s="15" t="s">
        <v>2487</v>
      </c>
      <c r="D6" s="16" t="s">
        <v>89</v>
      </c>
      <c r="E6" s="17" t="s">
        <v>904</v>
      </c>
      <c r="F6" s="17" t="s">
        <v>905</v>
      </c>
      <c r="G6" s="17" t="s">
        <v>106</v>
      </c>
      <c r="H6" s="17"/>
      <c r="I6" s="17"/>
      <c r="J6" s="17"/>
    </row>
    <row r="7" spans="1:10" s="13" customFormat="1" ht="15" x14ac:dyDescent="0.2">
      <c r="A7" s="24">
        <v>4</v>
      </c>
      <c r="B7" s="14" t="s">
        <v>11</v>
      </c>
      <c r="C7" s="15" t="s">
        <v>2437</v>
      </c>
      <c r="D7" s="16" t="s">
        <v>89</v>
      </c>
      <c r="E7" s="17" t="s">
        <v>906</v>
      </c>
      <c r="F7" s="17" t="s">
        <v>2380</v>
      </c>
      <c r="G7" s="17" t="s">
        <v>106</v>
      </c>
      <c r="H7" s="17"/>
      <c r="I7" s="17"/>
      <c r="J7" s="17"/>
    </row>
    <row r="8" spans="1:10" s="13" customFormat="1" x14ac:dyDescent="0.2">
      <c r="A8" s="24">
        <v>5</v>
      </c>
      <c r="B8" s="14" t="s">
        <v>11</v>
      </c>
      <c r="C8" s="15" t="s">
        <v>2395</v>
      </c>
      <c r="D8" s="16" t="s">
        <v>89</v>
      </c>
      <c r="E8" s="17" t="s">
        <v>907</v>
      </c>
      <c r="F8" s="17" t="s">
        <v>905</v>
      </c>
      <c r="G8" s="17" t="s">
        <v>106</v>
      </c>
      <c r="H8" s="17"/>
      <c r="I8" s="17"/>
      <c r="J8" s="17"/>
    </row>
    <row r="9" spans="1:10" x14ac:dyDescent="0.2">
      <c r="A9" s="24">
        <v>6</v>
      </c>
      <c r="B9" s="14" t="s">
        <v>11</v>
      </c>
      <c r="C9" s="15" t="s">
        <v>2419</v>
      </c>
      <c r="D9" s="16" t="s">
        <v>89</v>
      </c>
      <c r="E9" s="17" t="s">
        <v>908</v>
      </c>
      <c r="F9" s="17" t="s">
        <v>909</v>
      </c>
      <c r="G9" s="17" t="s">
        <v>106</v>
      </c>
      <c r="H9" s="17"/>
      <c r="I9" s="17"/>
      <c r="J9" s="17"/>
    </row>
    <row r="10" spans="1:10" s="13" customFormat="1" ht="15" x14ac:dyDescent="0.2">
      <c r="A10" s="24">
        <v>7</v>
      </c>
      <c r="B10" s="14" t="s">
        <v>11</v>
      </c>
      <c r="C10" s="15" t="s">
        <v>2440</v>
      </c>
      <c r="D10" s="16" t="s">
        <v>89</v>
      </c>
      <c r="E10" s="17" t="s">
        <v>910</v>
      </c>
      <c r="F10" s="17" t="s">
        <v>909</v>
      </c>
      <c r="G10" s="17" t="s">
        <v>106</v>
      </c>
      <c r="H10" s="17"/>
      <c r="I10" s="17"/>
      <c r="J10" s="17"/>
    </row>
    <row r="11" spans="1:10" s="13" customFormat="1" ht="15" x14ac:dyDescent="0.2">
      <c r="A11" s="24">
        <v>7</v>
      </c>
      <c r="B11" s="14" t="s">
        <v>11</v>
      </c>
      <c r="C11" s="15" t="s">
        <v>2440</v>
      </c>
      <c r="D11" s="16" t="s">
        <v>89</v>
      </c>
      <c r="E11" s="17" t="s">
        <v>911</v>
      </c>
      <c r="F11" s="17" t="s">
        <v>912</v>
      </c>
      <c r="G11" s="17" t="s">
        <v>106</v>
      </c>
      <c r="H11" s="17"/>
      <c r="I11" s="17"/>
      <c r="J11" s="17"/>
    </row>
    <row r="12" spans="1:10" s="13" customFormat="1" ht="15" x14ac:dyDescent="0.2">
      <c r="A12" s="24">
        <v>7</v>
      </c>
      <c r="B12" s="14" t="s">
        <v>11</v>
      </c>
      <c r="C12" s="15" t="s">
        <v>2440</v>
      </c>
      <c r="D12" s="16" t="s">
        <v>89</v>
      </c>
      <c r="E12" s="17" t="s">
        <v>2381</v>
      </c>
      <c r="F12" s="17" t="s">
        <v>913</v>
      </c>
      <c r="G12" s="17" t="s">
        <v>106</v>
      </c>
      <c r="H12" s="17"/>
      <c r="I12" s="17"/>
      <c r="J12" s="17"/>
    </row>
    <row r="13" spans="1:10" s="13" customFormat="1" ht="15" x14ac:dyDescent="0.2">
      <c r="A13" s="24">
        <v>8</v>
      </c>
      <c r="B13" s="14" t="s">
        <v>11</v>
      </c>
      <c r="C13" s="15" t="s">
        <v>2442</v>
      </c>
      <c r="D13" s="16" t="s">
        <v>89</v>
      </c>
      <c r="E13" s="17" t="s">
        <v>914</v>
      </c>
      <c r="F13" s="17" t="s">
        <v>915</v>
      </c>
      <c r="G13" s="17" t="s">
        <v>106</v>
      </c>
      <c r="H13" s="17"/>
      <c r="I13" s="17"/>
      <c r="J13" s="17"/>
    </row>
    <row r="14" spans="1:10" s="13" customFormat="1" ht="15" x14ac:dyDescent="0.2">
      <c r="A14" s="24">
        <v>8</v>
      </c>
      <c r="B14" s="14" t="s">
        <v>11</v>
      </c>
      <c r="C14" s="15" t="s">
        <v>2442</v>
      </c>
      <c r="D14" s="16" t="s">
        <v>89</v>
      </c>
      <c r="E14" s="17" t="s">
        <v>916</v>
      </c>
      <c r="F14" s="17" t="s">
        <v>913</v>
      </c>
      <c r="G14" s="17" t="s">
        <v>106</v>
      </c>
      <c r="H14" s="17"/>
      <c r="I14" s="17"/>
      <c r="J14" s="17"/>
    </row>
    <row r="15" spans="1:10" s="13" customFormat="1" x14ac:dyDescent="0.2">
      <c r="A15" s="24">
        <v>9</v>
      </c>
      <c r="B15" s="14" t="s">
        <v>11</v>
      </c>
      <c r="C15" s="15" t="s">
        <v>2424</v>
      </c>
      <c r="D15" s="16" t="s">
        <v>89</v>
      </c>
      <c r="E15" s="17" t="s">
        <v>191</v>
      </c>
      <c r="F15" s="17" t="s">
        <v>915</v>
      </c>
      <c r="G15" s="17" t="s">
        <v>106</v>
      </c>
      <c r="H15" s="17"/>
      <c r="I15" s="17"/>
      <c r="J15" s="17"/>
    </row>
    <row r="16" spans="1:10" s="13" customFormat="1" ht="14.45" x14ac:dyDescent="0.25">
      <c r="A16" s="24">
        <v>10</v>
      </c>
      <c r="B16" s="14" t="s">
        <v>11</v>
      </c>
      <c r="C16" s="15" t="s">
        <v>2446</v>
      </c>
      <c r="D16" s="16" t="s">
        <v>89</v>
      </c>
      <c r="E16" s="17" t="s">
        <v>917</v>
      </c>
      <c r="F16" s="17" t="s">
        <v>918</v>
      </c>
      <c r="G16" s="17" t="s">
        <v>122</v>
      </c>
      <c r="H16" s="17" t="s">
        <v>919</v>
      </c>
      <c r="I16" s="17" t="s">
        <v>2382</v>
      </c>
      <c r="J16" s="17"/>
    </row>
    <row r="17" spans="1:10" x14ac:dyDescent="0.25">
      <c r="A17" s="24">
        <v>11</v>
      </c>
      <c r="B17" s="14" t="s">
        <v>11</v>
      </c>
      <c r="C17" s="15" t="s">
        <v>2406</v>
      </c>
      <c r="D17" s="16" t="s">
        <v>89</v>
      </c>
      <c r="E17" s="17" t="s">
        <v>920</v>
      </c>
      <c r="F17" s="17" t="s">
        <v>921</v>
      </c>
      <c r="G17" s="17" t="s">
        <v>106</v>
      </c>
      <c r="H17" s="17"/>
      <c r="I17" s="17"/>
      <c r="J17" s="17"/>
    </row>
    <row r="18" spans="1:10" ht="15" x14ac:dyDescent="0.2">
      <c r="A18" s="24">
        <v>12</v>
      </c>
      <c r="B18" s="14" t="s">
        <v>11</v>
      </c>
      <c r="C18" s="15" t="s">
        <v>2448</v>
      </c>
      <c r="D18" s="16" t="s">
        <v>89</v>
      </c>
      <c r="E18" s="17" t="s">
        <v>922</v>
      </c>
      <c r="F18" s="17" t="s">
        <v>923</v>
      </c>
      <c r="G18" s="17" t="s">
        <v>106</v>
      </c>
      <c r="H18" s="17"/>
      <c r="I18" s="17"/>
      <c r="J18" s="17"/>
    </row>
    <row r="19" spans="1:10" s="13" customFormat="1" ht="15" x14ac:dyDescent="0.2">
      <c r="A19" s="24">
        <v>13</v>
      </c>
      <c r="B19" s="14" t="s">
        <v>11</v>
      </c>
      <c r="C19" s="15" t="s">
        <v>2451</v>
      </c>
      <c r="D19" s="16" t="s">
        <v>89</v>
      </c>
      <c r="E19" s="17" t="s">
        <v>924</v>
      </c>
      <c r="F19" s="17" t="s">
        <v>925</v>
      </c>
      <c r="G19" s="17" t="s">
        <v>106</v>
      </c>
      <c r="H19" s="17"/>
      <c r="I19" s="17"/>
      <c r="J19" s="17"/>
    </row>
    <row r="20" spans="1:10" s="13" customFormat="1" ht="15" x14ac:dyDescent="0.2">
      <c r="A20" s="24">
        <v>14</v>
      </c>
      <c r="B20" s="14" t="s">
        <v>11</v>
      </c>
      <c r="C20" s="15" t="s">
        <v>2454</v>
      </c>
      <c r="D20" s="16" t="s">
        <v>89</v>
      </c>
      <c r="E20" s="17" t="s">
        <v>926</v>
      </c>
      <c r="F20" s="17" t="s">
        <v>927</v>
      </c>
      <c r="G20" s="17" t="s">
        <v>106</v>
      </c>
      <c r="H20" s="17"/>
      <c r="I20" s="17"/>
      <c r="J20" s="17"/>
    </row>
    <row r="21" spans="1:10" s="13" customFormat="1" ht="15" x14ac:dyDescent="0.2">
      <c r="A21" s="24">
        <v>15</v>
      </c>
      <c r="B21" s="14" t="s">
        <v>11</v>
      </c>
      <c r="C21" s="15" t="s">
        <v>2456</v>
      </c>
      <c r="D21" s="16" t="s">
        <v>89</v>
      </c>
      <c r="E21" s="17" t="s">
        <v>928</v>
      </c>
      <c r="F21" s="17" t="s">
        <v>929</v>
      </c>
      <c r="G21" s="17" t="s">
        <v>122</v>
      </c>
      <c r="H21" s="17" t="s">
        <v>930</v>
      </c>
      <c r="I21" s="17"/>
      <c r="J21" s="17"/>
    </row>
    <row r="22" spans="1:10" s="13" customFormat="1" ht="15" x14ac:dyDescent="0.2">
      <c r="A22" s="24">
        <v>16</v>
      </c>
      <c r="B22" s="14" t="s">
        <v>11</v>
      </c>
      <c r="C22" s="14" t="s">
        <v>2461</v>
      </c>
      <c r="D22" s="16" t="s">
        <v>89</v>
      </c>
      <c r="E22" s="17" t="s">
        <v>931</v>
      </c>
      <c r="F22" s="17" t="s">
        <v>932</v>
      </c>
      <c r="G22" s="17" t="s">
        <v>106</v>
      </c>
      <c r="H22" s="17"/>
      <c r="I22" s="17"/>
      <c r="J22" s="17"/>
    </row>
    <row r="23" spans="1:10" s="13" customFormat="1" ht="15" x14ac:dyDescent="0.2">
      <c r="A23" s="24">
        <v>17</v>
      </c>
      <c r="B23" s="14" t="s">
        <v>11</v>
      </c>
      <c r="C23" s="15" t="s">
        <v>2465</v>
      </c>
      <c r="D23" s="16" t="s">
        <v>89</v>
      </c>
      <c r="E23" s="17" t="s">
        <v>933</v>
      </c>
      <c r="F23" s="17" t="s">
        <v>934</v>
      </c>
      <c r="G23" s="17" t="s">
        <v>106</v>
      </c>
      <c r="H23" s="17"/>
      <c r="I23" s="17"/>
      <c r="J23" s="17"/>
    </row>
    <row r="24" spans="1:10" s="13" customFormat="1" x14ac:dyDescent="0.2">
      <c r="A24" s="24">
        <v>18</v>
      </c>
      <c r="B24" s="14" t="s">
        <v>11</v>
      </c>
      <c r="C24" s="15" t="s">
        <v>2429</v>
      </c>
      <c r="D24" s="16" t="s">
        <v>89</v>
      </c>
      <c r="E24" s="17" t="s">
        <v>935</v>
      </c>
      <c r="F24" s="17" t="s">
        <v>936</v>
      </c>
      <c r="G24" s="17" t="s">
        <v>106</v>
      </c>
      <c r="H24" s="17"/>
      <c r="I24" s="17"/>
      <c r="J24" s="17"/>
    </row>
    <row r="25" spans="1:10" s="13" customFormat="1" x14ac:dyDescent="0.2">
      <c r="A25" s="24">
        <v>18</v>
      </c>
      <c r="B25" s="14" t="s">
        <v>11</v>
      </c>
      <c r="C25" s="15" t="s">
        <v>2429</v>
      </c>
      <c r="D25" s="16" t="s">
        <v>89</v>
      </c>
      <c r="E25" s="17" t="s">
        <v>937</v>
      </c>
      <c r="F25" s="17" t="s">
        <v>938</v>
      </c>
      <c r="G25" s="17" t="s">
        <v>106</v>
      </c>
      <c r="H25" s="17"/>
      <c r="I25" s="17"/>
      <c r="J25" s="17"/>
    </row>
    <row r="26" spans="1:10" ht="15" x14ac:dyDescent="0.2">
      <c r="A26" s="24">
        <v>19</v>
      </c>
      <c r="B26" s="14" t="s">
        <v>11</v>
      </c>
      <c r="C26" s="15" t="s">
        <v>2466</v>
      </c>
      <c r="D26" s="16" t="s">
        <v>89</v>
      </c>
      <c r="E26" s="17" t="s">
        <v>939</v>
      </c>
      <c r="F26" s="17" t="s">
        <v>938</v>
      </c>
      <c r="G26" s="17" t="s">
        <v>106</v>
      </c>
      <c r="H26" s="17"/>
      <c r="I26" s="17"/>
      <c r="J26" s="17"/>
    </row>
    <row r="27" spans="1:10" s="13" customFormat="1" x14ac:dyDescent="0.2">
      <c r="A27" s="24">
        <v>20</v>
      </c>
      <c r="B27" s="14" t="s">
        <v>11</v>
      </c>
      <c r="C27" s="15" t="s">
        <v>215</v>
      </c>
      <c r="D27" s="16" t="s">
        <v>89</v>
      </c>
      <c r="E27" s="17" t="s">
        <v>940</v>
      </c>
      <c r="F27" s="17" t="s">
        <v>941</v>
      </c>
      <c r="G27" s="17" t="s">
        <v>106</v>
      </c>
      <c r="H27" s="17"/>
      <c r="I27" s="17"/>
      <c r="J27" s="17"/>
    </row>
    <row r="28" spans="1:10" s="13" customFormat="1" x14ac:dyDescent="0.2">
      <c r="A28" s="24">
        <v>21</v>
      </c>
      <c r="B28" s="14" t="s">
        <v>11</v>
      </c>
      <c r="C28" s="15" t="s">
        <v>2426</v>
      </c>
      <c r="D28" s="16" t="s">
        <v>89</v>
      </c>
      <c r="E28" s="17" t="s">
        <v>942</v>
      </c>
      <c r="F28" s="17" t="s">
        <v>943</v>
      </c>
      <c r="G28" s="17" t="s">
        <v>106</v>
      </c>
      <c r="H28" s="17"/>
      <c r="I28" s="17"/>
      <c r="J28" s="17"/>
    </row>
    <row r="29" spans="1:10" s="13" customFormat="1" ht="15" x14ac:dyDescent="0.2">
      <c r="A29" s="24">
        <v>22</v>
      </c>
      <c r="B29" s="14" t="s">
        <v>11</v>
      </c>
      <c r="C29" s="15" t="s">
        <v>2470</v>
      </c>
      <c r="D29" s="16" t="s">
        <v>89</v>
      </c>
      <c r="E29" s="17" t="s">
        <v>944</v>
      </c>
      <c r="F29" s="17" t="s">
        <v>945</v>
      </c>
      <c r="G29" s="17" t="s">
        <v>106</v>
      </c>
      <c r="H29" s="17"/>
      <c r="I29" s="17"/>
      <c r="J29" s="17"/>
    </row>
    <row r="30" spans="1:10" s="13" customFormat="1" ht="15" x14ac:dyDescent="0.2">
      <c r="A30" s="24">
        <v>23</v>
      </c>
      <c r="B30" s="14" t="s">
        <v>11</v>
      </c>
      <c r="C30" s="15" t="s">
        <v>2473</v>
      </c>
      <c r="D30" s="16" t="s">
        <v>89</v>
      </c>
      <c r="E30" s="17" t="s">
        <v>946</v>
      </c>
      <c r="F30" s="17" t="s">
        <v>947</v>
      </c>
      <c r="G30" s="17" t="s">
        <v>106</v>
      </c>
      <c r="H30" s="17"/>
      <c r="I30" s="17"/>
      <c r="J30" s="17"/>
    </row>
    <row r="31" spans="1:10" ht="15" x14ac:dyDescent="0.2">
      <c r="A31" s="24">
        <v>24</v>
      </c>
      <c r="B31" s="14" t="s">
        <v>11</v>
      </c>
      <c r="C31" s="15" t="s">
        <v>2474</v>
      </c>
      <c r="D31" s="16" t="s">
        <v>89</v>
      </c>
      <c r="E31" s="17" t="s">
        <v>948</v>
      </c>
      <c r="F31" s="17" t="s">
        <v>949</v>
      </c>
      <c r="G31" s="17" t="s">
        <v>106</v>
      </c>
      <c r="H31" s="17"/>
      <c r="I31" s="17"/>
      <c r="J31" s="17"/>
    </row>
    <row r="32" spans="1:10" s="13" customFormat="1" x14ac:dyDescent="0.2">
      <c r="A32" s="24">
        <v>25</v>
      </c>
      <c r="B32" s="14" t="s">
        <v>11</v>
      </c>
      <c r="C32" s="15" t="s">
        <v>2427</v>
      </c>
      <c r="D32" s="16" t="s">
        <v>89</v>
      </c>
      <c r="E32" s="17" t="s">
        <v>950</v>
      </c>
      <c r="F32" s="17" t="s">
        <v>951</v>
      </c>
      <c r="G32" s="17" t="s">
        <v>106</v>
      </c>
      <c r="H32" s="17"/>
      <c r="I32" s="17"/>
      <c r="J32" s="17"/>
    </row>
    <row r="33" spans="1:10" s="13" customFormat="1" x14ac:dyDescent="0.2">
      <c r="A33" s="24">
        <v>26</v>
      </c>
      <c r="B33" s="14" t="s">
        <v>11</v>
      </c>
      <c r="C33" s="15" t="s">
        <v>2428</v>
      </c>
      <c r="D33" s="16" t="s">
        <v>89</v>
      </c>
      <c r="E33" s="17" t="s">
        <v>952</v>
      </c>
      <c r="F33" s="17" t="s">
        <v>953</v>
      </c>
      <c r="G33" s="17" t="s">
        <v>106</v>
      </c>
      <c r="H33" s="17"/>
      <c r="I33" s="17"/>
      <c r="J33" s="17"/>
    </row>
    <row r="34" spans="1:10" s="13" customFormat="1" x14ac:dyDescent="0.25">
      <c r="A34" s="24">
        <v>27</v>
      </c>
      <c r="B34" s="14" t="s">
        <v>0</v>
      </c>
      <c r="C34" s="15" t="s">
        <v>2408</v>
      </c>
      <c r="D34" s="16" t="s">
        <v>89</v>
      </c>
      <c r="E34" s="17" t="s">
        <v>954</v>
      </c>
      <c r="F34" s="17" t="s">
        <v>955</v>
      </c>
      <c r="G34" s="17" t="s">
        <v>106</v>
      </c>
      <c r="H34" s="17"/>
      <c r="I34" s="17"/>
      <c r="J34" s="17"/>
    </row>
    <row r="35" spans="1:10" s="13" customFormat="1" x14ac:dyDescent="0.25">
      <c r="A35" s="24">
        <v>28</v>
      </c>
      <c r="B35" s="14" t="s">
        <v>0</v>
      </c>
      <c r="C35" s="15" t="s">
        <v>2415</v>
      </c>
      <c r="D35" s="16" t="s">
        <v>89</v>
      </c>
      <c r="E35" s="17" t="s">
        <v>956</v>
      </c>
      <c r="F35" s="17" t="s">
        <v>957</v>
      </c>
      <c r="G35" s="17" t="s">
        <v>106</v>
      </c>
      <c r="H35" s="17"/>
      <c r="I35" s="17"/>
      <c r="J35" s="17"/>
    </row>
    <row r="36" spans="1:10" x14ac:dyDescent="0.2">
      <c r="A36" s="24">
        <v>29</v>
      </c>
      <c r="B36" s="14" t="s">
        <v>0</v>
      </c>
      <c r="C36" s="15" t="s">
        <v>2416</v>
      </c>
      <c r="D36" s="16" t="s">
        <v>89</v>
      </c>
      <c r="E36" s="17" t="s">
        <v>958</v>
      </c>
      <c r="F36" s="17" t="s">
        <v>959</v>
      </c>
      <c r="G36" s="17" t="s">
        <v>106</v>
      </c>
      <c r="H36" s="17"/>
      <c r="I36" s="17"/>
      <c r="J36" s="17"/>
    </row>
    <row r="37" spans="1:10" x14ac:dyDescent="0.2">
      <c r="A37" s="24">
        <v>30</v>
      </c>
      <c r="B37" s="14" t="s">
        <v>0</v>
      </c>
      <c r="C37" s="15" t="s">
        <v>2409</v>
      </c>
      <c r="D37" s="16" t="s">
        <v>89</v>
      </c>
      <c r="E37" s="17" t="s">
        <v>960</v>
      </c>
      <c r="F37" s="17" t="s">
        <v>961</v>
      </c>
      <c r="G37" s="17" t="s">
        <v>106</v>
      </c>
      <c r="H37" s="17"/>
      <c r="I37" s="17"/>
      <c r="J37" s="17"/>
    </row>
    <row r="38" spans="1:10" s="13" customFormat="1" x14ac:dyDescent="0.2">
      <c r="A38" s="24">
        <v>31</v>
      </c>
      <c r="B38" s="14" t="s">
        <v>0</v>
      </c>
      <c r="C38" s="15" t="s">
        <v>2410</v>
      </c>
      <c r="D38" s="16" t="s">
        <v>89</v>
      </c>
      <c r="E38" s="17" t="s">
        <v>962</v>
      </c>
      <c r="F38" s="17" t="s">
        <v>963</v>
      </c>
      <c r="G38" s="17" t="s">
        <v>106</v>
      </c>
      <c r="H38" s="17"/>
      <c r="I38" s="17"/>
      <c r="J38" s="17"/>
    </row>
    <row r="39" spans="1:10" s="13" customFormat="1" x14ac:dyDescent="0.25">
      <c r="A39" s="24">
        <v>32</v>
      </c>
      <c r="B39" s="14" t="s">
        <v>0</v>
      </c>
      <c r="C39" s="15" t="s">
        <v>2435</v>
      </c>
      <c r="D39" s="16" t="s">
        <v>89</v>
      </c>
      <c r="E39" s="17" t="s">
        <v>964</v>
      </c>
      <c r="F39" s="17" t="s">
        <v>965</v>
      </c>
      <c r="G39" s="17" t="s">
        <v>122</v>
      </c>
      <c r="H39" s="17" t="s">
        <v>966</v>
      </c>
      <c r="I39" s="17"/>
      <c r="J39" s="17"/>
    </row>
    <row r="40" spans="1:10" s="13" customFormat="1" x14ac:dyDescent="0.2">
      <c r="A40" s="24">
        <v>33</v>
      </c>
      <c r="B40" s="14" t="s">
        <v>0</v>
      </c>
      <c r="C40" s="15" t="s">
        <v>2542</v>
      </c>
      <c r="D40" s="16" t="s">
        <v>89</v>
      </c>
      <c r="E40" s="17" t="s">
        <v>967</v>
      </c>
      <c r="F40" s="17" t="s">
        <v>968</v>
      </c>
      <c r="G40" s="17" t="s">
        <v>106</v>
      </c>
      <c r="H40" s="17"/>
      <c r="I40" s="17"/>
      <c r="J40" s="17"/>
    </row>
    <row r="41" spans="1:10" s="13" customFormat="1" x14ac:dyDescent="0.2">
      <c r="A41" s="24">
        <v>34</v>
      </c>
      <c r="B41" s="14" t="s">
        <v>0</v>
      </c>
      <c r="C41" s="15" t="s">
        <v>2543</v>
      </c>
      <c r="D41" s="16" t="s">
        <v>89</v>
      </c>
      <c r="E41" s="17" t="s">
        <v>969</v>
      </c>
      <c r="F41" s="17" t="s">
        <v>970</v>
      </c>
      <c r="G41" s="17" t="s">
        <v>106</v>
      </c>
      <c r="H41" s="17"/>
      <c r="I41" s="17"/>
      <c r="J41" s="17"/>
    </row>
    <row r="42" spans="1:10" s="13" customFormat="1" x14ac:dyDescent="0.2">
      <c r="A42" s="24">
        <v>35</v>
      </c>
      <c r="B42" s="14" t="s">
        <v>0</v>
      </c>
      <c r="C42" s="15" t="s">
        <v>250</v>
      </c>
      <c r="D42" s="16" t="s">
        <v>89</v>
      </c>
      <c r="E42" s="17" t="s">
        <v>971</v>
      </c>
      <c r="F42" s="17" t="s">
        <v>972</v>
      </c>
      <c r="G42" s="17" t="s">
        <v>106</v>
      </c>
      <c r="H42" s="17"/>
      <c r="I42" s="17"/>
      <c r="J42" s="17"/>
    </row>
    <row r="43" spans="1:10" s="13" customFormat="1" x14ac:dyDescent="0.2">
      <c r="A43" s="24">
        <v>36</v>
      </c>
      <c r="B43" s="14" t="s">
        <v>0</v>
      </c>
      <c r="C43" s="15" t="s">
        <v>251</v>
      </c>
      <c r="D43" s="16" t="s">
        <v>89</v>
      </c>
      <c r="E43" s="17" t="s">
        <v>973</v>
      </c>
      <c r="F43" s="17" t="s">
        <v>974</v>
      </c>
      <c r="G43" s="17" t="s">
        <v>106</v>
      </c>
      <c r="H43" s="17"/>
      <c r="I43" s="17"/>
      <c r="J43" s="17"/>
    </row>
    <row r="44" spans="1:10" s="13" customFormat="1" x14ac:dyDescent="0.2">
      <c r="A44" s="24">
        <v>36</v>
      </c>
      <c r="B44" s="14" t="s">
        <v>0</v>
      </c>
      <c r="C44" s="15" t="s">
        <v>251</v>
      </c>
      <c r="D44" s="16" t="s">
        <v>89</v>
      </c>
      <c r="E44" s="17" t="s">
        <v>975</v>
      </c>
      <c r="F44" s="17" t="s">
        <v>976</v>
      </c>
      <c r="G44" s="17" t="s">
        <v>122</v>
      </c>
      <c r="H44" s="17" t="s">
        <v>977</v>
      </c>
      <c r="I44" s="17"/>
      <c r="J44" s="17"/>
    </row>
    <row r="45" spans="1:10" s="13" customFormat="1" x14ac:dyDescent="0.2">
      <c r="A45" s="24">
        <v>37</v>
      </c>
      <c r="B45" s="14" t="s">
        <v>0</v>
      </c>
      <c r="C45" s="15" t="s">
        <v>2417</v>
      </c>
      <c r="D45" s="16" t="s">
        <v>89</v>
      </c>
      <c r="E45" s="17" t="s">
        <v>978</v>
      </c>
      <c r="F45" s="17" t="s">
        <v>976</v>
      </c>
      <c r="G45" s="17" t="s">
        <v>122</v>
      </c>
      <c r="H45" s="17" t="s">
        <v>977</v>
      </c>
      <c r="I45" s="17"/>
      <c r="J45" s="17"/>
    </row>
    <row r="46" spans="1:10" s="13" customFormat="1" x14ac:dyDescent="0.2">
      <c r="A46" s="24">
        <v>38</v>
      </c>
      <c r="B46" s="14" t="s">
        <v>0</v>
      </c>
      <c r="C46" s="15" t="s">
        <v>2418</v>
      </c>
      <c r="D46" s="16" t="s">
        <v>89</v>
      </c>
      <c r="E46" s="17" t="s">
        <v>979</v>
      </c>
      <c r="F46" s="17" t="s">
        <v>980</v>
      </c>
      <c r="G46" s="17" t="s">
        <v>106</v>
      </c>
      <c r="H46" s="17"/>
      <c r="I46" s="17"/>
      <c r="J46" s="17"/>
    </row>
    <row r="47" spans="1:10" s="13" customFormat="1" x14ac:dyDescent="0.2">
      <c r="A47" s="24">
        <v>39</v>
      </c>
      <c r="B47" s="14" t="s">
        <v>0</v>
      </c>
      <c r="C47" s="15" t="s">
        <v>2411</v>
      </c>
      <c r="D47" s="16" t="s">
        <v>89</v>
      </c>
      <c r="E47" s="17" t="s">
        <v>981</v>
      </c>
      <c r="F47" s="17" t="s">
        <v>982</v>
      </c>
      <c r="G47" s="17" t="s">
        <v>106</v>
      </c>
      <c r="H47" s="17"/>
      <c r="I47" s="17"/>
      <c r="J47" s="17"/>
    </row>
    <row r="48" spans="1:10" x14ac:dyDescent="0.2">
      <c r="A48" s="24">
        <v>40</v>
      </c>
      <c r="B48" s="14" t="s">
        <v>0</v>
      </c>
      <c r="C48" s="15" t="s">
        <v>2420</v>
      </c>
      <c r="D48" s="16" t="s">
        <v>89</v>
      </c>
      <c r="E48" s="17" t="s">
        <v>983</v>
      </c>
      <c r="F48" s="17" t="s">
        <v>984</v>
      </c>
      <c r="G48" s="17" t="s">
        <v>106</v>
      </c>
      <c r="H48" s="17"/>
      <c r="I48" s="17"/>
      <c r="J48" s="17"/>
    </row>
    <row r="49" spans="1:10" s="13" customFormat="1" x14ac:dyDescent="0.2">
      <c r="A49" s="24">
        <v>41</v>
      </c>
      <c r="B49" s="14" t="s">
        <v>0</v>
      </c>
      <c r="C49" s="15" t="s">
        <v>2421</v>
      </c>
      <c r="D49" s="16" t="s">
        <v>89</v>
      </c>
      <c r="E49" s="17" t="s">
        <v>985</v>
      </c>
      <c r="F49" s="17" t="s">
        <v>986</v>
      </c>
      <c r="G49" s="17" t="s">
        <v>106</v>
      </c>
      <c r="H49" s="17"/>
      <c r="I49" s="17"/>
      <c r="J49" s="17"/>
    </row>
    <row r="50" spans="1:10" s="13" customFormat="1" x14ac:dyDescent="0.2">
      <c r="A50" s="24">
        <v>42</v>
      </c>
      <c r="B50" s="14" t="s">
        <v>0</v>
      </c>
      <c r="C50" s="15" t="s">
        <v>2422</v>
      </c>
      <c r="D50" s="16" t="s">
        <v>89</v>
      </c>
      <c r="E50" s="17" t="s">
        <v>987</v>
      </c>
      <c r="F50" s="17" t="s">
        <v>988</v>
      </c>
      <c r="G50" s="17" t="s">
        <v>106</v>
      </c>
      <c r="H50" s="17"/>
      <c r="I50" s="17"/>
      <c r="J50" s="17"/>
    </row>
    <row r="51" spans="1:10" s="13" customFormat="1" x14ac:dyDescent="0.2">
      <c r="A51" s="24">
        <v>43</v>
      </c>
      <c r="B51" s="14" t="s">
        <v>0</v>
      </c>
      <c r="C51" s="12" t="s">
        <v>2423</v>
      </c>
      <c r="D51" s="16" t="s">
        <v>89</v>
      </c>
      <c r="E51" s="17" t="s">
        <v>989</v>
      </c>
      <c r="F51" s="17" t="s">
        <v>990</v>
      </c>
      <c r="G51" s="17" t="s">
        <v>106</v>
      </c>
      <c r="H51" s="17"/>
      <c r="I51" s="17"/>
      <c r="J51" s="17"/>
    </row>
    <row r="52" spans="1:10" s="13" customFormat="1" x14ac:dyDescent="0.2">
      <c r="A52" s="24">
        <v>44</v>
      </c>
      <c r="B52" s="14" t="s">
        <v>0</v>
      </c>
      <c r="C52" s="15" t="s">
        <v>263</v>
      </c>
      <c r="D52" s="16" t="s">
        <v>89</v>
      </c>
      <c r="E52" s="17" t="s">
        <v>991</v>
      </c>
      <c r="F52" s="17" t="s">
        <v>992</v>
      </c>
      <c r="G52" s="17" t="s">
        <v>106</v>
      </c>
      <c r="H52" s="17"/>
      <c r="I52" s="17"/>
      <c r="J52" s="17"/>
    </row>
    <row r="53" spans="1:10" s="13" customFormat="1" x14ac:dyDescent="0.2">
      <c r="A53" s="24">
        <v>45</v>
      </c>
      <c r="B53" s="14" t="s">
        <v>0</v>
      </c>
      <c r="C53" s="15" t="s">
        <v>266</v>
      </c>
      <c r="D53" s="16" t="s">
        <v>89</v>
      </c>
      <c r="E53" s="17" t="s">
        <v>993</v>
      </c>
      <c r="F53" s="17" t="s">
        <v>994</v>
      </c>
      <c r="G53" s="17" t="s">
        <v>106</v>
      </c>
      <c r="H53" s="17"/>
      <c r="I53" s="17"/>
      <c r="J53" s="17"/>
    </row>
    <row r="54" spans="1:10" s="13" customFormat="1" x14ac:dyDescent="0.2">
      <c r="A54" s="24">
        <v>46</v>
      </c>
      <c r="B54" s="14" t="s">
        <v>0</v>
      </c>
      <c r="C54" s="15" t="s">
        <v>2457</v>
      </c>
      <c r="D54" s="16" t="s">
        <v>89</v>
      </c>
      <c r="E54" s="17" t="s">
        <v>995</v>
      </c>
      <c r="F54" s="17" t="s">
        <v>996</v>
      </c>
      <c r="G54" s="17" t="s">
        <v>106</v>
      </c>
      <c r="H54" s="17"/>
      <c r="I54" s="17"/>
      <c r="J54" s="17"/>
    </row>
    <row r="55" spans="1:10" s="13" customFormat="1" x14ac:dyDescent="0.25">
      <c r="A55" s="24">
        <v>47</v>
      </c>
      <c r="B55" s="14" t="s">
        <v>0</v>
      </c>
      <c r="C55" s="15" t="s">
        <v>2425</v>
      </c>
      <c r="D55" s="16" t="s">
        <v>89</v>
      </c>
      <c r="E55" s="17" t="s">
        <v>997</v>
      </c>
      <c r="F55" s="17" t="s">
        <v>998</v>
      </c>
      <c r="G55" s="17" t="s">
        <v>106</v>
      </c>
      <c r="H55" s="17"/>
      <c r="I55" s="17"/>
      <c r="J55" s="17"/>
    </row>
    <row r="56" spans="1:10" x14ac:dyDescent="0.2">
      <c r="A56" s="24">
        <v>48</v>
      </c>
      <c r="B56" s="14" t="s">
        <v>0</v>
      </c>
      <c r="C56" s="15" t="s">
        <v>2462</v>
      </c>
      <c r="D56" s="16" t="s">
        <v>89</v>
      </c>
      <c r="E56" s="17" t="s">
        <v>999</v>
      </c>
      <c r="F56" s="17" t="s">
        <v>1000</v>
      </c>
      <c r="G56" s="17" t="s">
        <v>106</v>
      </c>
      <c r="H56" s="17"/>
      <c r="I56" s="17"/>
      <c r="J56" s="17"/>
    </row>
    <row r="57" spans="1:10" s="13" customFormat="1" x14ac:dyDescent="0.2">
      <c r="A57" s="24">
        <v>49</v>
      </c>
      <c r="B57" s="14" t="s">
        <v>0</v>
      </c>
      <c r="C57" s="15" t="s">
        <v>2467</v>
      </c>
      <c r="D57" s="16" t="s">
        <v>89</v>
      </c>
      <c r="E57" s="17" t="s">
        <v>1001</v>
      </c>
      <c r="F57" s="17" t="s">
        <v>1002</v>
      </c>
      <c r="G57" s="17" t="s">
        <v>106</v>
      </c>
      <c r="H57" s="17"/>
      <c r="I57" s="17"/>
      <c r="J57" s="17"/>
    </row>
    <row r="58" spans="1:10" s="13" customFormat="1" x14ac:dyDescent="0.2">
      <c r="A58" s="24">
        <v>49</v>
      </c>
      <c r="B58" s="14" t="s">
        <v>0</v>
      </c>
      <c r="C58" s="15" t="s">
        <v>2467</v>
      </c>
      <c r="D58" s="16" t="s">
        <v>89</v>
      </c>
      <c r="E58" s="17" t="s">
        <v>2383</v>
      </c>
      <c r="F58" s="17" t="s">
        <v>1002</v>
      </c>
      <c r="G58" s="17" t="s">
        <v>106</v>
      </c>
      <c r="H58" s="17"/>
      <c r="I58" s="17"/>
      <c r="J58" s="17"/>
    </row>
  </sheetData>
  <hyperlinks>
    <hyperlink ref="F34" r:id="rId1"/>
    <hyperlink ref="F35" r:id="rId2"/>
    <hyperlink ref="F40" r:id="rId3"/>
    <hyperlink ref="F51" r:id="rId4"/>
    <hyperlink ref="F53" r:id="rId5"/>
    <hyperlink ref="F55" r:id="rId6"/>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
  <sheetViews>
    <sheetView topLeftCell="A76" workbookViewId="0">
      <selection activeCell="A2" sqref="A2:XFD96"/>
    </sheetView>
  </sheetViews>
  <sheetFormatPr defaultColWidth="8.85546875" defaultRowHeight="12" x14ac:dyDescent="0.2"/>
  <cols>
    <col min="1" max="1" width="3" style="25" bestFit="1" customWidth="1"/>
    <col min="2" max="2" width="8.85546875" style="11"/>
    <col min="3" max="3" width="34.85546875" style="26" bestFit="1" customWidth="1"/>
    <col min="4" max="4" width="8.85546875" style="11"/>
    <col min="5" max="5" width="35.5703125" style="11" bestFit="1" customWidth="1"/>
    <col min="6" max="6" width="8.85546875" style="11"/>
    <col min="7" max="7" width="10.7109375" style="11" bestFit="1" customWidth="1"/>
    <col min="8" max="16384" width="8.85546875" style="11"/>
  </cols>
  <sheetData>
    <row r="1" spans="1:10" s="23" customFormat="1" ht="48" x14ac:dyDescent="0.3">
      <c r="A1" s="22" t="s">
        <v>19</v>
      </c>
      <c r="B1" s="23" t="s">
        <v>95</v>
      </c>
      <c r="C1" s="23" t="s">
        <v>96</v>
      </c>
      <c r="D1" s="23" t="s">
        <v>97</v>
      </c>
      <c r="E1" s="23" t="s">
        <v>98</v>
      </c>
      <c r="F1" s="23" t="s">
        <v>99</v>
      </c>
      <c r="G1" s="23" t="s">
        <v>100</v>
      </c>
      <c r="H1" s="23" t="s">
        <v>101</v>
      </c>
      <c r="I1" s="23" t="s">
        <v>102</v>
      </c>
      <c r="J1" s="23" t="s">
        <v>103</v>
      </c>
    </row>
    <row r="2" spans="1:10" s="13" customFormat="1" x14ac:dyDescent="0.2">
      <c r="A2" s="24">
        <v>1</v>
      </c>
      <c r="B2" s="14" t="s">
        <v>11</v>
      </c>
      <c r="C2" s="15" t="s">
        <v>2405</v>
      </c>
      <c r="D2" s="16" t="s">
        <v>47</v>
      </c>
      <c r="E2" s="17" t="s">
        <v>1003</v>
      </c>
      <c r="F2" s="17" t="s">
        <v>1004</v>
      </c>
      <c r="G2" s="17" t="s">
        <v>106</v>
      </c>
      <c r="H2" s="17"/>
      <c r="I2" s="17"/>
      <c r="J2" s="17"/>
    </row>
    <row r="3" spans="1:10" s="13" customFormat="1" ht="15" x14ac:dyDescent="0.2">
      <c r="A3" s="24">
        <v>2</v>
      </c>
      <c r="B3" s="14" t="s">
        <v>11</v>
      </c>
      <c r="C3" s="15" t="s">
        <v>2431</v>
      </c>
      <c r="D3" s="16" t="s">
        <v>47</v>
      </c>
      <c r="E3" s="17" t="s">
        <v>1005</v>
      </c>
      <c r="F3" s="17" t="s">
        <v>1006</v>
      </c>
      <c r="G3" s="17" t="s">
        <v>122</v>
      </c>
      <c r="H3" s="17" t="s">
        <v>1007</v>
      </c>
      <c r="I3" s="17"/>
      <c r="J3" s="17"/>
    </row>
    <row r="4" spans="1:10" s="13" customFormat="1" ht="15" x14ac:dyDescent="0.2">
      <c r="A4" s="24">
        <v>2</v>
      </c>
      <c r="B4" s="14" t="s">
        <v>11</v>
      </c>
      <c r="C4" s="15" t="s">
        <v>2431</v>
      </c>
      <c r="D4" s="16" t="s">
        <v>47</v>
      </c>
      <c r="E4" s="17" t="s">
        <v>1008</v>
      </c>
      <c r="F4" s="17" t="s">
        <v>1009</v>
      </c>
      <c r="G4" s="17" t="s">
        <v>106</v>
      </c>
      <c r="H4" s="17"/>
      <c r="I4" s="17"/>
      <c r="J4" s="17"/>
    </row>
    <row r="5" spans="1:10" s="13" customFormat="1" ht="15" x14ac:dyDescent="0.2">
      <c r="A5" s="24">
        <v>3</v>
      </c>
      <c r="B5" s="14" t="s">
        <v>11</v>
      </c>
      <c r="C5" s="15" t="s">
        <v>2434</v>
      </c>
      <c r="D5" s="16" t="s">
        <v>47</v>
      </c>
      <c r="E5" s="17" t="s">
        <v>1010</v>
      </c>
      <c r="F5" s="17" t="s">
        <v>1011</v>
      </c>
      <c r="G5" s="17" t="s">
        <v>106</v>
      </c>
      <c r="H5" s="17"/>
      <c r="I5" s="17"/>
      <c r="J5" s="17"/>
    </row>
    <row r="6" spans="1:10" s="13" customFormat="1" ht="15" x14ac:dyDescent="0.2">
      <c r="A6" s="24">
        <v>3</v>
      </c>
      <c r="B6" s="14" t="s">
        <v>11</v>
      </c>
      <c r="C6" s="15" t="s">
        <v>2433</v>
      </c>
      <c r="D6" s="16" t="s">
        <v>47</v>
      </c>
      <c r="E6" s="17" t="s">
        <v>1012</v>
      </c>
      <c r="F6" s="17" t="s">
        <v>1013</v>
      </c>
      <c r="G6" s="17" t="s">
        <v>106</v>
      </c>
      <c r="H6" s="17"/>
      <c r="I6" s="17"/>
      <c r="J6" s="17"/>
    </row>
    <row r="7" spans="1:10" s="13" customFormat="1" ht="15" x14ac:dyDescent="0.2">
      <c r="A7" s="24">
        <v>3</v>
      </c>
      <c r="B7" s="14" t="s">
        <v>11</v>
      </c>
      <c r="C7" s="15" t="s">
        <v>2434</v>
      </c>
      <c r="D7" s="16" t="s">
        <v>47</v>
      </c>
      <c r="E7" s="17" t="s">
        <v>1014</v>
      </c>
      <c r="F7" s="17" t="s">
        <v>1011</v>
      </c>
      <c r="G7" s="17" t="s">
        <v>106</v>
      </c>
      <c r="H7" s="17"/>
      <c r="I7" s="17"/>
      <c r="J7" s="17"/>
    </row>
    <row r="8" spans="1:10" s="13" customFormat="1" ht="15" x14ac:dyDescent="0.2">
      <c r="A8" s="24">
        <v>4</v>
      </c>
      <c r="B8" s="14" t="s">
        <v>11</v>
      </c>
      <c r="C8" s="15" t="s">
        <v>2438</v>
      </c>
      <c r="D8" s="16" t="s">
        <v>47</v>
      </c>
      <c r="E8" s="17" t="s">
        <v>1015</v>
      </c>
      <c r="F8" s="17" t="s">
        <v>1016</v>
      </c>
      <c r="G8" s="17" t="s">
        <v>106</v>
      </c>
      <c r="H8" s="17"/>
      <c r="I8" s="17"/>
      <c r="J8" s="17"/>
    </row>
    <row r="9" spans="1:10" s="13" customFormat="1" ht="15" x14ac:dyDescent="0.2">
      <c r="A9" s="24">
        <v>4</v>
      </c>
      <c r="B9" s="14" t="s">
        <v>11</v>
      </c>
      <c r="C9" s="15" t="s">
        <v>2437</v>
      </c>
      <c r="D9" s="16" t="s">
        <v>47</v>
      </c>
      <c r="E9" s="17" t="s">
        <v>1017</v>
      </c>
      <c r="F9" s="17" t="s">
        <v>1016</v>
      </c>
      <c r="G9" s="17" t="s">
        <v>106</v>
      </c>
      <c r="H9" s="17"/>
      <c r="I9" s="17"/>
      <c r="J9" s="17"/>
    </row>
    <row r="10" spans="1:10" s="13" customFormat="1" ht="15" x14ac:dyDescent="0.2">
      <c r="A10" s="24">
        <v>4</v>
      </c>
      <c r="B10" s="14" t="s">
        <v>11</v>
      </c>
      <c r="C10" s="15" t="s">
        <v>2438</v>
      </c>
      <c r="D10" s="16" t="s">
        <v>47</v>
      </c>
      <c r="E10" s="17" t="s">
        <v>1018</v>
      </c>
      <c r="F10" s="17" t="s">
        <v>1019</v>
      </c>
      <c r="G10" s="17" t="s">
        <v>106</v>
      </c>
      <c r="H10" s="17"/>
      <c r="I10" s="17"/>
      <c r="J10" s="17"/>
    </row>
    <row r="11" spans="1:10" s="13" customFormat="1" x14ac:dyDescent="0.2">
      <c r="A11" s="24">
        <v>5</v>
      </c>
      <c r="B11" s="14" t="s">
        <v>11</v>
      </c>
      <c r="C11" s="15" t="s">
        <v>2395</v>
      </c>
      <c r="D11" s="16" t="s">
        <v>47</v>
      </c>
      <c r="E11" s="17" t="s">
        <v>1020</v>
      </c>
      <c r="F11" s="17" t="s">
        <v>1021</v>
      </c>
      <c r="G11" s="17" t="s">
        <v>106</v>
      </c>
      <c r="H11" s="17"/>
      <c r="I11" s="17"/>
      <c r="J11" s="17"/>
    </row>
    <row r="12" spans="1:10" x14ac:dyDescent="0.2">
      <c r="A12" s="24">
        <v>6</v>
      </c>
      <c r="B12" s="14" t="s">
        <v>11</v>
      </c>
      <c r="C12" s="15" t="s">
        <v>2419</v>
      </c>
      <c r="D12" s="16" t="s">
        <v>47</v>
      </c>
      <c r="E12" s="17" t="s">
        <v>1022</v>
      </c>
      <c r="F12" s="17" t="s">
        <v>651</v>
      </c>
      <c r="G12" s="17" t="s">
        <v>106</v>
      </c>
      <c r="H12" s="17"/>
      <c r="I12" s="17"/>
      <c r="J12" s="17"/>
    </row>
    <row r="13" spans="1:10" s="13" customFormat="1" ht="15" x14ac:dyDescent="0.2">
      <c r="A13" s="24">
        <v>7</v>
      </c>
      <c r="B13" s="14" t="s">
        <v>11</v>
      </c>
      <c r="C13" s="15" t="s">
        <v>2440</v>
      </c>
      <c r="D13" s="16" t="s">
        <v>47</v>
      </c>
      <c r="E13" s="17" t="s">
        <v>1023</v>
      </c>
      <c r="F13" s="17" t="s">
        <v>1024</v>
      </c>
      <c r="G13" s="17" t="s">
        <v>106</v>
      </c>
      <c r="H13" s="17"/>
      <c r="I13" s="17"/>
      <c r="J13" s="17"/>
    </row>
    <row r="14" spans="1:10" s="13" customFormat="1" ht="15" x14ac:dyDescent="0.2">
      <c r="A14" s="24">
        <v>8</v>
      </c>
      <c r="B14" s="14" t="s">
        <v>11</v>
      </c>
      <c r="C14" s="15" t="s">
        <v>2442</v>
      </c>
      <c r="D14" s="16" t="s">
        <v>47</v>
      </c>
      <c r="E14" s="17" t="s">
        <v>1025</v>
      </c>
      <c r="F14" s="17" t="s">
        <v>1026</v>
      </c>
      <c r="G14" s="17" t="s">
        <v>106</v>
      </c>
      <c r="H14" s="17"/>
      <c r="I14" s="17"/>
      <c r="J14" s="17"/>
    </row>
    <row r="15" spans="1:10" s="13" customFormat="1" x14ac:dyDescent="0.2">
      <c r="A15" s="24">
        <v>9</v>
      </c>
      <c r="B15" s="14" t="s">
        <v>11</v>
      </c>
      <c r="C15" s="15" t="s">
        <v>2424</v>
      </c>
      <c r="D15" s="16" t="s">
        <v>47</v>
      </c>
      <c r="E15" s="17" t="s">
        <v>1027</v>
      </c>
      <c r="F15" s="17" t="s">
        <v>1028</v>
      </c>
      <c r="G15" s="17" t="s">
        <v>106</v>
      </c>
      <c r="H15" s="17"/>
      <c r="I15" s="17"/>
      <c r="J15" s="17"/>
    </row>
    <row r="16" spans="1:10" s="13" customFormat="1" x14ac:dyDescent="0.2">
      <c r="A16" s="24">
        <v>9</v>
      </c>
      <c r="B16" s="14" t="s">
        <v>11</v>
      </c>
      <c r="C16" s="15" t="s">
        <v>2424</v>
      </c>
      <c r="D16" s="16" t="s">
        <v>47</v>
      </c>
      <c r="E16" s="17" t="s">
        <v>1029</v>
      </c>
      <c r="F16" s="17" t="s">
        <v>1028</v>
      </c>
      <c r="G16" s="17" t="s">
        <v>106</v>
      </c>
      <c r="H16" s="17"/>
      <c r="I16" s="17"/>
      <c r="J16" s="17"/>
    </row>
    <row r="17" spans="1:10" s="13" customFormat="1" x14ac:dyDescent="0.2">
      <c r="A17" s="24">
        <v>9</v>
      </c>
      <c r="B17" s="14" t="s">
        <v>11</v>
      </c>
      <c r="C17" s="15" t="s">
        <v>2424</v>
      </c>
      <c r="D17" s="16" t="s">
        <v>47</v>
      </c>
      <c r="E17" s="17" t="s">
        <v>1030</v>
      </c>
      <c r="F17" s="17" t="s">
        <v>1031</v>
      </c>
      <c r="G17" s="17" t="s">
        <v>106</v>
      </c>
      <c r="H17" s="17"/>
      <c r="I17" s="17"/>
      <c r="J17" s="17"/>
    </row>
    <row r="18" spans="1:10" s="13" customFormat="1" x14ac:dyDescent="0.2">
      <c r="A18" s="24">
        <v>9</v>
      </c>
      <c r="B18" s="14" t="s">
        <v>11</v>
      </c>
      <c r="C18" s="15" t="s">
        <v>2424</v>
      </c>
      <c r="D18" s="16" t="s">
        <v>47</v>
      </c>
      <c r="E18" s="17" t="s">
        <v>1032</v>
      </c>
      <c r="F18" s="17" t="s">
        <v>1033</v>
      </c>
      <c r="G18" s="17" t="s">
        <v>106</v>
      </c>
      <c r="H18" s="17"/>
      <c r="I18" s="17"/>
      <c r="J18" s="17"/>
    </row>
    <row r="19" spans="1:10" s="13" customFormat="1" x14ac:dyDescent="0.2">
      <c r="A19" s="24">
        <v>9</v>
      </c>
      <c r="B19" s="14" t="s">
        <v>11</v>
      </c>
      <c r="C19" s="15" t="s">
        <v>2424</v>
      </c>
      <c r="D19" s="16" t="s">
        <v>47</v>
      </c>
      <c r="E19" s="17" t="s">
        <v>1034</v>
      </c>
      <c r="F19" s="17" t="s">
        <v>1035</v>
      </c>
      <c r="G19" s="17" t="s">
        <v>106</v>
      </c>
      <c r="H19" s="17"/>
      <c r="I19" s="17"/>
      <c r="J19" s="17"/>
    </row>
    <row r="20" spans="1:10" s="13" customFormat="1" x14ac:dyDescent="0.2">
      <c r="A20" s="24">
        <v>9</v>
      </c>
      <c r="B20" s="14" t="s">
        <v>11</v>
      </c>
      <c r="C20" s="15" t="s">
        <v>2424</v>
      </c>
      <c r="D20" s="16" t="s">
        <v>47</v>
      </c>
      <c r="E20" s="17" t="s">
        <v>1036</v>
      </c>
      <c r="F20" s="17" t="s">
        <v>1037</v>
      </c>
      <c r="G20" s="17" t="s">
        <v>106</v>
      </c>
      <c r="H20" s="17"/>
      <c r="I20" s="17"/>
      <c r="J20" s="17"/>
    </row>
    <row r="21" spans="1:10" s="13" customFormat="1" x14ac:dyDescent="0.2">
      <c r="A21" s="24">
        <v>9</v>
      </c>
      <c r="B21" s="14" t="s">
        <v>11</v>
      </c>
      <c r="C21" s="15" t="s">
        <v>2424</v>
      </c>
      <c r="D21" s="16" t="s">
        <v>47</v>
      </c>
      <c r="E21" s="17" t="s">
        <v>1038</v>
      </c>
      <c r="F21" s="17" t="s">
        <v>1039</v>
      </c>
      <c r="G21" s="17" t="s">
        <v>106</v>
      </c>
      <c r="H21" s="17"/>
      <c r="I21" s="17"/>
      <c r="J21" s="17"/>
    </row>
    <row r="22" spans="1:10" s="13" customFormat="1" x14ac:dyDescent="0.2">
      <c r="A22" s="24">
        <v>9</v>
      </c>
      <c r="B22" s="14" t="s">
        <v>11</v>
      </c>
      <c r="C22" s="15" t="s">
        <v>2424</v>
      </c>
      <c r="D22" s="16" t="s">
        <v>47</v>
      </c>
      <c r="E22" s="17" t="s">
        <v>1040</v>
      </c>
      <c r="F22" s="17" t="s">
        <v>1041</v>
      </c>
      <c r="G22" s="17" t="s">
        <v>106</v>
      </c>
      <c r="H22" s="17"/>
      <c r="I22" s="17"/>
      <c r="J22" s="17"/>
    </row>
    <row r="23" spans="1:10" s="13" customFormat="1" x14ac:dyDescent="0.2">
      <c r="A23" s="24">
        <v>9</v>
      </c>
      <c r="B23" s="14" t="s">
        <v>11</v>
      </c>
      <c r="C23" s="15" t="s">
        <v>2424</v>
      </c>
      <c r="D23" s="16" t="s">
        <v>47</v>
      </c>
      <c r="E23" s="17" t="s">
        <v>1042</v>
      </c>
      <c r="F23" s="17" t="s">
        <v>1041</v>
      </c>
      <c r="G23" s="17" t="s">
        <v>106</v>
      </c>
      <c r="H23" s="17"/>
      <c r="I23" s="17"/>
      <c r="J23" s="17"/>
    </row>
    <row r="24" spans="1:10" s="13" customFormat="1" x14ac:dyDescent="0.2">
      <c r="A24" s="24">
        <v>9</v>
      </c>
      <c r="B24" s="14" t="s">
        <v>11</v>
      </c>
      <c r="C24" s="15" t="s">
        <v>2424</v>
      </c>
      <c r="D24" s="16" t="s">
        <v>47</v>
      </c>
      <c r="E24" s="17" t="s">
        <v>1043</v>
      </c>
      <c r="F24" s="17" t="s">
        <v>1044</v>
      </c>
      <c r="G24" s="17" t="s">
        <v>106</v>
      </c>
      <c r="H24" s="17"/>
      <c r="I24" s="17"/>
      <c r="J24" s="17"/>
    </row>
    <row r="25" spans="1:10" s="13" customFormat="1" ht="14.45" x14ac:dyDescent="0.25">
      <c r="A25" s="24">
        <v>10</v>
      </c>
      <c r="B25" s="14" t="s">
        <v>11</v>
      </c>
      <c r="C25" s="15" t="s">
        <v>2445</v>
      </c>
      <c r="D25" s="16" t="s">
        <v>47</v>
      </c>
      <c r="E25" s="17" t="s">
        <v>1045</v>
      </c>
      <c r="F25" s="17" t="s">
        <v>1046</v>
      </c>
      <c r="G25" s="17" t="s">
        <v>106</v>
      </c>
      <c r="H25" s="17" t="s">
        <v>1047</v>
      </c>
      <c r="I25" s="17"/>
      <c r="J25" s="17"/>
    </row>
    <row r="26" spans="1:10" x14ac:dyDescent="0.2">
      <c r="A26" s="24">
        <v>11</v>
      </c>
      <c r="B26" s="14" t="s">
        <v>11</v>
      </c>
      <c r="C26" s="15" t="s">
        <v>2447</v>
      </c>
      <c r="D26" s="16" t="s">
        <v>47</v>
      </c>
      <c r="E26" s="17" t="s">
        <v>1048</v>
      </c>
      <c r="F26" s="17" t="s">
        <v>1049</v>
      </c>
      <c r="G26" s="17" t="s">
        <v>122</v>
      </c>
      <c r="H26" s="17" t="s">
        <v>1050</v>
      </c>
      <c r="I26" s="17"/>
      <c r="J26" s="17"/>
    </row>
    <row r="27" spans="1:10" ht="15" x14ac:dyDescent="0.2">
      <c r="A27" s="24">
        <v>12</v>
      </c>
      <c r="B27" s="14" t="s">
        <v>11</v>
      </c>
      <c r="C27" s="15" t="s">
        <v>2448</v>
      </c>
      <c r="D27" s="16" t="s">
        <v>47</v>
      </c>
      <c r="E27" s="17" t="s">
        <v>1051</v>
      </c>
      <c r="F27" s="17" t="s">
        <v>1052</v>
      </c>
      <c r="G27" s="17" t="s">
        <v>122</v>
      </c>
      <c r="H27" s="17" t="s">
        <v>1053</v>
      </c>
      <c r="I27" s="17"/>
      <c r="J27" s="17"/>
    </row>
    <row r="28" spans="1:10" s="13" customFormat="1" ht="15" x14ac:dyDescent="0.2">
      <c r="A28" s="24">
        <v>13</v>
      </c>
      <c r="B28" s="14" t="s">
        <v>11</v>
      </c>
      <c r="C28" s="15" t="s">
        <v>2450</v>
      </c>
      <c r="D28" s="16" t="s">
        <v>47</v>
      </c>
      <c r="E28" s="17" t="s">
        <v>1054</v>
      </c>
      <c r="F28" s="17" t="s">
        <v>1055</v>
      </c>
      <c r="G28" s="17" t="s">
        <v>106</v>
      </c>
      <c r="H28" s="17"/>
      <c r="I28" s="17"/>
      <c r="J28" s="17"/>
    </row>
    <row r="29" spans="1:10" s="13" customFormat="1" ht="15" x14ac:dyDescent="0.2">
      <c r="A29" s="24">
        <v>14</v>
      </c>
      <c r="B29" s="14" t="s">
        <v>11</v>
      </c>
      <c r="C29" s="15" t="s">
        <v>2453</v>
      </c>
      <c r="D29" s="16" t="s">
        <v>47</v>
      </c>
      <c r="E29" s="17" t="s">
        <v>1056</v>
      </c>
      <c r="F29" s="17" t="s">
        <v>1057</v>
      </c>
      <c r="G29" s="17" t="s">
        <v>106</v>
      </c>
      <c r="H29" s="17"/>
      <c r="I29" s="17"/>
      <c r="J29" s="17"/>
    </row>
    <row r="30" spans="1:10" s="13" customFormat="1" ht="15" x14ac:dyDescent="0.2">
      <c r="A30" s="24">
        <v>15</v>
      </c>
      <c r="B30" s="14" t="s">
        <v>11</v>
      </c>
      <c r="C30" s="15" t="s">
        <v>2456</v>
      </c>
      <c r="D30" s="16" t="s">
        <v>47</v>
      </c>
      <c r="E30" s="17" t="s">
        <v>1058</v>
      </c>
      <c r="F30" s="17" t="s">
        <v>1059</v>
      </c>
      <c r="G30" s="17" t="s">
        <v>106</v>
      </c>
      <c r="H30" s="17" t="s">
        <v>1060</v>
      </c>
      <c r="I30" s="17"/>
      <c r="J30" s="17"/>
    </row>
    <row r="31" spans="1:10" s="13" customFormat="1" ht="15" x14ac:dyDescent="0.2">
      <c r="A31" s="24">
        <v>15</v>
      </c>
      <c r="B31" s="14" t="s">
        <v>11</v>
      </c>
      <c r="C31" s="15" t="s">
        <v>2456</v>
      </c>
      <c r="D31" s="16" t="s">
        <v>47</v>
      </c>
      <c r="E31" s="17" t="s">
        <v>1061</v>
      </c>
      <c r="F31" s="17" t="s">
        <v>1062</v>
      </c>
      <c r="G31" s="17" t="s">
        <v>122</v>
      </c>
      <c r="H31" s="17" t="s">
        <v>1063</v>
      </c>
      <c r="I31" s="17"/>
      <c r="J31" s="17"/>
    </row>
    <row r="32" spans="1:10" s="13" customFormat="1" ht="15" x14ac:dyDescent="0.2">
      <c r="A32" s="24">
        <v>15</v>
      </c>
      <c r="B32" s="14" t="s">
        <v>11</v>
      </c>
      <c r="C32" s="15" t="s">
        <v>2456</v>
      </c>
      <c r="D32" s="16" t="s">
        <v>47</v>
      </c>
      <c r="E32" s="17" t="s">
        <v>1064</v>
      </c>
      <c r="F32" s="17" t="s">
        <v>1065</v>
      </c>
      <c r="G32" s="17" t="s">
        <v>122</v>
      </c>
      <c r="H32" s="17" t="s">
        <v>1063</v>
      </c>
      <c r="I32" s="17"/>
      <c r="J32" s="17"/>
    </row>
    <row r="33" spans="1:10" s="13" customFormat="1" ht="15" x14ac:dyDescent="0.2">
      <c r="A33" s="24">
        <v>16</v>
      </c>
      <c r="B33" s="14" t="s">
        <v>11</v>
      </c>
      <c r="C33" s="15" t="s">
        <v>2460</v>
      </c>
      <c r="D33" s="16" t="s">
        <v>47</v>
      </c>
      <c r="E33" s="17" t="s">
        <v>1066</v>
      </c>
      <c r="F33" s="17"/>
      <c r="G33" s="17" t="s">
        <v>106</v>
      </c>
      <c r="H33" s="17"/>
      <c r="I33" s="17"/>
      <c r="J33" s="17"/>
    </row>
    <row r="34" spans="1:10" s="13" customFormat="1" ht="15" x14ac:dyDescent="0.2">
      <c r="A34" s="24">
        <v>17</v>
      </c>
      <c r="B34" s="14" t="s">
        <v>11</v>
      </c>
      <c r="C34" s="15" t="s">
        <v>2464</v>
      </c>
      <c r="D34" s="16" t="s">
        <v>47</v>
      </c>
      <c r="E34" s="17" t="s">
        <v>1067</v>
      </c>
      <c r="F34" s="17" t="s">
        <v>1068</v>
      </c>
      <c r="G34" s="17" t="s">
        <v>106</v>
      </c>
      <c r="H34" s="17"/>
      <c r="I34" s="17"/>
      <c r="J34" s="17"/>
    </row>
    <row r="35" spans="1:10" s="13" customFormat="1" ht="15" x14ac:dyDescent="0.2">
      <c r="A35" s="24">
        <v>17</v>
      </c>
      <c r="B35" s="14" t="s">
        <v>11</v>
      </c>
      <c r="C35" s="15" t="s">
        <v>2465</v>
      </c>
      <c r="D35" s="16" t="s">
        <v>47</v>
      </c>
      <c r="E35" s="17" t="s">
        <v>1069</v>
      </c>
      <c r="F35" s="17" t="s">
        <v>1065</v>
      </c>
      <c r="G35" s="17" t="s">
        <v>122</v>
      </c>
      <c r="H35" s="17" t="s">
        <v>1070</v>
      </c>
      <c r="I35" s="17"/>
      <c r="J35" s="17"/>
    </row>
    <row r="36" spans="1:10" s="13" customFormat="1" ht="15" x14ac:dyDescent="0.2">
      <c r="A36" s="24">
        <v>17</v>
      </c>
      <c r="B36" s="14" t="s">
        <v>11</v>
      </c>
      <c r="C36" s="15" t="s">
        <v>2464</v>
      </c>
      <c r="D36" s="16" t="s">
        <v>47</v>
      </c>
      <c r="E36" s="17" t="s">
        <v>1071</v>
      </c>
      <c r="F36" s="17" t="s">
        <v>1072</v>
      </c>
      <c r="G36" s="17" t="s">
        <v>106</v>
      </c>
      <c r="H36" s="17"/>
      <c r="I36" s="17"/>
      <c r="J36" s="17"/>
    </row>
    <row r="37" spans="1:10" s="13" customFormat="1" x14ac:dyDescent="0.2">
      <c r="A37" s="24">
        <v>18</v>
      </c>
      <c r="B37" s="14" t="s">
        <v>11</v>
      </c>
      <c r="C37" s="15" t="s">
        <v>2429</v>
      </c>
      <c r="D37" s="16" t="s">
        <v>47</v>
      </c>
      <c r="E37" s="17" t="s">
        <v>1073</v>
      </c>
      <c r="F37" s="17" t="s">
        <v>1074</v>
      </c>
      <c r="G37" s="17" t="s">
        <v>106</v>
      </c>
      <c r="H37" s="17"/>
      <c r="I37" s="17"/>
      <c r="J37" s="17"/>
    </row>
    <row r="38" spans="1:10" ht="15" x14ac:dyDescent="0.2">
      <c r="A38" s="24">
        <v>19</v>
      </c>
      <c r="B38" s="14" t="s">
        <v>11</v>
      </c>
      <c r="C38" s="15" t="s">
        <v>2466</v>
      </c>
      <c r="D38" s="16" t="s">
        <v>47</v>
      </c>
      <c r="E38" s="17" t="s">
        <v>1075</v>
      </c>
      <c r="F38" s="17" t="s">
        <v>1076</v>
      </c>
      <c r="G38" s="17" t="s">
        <v>106</v>
      </c>
      <c r="H38" s="17"/>
      <c r="I38" s="17"/>
      <c r="J38" s="17"/>
    </row>
    <row r="39" spans="1:10" ht="15" x14ac:dyDescent="0.2">
      <c r="A39" s="24">
        <v>19</v>
      </c>
      <c r="B39" s="14" t="s">
        <v>11</v>
      </c>
      <c r="C39" s="15" t="s">
        <v>2466</v>
      </c>
      <c r="D39" s="16" t="s">
        <v>47</v>
      </c>
      <c r="E39" s="17" t="s">
        <v>1077</v>
      </c>
      <c r="F39" s="17" t="s">
        <v>1076</v>
      </c>
      <c r="G39" s="17" t="s">
        <v>106</v>
      </c>
      <c r="H39" s="17"/>
      <c r="I39" s="17"/>
      <c r="J39" s="17"/>
    </row>
    <row r="40" spans="1:10" s="13" customFormat="1" x14ac:dyDescent="0.2">
      <c r="A40" s="24">
        <v>20</v>
      </c>
      <c r="B40" s="14" t="s">
        <v>11</v>
      </c>
      <c r="C40" s="15" t="s">
        <v>215</v>
      </c>
      <c r="D40" s="16" t="s">
        <v>47</v>
      </c>
      <c r="E40" s="17" t="s">
        <v>1078</v>
      </c>
      <c r="F40" s="17" t="s">
        <v>1079</v>
      </c>
      <c r="G40" s="17" t="s">
        <v>106</v>
      </c>
      <c r="H40" s="17"/>
      <c r="I40" s="17"/>
      <c r="J40" s="17"/>
    </row>
    <row r="41" spans="1:10" s="13" customFormat="1" x14ac:dyDescent="0.2">
      <c r="A41" s="24">
        <v>20</v>
      </c>
      <c r="B41" s="14" t="s">
        <v>11</v>
      </c>
      <c r="C41" s="15" t="s">
        <v>215</v>
      </c>
      <c r="D41" s="16" t="s">
        <v>47</v>
      </c>
      <c r="E41" s="17" t="s">
        <v>1080</v>
      </c>
      <c r="F41" s="17" t="s">
        <v>1081</v>
      </c>
      <c r="G41" s="17" t="s">
        <v>122</v>
      </c>
      <c r="H41" s="17" t="s">
        <v>1082</v>
      </c>
      <c r="I41" s="17"/>
      <c r="J41" s="17"/>
    </row>
    <row r="42" spans="1:10" s="13" customFormat="1" x14ac:dyDescent="0.2">
      <c r="A42" s="24">
        <v>21</v>
      </c>
      <c r="B42" s="14" t="s">
        <v>11</v>
      </c>
      <c r="C42" s="15" t="s">
        <v>2426</v>
      </c>
      <c r="D42" s="16" t="s">
        <v>47</v>
      </c>
      <c r="E42" s="17" t="s">
        <v>1083</v>
      </c>
      <c r="F42" s="17" t="s">
        <v>1084</v>
      </c>
      <c r="G42" s="17" t="s">
        <v>106</v>
      </c>
      <c r="H42" s="17"/>
      <c r="I42" s="17"/>
      <c r="J42" s="17"/>
    </row>
    <row r="43" spans="1:10" s="13" customFormat="1" x14ac:dyDescent="0.2">
      <c r="A43" s="24">
        <v>21</v>
      </c>
      <c r="B43" s="14" t="s">
        <v>11</v>
      </c>
      <c r="C43" s="15" t="s">
        <v>2426</v>
      </c>
      <c r="D43" s="16" t="s">
        <v>47</v>
      </c>
      <c r="E43" s="17" t="s">
        <v>1085</v>
      </c>
      <c r="F43" s="17" t="s">
        <v>1084</v>
      </c>
      <c r="G43" s="17" t="s">
        <v>122</v>
      </c>
      <c r="H43" s="17" t="s">
        <v>1086</v>
      </c>
      <c r="I43" s="17"/>
      <c r="J43" s="17"/>
    </row>
    <row r="44" spans="1:10" s="13" customFormat="1" ht="15" x14ac:dyDescent="0.2">
      <c r="A44" s="24">
        <v>22</v>
      </c>
      <c r="B44" s="14" t="s">
        <v>11</v>
      </c>
      <c r="C44" s="15" t="s">
        <v>2469</v>
      </c>
      <c r="D44" s="16" t="s">
        <v>47</v>
      </c>
      <c r="E44" s="17" t="s">
        <v>1087</v>
      </c>
      <c r="F44" s="17" t="s">
        <v>1084</v>
      </c>
      <c r="G44" s="17" t="s">
        <v>106</v>
      </c>
      <c r="H44" s="17"/>
      <c r="I44" s="17"/>
      <c r="J44" s="17"/>
    </row>
    <row r="45" spans="1:10" s="13" customFormat="1" ht="15" x14ac:dyDescent="0.2">
      <c r="A45" s="24">
        <v>23</v>
      </c>
      <c r="B45" s="14" t="s">
        <v>11</v>
      </c>
      <c r="C45" s="15" t="s">
        <v>2472</v>
      </c>
      <c r="D45" s="16" t="s">
        <v>47</v>
      </c>
      <c r="E45" s="17" t="s">
        <v>1088</v>
      </c>
      <c r="F45" s="17" t="s">
        <v>1089</v>
      </c>
      <c r="G45" s="17" t="s">
        <v>106</v>
      </c>
      <c r="H45" s="17"/>
      <c r="I45" s="17"/>
      <c r="J45" s="17"/>
    </row>
    <row r="46" spans="1:10" s="13" customFormat="1" ht="15" x14ac:dyDescent="0.2">
      <c r="A46" s="24">
        <v>23</v>
      </c>
      <c r="B46" s="14" t="s">
        <v>11</v>
      </c>
      <c r="C46" s="15" t="s">
        <v>2473</v>
      </c>
      <c r="D46" s="16" t="s">
        <v>47</v>
      </c>
      <c r="E46" s="17" t="s">
        <v>1090</v>
      </c>
      <c r="F46" s="17" t="s">
        <v>1089</v>
      </c>
      <c r="G46" s="17" t="s">
        <v>122</v>
      </c>
      <c r="H46" s="17" t="s">
        <v>1091</v>
      </c>
      <c r="I46" s="17"/>
      <c r="J46" s="17"/>
    </row>
    <row r="47" spans="1:10" s="13" customFormat="1" ht="15" x14ac:dyDescent="0.2">
      <c r="A47" s="24">
        <v>23</v>
      </c>
      <c r="B47" s="14" t="s">
        <v>11</v>
      </c>
      <c r="C47" s="15" t="s">
        <v>2472</v>
      </c>
      <c r="D47" s="16" t="s">
        <v>47</v>
      </c>
      <c r="E47" s="17" t="s">
        <v>1092</v>
      </c>
      <c r="F47" s="17" t="s">
        <v>1089</v>
      </c>
      <c r="G47" s="17" t="s">
        <v>106</v>
      </c>
      <c r="H47" s="17"/>
      <c r="I47" s="17"/>
      <c r="J47" s="17"/>
    </row>
    <row r="48" spans="1:10" s="13" customFormat="1" ht="15" x14ac:dyDescent="0.2">
      <c r="A48" s="24">
        <v>23</v>
      </c>
      <c r="B48" s="14" t="s">
        <v>11</v>
      </c>
      <c r="C48" s="15" t="s">
        <v>2473</v>
      </c>
      <c r="D48" s="16" t="s">
        <v>47</v>
      </c>
      <c r="E48" s="17" t="s">
        <v>1093</v>
      </c>
      <c r="F48" s="17" t="s">
        <v>1089</v>
      </c>
      <c r="G48" s="17" t="s">
        <v>106</v>
      </c>
      <c r="H48" s="17"/>
      <c r="I48" s="17"/>
      <c r="J48" s="17"/>
    </row>
    <row r="49" spans="1:10" ht="15" x14ac:dyDescent="0.2">
      <c r="A49" s="24">
        <v>24</v>
      </c>
      <c r="B49" s="14" t="s">
        <v>11</v>
      </c>
      <c r="C49" s="15" t="s">
        <v>2474</v>
      </c>
      <c r="D49" s="16" t="s">
        <v>47</v>
      </c>
      <c r="E49" s="17" t="s">
        <v>1094</v>
      </c>
      <c r="F49" s="17" t="s">
        <v>1095</v>
      </c>
      <c r="G49" s="17" t="s">
        <v>106</v>
      </c>
      <c r="H49" s="17"/>
      <c r="I49" s="17"/>
      <c r="J49" s="17"/>
    </row>
    <row r="50" spans="1:10" s="13" customFormat="1" x14ac:dyDescent="0.2">
      <c r="A50" s="24">
        <v>25</v>
      </c>
      <c r="B50" s="14" t="s">
        <v>11</v>
      </c>
      <c r="C50" s="15" t="s">
        <v>2427</v>
      </c>
      <c r="D50" s="16" t="s">
        <v>47</v>
      </c>
      <c r="E50" s="17" t="s">
        <v>1096</v>
      </c>
      <c r="F50" s="17" t="s">
        <v>1097</v>
      </c>
      <c r="G50" s="17" t="s">
        <v>106</v>
      </c>
      <c r="H50" s="17"/>
      <c r="I50" s="17"/>
      <c r="J50" s="17"/>
    </row>
    <row r="51" spans="1:10" s="13" customFormat="1" x14ac:dyDescent="0.2">
      <c r="A51" s="24">
        <v>25</v>
      </c>
      <c r="B51" s="14" t="s">
        <v>11</v>
      </c>
      <c r="C51" s="15" t="s">
        <v>2427</v>
      </c>
      <c r="D51" s="16" t="s">
        <v>47</v>
      </c>
      <c r="E51" s="17" t="s">
        <v>1098</v>
      </c>
      <c r="F51" s="17" t="s">
        <v>1097</v>
      </c>
      <c r="G51" s="17" t="s">
        <v>122</v>
      </c>
      <c r="H51" s="17" t="s">
        <v>1099</v>
      </c>
      <c r="I51" s="17"/>
      <c r="J51" s="17"/>
    </row>
    <row r="52" spans="1:10" s="13" customFormat="1" x14ac:dyDescent="0.2">
      <c r="A52" s="24">
        <v>26</v>
      </c>
      <c r="B52" s="14" t="s">
        <v>11</v>
      </c>
      <c r="C52" s="15" t="s">
        <v>2428</v>
      </c>
      <c r="D52" s="16" t="s">
        <v>47</v>
      </c>
      <c r="E52" s="17" t="s">
        <v>1100</v>
      </c>
      <c r="F52" s="17" t="s">
        <v>1101</v>
      </c>
      <c r="G52" s="17" t="s">
        <v>106</v>
      </c>
      <c r="H52" s="17"/>
      <c r="I52" s="17"/>
      <c r="J52" s="17"/>
    </row>
    <row r="53" spans="1:10" s="13" customFormat="1" x14ac:dyDescent="0.25">
      <c r="A53" s="24">
        <v>27</v>
      </c>
      <c r="B53" s="14" t="s">
        <v>0</v>
      </c>
      <c r="C53" s="15" t="s">
        <v>2408</v>
      </c>
      <c r="D53" s="16" t="s">
        <v>47</v>
      </c>
      <c r="E53" s="17" t="s">
        <v>1102</v>
      </c>
      <c r="F53" s="17" t="s">
        <v>1103</v>
      </c>
      <c r="G53" s="17" t="s">
        <v>106</v>
      </c>
      <c r="H53" s="17"/>
      <c r="I53" s="17"/>
      <c r="J53" s="17"/>
    </row>
    <row r="54" spans="1:10" s="13" customFormat="1" x14ac:dyDescent="0.2">
      <c r="A54" s="24">
        <v>27</v>
      </c>
      <c r="B54" s="14" t="s">
        <v>0</v>
      </c>
      <c r="C54" s="15" t="s">
        <v>2408</v>
      </c>
      <c r="D54" s="16" t="s">
        <v>47</v>
      </c>
      <c r="E54" s="17" t="s">
        <v>1104</v>
      </c>
      <c r="F54" s="17" t="s">
        <v>1105</v>
      </c>
      <c r="G54" s="17" t="s">
        <v>122</v>
      </c>
      <c r="H54" s="17" t="s">
        <v>1106</v>
      </c>
      <c r="I54" s="17"/>
      <c r="J54" s="17"/>
    </row>
    <row r="55" spans="1:10" s="13" customFormat="1" x14ac:dyDescent="0.2">
      <c r="A55" s="24">
        <v>27</v>
      </c>
      <c r="B55" s="14" t="s">
        <v>0</v>
      </c>
      <c r="C55" s="15" t="s">
        <v>2408</v>
      </c>
      <c r="D55" s="16" t="s">
        <v>47</v>
      </c>
      <c r="E55" s="17" t="s">
        <v>1107</v>
      </c>
      <c r="F55" s="17" t="s">
        <v>1105</v>
      </c>
      <c r="G55" s="17" t="s">
        <v>122</v>
      </c>
      <c r="H55" s="17" t="s">
        <v>1108</v>
      </c>
      <c r="I55" s="17"/>
      <c r="J55" s="17"/>
    </row>
    <row r="56" spans="1:10" s="13" customFormat="1" x14ac:dyDescent="0.2">
      <c r="A56" s="24">
        <v>28</v>
      </c>
      <c r="B56" s="14" t="s">
        <v>0</v>
      </c>
      <c r="C56" s="15" t="s">
        <v>2415</v>
      </c>
      <c r="D56" s="16" t="s">
        <v>47</v>
      </c>
      <c r="E56" s="17" t="s">
        <v>1109</v>
      </c>
      <c r="F56" s="17" t="s">
        <v>1110</v>
      </c>
      <c r="G56" s="17" t="s">
        <v>122</v>
      </c>
      <c r="H56" s="17" t="s">
        <v>1111</v>
      </c>
      <c r="I56" s="17"/>
      <c r="J56" s="17"/>
    </row>
    <row r="57" spans="1:10" s="13" customFormat="1" x14ac:dyDescent="0.2">
      <c r="A57" s="24">
        <v>28</v>
      </c>
      <c r="B57" s="14" t="s">
        <v>0</v>
      </c>
      <c r="C57" s="15" t="s">
        <v>2415</v>
      </c>
      <c r="D57" s="16" t="s">
        <v>47</v>
      </c>
      <c r="E57" s="17" t="s">
        <v>1112</v>
      </c>
      <c r="F57" s="17" t="s">
        <v>1110</v>
      </c>
      <c r="G57" s="17" t="s">
        <v>122</v>
      </c>
      <c r="H57" s="17" t="s">
        <v>1113</v>
      </c>
      <c r="I57" s="17"/>
      <c r="J57" s="17"/>
    </row>
    <row r="58" spans="1:10" x14ac:dyDescent="0.2">
      <c r="A58" s="24">
        <v>29</v>
      </c>
      <c r="B58" s="14" t="s">
        <v>0</v>
      </c>
      <c r="C58" s="15" t="s">
        <v>2416</v>
      </c>
      <c r="D58" s="16" t="s">
        <v>47</v>
      </c>
      <c r="E58" s="17" t="s">
        <v>1114</v>
      </c>
      <c r="F58" s="17" t="s">
        <v>1115</v>
      </c>
      <c r="G58" s="17" t="s">
        <v>122</v>
      </c>
      <c r="H58" s="17" t="s">
        <v>1116</v>
      </c>
      <c r="I58" s="17"/>
      <c r="J58" s="17"/>
    </row>
    <row r="59" spans="1:10" x14ac:dyDescent="0.2">
      <c r="A59" s="24">
        <v>29</v>
      </c>
      <c r="B59" s="13" t="s">
        <v>0</v>
      </c>
      <c r="C59" s="15" t="s">
        <v>2416</v>
      </c>
      <c r="D59" s="13" t="s">
        <v>47</v>
      </c>
      <c r="E59" s="13" t="s">
        <v>1117</v>
      </c>
      <c r="F59" s="13" t="s">
        <v>1118</v>
      </c>
      <c r="G59" s="13" t="s">
        <v>122</v>
      </c>
      <c r="H59" s="13" t="s">
        <v>1119</v>
      </c>
      <c r="I59" s="13"/>
      <c r="J59" s="17"/>
    </row>
    <row r="60" spans="1:10" x14ac:dyDescent="0.2">
      <c r="A60" s="25">
        <v>30</v>
      </c>
      <c r="B60" s="11" t="s">
        <v>0</v>
      </c>
      <c r="C60" s="15" t="s">
        <v>2409</v>
      </c>
      <c r="D60" s="11" t="s">
        <v>47</v>
      </c>
      <c r="E60" s="11" t="s">
        <v>1120</v>
      </c>
      <c r="F60" s="11" t="s">
        <v>1121</v>
      </c>
      <c r="G60" s="11" t="s">
        <v>122</v>
      </c>
      <c r="H60" s="11" t="s">
        <v>1122</v>
      </c>
      <c r="J60" s="17"/>
    </row>
    <row r="61" spans="1:10" x14ac:dyDescent="0.2">
      <c r="A61" s="25">
        <v>30</v>
      </c>
      <c r="B61" s="11" t="s">
        <v>0</v>
      </c>
      <c r="C61" s="15" t="s">
        <v>2409</v>
      </c>
      <c r="D61" s="11" t="s">
        <v>47</v>
      </c>
      <c r="E61" s="11" t="s">
        <v>1123</v>
      </c>
      <c r="F61" s="11" t="s">
        <v>1110</v>
      </c>
      <c r="G61" s="11" t="s">
        <v>122</v>
      </c>
      <c r="H61" s="11" t="s">
        <v>1124</v>
      </c>
      <c r="J61" s="17"/>
    </row>
    <row r="62" spans="1:10" s="13" customFormat="1" x14ac:dyDescent="0.2">
      <c r="A62" s="25">
        <v>31</v>
      </c>
      <c r="B62" s="11" t="s">
        <v>0</v>
      </c>
      <c r="C62" s="15" t="s">
        <v>241</v>
      </c>
      <c r="D62" s="11" t="s">
        <v>47</v>
      </c>
      <c r="E62" s="11" t="s">
        <v>1125</v>
      </c>
      <c r="F62" s="11" t="s">
        <v>1126</v>
      </c>
      <c r="G62" s="11" t="s">
        <v>122</v>
      </c>
      <c r="H62" s="11" t="s">
        <v>1127</v>
      </c>
      <c r="I62" s="11"/>
      <c r="J62" s="11"/>
    </row>
    <row r="63" spans="1:10" s="13" customFormat="1" x14ac:dyDescent="0.2">
      <c r="A63" s="25">
        <v>32</v>
      </c>
      <c r="B63" s="11" t="s">
        <v>0</v>
      </c>
      <c r="C63" s="15" t="s">
        <v>2435</v>
      </c>
      <c r="D63" s="11" t="s">
        <v>47</v>
      </c>
      <c r="E63" s="11" t="s">
        <v>1130</v>
      </c>
      <c r="F63" s="11" t="s">
        <v>732</v>
      </c>
      <c r="G63" s="11" t="s">
        <v>122</v>
      </c>
      <c r="H63" s="11" t="s">
        <v>1131</v>
      </c>
      <c r="I63" s="11"/>
      <c r="J63" s="11"/>
    </row>
    <row r="64" spans="1:10" s="13" customFormat="1" x14ac:dyDescent="0.2">
      <c r="A64" s="25">
        <v>32</v>
      </c>
      <c r="B64" s="11" t="s">
        <v>0</v>
      </c>
      <c r="C64" s="15" t="s">
        <v>2435</v>
      </c>
      <c r="D64" s="11" t="s">
        <v>47</v>
      </c>
      <c r="E64" s="11" t="s">
        <v>1128</v>
      </c>
      <c r="F64" s="11" t="s">
        <v>732</v>
      </c>
      <c r="G64" s="11" t="s">
        <v>122</v>
      </c>
      <c r="H64" s="11" t="s">
        <v>1129</v>
      </c>
      <c r="I64" s="11"/>
      <c r="J64" s="11"/>
    </row>
    <row r="65" spans="1:10" s="13" customFormat="1" x14ac:dyDescent="0.2">
      <c r="A65" s="25">
        <v>33</v>
      </c>
      <c r="B65" s="11" t="s">
        <v>0</v>
      </c>
      <c r="C65" s="15" t="s">
        <v>2542</v>
      </c>
      <c r="D65" s="11" t="s">
        <v>47</v>
      </c>
      <c r="E65" s="11" t="s">
        <v>1132</v>
      </c>
      <c r="F65" s="11" t="s">
        <v>1133</v>
      </c>
      <c r="G65" s="11" t="s">
        <v>122</v>
      </c>
      <c r="H65" s="11" t="s">
        <v>1133</v>
      </c>
      <c r="I65" s="11"/>
      <c r="J65" s="11"/>
    </row>
    <row r="66" spans="1:10" s="13" customFormat="1" x14ac:dyDescent="0.25">
      <c r="A66" s="25">
        <v>34</v>
      </c>
      <c r="B66" s="11" t="s">
        <v>0</v>
      </c>
      <c r="C66" s="15" t="s">
        <v>2543</v>
      </c>
      <c r="D66" s="11" t="s">
        <v>47</v>
      </c>
      <c r="E66" s="11" t="s">
        <v>1134</v>
      </c>
      <c r="F66" s="11" t="s">
        <v>1110</v>
      </c>
      <c r="G66" s="11" t="s">
        <v>106</v>
      </c>
      <c r="H66" s="11"/>
      <c r="I66" s="11"/>
      <c r="J66" s="11"/>
    </row>
    <row r="67" spans="1:10" s="13" customFormat="1" x14ac:dyDescent="0.25">
      <c r="A67" s="25">
        <v>34</v>
      </c>
      <c r="B67" s="11" t="s">
        <v>0</v>
      </c>
      <c r="C67" s="15" t="s">
        <v>2543</v>
      </c>
      <c r="D67" s="11" t="s">
        <v>47</v>
      </c>
      <c r="E67" s="11" t="s">
        <v>1135</v>
      </c>
      <c r="F67" s="11" t="s">
        <v>1110</v>
      </c>
      <c r="G67" s="11" t="s">
        <v>106</v>
      </c>
      <c r="H67" s="11" t="s">
        <v>1136</v>
      </c>
      <c r="I67" s="11"/>
      <c r="J67" s="11"/>
    </row>
    <row r="68" spans="1:10" s="13" customFormat="1" x14ac:dyDescent="0.2">
      <c r="A68" s="25">
        <v>35</v>
      </c>
      <c r="B68" s="11" t="s">
        <v>0</v>
      </c>
      <c r="C68" s="15" t="s">
        <v>250</v>
      </c>
      <c r="D68" s="11" t="s">
        <v>47</v>
      </c>
      <c r="E68" s="11" t="s">
        <v>1137</v>
      </c>
      <c r="F68" s="11" t="s">
        <v>1126</v>
      </c>
      <c r="G68" s="11" t="s">
        <v>106</v>
      </c>
      <c r="H68" s="11"/>
      <c r="I68" s="11"/>
      <c r="J68" s="11"/>
    </row>
    <row r="69" spans="1:10" s="13" customFormat="1" x14ac:dyDescent="0.2">
      <c r="A69" s="25">
        <v>36</v>
      </c>
      <c r="B69" s="11" t="s">
        <v>0</v>
      </c>
      <c r="C69" s="15" t="s">
        <v>251</v>
      </c>
      <c r="D69" s="11" t="s">
        <v>47</v>
      </c>
      <c r="E69" s="11" t="s">
        <v>1138</v>
      </c>
      <c r="F69" s="11" t="s">
        <v>1126</v>
      </c>
      <c r="G69" s="11" t="s">
        <v>106</v>
      </c>
      <c r="H69" s="11"/>
      <c r="I69" s="11"/>
      <c r="J69" s="11"/>
    </row>
    <row r="70" spans="1:10" s="13" customFormat="1" x14ac:dyDescent="0.2">
      <c r="A70" s="25">
        <v>37</v>
      </c>
      <c r="B70" s="11" t="s">
        <v>0</v>
      </c>
      <c r="C70" s="15" t="s">
        <v>2417</v>
      </c>
      <c r="D70" s="11" t="s">
        <v>47</v>
      </c>
      <c r="E70" s="11" t="s">
        <v>1139</v>
      </c>
      <c r="F70" s="11" t="s">
        <v>1140</v>
      </c>
      <c r="G70" s="11" t="s">
        <v>122</v>
      </c>
      <c r="H70" s="11" t="s">
        <v>1141</v>
      </c>
      <c r="I70" s="11"/>
      <c r="J70" s="11"/>
    </row>
    <row r="71" spans="1:10" x14ac:dyDescent="0.2">
      <c r="A71" s="25">
        <v>37</v>
      </c>
      <c r="B71" s="11" t="s">
        <v>0</v>
      </c>
      <c r="C71" s="15" t="s">
        <v>2417</v>
      </c>
      <c r="D71" s="11" t="s">
        <v>47</v>
      </c>
      <c r="E71" s="11" t="s">
        <v>1142</v>
      </c>
      <c r="F71" s="11" t="s">
        <v>1143</v>
      </c>
      <c r="G71" s="11" t="s">
        <v>122</v>
      </c>
      <c r="H71" s="11" t="s">
        <v>1141</v>
      </c>
    </row>
    <row r="72" spans="1:10" s="13" customFormat="1" x14ac:dyDescent="0.25">
      <c r="A72" s="25">
        <v>38</v>
      </c>
      <c r="B72" s="11" t="s">
        <v>0</v>
      </c>
      <c r="C72" s="15" t="s">
        <v>2418</v>
      </c>
      <c r="D72" s="11" t="s">
        <v>47</v>
      </c>
      <c r="E72" s="11" t="s">
        <v>1144</v>
      </c>
      <c r="F72" s="11" t="s">
        <v>1145</v>
      </c>
      <c r="G72" s="11" t="s">
        <v>122</v>
      </c>
      <c r="H72" s="11" t="s">
        <v>1146</v>
      </c>
      <c r="I72" s="11"/>
      <c r="J72" s="11"/>
    </row>
    <row r="73" spans="1:10" s="13" customFormat="1" x14ac:dyDescent="0.25">
      <c r="A73" s="25">
        <v>38</v>
      </c>
      <c r="B73" s="11" t="s">
        <v>0</v>
      </c>
      <c r="C73" s="15" t="s">
        <v>2418</v>
      </c>
      <c r="D73" s="11" t="s">
        <v>47</v>
      </c>
      <c r="E73" s="11" t="s">
        <v>1147</v>
      </c>
      <c r="F73" s="11" t="s">
        <v>1110</v>
      </c>
      <c r="G73" s="11" t="s">
        <v>122</v>
      </c>
      <c r="H73" s="11" t="s">
        <v>1148</v>
      </c>
      <c r="I73" s="11"/>
      <c r="J73" s="11"/>
    </row>
    <row r="74" spans="1:10" s="13" customFormat="1" x14ac:dyDescent="0.2">
      <c r="A74" s="25">
        <v>39</v>
      </c>
      <c r="B74" s="11" t="s">
        <v>0</v>
      </c>
      <c r="C74" s="15" t="s">
        <v>2411</v>
      </c>
      <c r="D74" s="11" t="s">
        <v>47</v>
      </c>
      <c r="E74" s="11" t="s">
        <v>1149</v>
      </c>
      <c r="F74" s="11" t="s">
        <v>1150</v>
      </c>
      <c r="G74" s="11" t="s">
        <v>122</v>
      </c>
      <c r="H74" s="11" t="s">
        <v>1151</v>
      </c>
      <c r="I74" s="11"/>
      <c r="J74" s="11"/>
    </row>
    <row r="75" spans="1:10" x14ac:dyDescent="0.2">
      <c r="A75" s="25">
        <v>40</v>
      </c>
      <c r="B75" s="11" t="s">
        <v>0</v>
      </c>
      <c r="C75" s="15" t="s">
        <v>2420</v>
      </c>
      <c r="D75" s="11" t="s">
        <v>47</v>
      </c>
      <c r="E75" s="11" t="s">
        <v>1152</v>
      </c>
      <c r="F75" s="11" t="s">
        <v>1153</v>
      </c>
      <c r="G75" s="11" t="s">
        <v>106</v>
      </c>
    </row>
    <row r="76" spans="1:10" s="13" customFormat="1" x14ac:dyDescent="0.2">
      <c r="A76" s="25">
        <v>41</v>
      </c>
      <c r="B76" s="11" t="s">
        <v>0</v>
      </c>
      <c r="C76" s="15" t="s">
        <v>2421</v>
      </c>
      <c r="D76" s="11" t="s">
        <v>47</v>
      </c>
      <c r="E76" s="11" t="s">
        <v>1154</v>
      </c>
      <c r="F76" s="11" t="s">
        <v>1155</v>
      </c>
      <c r="G76" s="11" t="s">
        <v>106</v>
      </c>
      <c r="H76" s="11"/>
      <c r="I76" s="11"/>
      <c r="J76" s="11"/>
    </row>
    <row r="77" spans="1:10" s="13" customFormat="1" x14ac:dyDescent="0.2">
      <c r="A77" s="25">
        <v>41</v>
      </c>
      <c r="B77" s="11" t="s">
        <v>0</v>
      </c>
      <c r="C77" s="15" t="s">
        <v>2421</v>
      </c>
      <c r="D77" s="11" t="s">
        <v>47</v>
      </c>
      <c r="E77" s="11" t="s">
        <v>1156</v>
      </c>
      <c r="F77" s="11" t="s">
        <v>1155</v>
      </c>
      <c r="G77" s="11" t="s">
        <v>106</v>
      </c>
      <c r="H77" s="11"/>
      <c r="I77" s="11"/>
      <c r="J77" s="11"/>
    </row>
    <row r="78" spans="1:10" s="13" customFormat="1" x14ac:dyDescent="0.2">
      <c r="A78" s="25">
        <v>41</v>
      </c>
      <c r="B78" s="11" t="s">
        <v>0</v>
      </c>
      <c r="C78" s="15" t="s">
        <v>2421</v>
      </c>
      <c r="D78" s="11" t="s">
        <v>47</v>
      </c>
      <c r="E78" s="11" t="s">
        <v>1157</v>
      </c>
      <c r="F78" s="11" t="s">
        <v>1155</v>
      </c>
      <c r="G78" s="11" t="s">
        <v>122</v>
      </c>
      <c r="H78" s="11" t="s">
        <v>1158</v>
      </c>
      <c r="I78" s="11"/>
      <c r="J78" s="11"/>
    </row>
    <row r="79" spans="1:10" s="13" customFormat="1" x14ac:dyDescent="0.2">
      <c r="A79" s="25">
        <v>42</v>
      </c>
      <c r="B79" s="11" t="s">
        <v>0</v>
      </c>
      <c r="C79" s="15" t="s">
        <v>2422</v>
      </c>
      <c r="D79" s="11" t="s">
        <v>47</v>
      </c>
      <c r="E79" s="11" t="s">
        <v>1159</v>
      </c>
      <c r="F79" s="11" t="s">
        <v>1160</v>
      </c>
      <c r="G79" s="11" t="s">
        <v>122</v>
      </c>
      <c r="H79" s="11" t="s">
        <v>1161</v>
      </c>
      <c r="I79" s="11"/>
      <c r="J79" s="11"/>
    </row>
    <row r="80" spans="1:10" s="13" customFormat="1" x14ac:dyDescent="0.2">
      <c r="A80" s="25">
        <v>42</v>
      </c>
      <c r="B80" s="11" t="s">
        <v>0</v>
      </c>
      <c r="C80" s="15" t="s">
        <v>2422</v>
      </c>
      <c r="D80" s="11" t="s">
        <v>47</v>
      </c>
      <c r="E80" s="11" t="s">
        <v>1162</v>
      </c>
      <c r="F80" s="11" t="s">
        <v>1110</v>
      </c>
      <c r="G80" s="11" t="s">
        <v>106</v>
      </c>
      <c r="H80" s="11"/>
      <c r="I80" s="11"/>
      <c r="J80" s="11"/>
    </row>
    <row r="81" spans="1:10" s="13" customFormat="1" x14ac:dyDescent="0.2">
      <c r="A81" s="25">
        <v>42</v>
      </c>
      <c r="B81" s="11" t="s">
        <v>0</v>
      </c>
      <c r="C81" s="15" t="s">
        <v>2422</v>
      </c>
      <c r="D81" s="11" t="s">
        <v>47</v>
      </c>
      <c r="E81" s="11" t="s">
        <v>1163</v>
      </c>
      <c r="F81" s="11" t="s">
        <v>1110</v>
      </c>
      <c r="G81" s="11" t="s">
        <v>122</v>
      </c>
      <c r="H81" s="11" t="s">
        <v>1164</v>
      </c>
      <c r="I81" s="11"/>
      <c r="J81" s="11"/>
    </row>
    <row r="82" spans="1:10" s="13" customFormat="1" x14ac:dyDescent="0.2">
      <c r="A82" s="25">
        <v>42</v>
      </c>
      <c r="B82" s="11" t="s">
        <v>0</v>
      </c>
      <c r="C82" s="15" t="s">
        <v>2422</v>
      </c>
      <c r="D82" s="11" t="s">
        <v>47</v>
      </c>
      <c r="E82" s="11" t="s">
        <v>1165</v>
      </c>
      <c r="F82" s="11" t="s">
        <v>1160</v>
      </c>
      <c r="G82" s="11" t="s">
        <v>122</v>
      </c>
      <c r="H82" s="11" t="s">
        <v>1166</v>
      </c>
      <c r="I82" s="11"/>
      <c r="J82" s="11"/>
    </row>
    <row r="83" spans="1:10" s="13" customFormat="1" x14ac:dyDescent="0.2">
      <c r="A83" s="25">
        <v>42</v>
      </c>
      <c r="B83" s="11" t="s">
        <v>0</v>
      </c>
      <c r="C83" s="15" t="s">
        <v>2422</v>
      </c>
      <c r="D83" s="11" t="s">
        <v>47</v>
      </c>
      <c r="E83" s="11" t="s">
        <v>1167</v>
      </c>
      <c r="F83" s="11" t="s">
        <v>1160</v>
      </c>
      <c r="G83" s="11" t="s">
        <v>106</v>
      </c>
      <c r="H83" s="11"/>
      <c r="I83" s="11"/>
      <c r="J83" s="11"/>
    </row>
    <row r="84" spans="1:10" s="13" customFormat="1" x14ac:dyDescent="0.25">
      <c r="A84" s="25">
        <v>43</v>
      </c>
      <c r="B84" s="11" t="s">
        <v>0</v>
      </c>
      <c r="C84" s="12" t="s">
        <v>2423</v>
      </c>
      <c r="D84" s="11" t="s">
        <v>47</v>
      </c>
      <c r="E84" s="17" t="s">
        <v>109</v>
      </c>
      <c r="F84" s="11" t="s">
        <v>1168</v>
      </c>
      <c r="G84" s="11" t="s">
        <v>106</v>
      </c>
      <c r="H84" s="11"/>
      <c r="I84" s="11"/>
      <c r="J84" s="11"/>
    </row>
    <row r="85" spans="1:10" s="13" customFormat="1" x14ac:dyDescent="0.2">
      <c r="A85" s="25">
        <v>44</v>
      </c>
      <c r="B85" s="11" t="s">
        <v>0</v>
      </c>
      <c r="C85" s="15" t="s">
        <v>2443</v>
      </c>
      <c r="D85" s="11" t="s">
        <v>47</v>
      </c>
      <c r="E85" s="11" t="s">
        <v>1169</v>
      </c>
      <c r="F85" s="11" t="s">
        <v>1170</v>
      </c>
      <c r="G85" s="11" t="s">
        <v>122</v>
      </c>
      <c r="H85" s="11" t="s">
        <v>1171</v>
      </c>
      <c r="I85" s="11"/>
      <c r="J85" s="11"/>
    </row>
    <row r="86" spans="1:10" s="13" customFormat="1" x14ac:dyDescent="0.2">
      <c r="A86" s="25">
        <v>44</v>
      </c>
      <c r="B86" s="11" t="s">
        <v>0</v>
      </c>
      <c r="C86" s="15" t="s">
        <v>263</v>
      </c>
      <c r="D86" s="11" t="s">
        <v>47</v>
      </c>
      <c r="E86" s="11" t="s">
        <v>1172</v>
      </c>
      <c r="F86" s="11" t="s">
        <v>1126</v>
      </c>
      <c r="G86" s="11" t="s">
        <v>122</v>
      </c>
      <c r="H86" s="11" t="s">
        <v>1173</v>
      </c>
      <c r="I86" s="11"/>
      <c r="J86" s="11"/>
    </row>
    <row r="87" spans="1:10" s="13" customFormat="1" x14ac:dyDescent="0.2">
      <c r="A87" s="25">
        <v>45</v>
      </c>
      <c r="B87" s="11" t="s">
        <v>0</v>
      </c>
      <c r="C87" s="15" t="s">
        <v>266</v>
      </c>
      <c r="D87" s="11" t="s">
        <v>47</v>
      </c>
      <c r="E87" s="11" t="s">
        <v>1174</v>
      </c>
      <c r="F87" s="11" t="s">
        <v>1175</v>
      </c>
      <c r="G87" s="11" t="s">
        <v>106</v>
      </c>
      <c r="H87" s="11"/>
      <c r="I87" s="11"/>
      <c r="J87" s="11"/>
    </row>
    <row r="88" spans="1:10" s="13" customFormat="1" x14ac:dyDescent="0.2">
      <c r="A88" s="25">
        <v>46</v>
      </c>
      <c r="B88" s="11" t="s">
        <v>0</v>
      </c>
      <c r="C88" s="15" t="s">
        <v>267</v>
      </c>
      <c r="D88" s="11" t="s">
        <v>47</v>
      </c>
      <c r="E88" s="11" t="s">
        <v>1176</v>
      </c>
      <c r="F88" s="11" t="s">
        <v>1177</v>
      </c>
      <c r="G88" s="11" t="s">
        <v>106</v>
      </c>
      <c r="H88" s="11"/>
      <c r="I88" s="11"/>
      <c r="J88" s="11"/>
    </row>
    <row r="89" spans="1:10" s="13" customFormat="1" x14ac:dyDescent="0.2">
      <c r="A89" s="25">
        <v>46</v>
      </c>
      <c r="B89" s="11" t="s">
        <v>0</v>
      </c>
      <c r="C89" s="15" t="s">
        <v>2457</v>
      </c>
      <c r="D89" s="11" t="s">
        <v>47</v>
      </c>
      <c r="E89" s="11" t="s">
        <v>1178</v>
      </c>
      <c r="F89" s="11" t="s">
        <v>1177</v>
      </c>
      <c r="G89" s="11" t="s">
        <v>106</v>
      </c>
      <c r="H89" s="11"/>
      <c r="I89" s="11"/>
      <c r="J89" s="11"/>
    </row>
    <row r="90" spans="1:10" s="13" customFormat="1" x14ac:dyDescent="0.2">
      <c r="A90" s="25">
        <v>46</v>
      </c>
      <c r="B90" s="11" t="s">
        <v>0</v>
      </c>
      <c r="C90" s="15" t="s">
        <v>267</v>
      </c>
      <c r="D90" s="11" t="s">
        <v>47</v>
      </c>
      <c r="E90" s="11" t="s">
        <v>1179</v>
      </c>
      <c r="F90" s="11" t="s">
        <v>1177</v>
      </c>
      <c r="G90" s="11" t="s">
        <v>106</v>
      </c>
      <c r="H90" s="11"/>
      <c r="I90" s="11"/>
      <c r="J90" s="11"/>
    </row>
    <row r="91" spans="1:10" s="13" customFormat="1" x14ac:dyDescent="0.2">
      <c r="A91" s="25">
        <v>46</v>
      </c>
      <c r="B91" s="11" t="s">
        <v>0</v>
      </c>
      <c r="C91" s="15" t="s">
        <v>2457</v>
      </c>
      <c r="D91" s="11" t="s">
        <v>47</v>
      </c>
      <c r="E91" s="11" t="s">
        <v>1180</v>
      </c>
      <c r="F91" s="11" t="s">
        <v>1126</v>
      </c>
      <c r="G91" s="11" t="s">
        <v>106</v>
      </c>
      <c r="H91" s="11"/>
      <c r="I91" s="11"/>
      <c r="J91" s="11"/>
    </row>
    <row r="92" spans="1:10" s="13" customFormat="1" x14ac:dyDescent="0.2">
      <c r="A92" s="25">
        <v>46</v>
      </c>
      <c r="B92" s="11" t="s">
        <v>0</v>
      </c>
      <c r="C92" s="15" t="s">
        <v>267</v>
      </c>
      <c r="D92" s="11" t="s">
        <v>47</v>
      </c>
      <c r="E92" s="11" t="s">
        <v>1181</v>
      </c>
      <c r="F92" s="11" t="s">
        <v>1177</v>
      </c>
      <c r="G92" s="11" t="s">
        <v>106</v>
      </c>
      <c r="H92" s="11"/>
      <c r="I92" s="11"/>
      <c r="J92" s="11"/>
    </row>
    <row r="93" spans="1:10" s="13" customFormat="1" x14ac:dyDescent="0.25">
      <c r="A93" s="25">
        <v>47</v>
      </c>
      <c r="B93" s="11" t="s">
        <v>0</v>
      </c>
      <c r="C93" s="15" t="s">
        <v>2425</v>
      </c>
      <c r="D93" s="11" t="s">
        <v>47</v>
      </c>
      <c r="E93" s="11" t="s">
        <v>1182</v>
      </c>
      <c r="F93" s="11" t="s">
        <v>1183</v>
      </c>
      <c r="G93" s="11" t="s">
        <v>122</v>
      </c>
      <c r="H93" s="11" t="s">
        <v>1184</v>
      </c>
      <c r="I93" s="11"/>
      <c r="J93" s="11"/>
    </row>
    <row r="94" spans="1:10" s="13" customFormat="1" x14ac:dyDescent="0.25">
      <c r="A94" s="25">
        <v>47</v>
      </c>
      <c r="B94" s="11" t="s">
        <v>0</v>
      </c>
      <c r="C94" s="15" t="s">
        <v>2425</v>
      </c>
      <c r="D94" s="11" t="s">
        <v>47</v>
      </c>
      <c r="E94" s="11" t="s">
        <v>1185</v>
      </c>
      <c r="F94" s="11" t="s">
        <v>1186</v>
      </c>
      <c r="G94" s="11" t="s">
        <v>122</v>
      </c>
      <c r="H94" s="11" t="s">
        <v>1187</v>
      </c>
      <c r="I94" s="11"/>
      <c r="J94" s="11"/>
    </row>
    <row r="95" spans="1:10" x14ac:dyDescent="0.2">
      <c r="A95" s="25">
        <v>48</v>
      </c>
      <c r="B95" s="11" t="s">
        <v>0</v>
      </c>
      <c r="C95" s="15" t="s">
        <v>2462</v>
      </c>
      <c r="D95" s="11" t="s">
        <v>47</v>
      </c>
      <c r="E95" s="11" t="s">
        <v>1188</v>
      </c>
      <c r="F95" s="11" t="s">
        <v>1189</v>
      </c>
      <c r="G95" s="11" t="s">
        <v>106</v>
      </c>
    </row>
    <row r="96" spans="1:10" s="13" customFormat="1" x14ac:dyDescent="0.2">
      <c r="A96" s="25">
        <v>49</v>
      </c>
      <c r="B96" s="11" t="s">
        <v>0</v>
      </c>
      <c r="C96" s="15" t="s">
        <v>2467</v>
      </c>
      <c r="D96" s="11" t="s">
        <v>47</v>
      </c>
      <c r="E96" s="11" t="s">
        <v>1190</v>
      </c>
      <c r="F96" s="11" t="s">
        <v>1191</v>
      </c>
      <c r="G96" s="11" t="s">
        <v>106</v>
      </c>
      <c r="H96" s="11"/>
      <c r="I96" s="11"/>
      <c r="J96" s="11"/>
    </row>
  </sheetData>
  <hyperlinks>
    <hyperlink ref="H25" r:id="rId1"/>
    <hyperlink ref="F35" r:id="rId2"/>
    <hyperlink ref="F58" r:id="rId3"/>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3"/>
  <sheetViews>
    <sheetView topLeftCell="A67" workbookViewId="0">
      <selection activeCell="A83" sqref="A83:XFD83"/>
    </sheetView>
  </sheetViews>
  <sheetFormatPr defaultColWidth="8.85546875" defaultRowHeight="12" x14ac:dyDescent="0.2"/>
  <cols>
    <col min="1" max="1" width="3" style="25" bestFit="1" customWidth="1"/>
    <col min="2" max="2" width="8.85546875" style="11"/>
    <col min="3" max="3" width="34.85546875" style="12" bestFit="1" customWidth="1"/>
    <col min="4" max="4" width="8.85546875" style="11"/>
    <col min="5" max="5" width="35.5703125" style="11" bestFit="1" customWidth="1"/>
    <col min="6" max="6" width="8.85546875" style="11"/>
    <col min="7" max="7" width="10.7109375" style="11" bestFit="1" customWidth="1"/>
    <col min="8" max="16384" width="8.85546875" style="11"/>
  </cols>
  <sheetData>
    <row r="1" spans="1:10" s="23" customFormat="1" ht="48" x14ac:dyDescent="0.3">
      <c r="A1" s="22" t="s">
        <v>19</v>
      </c>
      <c r="B1" s="23" t="s">
        <v>95</v>
      </c>
      <c r="C1" s="23" t="s">
        <v>96</v>
      </c>
      <c r="D1" s="23" t="s">
        <v>97</v>
      </c>
      <c r="E1" s="23" t="s">
        <v>98</v>
      </c>
      <c r="F1" s="23" t="s">
        <v>99</v>
      </c>
      <c r="G1" s="23" t="s">
        <v>100</v>
      </c>
      <c r="H1" s="23" t="s">
        <v>101</v>
      </c>
      <c r="I1" s="23" t="s">
        <v>102</v>
      </c>
      <c r="J1" s="23" t="s">
        <v>103</v>
      </c>
    </row>
    <row r="2" spans="1:10" s="13" customFormat="1" x14ac:dyDescent="0.25">
      <c r="A2" s="24">
        <v>1</v>
      </c>
      <c r="B2" s="14" t="s">
        <v>11</v>
      </c>
      <c r="C2" s="15" t="s">
        <v>2405</v>
      </c>
      <c r="D2" s="16" t="s">
        <v>36</v>
      </c>
      <c r="E2" s="17" t="s">
        <v>1192</v>
      </c>
      <c r="F2" s="17" t="s">
        <v>1193</v>
      </c>
      <c r="G2" s="17" t="s">
        <v>106</v>
      </c>
      <c r="H2" s="17"/>
      <c r="I2" s="17"/>
      <c r="J2" s="17"/>
    </row>
    <row r="3" spans="1:10" s="13" customFormat="1" x14ac:dyDescent="0.2">
      <c r="A3" s="24">
        <v>1</v>
      </c>
      <c r="B3" s="14" t="s">
        <v>11</v>
      </c>
      <c r="C3" s="15" t="s">
        <v>2405</v>
      </c>
      <c r="D3" s="16" t="s">
        <v>36</v>
      </c>
      <c r="E3" s="17" t="s">
        <v>1194</v>
      </c>
      <c r="F3" s="17" t="s">
        <v>632</v>
      </c>
      <c r="G3" s="17" t="s">
        <v>106</v>
      </c>
      <c r="H3" s="17" t="s">
        <v>107</v>
      </c>
      <c r="I3" s="17" t="s">
        <v>107</v>
      </c>
      <c r="J3" s="17" t="s">
        <v>107</v>
      </c>
    </row>
    <row r="4" spans="1:10" s="13" customFormat="1" ht="15" x14ac:dyDescent="0.2">
      <c r="A4" s="24">
        <v>2</v>
      </c>
      <c r="B4" s="14" t="s">
        <v>11</v>
      </c>
      <c r="C4" s="15" t="s">
        <v>2431</v>
      </c>
      <c r="D4" s="16" t="s">
        <v>36</v>
      </c>
      <c r="E4" s="17" t="s">
        <v>1195</v>
      </c>
      <c r="F4" s="17" t="s">
        <v>1193</v>
      </c>
      <c r="G4" s="17" t="s">
        <v>106</v>
      </c>
      <c r="H4" s="17"/>
      <c r="I4" s="17"/>
      <c r="J4" s="17"/>
    </row>
    <row r="5" spans="1:10" s="13" customFormat="1" ht="15" x14ac:dyDescent="0.2">
      <c r="A5" s="24">
        <v>2</v>
      </c>
      <c r="B5" s="14" t="s">
        <v>11</v>
      </c>
      <c r="C5" s="15" t="s">
        <v>2431</v>
      </c>
      <c r="D5" s="16" t="s">
        <v>36</v>
      </c>
      <c r="E5" s="17" t="s">
        <v>1196</v>
      </c>
      <c r="F5" s="17" t="s">
        <v>1197</v>
      </c>
      <c r="G5" s="17" t="s">
        <v>122</v>
      </c>
      <c r="H5" s="17" t="s">
        <v>1198</v>
      </c>
      <c r="I5" s="17" t="s">
        <v>107</v>
      </c>
      <c r="J5" s="17" t="s">
        <v>107</v>
      </c>
    </row>
    <row r="6" spans="1:10" s="13" customFormat="1" ht="15" x14ac:dyDescent="0.2">
      <c r="A6" s="24">
        <v>3</v>
      </c>
      <c r="B6" s="14" t="s">
        <v>11</v>
      </c>
      <c r="C6" s="15" t="s">
        <v>2433</v>
      </c>
      <c r="D6" s="16" t="s">
        <v>36</v>
      </c>
      <c r="E6" s="17" t="s">
        <v>1199</v>
      </c>
      <c r="F6" s="17" t="s">
        <v>632</v>
      </c>
      <c r="G6" s="17" t="s">
        <v>106</v>
      </c>
      <c r="H6" s="17" t="s">
        <v>107</v>
      </c>
      <c r="I6" s="17" t="s">
        <v>107</v>
      </c>
      <c r="J6" s="17" t="s">
        <v>107</v>
      </c>
    </row>
    <row r="7" spans="1:10" s="13" customFormat="1" ht="15" x14ac:dyDescent="0.2">
      <c r="A7" s="24">
        <v>3</v>
      </c>
      <c r="B7" s="14" t="s">
        <v>11</v>
      </c>
      <c r="C7" s="15" t="s">
        <v>2434</v>
      </c>
      <c r="D7" s="16" t="s">
        <v>36</v>
      </c>
      <c r="E7" s="17" t="s">
        <v>1200</v>
      </c>
      <c r="F7" s="17" t="s">
        <v>632</v>
      </c>
      <c r="G7" s="17" t="s">
        <v>106</v>
      </c>
      <c r="H7" s="17" t="s">
        <v>107</v>
      </c>
      <c r="I7" s="17" t="s">
        <v>107</v>
      </c>
      <c r="J7" s="17" t="s">
        <v>1201</v>
      </c>
    </row>
    <row r="8" spans="1:10" s="13" customFormat="1" ht="15" x14ac:dyDescent="0.2">
      <c r="A8" s="24">
        <v>4</v>
      </c>
      <c r="B8" s="14" t="s">
        <v>11</v>
      </c>
      <c r="C8" s="15" t="s">
        <v>2437</v>
      </c>
      <c r="D8" s="16" t="s">
        <v>36</v>
      </c>
      <c r="E8" s="17" t="s">
        <v>1202</v>
      </c>
      <c r="F8" s="17" t="s">
        <v>783</v>
      </c>
      <c r="G8" s="17" t="s">
        <v>122</v>
      </c>
      <c r="H8" s="17" t="s">
        <v>1203</v>
      </c>
      <c r="I8" s="17" t="s">
        <v>107</v>
      </c>
      <c r="J8" s="17" t="s">
        <v>107</v>
      </c>
    </row>
    <row r="9" spans="1:10" s="13" customFormat="1" ht="15" x14ac:dyDescent="0.2">
      <c r="A9" s="24">
        <v>4</v>
      </c>
      <c r="B9" s="14" t="s">
        <v>11</v>
      </c>
      <c r="C9" s="15" t="s">
        <v>2438</v>
      </c>
      <c r="D9" s="16" t="s">
        <v>36</v>
      </c>
      <c r="E9" s="17" t="s">
        <v>1204</v>
      </c>
      <c r="F9" s="17" t="s">
        <v>1197</v>
      </c>
      <c r="G9" s="17" t="s">
        <v>106</v>
      </c>
      <c r="H9" s="17" t="s">
        <v>107</v>
      </c>
      <c r="I9" s="17" t="s">
        <v>107</v>
      </c>
      <c r="J9" s="17" t="s">
        <v>107</v>
      </c>
    </row>
    <row r="10" spans="1:10" s="13" customFormat="1" x14ac:dyDescent="0.2">
      <c r="A10" s="24">
        <v>5</v>
      </c>
      <c r="B10" s="14" t="s">
        <v>11</v>
      </c>
      <c r="C10" s="15" t="s">
        <v>2395</v>
      </c>
      <c r="D10" s="16" t="s">
        <v>36</v>
      </c>
      <c r="E10" s="17" t="s">
        <v>1205</v>
      </c>
      <c r="F10" s="17" t="s">
        <v>1197</v>
      </c>
      <c r="G10" s="17" t="s">
        <v>106</v>
      </c>
      <c r="H10" s="17" t="s">
        <v>107</v>
      </c>
      <c r="I10" s="17" t="s">
        <v>107</v>
      </c>
      <c r="J10" s="17" t="s">
        <v>107</v>
      </c>
    </row>
    <row r="11" spans="1:10" x14ac:dyDescent="0.2">
      <c r="A11" s="24">
        <v>6</v>
      </c>
      <c r="B11" s="14" t="s">
        <v>11</v>
      </c>
      <c r="C11" s="15" t="s">
        <v>2419</v>
      </c>
      <c r="D11" s="16" t="s">
        <v>36</v>
      </c>
      <c r="E11" s="17" t="s">
        <v>1206</v>
      </c>
      <c r="F11" s="17" t="s">
        <v>1197</v>
      </c>
      <c r="G11" s="17" t="s">
        <v>122</v>
      </c>
      <c r="H11" s="17" t="s">
        <v>1207</v>
      </c>
      <c r="I11" s="17" t="s">
        <v>107</v>
      </c>
      <c r="J11" s="17" t="s">
        <v>107</v>
      </c>
    </row>
    <row r="12" spans="1:10" s="13" customFormat="1" ht="15" x14ac:dyDescent="0.2">
      <c r="A12" s="24">
        <v>7</v>
      </c>
      <c r="B12" s="14" t="s">
        <v>11</v>
      </c>
      <c r="C12" s="15" t="s">
        <v>2440</v>
      </c>
      <c r="D12" s="16" t="s">
        <v>36</v>
      </c>
      <c r="E12" s="17" t="s">
        <v>1208</v>
      </c>
      <c r="F12" s="17" t="s">
        <v>1197</v>
      </c>
      <c r="G12" s="17" t="s">
        <v>122</v>
      </c>
      <c r="H12" s="17" t="s">
        <v>1209</v>
      </c>
      <c r="I12" s="17" t="s">
        <v>107</v>
      </c>
      <c r="J12" s="17" t="s">
        <v>107</v>
      </c>
    </row>
    <row r="13" spans="1:10" s="13" customFormat="1" ht="15" x14ac:dyDescent="0.2">
      <c r="A13" s="24">
        <v>8</v>
      </c>
      <c r="B13" s="14" t="s">
        <v>11</v>
      </c>
      <c r="C13" s="15" t="s">
        <v>2442</v>
      </c>
      <c r="D13" s="16" t="s">
        <v>36</v>
      </c>
      <c r="E13" s="17" t="s">
        <v>662</v>
      </c>
      <c r="F13" s="17" t="s">
        <v>1197</v>
      </c>
      <c r="G13" s="17" t="s">
        <v>122</v>
      </c>
      <c r="H13" s="17" t="s">
        <v>1210</v>
      </c>
      <c r="I13" s="17" t="s">
        <v>107</v>
      </c>
      <c r="J13" s="17" t="s">
        <v>107</v>
      </c>
    </row>
    <row r="14" spans="1:10" s="13" customFormat="1" x14ac:dyDescent="0.2">
      <c r="A14" s="24">
        <v>9</v>
      </c>
      <c r="B14" s="14" t="s">
        <v>11</v>
      </c>
      <c r="C14" s="15" t="s">
        <v>2424</v>
      </c>
      <c r="D14" s="16" t="s">
        <v>36</v>
      </c>
      <c r="E14" s="17" t="s">
        <v>1211</v>
      </c>
      <c r="F14" s="17" t="s">
        <v>1197</v>
      </c>
      <c r="G14" s="17" t="s">
        <v>106</v>
      </c>
      <c r="H14" s="17" t="s">
        <v>107</v>
      </c>
      <c r="I14" s="17" t="s">
        <v>107</v>
      </c>
      <c r="J14" s="17" t="s">
        <v>107</v>
      </c>
    </row>
    <row r="15" spans="1:10" s="13" customFormat="1" x14ac:dyDescent="0.2">
      <c r="A15" s="24">
        <v>9</v>
      </c>
      <c r="B15" s="14" t="s">
        <v>11</v>
      </c>
      <c r="C15" s="15" t="s">
        <v>2424</v>
      </c>
      <c r="D15" s="16" t="s">
        <v>36</v>
      </c>
      <c r="E15" s="17" t="s">
        <v>1212</v>
      </c>
      <c r="F15" s="17" t="s">
        <v>1193</v>
      </c>
      <c r="G15" s="17" t="s">
        <v>106</v>
      </c>
      <c r="H15" s="17"/>
      <c r="I15" s="17"/>
      <c r="J15" s="17"/>
    </row>
    <row r="16" spans="1:10" s="13" customFormat="1" ht="15" x14ac:dyDescent="0.2">
      <c r="A16" s="24">
        <v>10</v>
      </c>
      <c r="B16" s="14" t="s">
        <v>11</v>
      </c>
      <c r="C16" s="15" t="s">
        <v>2446</v>
      </c>
      <c r="D16" s="16" t="s">
        <v>36</v>
      </c>
      <c r="E16" s="17" t="s">
        <v>1213</v>
      </c>
      <c r="F16" s="17" t="s">
        <v>2398</v>
      </c>
      <c r="G16" s="17" t="s">
        <v>778</v>
      </c>
      <c r="H16" s="17" t="s">
        <v>1214</v>
      </c>
      <c r="I16" s="17" t="s">
        <v>107</v>
      </c>
      <c r="J16" s="17" t="s">
        <v>107</v>
      </c>
    </row>
    <row r="17" spans="1:10" x14ac:dyDescent="0.2">
      <c r="A17" s="24">
        <v>11</v>
      </c>
      <c r="B17" s="14" t="s">
        <v>11</v>
      </c>
      <c r="C17" s="15" t="s">
        <v>2406</v>
      </c>
      <c r="D17" s="16" t="s">
        <v>36</v>
      </c>
      <c r="E17" s="17" t="s">
        <v>1215</v>
      </c>
      <c r="F17" s="17" t="s">
        <v>1197</v>
      </c>
      <c r="G17" s="17" t="s">
        <v>122</v>
      </c>
      <c r="H17" s="17" t="s">
        <v>107</v>
      </c>
      <c r="I17" s="17" t="s">
        <v>107</v>
      </c>
      <c r="J17" s="17" t="s">
        <v>107</v>
      </c>
    </row>
    <row r="18" spans="1:10" ht="15" x14ac:dyDescent="0.2">
      <c r="A18" s="24">
        <v>12</v>
      </c>
      <c r="B18" s="14" t="s">
        <v>11</v>
      </c>
      <c r="C18" s="15" t="s">
        <v>2448</v>
      </c>
      <c r="D18" s="16" t="s">
        <v>36</v>
      </c>
      <c r="E18" s="17" t="s">
        <v>1216</v>
      </c>
      <c r="F18" s="17" t="s">
        <v>2399</v>
      </c>
      <c r="G18" s="17" t="s">
        <v>122</v>
      </c>
      <c r="H18" s="17" t="s">
        <v>1217</v>
      </c>
      <c r="I18" s="17" t="s">
        <v>107</v>
      </c>
      <c r="J18" s="17" t="s">
        <v>107</v>
      </c>
    </row>
    <row r="19" spans="1:10" s="13" customFormat="1" ht="15" x14ac:dyDescent="0.2">
      <c r="A19" s="24">
        <v>13</v>
      </c>
      <c r="B19" s="14" t="s">
        <v>11</v>
      </c>
      <c r="C19" s="15" t="s">
        <v>2451</v>
      </c>
      <c r="D19" s="16" t="s">
        <v>36</v>
      </c>
      <c r="E19" s="17" t="s">
        <v>1218</v>
      </c>
      <c r="F19" s="17" t="s">
        <v>1197</v>
      </c>
      <c r="G19" s="17" t="s">
        <v>106</v>
      </c>
      <c r="H19" s="17" t="s">
        <v>107</v>
      </c>
      <c r="I19" s="17" t="s">
        <v>107</v>
      </c>
      <c r="J19" s="17" t="s">
        <v>107</v>
      </c>
    </row>
    <row r="20" spans="1:10" s="13" customFormat="1" ht="15" x14ac:dyDescent="0.2">
      <c r="A20" s="24">
        <v>14</v>
      </c>
      <c r="B20" s="14" t="s">
        <v>11</v>
      </c>
      <c r="C20" s="15" t="s">
        <v>2454</v>
      </c>
      <c r="D20" s="16" t="s">
        <v>36</v>
      </c>
      <c r="E20" s="17" t="s">
        <v>1219</v>
      </c>
      <c r="F20" s="17" t="s">
        <v>1197</v>
      </c>
      <c r="G20" s="17" t="s">
        <v>122</v>
      </c>
      <c r="H20" s="17" t="s">
        <v>107</v>
      </c>
      <c r="I20" s="17" t="s">
        <v>107</v>
      </c>
      <c r="J20" s="17" t="s">
        <v>107</v>
      </c>
    </row>
    <row r="21" spans="1:10" s="13" customFormat="1" ht="15" x14ac:dyDescent="0.2">
      <c r="A21" s="24">
        <v>14</v>
      </c>
      <c r="B21" s="14" t="s">
        <v>11</v>
      </c>
      <c r="C21" s="15" t="s">
        <v>2453</v>
      </c>
      <c r="D21" s="16" t="s">
        <v>36</v>
      </c>
      <c r="E21" s="17" t="s">
        <v>1220</v>
      </c>
      <c r="F21" s="17" t="s">
        <v>1221</v>
      </c>
      <c r="G21" s="17" t="s">
        <v>122</v>
      </c>
      <c r="H21" s="17" t="s">
        <v>1222</v>
      </c>
      <c r="I21" s="17" t="s">
        <v>107</v>
      </c>
      <c r="J21" s="17" t="s">
        <v>107</v>
      </c>
    </row>
    <row r="22" spans="1:10" s="13" customFormat="1" ht="15" x14ac:dyDescent="0.2">
      <c r="A22" s="24">
        <v>15</v>
      </c>
      <c r="B22" s="14" t="s">
        <v>11</v>
      </c>
      <c r="C22" s="15" t="s">
        <v>2456</v>
      </c>
      <c r="D22" s="16" t="s">
        <v>36</v>
      </c>
      <c r="E22" s="17" t="s">
        <v>437</v>
      </c>
      <c r="F22" s="17" t="s">
        <v>1197</v>
      </c>
      <c r="G22" s="17" t="s">
        <v>106</v>
      </c>
      <c r="H22" s="17"/>
      <c r="I22" s="17"/>
      <c r="J22" s="17"/>
    </row>
    <row r="23" spans="1:10" s="13" customFormat="1" ht="15" x14ac:dyDescent="0.2">
      <c r="A23" s="24">
        <v>16</v>
      </c>
      <c r="B23" s="14" t="s">
        <v>11</v>
      </c>
      <c r="C23" s="14" t="s">
        <v>2461</v>
      </c>
      <c r="D23" s="16" t="s">
        <v>36</v>
      </c>
      <c r="E23" s="17" t="s">
        <v>1223</v>
      </c>
      <c r="F23" s="17" t="s">
        <v>1197</v>
      </c>
      <c r="G23" s="17" t="s">
        <v>122</v>
      </c>
      <c r="H23" s="17" t="s">
        <v>107</v>
      </c>
      <c r="I23" s="17" t="s">
        <v>107</v>
      </c>
      <c r="J23" s="17" t="s">
        <v>107</v>
      </c>
    </row>
    <row r="24" spans="1:10" s="13" customFormat="1" ht="15" x14ac:dyDescent="0.2">
      <c r="A24" s="24">
        <v>16</v>
      </c>
      <c r="B24" s="14" t="s">
        <v>11</v>
      </c>
      <c r="C24" s="15" t="s">
        <v>2460</v>
      </c>
      <c r="D24" s="16" t="s">
        <v>36</v>
      </c>
      <c r="E24" s="17" t="s">
        <v>1224</v>
      </c>
      <c r="F24" s="17" t="s">
        <v>331</v>
      </c>
      <c r="G24" s="17" t="s">
        <v>122</v>
      </c>
      <c r="H24" s="17" t="s">
        <v>107</v>
      </c>
      <c r="I24" s="17" t="s">
        <v>107</v>
      </c>
      <c r="J24" s="17" t="s">
        <v>107</v>
      </c>
    </row>
    <row r="25" spans="1:10" s="13" customFormat="1" ht="15" x14ac:dyDescent="0.2">
      <c r="A25" s="24">
        <v>16</v>
      </c>
      <c r="B25" s="14" t="s">
        <v>11</v>
      </c>
      <c r="C25" s="14" t="s">
        <v>2461</v>
      </c>
      <c r="D25" s="16" t="s">
        <v>36</v>
      </c>
      <c r="E25" s="17" t="s">
        <v>1225</v>
      </c>
      <c r="F25" s="17" t="s">
        <v>331</v>
      </c>
      <c r="G25" s="17" t="s">
        <v>106</v>
      </c>
      <c r="H25" s="17" t="s">
        <v>107</v>
      </c>
      <c r="I25" s="17" t="s">
        <v>107</v>
      </c>
      <c r="J25" s="17" t="s">
        <v>1201</v>
      </c>
    </row>
    <row r="26" spans="1:10" s="13" customFormat="1" ht="15" x14ac:dyDescent="0.2">
      <c r="A26" s="24">
        <v>17</v>
      </c>
      <c r="B26" s="14" t="s">
        <v>11</v>
      </c>
      <c r="C26" s="15" t="s">
        <v>2465</v>
      </c>
      <c r="D26" s="16" t="s">
        <v>36</v>
      </c>
      <c r="E26" s="17" t="s">
        <v>1226</v>
      </c>
      <c r="F26" s="17" t="s">
        <v>1197</v>
      </c>
      <c r="G26" s="17" t="s">
        <v>106</v>
      </c>
      <c r="H26" s="17" t="s">
        <v>107</v>
      </c>
      <c r="I26" s="17" t="s">
        <v>107</v>
      </c>
      <c r="J26" s="17" t="s">
        <v>107</v>
      </c>
    </row>
    <row r="27" spans="1:10" s="13" customFormat="1" x14ac:dyDescent="0.2">
      <c r="A27" s="24">
        <v>18</v>
      </c>
      <c r="B27" s="14" t="s">
        <v>11</v>
      </c>
      <c r="C27" s="15" t="s">
        <v>2429</v>
      </c>
      <c r="D27" s="16" t="s">
        <v>36</v>
      </c>
      <c r="E27" s="17" t="s">
        <v>443</v>
      </c>
      <c r="F27" s="17" t="s">
        <v>1197</v>
      </c>
      <c r="G27" s="17" t="s">
        <v>778</v>
      </c>
      <c r="H27" s="17" t="s">
        <v>1227</v>
      </c>
      <c r="I27" s="17" t="s">
        <v>107</v>
      </c>
      <c r="J27" s="17" t="s">
        <v>107</v>
      </c>
    </row>
    <row r="28" spans="1:10" ht="15" x14ac:dyDescent="0.2">
      <c r="A28" s="24">
        <v>19</v>
      </c>
      <c r="B28" s="14" t="s">
        <v>11</v>
      </c>
      <c r="C28" s="15" t="s">
        <v>2466</v>
      </c>
      <c r="D28" s="16" t="s">
        <v>36</v>
      </c>
      <c r="E28" s="17" t="s">
        <v>1228</v>
      </c>
      <c r="F28" s="17" t="s">
        <v>1197</v>
      </c>
      <c r="G28" s="17" t="s">
        <v>122</v>
      </c>
      <c r="H28" s="17" t="s">
        <v>1229</v>
      </c>
      <c r="I28" s="17" t="s">
        <v>107</v>
      </c>
      <c r="J28" s="17" t="s">
        <v>107</v>
      </c>
    </row>
    <row r="29" spans="1:10" s="13" customFormat="1" x14ac:dyDescent="0.2">
      <c r="A29" s="24">
        <v>20</v>
      </c>
      <c r="B29" s="14" t="s">
        <v>11</v>
      </c>
      <c r="C29" s="15" t="s">
        <v>215</v>
      </c>
      <c r="D29" s="16" t="s">
        <v>36</v>
      </c>
      <c r="E29" s="17" t="s">
        <v>1230</v>
      </c>
      <c r="F29" s="17" t="s">
        <v>331</v>
      </c>
      <c r="G29" s="17" t="s">
        <v>122</v>
      </c>
      <c r="H29" s="17" t="s">
        <v>1231</v>
      </c>
      <c r="I29" s="17" t="s">
        <v>107</v>
      </c>
      <c r="J29" s="17" t="s">
        <v>107</v>
      </c>
    </row>
    <row r="30" spans="1:10" s="13" customFormat="1" x14ac:dyDescent="0.2">
      <c r="A30" s="24">
        <v>20</v>
      </c>
      <c r="B30" s="14" t="s">
        <v>11</v>
      </c>
      <c r="C30" s="15" t="s">
        <v>215</v>
      </c>
      <c r="D30" s="16" t="s">
        <v>36</v>
      </c>
      <c r="E30" s="17" t="s">
        <v>1232</v>
      </c>
      <c r="F30" s="17" t="s">
        <v>331</v>
      </c>
      <c r="G30" s="17" t="s">
        <v>122</v>
      </c>
      <c r="H30" s="17" t="s">
        <v>1233</v>
      </c>
      <c r="I30" s="17" t="s">
        <v>107</v>
      </c>
      <c r="J30" s="17" t="s">
        <v>107</v>
      </c>
    </row>
    <row r="31" spans="1:10" s="13" customFormat="1" x14ac:dyDescent="0.2">
      <c r="A31" s="24">
        <v>20</v>
      </c>
      <c r="B31" s="14" t="s">
        <v>11</v>
      </c>
      <c r="C31" s="15" t="s">
        <v>215</v>
      </c>
      <c r="D31" s="16" t="s">
        <v>36</v>
      </c>
      <c r="E31" s="17" t="s">
        <v>1234</v>
      </c>
      <c r="F31" s="17" t="s">
        <v>331</v>
      </c>
      <c r="G31" s="17" t="s">
        <v>122</v>
      </c>
      <c r="H31" s="17" t="s">
        <v>1235</v>
      </c>
      <c r="I31" s="17" t="s">
        <v>107</v>
      </c>
      <c r="J31" s="17" t="s">
        <v>107</v>
      </c>
    </row>
    <row r="32" spans="1:10" s="13" customFormat="1" x14ac:dyDescent="0.2">
      <c r="A32" s="24">
        <v>21</v>
      </c>
      <c r="B32" s="14" t="s">
        <v>11</v>
      </c>
      <c r="C32" s="15" t="s">
        <v>2426</v>
      </c>
      <c r="D32" s="16" t="s">
        <v>36</v>
      </c>
      <c r="E32" s="17" t="s">
        <v>1236</v>
      </c>
      <c r="F32" s="17" t="s">
        <v>1197</v>
      </c>
      <c r="G32" s="17" t="s">
        <v>122</v>
      </c>
      <c r="H32" s="17" t="s">
        <v>1237</v>
      </c>
      <c r="I32" s="17" t="s">
        <v>107</v>
      </c>
      <c r="J32" s="17" t="s">
        <v>1238</v>
      </c>
    </row>
    <row r="33" spans="1:10" s="13" customFormat="1" ht="15" x14ac:dyDescent="0.2">
      <c r="A33" s="24">
        <v>22</v>
      </c>
      <c r="B33" s="14" t="s">
        <v>11</v>
      </c>
      <c r="C33" s="15" t="s">
        <v>2470</v>
      </c>
      <c r="D33" s="16" t="s">
        <v>36</v>
      </c>
      <c r="E33" s="17" t="s">
        <v>1239</v>
      </c>
      <c r="F33" s="17" t="s">
        <v>1197</v>
      </c>
      <c r="G33" s="17" t="s">
        <v>106</v>
      </c>
      <c r="H33" s="17" t="s">
        <v>107</v>
      </c>
      <c r="I33" s="17" t="s">
        <v>107</v>
      </c>
      <c r="J33" s="17" t="s">
        <v>107</v>
      </c>
    </row>
    <row r="34" spans="1:10" s="13" customFormat="1" ht="15" x14ac:dyDescent="0.2">
      <c r="A34" s="24">
        <v>23</v>
      </c>
      <c r="B34" s="14" t="s">
        <v>11</v>
      </c>
      <c r="C34" s="15" t="s">
        <v>2472</v>
      </c>
      <c r="D34" s="16" t="s">
        <v>36</v>
      </c>
      <c r="E34" s="17" t="s">
        <v>1240</v>
      </c>
      <c r="F34" s="17" t="s">
        <v>1193</v>
      </c>
      <c r="G34" s="17" t="s">
        <v>106</v>
      </c>
      <c r="H34" s="17"/>
      <c r="I34" s="17"/>
      <c r="J34" s="17"/>
    </row>
    <row r="35" spans="1:10" s="13" customFormat="1" ht="15" x14ac:dyDescent="0.2">
      <c r="A35" s="24">
        <v>23</v>
      </c>
      <c r="B35" s="14" t="s">
        <v>11</v>
      </c>
      <c r="C35" s="15" t="s">
        <v>2473</v>
      </c>
      <c r="D35" s="16" t="s">
        <v>36</v>
      </c>
      <c r="E35" s="17" t="s">
        <v>1241</v>
      </c>
      <c r="F35" s="17" t="s">
        <v>1197</v>
      </c>
      <c r="G35" s="17" t="s">
        <v>122</v>
      </c>
      <c r="H35" s="17" t="s">
        <v>1242</v>
      </c>
      <c r="I35" s="17" t="s">
        <v>107</v>
      </c>
      <c r="J35" s="17" t="s">
        <v>107</v>
      </c>
    </row>
    <row r="36" spans="1:10" ht="15" x14ac:dyDescent="0.2">
      <c r="A36" s="24">
        <v>24</v>
      </c>
      <c r="B36" s="14" t="s">
        <v>11</v>
      </c>
      <c r="C36" s="15" t="s">
        <v>2474</v>
      </c>
      <c r="D36" s="16" t="s">
        <v>36</v>
      </c>
      <c r="E36" s="17" t="s">
        <v>1243</v>
      </c>
      <c r="F36" s="17" t="s">
        <v>632</v>
      </c>
      <c r="G36" s="17" t="s">
        <v>106</v>
      </c>
      <c r="H36" s="17" t="s">
        <v>107</v>
      </c>
      <c r="I36" s="17" t="s">
        <v>107</v>
      </c>
      <c r="J36" s="17" t="s">
        <v>107</v>
      </c>
    </row>
    <row r="37" spans="1:10" s="13" customFormat="1" x14ac:dyDescent="0.2">
      <c r="A37" s="24">
        <v>25</v>
      </c>
      <c r="B37" s="14" t="s">
        <v>11</v>
      </c>
      <c r="C37" s="15" t="s">
        <v>2427</v>
      </c>
      <c r="D37" s="16" t="s">
        <v>36</v>
      </c>
      <c r="E37" s="17" t="s">
        <v>1244</v>
      </c>
      <c r="F37" s="17" t="s">
        <v>716</v>
      </c>
      <c r="G37" s="17" t="s">
        <v>122</v>
      </c>
      <c r="H37" s="17" t="s">
        <v>1245</v>
      </c>
      <c r="I37" s="17" t="s">
        <v>107</v>
      </c>
      <c r="J37" s="17" t="s">
        <v>107</v>
      </c>
    </row>
    <row r="38" spans="1:10" s="13" customFormat="1" x14ac:dyDescent="0.2">
      <c r="A38" s="24">
        <v>25</v>
      </c>
      <c r="B38" s="14" t="s">
        <v>11</v>
      </c>
      <c r="C38" s="15" t="s">
        <v>2427</v>
      </c>
      <c r="D38" s="16" t="s">
        <v>36</v>
      </c>
      <c r="E38" s="17" t="s">
        <v>1246</v>
      </c>
      <c r="F38" s="17" t="s">
        <v>1197</v>
      </c>
      <c r="G38" s="17" t="s">
        <v>122</v>
      </c>
      <c r="H38" s="17" t="s">
        <v>1245</v>
      </c>
      <c r="I38" s="17" t="s">
        <v>107</v>
      </c>
      <c r="J38" s="17" t="s">
        <v>1247</v>
      </c>
    </row>
    <row r="39" spans="1:10" s="13" customFormat="1" x14ac:dyDescent="0.2">
      <c r="A39" s="24">
        <v>25</v>
      </c>
      <c r="B39" s="14" t="s">
        <v>11</v>
      </c>
      <c r="C39" s="15" t="s">
        <v>2568</v>
      </c>
      <c r="D39" s="16" t="s">
        <v>36</v>
      </c>
      <c r="E39" s="17" t="s">
        <v>2572</v>
      </c>
      <c r="F39" s="17" t="s">
        <v>716</v>
      </c>
      <c r="G39" s="17" t="s">
        <v>122</v>
      </c>
      <c r="H39" s="17" t="s">
        <v>1248</v>
      </c>
      <c r="I39" s="17" t="s">
        <v>107</v>
      </c>
      <c r="J39" s="17" t="s">
        <v>107</v>
      </c>
    </row>
    <row r="40" spans="1:10" s="13" customFormat="1" x14ac:dyDescent="0.2">
      <c r="A40" s="24">
        <v>25</v>
      </c>
      <c r="B40" s="14" t="s">
        <v>11</v>
      </c>
      <c r="C40" s="15" t="s">
        <v>2569</v>
      </c>
      <c r="D40" s="16" t="s">
        <v>36</v>
      </c>
      <c r="E40" s="17" t="s">
        <v>2573</v>
      </c>
      <c r="F40" s="17" t="s">
        <v>716</v>
      </c>
      <c r="G40" s="17" t="s">
        <v>122</v>
      </c>
      <c r="H40" s="17" t="s">
        <v>1249</v>
      </c>
      <c r="I40" s="17" t="s">
        <v>107</v>
      </c>
      <c r="J40" s="17" t="s">
        <v>107</v>
      </c>
    </row>
    <row r="41" spans="1:10" s="13" customFormat="1" x14ac:dyDescent="0.2">
      <c r="A41" s="24">
        <v>25</v>
      </c>
      <c r="B41" s="14" t="s">
        <v>11</v>
      </c>
      <c r="C41" s="15" t="s">
        <v>2427</v>
      </c>
      <c r="D41" s="16" t="s">
        <v>36</v>
      </c>
      <c r="E41" s="17" t="s">
        <v>1250</v>
      </c>
      <c r="F41" s="17" t="s">
        <v>1193</v>
      </c>
      <c r="G41" s="17" t="s">
        <v>122</v>
      </c>
      <c r="H41" s="17" t="s">
        <v>1247</v>
      </c>
      <c r="I41" s="17"/>
      <c r="J41" s="17"/>
    </row>
    <row r="42" spans="1:10" s="13" customFormat="1" x14ac:dyDescent="0.2">
      <c r="A42" s="24">
        <v>25</v>
      </c>
      <c r="B42" s="14" t="s">
        <v>11</v>
      </c>
      <c r="C42" s="15" t="s">
        <v>2567</v>
      </c>
      <c r="D42" s="16" t="s">
        <v>36</v>
      </c>
      <c r="E42" s="17" t="s">
        <v>2574</v>
      </c>
      <c r="F42" s="17" t="s">
        <v>716</v>
      </c>
      <c r="G42" s="17" t="s">
        <v>122</v>
      </c>
      <c r="H42" s="17" t="s">
        <v>1245</v>
      </c>
      <c r="I42" s="17" t="s">
        <v>107</v>
      </c>
      <c r="J42" s="17" t="s">
        <v>107</v>
      </c>
    </row>
    <row r="43" spans="1:10" s="13" customFormat="1" x14ac:dyDescent="0.2">
      <c r="A43" s="24">
        <v>26</v>
      </c>
      <c r="B43" s="14" t="s">
        <v>11</v>
      </c>
      <c r="C43" s="15" t="s">
        <v>2428</v>
      </c>
      <c r="D43" s="16" t="s">
        <v>36</v>
      </c>
      <c r="E43" s="17" t="s">
        <v>1251</v>
      </c>
      <c r="F43" s="17" t="s">
        <v>1197</v>
      </c>
      <c r="G43" s="17" t="s">
        <v>106</v>
      </c>
      <c r="H43" s="17" t="s">
        <v>107</v>
      </c>
      <c r="I43" s="17" t="s">
        <v>107</v>
      </c>
      <c r="J43" s="17" t="s">
        <v>107</v>
      </c>
    </row>
    <row r="44" spans="1:10" s="13" customFormat="1" x14ac:dyDescent="0.25">
      <c r="A44" s="24">
        <v>27</v>
      </c>
      <c r="B44" s="14" t="s">
        <v>0</v>
      </c>
      <c r="C44" s="15" t="s">
        <v>2408</v>
      </c>
      <c r="D44" s="16" t="s">
        <v>36</v>
      </c>
      <c r="E44" s="17" t="s">
        <v>1252</v>
      </c>
      <c r="F44" s="17" t="s">
        <v>1197</v>
      </c>
      <c r="G44" s="17" t="s">
        <v>122</v>
      </c>
      <c r="H44" s="17" t="s">
        <v>1253</v>
      </c>
      <c r="I44" s="17" t="s">
        <v>107</v>
      </c>
      <c r="J44" s="17" t="s">
        <v>107</v>
      </c>
    </row>
    <row r="45" spans="1:10" s="13" customFormat="1" x14ac:dyDescent="0.2">
      <c r="A45" s="24">
        <v>28</v>
      </c>
      <c r="B45" s="14" t="s">
        <v>0</v>
      </c>
      <c r="C45" s="15" t="s">
        <v>2415</v>
      </c>
      <c r="D45" s="16" t="s">
        <v>36</v>
      </c>
      <c r="E45" s="17" t="s">
        <v>1254</v>
      </c>
      <c r="F45" s="17" t="s">
        <v>723</v>
      </c>
      <c r="G45" s="17" t="s">
        <v>122</v>
      </c>
      <c r="H45" s="17" t="s">
        <v>1255</v>
      </c>
      <c r="I45" s="17" t="s">
        <v>107</v>
      </c>
      <c r="J45" s="17" t="s">
        <v>1201</v>
      </c>
    </row>
    <row r="46" spans="1:10" s="13" customFormat="1" x14ac:dyDescent="0.2">
      <c r="A46" s="24">
        <v>28</v>
      </c>
      <c r="B46" s="14" t="s">
        <v>0</v>
      </c>
      <c r="C46" s="15" t="s">
        <v>2415</v>
      </c>
      <c r="D46" s="16" t="s">
        <v>36</v>
      </c>
      <c r="E46" s="17" t="s">
        <v>1256</v>
      </c>
      <c r="F46" s="17" t="s">
        <v>1193</v>
      </c>
      <c r="G46" s="17" t="s">
        <v>122</v>
      </c>
      <c r="H46" s="17" t="s">
        <v>1257</v>
      </c>
      <c r="I46" s="17"/>
      <c r="J46" s="17"/>
    </row>
    <row r="47" spans="1:10" s="13" customFormat="1" x14ac:dyDescent="0.25">
      <c r="A47" s="24">
        <v>28</v>
      </c>
      <c r="B47" s="14" t="s">
        <v>0</v>
      </c>
      <c r="C47" s="15" t="s">
        <v>2415</v>
      </c>
      <c r="D47" s="16" t="s">
        <v>36</v>
      </c>
      <c r="E47" s="17" t="s">
        <v>1258</v>
      </c>
      <c r="F47" s="17" t="s">
        <v>1110</v>
      </c>
      <c r="G47" s="17" t="s">
        <v>122</v>
      </c>
      <c r="H47" s="17" t="s">
        <v>1259</v>
      </c>
      <c r="I47" s="17" t="s">
        <v>107</v>
      </c>
      <c r="J47" s="17" t="s">
        <v>107</v>
      </c>
    </row>
    <row r="48" spans="1:10" x14ac:dyDescent="0.2">
      <c r="A48" s="24">
        <v>29</v>
      </c>
      <c r="B48" s="14" t="s">
        <v>0</v>
      </c>
      <c r="C48" s="15" t="s">
        <v>2416</v>
      </c>
      <c r="D48" s="16" t="s">
        <v>36</v>
      </c>
      <c r="E48" s="17" t="s">
        <v>1260</v>
      </c>
      <c r="F48" s="17" t="s">
        <v>1197</v>
      </c>
      <c r="G48" s="17" t="s">
        <v>122</v>
      </c>
      <c r="H48" s="17" t="s">
        <v>1261</v>
      </c>
      <c r="I48" s="17" t="s">
        <v>107</v>
      </c>
      <c r="J48" s="17" t="s">
        <v>107</v>
      </c>
    </row>
    <row r="49" spans="1:10" x14ac:dyDescent="0.2">
      <c r="A49" s="24">
        <v>30</v>
      </c>
      <c r="B49" s="14" t="s">
        <v>0</v>
      </c>
      <c r="C49" s="15" t="s">
        <v>2409</v>
      </c>
      <c r="D49" s="16" t="s">
        <v>36</v>
      </c>
      <c r="E49" s="17" t="s">
        <v>1262</v>
      </c>
      <c r="F49" s="17" t="s">
        <v>1110</v>
      </c>
      <c r="G49" s="17" t="s">
        <v>122</v>
      </c>
      <c r="H49" s="17" t="s">
        <v>1263</v>
      </c>
      <c r="I49" s="17" t="s">
        <v>107</v>
      </c>
      <c r="J49" s="17" t="s">
        <v>107</v>
      </c>
    </row>
    <row r="50" spans="1:10" s="13" customFormat="1" x14ac:dyDescent="0.2">
      <c r="A50" s="24">
        <v>31</v>
      </c>
      <c r="B50" s="14" t="s">
        <v>0</v>
      </c>
      <c r="C50" s="15" t="s">
        <v>2410</v>
      </c>
      <c r="D50" s="16" t="s">
        <v>36</v>
      </c>
      <c r="E50" s="17" t="s">
        <v>1264</v>
      </c>
      <c r="F50" s="17" t="s">
        <v>1193</v>
      </c>
      <c r="G50" s="17" t="s">
        <v>106</v>
      </c>
      <c r="H50" s="17"/>
      <c r="I50" s="17"/>
      <c r="J50" s="17"/>
    </row>
    <row r="51" spans="1:10" s="13" customFormat="1" x14ac:dyDescent="0.2">
      <c r="A51" s="24">
        <v>31</v>
      </c>
      <c r="B51" s="14" t="s">
        <v>0</v>
      </c>
      <c r="C51" s="15" t="s">
        <v>241</v>
      </c>
      <c r="D51" s="16" t="s">
        <v>36</v>
      </c>
      <c r="E51" s="17" t="s">
        <v>1265</v>
      </c>
      <c r="F51" s="17" t="s">
        <v>1197</v>
      </c>
      <c r="G51" s="17" t="s">
        <v>122</v>
      </c>
      <c r="H51" s="17" t="s">
        <v>1266</v>
      </c>
      <c r="I51" s="17" t="s">
        <v>107</v>
      </c>
      <c r="J51" s="17" t="s">
        <v>107</v>
      </c>
    </row>
    <row r="52" spans="1:10" s="13" customFormat="1" x14ac:dyDescent="0.25">
      <c r="A52" s="24">
        <v>32</v>
      </c>
      <c r="B52" s="14" t="s">
        <v>0</v>
      </c>
      <c r="C52" s="15" t="s">
        <v>2435</v>
      </c>
      <c r="D52" s="16" t="s">
        <v>36</v>
      </c>
      <c r="E52" s="17" t="s">
        <v>1267</v>
      </c>
      <c r="F52" s="17" t="s">
        <v>1268</v>
      </c>
      <c r="G52" s="17" t="s">
        <v>106</v>
      </c>
      <c r="H52" s="17" t="s">
        <v>107</v>
      </c>
      <c r="I52" s="17" t="s">
        <v>107</v>
      </c>
      <c r="J52" s="17" t="s">
        <v>107</v>
      </c>
    </row>
    <row r="53" spans="1:10" s="13" customFormat="1" x14ac:dyDescent="0.2">
      <c r="A53" s="24">
        <v>32</v>
      </c>
      <c r="B53" s="14" t="s">
        <v>0</v>
      </c>
      <c r="C53" s="15" t="s">
        <v>2435</v>
      </c>
      <c r="D53" s="16" t="s">
        <v>36</v>
      </c>
      <c r="E53" s="17" t="s">
        <v>1269</v>
      </c>
      <c r="F53" s="17" t="s">
        <v>1193</v>
      </c>
      <c r="G53" s="17" t="s">
        <v>122</v>
      </c>
      <c r="H53" s="17" t="s">
        <v>1270</v>
      </c>
      <c r="I53" s="17"/>
      <c r="J53" s="17"/>
    </row>
    <row r="54" spans="1:10" s="13" customFormat="1" x14ac:dyDescent="0.25">
      <c r="A54" s="24">
        <v>33</v>
      </c>
      <c r="B54" s="14" t="s">
        <v>0</v>
      </c>
      <c r="C54" s="15" t="s">
        <v>2542</v>
      </c>
      <c r="D54" s="16" t="s">
        <v>36</v>
      </c>
      <c r="E54" s="17" t="s">
        <v>1271</v>
      </c>
      <c r="F54" s="17" t="s">
        <v>1193</v>
      </c>
      <c r="G54" s="17" t="s">
        <v>122</v>
      </c>
      <c r="H54" s="17" t="s">
        <v>1272</v>
      </c>
      <c r="I54" s="17"/>
      <c r="J54" s="17"/>
    </row>
    <row r="55" spans="1:10" s="13" customFormat="1" x14ac:dyDescent="0.25">
      <c r="A55" s="24">
        <v>33</v>
      </c>
      <c r="B55" s="14" t="s">
        <v>0</v>
      </c>
      <c r="C55" s="15" t="s">
        <v>2542</v>
      </c>
      <c r="D55" s="16" t="s">
        <v>36</v>
      </c>
      <c r="E55" s="17" t="s">
        <v>1273</v>
      </c>
      <c r="F55" s="17" t="s">
        <v>723</v>
      </c>
      <c r="G55" s="17" t="s">
        <v>122</v>
      </c>
      <c r="H55" s="17" t="s">
        <v>1272</v>
      </c>
      <c r="I55" s="17" t="s">
        <v>107</v>
      </c>
      <c r="J55" s="17" t="s">
        <v>107</v>
      </c>
    </row>
    <row r="56" spans="1:10" s="13" customFormat="1" x14ac:dyDescent="0.2">
      <c r="A56" s="24">
        <v>34</v>
      </c>
      <c r="B56" s="14" t="s">
        <v>0</v>
      </c>
      <c r="C56" s="15" t="s">
        <v>2543</v>
      </c>
      <c r="D56" s="16" t="s">
        <v>36</v>
      </c>
      <c r="E56" s="17" t="s">
        <v>1274</v>
      </c>
      <c r="F56" s="17" t="s">
        <v>1268</v>
      </c>
      <c r="G56" s="17" t="s">
        <v>106</v>
      </c>
      <c r="H56" s="17" t="s">
        <v>107</v>
      </c>
      <c r="I56" s="17" t="s">
        <v>107</v>
      </c>
      <c r="J56" s="17" t="s">
        <v>107</v>
      </c>
    </row>
    <row r="57" spans="1:10" s="13" customFormat="1" x14ac:dyDescent="0.2">
      <c r="A57" s="24">
        <v>34</v>
      </c>
      <c r="B57" s="14" t="s">
        <v>0</v>
      </c>
      <c r="C57" s="15" t="s">
        <v>2543</v>
      </c>
      <c r="D57" s="16" t="s">
        <v>36</v>
      </c>
      <c r="E57" s="17" t="s">
        <v>1275</v>
      </c>
      <c r="F57" s="17" t="s">
        <v>1110</v>
      </c>
      <c r="G57" s="17" t="s">
        <v>122</v>
      </c>
      <c r="H57" s="17" t="s">
        <v>1276</v>
      </c>
      <c r="I57" s="17" t="s">
        <v>107</v>
      </c>
      <c r="J57" s="17" t="s">
        <v>107</v>
      </c>
    </row>
    <row r="58" spans="1:10" s="13" customFormat="1" x14ac:dyDescent="0.2">
      <c r="A58" s="24">
        <v>35</v>
      </c>
      <c r="B58" s="14" t="s">
        <v>0</v>
      </c>
      <c r="C58" s="15" t="s">
        <v>250</v>
      </c>
      <c r="D58" s="16" t="s">
        <v>36</v>
      </c>
      <c r="E58" s="17" t="s">
        <v>1277</v>
      </c>
      <c r="F58" s="17" t="s">
        <v>1278</v>
      </c>
      <c r="G58" s="17" t="s">
        <v>122</v>
      </c>
      <c r="H58" s="17" t="s">
        <v>1279</v>
      </c>
      <c r="I58" s="17"/>
      <c r="J58" s="17"/>
    </row>
    <row r="59" spans="1:10" s="13" customFormat="1" x14ac:dyDescent="0.2">
      <c r="A59" s="24">
        <v>36</v>
      </c>
      <c r="B59" s="13" t="s">
        <v>0</v>
      </c>
      <c r="C59" s="15" t="s">
        <v>251</v>
      </c>
      <c r="D59" s="13" t="s">
        <v>36</v>
      </c>
      <c r="E59" s="13" t="s">
        <v>1280</v>
      </c>
      <c r="F59" s="13" t="s">
        <v>1268</v>
      </c>
      <c r="G59" s="13" t="s">
        <v>106</v>
      </c>
      <c r="H59" s="13" t="s">
        <v>107</v>
      </c>
      <c r="I59" s="13" t="s">
        <v>107</v>
      </c>
      <c r="J59" s="17" t="s">
        <v>107</v>
      </c>
    </row>
    <row r="60" spans="1:10" x14ac:dyDescent="0.2">
      <c r="A60" s="25">
        <v>37</v>
      </c>
      <c r="B60" s="11" t="s">
        <v>0</v>
      </c>
      <c r="C60" s="15" t="s">
        <v>2417</v>
      </c>
      <c r="D60" s="11" t="s">
        <v>36</v>
      </c>
      <c r="E60" s="11" t="s">
        <v>1281</v>
      </c>
      <c r="F60" s="11" t="s">
        <v>1110</v>
      </c>
      <c r="G60" s="11" t="s">
        <v>106</v>
      </c>
      <c r="H60" s="11" t="s">
        <v>107</v>
      </c>
      <c r="I60" s="11" t="s">
        <v>107</v>
      </c>
      <c r="J60" s="17" t="s">
        <v>107</v>
      </c>
    </row>
    <row r="61" spans="1:10" s="13" customFormat="1" x14ac:dyDescent="0.2">
      <c r="A61" s="25">
        <v>38</v>
      </c>
      <c r="B61" s="11" t="s">
        <v>0</v>
      </c>
      <c r="C61" s="15" t="s">
        <v>2418</v>
      </c>
      <c r="D61" s="11" t="s">
        <v>36</v>
      </c>
      <c r="E61" s="11" t="s">
        <v>1282</v>
      </c>
      <c r="F61" s="11" t="s">
        <v>1268</v>
      </c>
      <c r="G61" s="11" t="s">
        <v>778</v>
      </c>
      <c r="H61" s="11" t="s">
        <v>1283</v>
      </c>
      <c r="I61" s="11" t="s">
        <v>107</v>
      </c>
      <c r="J61" s="11" t="s">
        <v>107</v>
      </c>
    </row>
    <row r="62" spans="1:10" s="13" customFormat="1" x14ac:dyDescent="0.25">
      <c r="A62" s="25">
        <v>38</v>
      </c>
      <c r="B62" s="11" t="s">
        <v>0</v>
      </c>
      <c r="C62" s="15" t="s">
        <v>2418</v>
      </c>
      <c r="D62" s="11" t="s">
        <v>36</v>
      </c>
      <c r="E62" s="11" t="s">
        <v>1284</v>
      </c>
      <c r="F62" s="11" t="s">
        <v>1268</v>
      </c>
      <c r="G62" s="11" t="s">
        <v>778</v>
      </c>
      <c r="H62" s="11" t="s">
        <v>1283</v>
      </c>
      <c r="I62" s="11" t="s">
        <v>107</v>
      </c>
      <c r="J62" s="11" t="s">
        <v>107</v>
      </c>
    </row>
    <row r="63" spans="1:10" s="13" customFormat="1" x14ac:dyDescent="0.2">
      <c r="A63" s="25">
        <v>39</v>
      </c>
      <c r="B63" s="11" t="s">
        <v>0</v>
      </c>
      <c r="C63" s="15" t="s">
        <v>2411</v>
      </c>
      <c r="D63" s="11" t="s">
        <v>36</v>
      </c>
      <c r="E63" s="11" t="s">
        <v>1285</v>
      </c>
      <c r="F63" s="11" t="s">
        <v>1110</v>
      </c>
      <c r="G63" s="11" t="s">
        <v>778</v>
      </c>
      <c r="H63" s="11" t="s">
        <v>1286</v>
      </c>
      <c r="I63" s="11" t="s">
        <v>107</v>
      </c>
      <c r="J63" s="11" t="s">
        <v>1201</v>
      </c>
    </row>
    <row r="64" spans="1:10" s="13" customFormat="1" x14ac:dyDescent="0.2">
      <c r="A64" s="25">
        <v>39</v>
      </c>
      <c r="B64" s="11" t="s">
        <v>0</v>
      </c>
      <c r="C64" s="15" t="s">
        <v>2411</v>
      </c>
      <c r="D64" s="11" t="s">
        <v>36</v>
      </c>
      <c r="E64" s="11" t="s">
        <v>1287</v>
      </c>
      <c r="F64" s="11" t="s">
        <v>1288</v>
      </c>
      <c r="G64" s="11" t="s">
        <v>122</v>
      </c>
      <c r="H64" s="11" t="s">
        <v>1286</v>
      </c>
      <c r="I64" s="11" t="s">
        <v>107</v>
      </c>
      <c r="J64" s="11" t="s">
        <v>1201</v>
      </c>
    </row>
    <row r="65" spans="1:10" s="13" customFormat="1" x14ac:dyDescent="0.2">
      <c r="A65" s="25">
        <v>39</v>
      </c>
      <c r="B65" s="11" t="s">
        <v>0</v>
      </c>
      <c r="C65" s="15" t="s">
        <v>2411</v>
      </c>
      <c r="D65" s="11" t="s">
        <v>36</v>
      </c>
      <c r="E65" s="11" t="s">
        <v>1289</v>
      </c>
      <c r="F65" s="11" t="s">
        <v>1193</v>
      </c>
      <c r="G65" s="11" t="s">
        <v>106</v>
      </c>
      <c r="H65" s="11"/>
      <c r="I65" s="11"/>
      <c r="J65" s="11"/>
    </row>
    <row r="66" spans="1:10" x14ac:dyDescent="0.2">
      <c r="A66" s="25">
        <v>40</v>
      </c>
      <c r="B66" s="11" t="s">
        <v>0</v>
      </c>
      <c r="C66" s="15" t="s">
        <v>2420</v>
      </c>
      <c r="D66" s="11" t="s">
        <v>36</v>
      </c>
      <c r="E66" s="11" t="s">
        <v>1290</v>
      </c>
      <c r="F66" s="11" t="s">
        <v>1110</v>
      </c>
      <c r="G66" s="11" t="s">
        <v>106</v>
      </c>
      <c r="H66" s="11" t="s">
        <v>107</v>
      </c>
      <c r="I66" s="11" t="s">
        <v>107</v>
      </c>
      <c r="J66" s="11" t="s">
        <v>107</v>
      </c>
    </row>
    <row r="67" spans="1:10" s="13" customFormat="1" x14ac:dyDescent="0.2">
      <c r="A67" s="25">
        <v>41</v>
      </c>
      <c r="B67" s="11" t="s">
        <v>0</v>
      </c>
      <c r="C67" s="15" t="s">
        <v>2421</v>
      </c>
      <c r="D67" s="11" t="s">
        <v>36</v>
      </c>
      <c r="E67" s="11" t="s">
        <v>1291</v>
      </c>
      <c r="F67" s="11" t="s">
        <v>1193</v>
      </c>
      <c r="G67" s="11" t="s">
        <v>106</v>
      </c>
      <c r="H67" s="11"/>
      <c r="I67" s="11"/>
      <c r="J67" s="11"/>
    </row>
    <row r="68" spans="1:10" s="13" customFormat="1" x14ac:dyDescent="0.2">
      <c r="A68" s="25">
        <v>41</v>
      </c>
      <c r="B68" s="11" t="s">
        <v>0</v>
      </c>
      <c r="C68" s="15" t="s">
        <v>2421</v>
      </c>
      <c r="D68" s="11" t="s">
        <v>36</v>
      </c>
      <c r="E68" s="11" t="s">
        <v>1292</v>
      </c>
      <c r="F68" s="11" t="s">
        <v>1110</v>
      </c>
      <c r="G68" s="11" t="s">
        <v>106</v>
      </c>
      <c r="H68" s="11" t="s">
        <v>107</v>
      </c>
      <c r="I68" s="11" t="s">
        <v>107</v>
      </c>
      <c r="J68" s="11" t="s">
        <v>107</v>
      </c>
    </row>
    <row r="69" spans="1:10" s="13" customFormat="1" x14ac:dyDescent="0.2">
      <c r="A69" s="25">
        <v>42</v>
      </c>
      <c r="B69" s="11" t="s">
        <v>0</v>
      </c>
      <c r="C69" s="15" t="s">
        <v>2422</v>
      </c>
      <c r="D69" s="11" t="s">
        <v>36</v>
      </c>
      <c r="E69" s="11" t="s">
        <v>1293</v>
      </c>
      <c r="F69" s="11" t="s">
        <v>1110</v>
      </c>
      <c r="G69" s="11" t="s">
        <v>778</v>
      </c>
      <c r="H69" s="11" t="s">
        <v>1294</v>
      </c>
      <c r="I69" s="11" t="s">
        <v>107</v>
      </c>
      <c r="J69" s="11" t="s">
        <v>107</v>
      </c>
    </row>
    <row r="70" spans="1:10" s="13" customFormat="1" x14ac:dyDescent="0.2">
      <c r="A70" s="25">
        <v>42</v>
      </c>
      <c r="B70" s="11" t="s">
        <v>0</v>
      </c>
      <c r="C70" s="15" t="s">
        <v>2422</v>
      </c>
      <c r="D70" s="11" t="s">
        <v>36</v>
      </c>
      <c r="E70" s="11" t="s">
        <v>1295</v>
      </c>
      <c r="F70" s="11" t="s">
        <v>1110</v>
      </c>
      <c r="G70" s="11" t="s">
        <v>778</v>
      </c>
      <c r="H70" s="11" t="s">
        <v>1296</v>
      </c>
      <c r="I70" s="11" t="s">
        <v>107</v>
      </c>
      <c r="J70" s="11" t="s">
        <v>107</v>
      </c>
    </row>
    <row r="71" spans="1:10" s="13" customFormat="1" x14ac:dyDescent="0.2">
      <c r="A71" s="25">
        <v>42</v>
      </c>
      <c r="B71" s="11" t="s">
        <v>0</v>
      </c>
      <c r="C71" s="15" t="s">
        <v>2422</v>
      </c>
      <c r="D71" s="11" t="s">
        <v>36</v>
      </c>
      <c r="E71" s="11" t="s">
        <v>1297</v>
      </c>
      <c r="F71" s="11" t="s">
        <v>1193</v>
      </c>
      <c r="G71" s="11" t="s">
        <v>122</v>
      </c>
      <c r="H71" s="11" t="s">
        <v>1298</v>
      </c>
      <c r="I71" s="11"/>
      <c r="J71" s="11"/>
    </row>
    <row r="72" spans="1:10" s="13" customFormat="1" x14ac:dyDescent="0.25">
      <c r="A72" s="25">
        <v>43</v>
      </c>
      <c r="B72" s="11" t="s">
        <v>0</v>
      </c>
      <c r="C72" s="12" t="s">
        <v>2423</v>
      </c>
      <c r="D72" s="11" t="s">
        <v>36</v>
      </c>
      <c r="E72" s="11" t="s">
        <v>1299</v>
      </c>
      <c r="F72" s="11" t="s">
        <v>1193</v>
      </c>
      <c r="G72" s="11" t="s">
        <v>106</v>
      </c>
      <c r="H72" s="11"/>
      <c r="I72" s="11"/>
      <c r="J72" s="11"/>
    </row>
    <row r="73" spans="1:10" s="13" customFormat="1" x14ac:dyDescent="0.2">
      <c r="A73" s="25">
        <v>44</v>
      </c>
      <c r="B73" s="11" t="s">
        <v>0</v>
      </c>
      <c r="C73" s="15" t="s">
        <v>2443</v>
      </c>
      <c r="D73" s="11" t="s">
        <v>36</v>
      </c>
      <c r="E73" s="11" t="s">
        <v>1300</v>
      </c>
      <c r="F73" s="11" t="s">
        <v>1110</v>
      </c>
      <c r="G73" s="11" t="s">
        <v>122</v>
      </c>
      <c r="H73" s="11" t="s">
        <v>1301</v>
      </c>
      <c r="I73" s="11" t="s">
        <v>107</v>
      </c>
      <c r="J73" s="11" t="s">
        <v>1302</v>
      </c>
    </row>
    <row r="74" spans="1:10" s="13" customFormat="1" x14ac:dyDescent="0.2">
      <c r="A74" s="25">
        <v>45</v>
      </c>
      <c r="B74" s="11" t="s">
        <v>0</v>
      </c>
      <c r="C74" s="15" t="s">
        <v>266</v>
      </c>
      <c r="D74" s="11" t="s">
        <v>36</v>
      </c>
      <c r="E74" s="11" t="s">
        <v>1303</v>
      </c>
      <c r="F74" s="11" t="s">
        <v>1110</v>
      </c>
      <c r="G74" s="11" t="s">
        <v>106</v>
      </c>
      <c r="H74" s="11" t="s">
        <v>107</v>
      </c>
      <c r="I74" s="11" t="s">
        <v>107</v>
      </c>
      <c r="J74" s="11" t="s">
        <v>107</v>
      </c>
    </row>
    <row r="75" spans="1:10" s="13" customFormat="1" x14ac:dyDescent="0.2">
      <c r="A75" s="25">
        <v>46</v>
      </c>
      <c r="B75" s="11" t="s">
        <v>0</v>
      </c>
      <c r="C75" s="15" t="s">
        <v>2457</v>
      </c>
      <c r="D75" s="11" t="s">
        <v>36</v>
      </c>
      <c r="E75" s="11" t="s">
        <v>1304</v>
      </c>
      <c r="F75" s="11" t="s">
        <v>1110</v>
      </c>
      <c r="G75" s="11" t="s">
        <v>106</v>
      </c>
      <c r="H75" s="11" t="s">
        <v>107</v>
      </c>
      <c r="I75" s="11" t="s">
        <v>107</v>
      </c>
      <c r="J75" s="11" t="s">
        <v>107</v>
      </c>
    </row>
    <row r="76" spans="1:10" s="13" customFormat="1" x14ac:dyDescent="0.2">
      <c r="A76" s="25">
        <v>47</v>
      </c>
      <c r="B76" s="11" t="s">
        <v>0</v>
      </c>
      <c r="C76" s="15" t="s">
        <v>2425</v>
      </c>
      <c r="D76" s="11" t="s">
        <v>36</v>
      </c>
      <c r="E76" s="11" t="s">
        <v>1305</v>
      </c>
      <c r="F76" s="11" t="s">
        <v>107</v>
      </c>
      <c r="G76" s="11" t="s">
        <v>122</v>
      </c>
      <c r="H76" s="11" t="s">
        <v>1306</v>
      </c>
      <c r="I76" s="11" t="s">
        <v>107</v>
      </c>
      <c r="J76" s="11" t="s">
        <v>107</v>
      </c>
    </row>
    <row r="77" spans="1:10" s="13" customFormat="1" x14ac:dyDescent="0.25">
      <c r="A77" s="25">
        <v>47</v>
      </c>
      <c r="B77" s="11" t="s">
        <v>0</v>
      </c>
      <c r="C77" s="15" t="s">
        <v>2425</v>
      </c>
      <c r="D77" s="11" t="s">
        <v>36</v>
      </c>
      <c r="E77" s="11" t="s">
        <v>1307</v>
      </c>
      <c r="F77" s="11" t="s">
        <v>107</v>
      </c>
      <c r="G77" s="11" t="s">
        <v>122</v>
      </c>
      <c r="H77" s="11" t="s">
        <v>1308</v>
      </c>
      <c r="I77" s="11" t="s">
        <v>107</v>
      </c>
      <c r="J77" s="11" t="s">
        <v>107</v>
      </c>
    </row>
    <row r="78" spans="1:10" x14ac:dyDescent="0.2">
      <c r="A78" s="25">
        <v>48</v>
      </c>
      <c r="B78" s="11" t="s">
        <v>0</v>
      </c>
      <c r="C78" s="15" t="s">
        <v>2462</v>
      </c>
      <c r="D78" s="11" t="s">
        <v>36</v>
      </c>
      <c r="E78" s="11" t="s">
        <v>1309</v>
      </c>
      <c r="F78" s="11" t="s">
        <v>1268</v>
      </c>
      <c r="G78" s="11" t="s">
        <v>106</v>
      </c>
      <c r="H78" s="11" t="s">
        <v>107</v>
      </c>
      <c r="I78" s="11" t="s">
        <v>107</v>
      </c>
      <c r="J78" s="11" t="s">
        <v>107</v>
      </c>
    </row>
    <row r="79" spans="1:10" s="13" customFormat="1" x14ac:dyDescent="0.2">
      <c r="A79" s="25">
        <v>49</v>
      </c>
      <c r="B79" s="11" t="s">
        <v>0</v>
      </c>
      <c r="C79" s="15" t="s">
        <v>2467</v>
      </c>
      <c r="D79" s="11" t="s">
        <v>36</v>
      </c>
      <c r="E79" s="11" t="s">
        <v>1310</v>
      </c>
      <c r="F79" s="11" t="s">
        <v>1110</v>
      </c>
      <c r="G79" s="11" t="s">
        <v>106</v>
      </c>
      <c r="H79" s="11" t="s">
        <v>107</v>
      </c>
      <c r="I79" s="11" t="s">
        <v>107</v>
      </c>
      <c r="J79" s="11" t="s">
        <v>107</v>
      </c>
    </row>
    <row r="80" spans="1:10" s="13" customFormat="1" x14ac:dyDescent="0.2">
      <c r="A80" s="25">
        <v>49</v>
      </c>
      <c r="B80" s="11" t="s">
        <v>0</v>
      </c>
      <c r="C80" s="15" t="s">
        <v>2467</v>
      </c>
      <c r="D80" s="11" t="s">
        <v>36</v>
      </c>
      <c r="E80" s="11" t="s">
        <v>1311</v>
      </c>
      <c r="F80" s="11" t="s">
        <v>1110</v>
      </c>
      <c r="G80" s="11" t="s">
        <v>106</v>
      </c>
      <c r="H80" s="11" t="s">
        <v>107</v>
      </c>
      <c r="I80" s="11" t="s">
        <v>107</v>
      </c>
      <c r="J80" s="11" t="s">
        <v>107</v>
      </c>
    </row>
    <row r="81" spans="1:10" s="13" customFormat="1" x14ac:dyDescent="0.2">
      <c r="A81" s="25">
        <v>49</v>
      </c>
      <c r="B81" s="11" t="s">
        <v>0</v>
      </c>
      <c r="C81" s="15" t="s">
        <v>2467</v>
      </c>
      <c r="D81" s="11" t="s">
        <v>36</v>
      </c>
      <c r="E81" s="11" t="s">
        <v>628</v>
      </c>
      <c r="F81" s="11" t="s">
        <v>1110</v>
      </c>
      <c r="G81" s="11" t="s">
        <v>106</v>
      </c>
      <c r="H81" s="11" t="s">
        <v>107</v>
      </c>
      <c r="I81" s="11" t="s">
        <v>107</v>
      </c>
      <c r="J81" s="11" t="s">
        <v>107</v>
      </c>
    </row>
    <row r="82" spans="1:10" s="13" customFormat="1" x14ac:dyDescent="0.2">
      <c r="A82" s="25">
        <v>49</v>
      </c>
      <c r="B82" s="11" t="s">
        <v>0</v>
      </c>
      <c r="C82" s="15" t="s">
        <v>2467</v>
      </c>
      <c r="D82" s="11" t="s">
        <v>36</v>
      </c>
      <c r="E82" s="11" t="s">
        <v>1312</v>
      </c>
      <c r="F82" s="11" t="s">
        <v>1110</v>
      </c>
      <c r="G82" s="11" t="s">
        <v>106</v>
      </c>
      <c r="H82" s="11" t="s">
        <v>107</v>
      </c>
      <c r="I82" s="11" t="s">
        <v>107</v>
      </c>
      <c r="J82" s="11" t="s">
        <v>107</v>
      </c>
    </row>
    <row r="83" spans="1:10" x14ac:dyDescent="0.25">
      <c r="A83" s="2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topLeftCell="A43" workbookViewId="0">
      <selection activeCell="F2" sqref="A2:XFD58"/>
    </sheetView>
  </sheetViews>
  <sheetFormatPr defaultColWidth="8.85546875" defaultRowHeight="12" x14ac:dyDescent="0.2"/>
  <cols>
    <col min="1" max="1" width="3" style="21" bestFit="1" customWidth="1"/>
    <col min="2" max="2" width="8.85546875" style="11"/>
    <col min="3" max="3" width="34.85546875" style="12" bestFit="1" customWidth="1"/>
    <col min="4" max="4" width="8.85546875" style="11"/>
    <col min="5" max="5" width="35.5703125" style="11" bestFit="1" customWidth="1"/>
    <col min="6" max="6" width="8.85546875" style="11"/>
    <col min="7" max="7" width="10.7109375" style="11" bestFit="1" customWidth="1"/>
    <col min="8" max="16384" width="8.85546875" style="11"/>
  </cols>
  <sheetData>
    <row r="1" spans="1:10" s="23" customFormat="1" ht="48" x14ac:dyDescent="0.3">
      <c r="A1" s="22" t="s">
        <v>19</v>
      </c>
      <c r="B1" s="23" t="s">
        <v>95</v>
      </c>
      <c r="C1" s="23" t="s">
        <v>96</v>
      </c>
      <c r="D1" s="23" t="s">
        <v>97</v>
      </c>
      <c r="E1" s="23" t="s">
        <v>98</v>
      </c>
      <c r="F1" s="23" t="s">
        <v>99</v>
      </c>
      <c r="G1" s="23" t="s">
        <v>100</v>
      </c>
      <c r="H1" s="23" t="s">
        <v>101</v>
      </c>
      <c r="I1" s="23" t="s">
        <v>102</v>
      </c>
      <c r="J1" s="23" t="s">
        <v>103</v>
      </c>
    </row>
    <row r="2" spans="1:10" s="13" customFormat="1" x14ac:dyDescent="0.2">
      <c r="A2" s="24">
        <v>1</v>
      </c>
      <c r="B2" s="14" t="s">
        <v>11</v>
      </c>
      <c r="C2" s="15" t="s">
        <v>2405</v>
      </c>
      <c r="D2" s="16" t="s">
        <v>42</v>
      </c>
      <c r="E2" s="17" t="s">
        <v>1313</v>
      </c>
      <c r="F2" s="17" t="s">
        <v>1314</v>
      </c>
      <c r="G2" s="17" t="s">
        <v>106</v>
      </c>
      <c r="H2" s="17" t="s">
        <v>107</v>
      </c>
      <c r="I2" s="17" t="s">
        <v>107</v>
      </c>
      <c r="J2" s="17" t="s">
        <v>1315</v>
      </c>
    </row>
    <row r="3" spans="1:10" s="13" customFormat="1" x14ac:dyDescent="0.2">
      <c r="A3" s="24">
        <v>1</v>
      </c>
      <c r="B3" s="14" t="s">
        <v>11</v>
      </c>
      <c r="C3" s="15" t="s">
        <v>2405</v>
      </c>
      <c r="D3" s="16" t="s">
        <v>42</v>
      </c>
      <c r="E3" s="17" t="s">
        <v>1316</v>
      </c>
      <c r="F3" s="17" t="s">
        <v>1317</v>
      </c>
      <c r="G3" s="17" t="s">
        <v>106</v>
      </c>
      <c r="H3" s="17" t="s">
        <v>107</v>
      </c>
      <c r="I3" s="17" t="s">
        <v>107</v>
      </c>
      <c r="J3" s="17" t="s">
        <v>107</v>
      </c>
    </row>
    <row r="4" spans="1:10" s="13" customFormat="1" ht="15" x14ac:dyDescent="0.2">
      <c r="A4" s="24">
        <v>2</v>
      </c>
      <c r="B4" s="14" t="s">
        <v>11</v>
      </c>
      <c r="C4" s="15" t="s">
        <v>2431</v>
      </c>
      <c r="D4" s="16" t="s">
        <v>42</v>
      </c>
      <c r="E4" s="17" t="s">
        <v>1318</v>
      </c>
      <c r="F4" s="17" t="s">
        <v>1319</v>
      </c>
      <c r="G4" s="17" t="s">
        <v>106</v>
      </c>
      <c r="H4" s="17" t="s">
        <v>107</v>
      </c>
      <c r="I4" s="17" t="s">
        <v>107</v>
      </c>
      <c r="J4" s="17" t="s">
        <v>1320</v>
      </c>
    </row>
    <row r="5" spans="1:10" s="13" customFormat="1" ht="15" x14ac:dyDescent="0.2">
      <c r="A5" s="24">
        <v>3</v>
      </c>
      <c r="B5" s="14" t="s">
        <v>11</v>
      </c>
      <c r="C5" s="15" t="s">
        <v>2433</v>
      </c>
      <c r="D5" s="16" t="s">
        <v>42</v>
      </c>
      <c r="E5" s="17" t="s">
        <v>109</v>
      </c>
      <c r="F5" s="17" t="s">
        <v>107</v>
      </c>
      <c r="G5" s="17" t="s">
        <v>106</v>
      </c>
      <c r="H5" s="17" t="s">
        <v>107</v>
      </c>
      <c r="I5" s="17" t="s">
        <v>107</v>
      </c>
      <c r="J5" s="17" t="s">
        <v>1321</v>
      </c>
    </row>
    <row r="6" spans="1:10" s="13" customFormat="1" ht="15" x14ac:dyDescent="0.2">
      <c r="A6" s="24">
        <v>4</v>
      </c>
      <c r="B6" s="14" t="s">
        <v>11</v>
      </c>
      <c r="C6" s="15" t="s">
        <v>2437</v>
      </c>
      <c r="D6" s="16" t="s">
        <v>42</v>
      </c>
      <c r="E6" s="17" t="s">
        <v>109</v>
      </c>
      <c r="F6" s="17" t="s">
        <v>107</v>
      </c>
      <c r="G6" s="17" t="s">
        <v>106</v>
      </c>
      <c r="H6" s="17" t="s">
        <v>107</v>
      </c>
      <c r="I6" s="17" t="s">
        <v>107</v>
      </c>
      <c r="J6" s="17" t="s">
        <v>1321</v>
      </c>
    </row>
    <row r="7" spans="1:10" s="13" customFormat="1" x14ac:dyDescent="0.2">
      <c r="A7" s="24">
        <v>5</v>
      </c>
      <c r="B7" s="14" t="s">
        <v>11</v>
      </c>
      <c r="C7" s="15" t="s">
        <v>2395</v>
      </c>
      <c r="D7" s="16" t="s">
        <v>42</v>
      </c>
      <c r="E7" s="17" t="s">
        <v>1322</v>
      </c>
      <c r="F7" s="17" t="s">
        <v>1319</v>
      </c>
      <c r="G7" s="17" t="s">
        <v>106</v>
      </c>
      <c r="H7" s="17"/>
      <c r="I7" s="17"/>
      <c r="J7" s="17" t="s">
        <v>1320</v>
      </c>
    </row>
    <row r="8" spans="1:10" x14ac:dyDescent="0.2">
      <c r="A8" s="24">
        <v>6</v>
      </c>
      <c r="B8" s="14" t="s">
        <v>11</v>
      </c>
      <c r="C8" s="15" t="s">
        <v>2419</v>
      </c>
      <c r="D8" s="16" t="s">
        <v>42</v>
      </c>
      <c r="E8" s="17" t="s">
        <v>1323</v>
      </c>
      <c r="F8" s="17" t="s">
        <v>1324</v>
      </c>
      <c r="G8" s="17" t="s">
        <v>106</v>
      </c>
      <c r="H8" s="17" t="s">
        <v>107</v>
      </c>
      <c r="I8" s="17" t="s">
        <v>107</v>
      </c>
      <c r="J8" s="17" t="s">
        <v>1315</v>
      </c>
    </row>
    <row r="9" spans="1:10" x14ac:dyDescent="0.2">
      <c r="A9" s="24">
        <v>6</v>
      </c>
      <c r="B9" s="14" t="s">
        <v>11</v>
      </c>
      <c r="C9" s="15" t="s">
        <v>2419</v>
      </c>
      <c r="D9" s="16" t="s">
        <v>42</v>
      </c>
      <c r="E9" s="17" t="s">
        <v>1325</v>
      </c>
      <c r="F9" s="17" t="s">
        <v>1326</v>
      </c>
      <c r="G9" s="17" t="s">
        <v>106</v>
      </c>
      <c r="H9" s="17" t="s">
        <v>107</v>
      </c>
      <c r="I9" s="17" t="s">
        <v>107</v>
      </c>
      <c r="J9" s="17" t="s">
        <v>1315</v>
      </c>
    </row>
    <row r="10" spans="1:10" x14ac:dyDescent="0.2">
      <c r="A10" s="24">
        <v>6</v>
      </c>
      <c r="B10" s="14" t="s">
        <v>11</v>
      </c>
      <c r="C10" s="15" t="s">
        <v>2419</v>
      </c>
      <c r="D10" s="16" t="s">
        <v>42</v>
      </c>
      <c r="E10" s="17" t="s">
        <v>1327</v>
      </c>
      <c r="F10" s="17" t="s">
        <v>1328</v>
      </c>
      <c r="G10" s="17" t="s">
        <v>106</v>
      </c>
      <c r="H10" s="17" t="s">
        <v>107</v>
      </c>
      <c r="I10" s="17" t="s">
        <v>107</v>
      </c>
      <c r="J10" s="17" t="s">
        <v>1315</v>
      </c>
    </row>
    <row r="11" spans="1:10" s="13" customFormat="1" ht="15" x14ac:dyDescent="0.2">
      <c r="A11" s="24">
        <v>7</v>
      </c>
      <c r="B11" s="14" t="s">
        <v>11</v>
      </c>
      <c r="C11" s="15" t="s">
        <v>2440</v>
      </c>
      <c r="D11" s="16" t="s">
        <v>42</v>
      </c>
      <c r="E11" s="17" t="s">
        <v>109</v>
      </c>
      <c r="F11" s="17" t="s">
        <v>107</v>
      </c>
      <c r="G11" s="17" t="s">
        <v>106</v>
      </c>
      <c r="H11" s="17" t="s">
        <v>107</v>
      </c>
      <c r="I11" s="17" t="s">
        <v>107</v>
      </c>
      <c r="J11" s="17" t="s">
        <v>1321</v>
      </c>
    </row>
    <row r="12" spans="1:10" s="13" customFormat="1" ht="15" x14ac:dyDescent="0.2">
      <c r="A12" s="24">
        <v>8</v>
      </c>
      <c r="B12" s="14" t="s">
        <v>11</v>
      </c>
      <c r="C12" s="15" t="s">
        <v>2442</v>
      </c>
      <c r="D12" s="16" t="s">
        <v>42</v>
      </c>
      <c r="E12" s="17" t="s">
        <v>1329</v>
      </c>
      <c r="F12" s="17" t="s">
        <v>1330</v>
      </c>
      <c r="G12" s="17" t="s">
        <v>106</v>
      </c>
      <c r="H12" s="17" t="s">
        <v>107</v>
      </c>
      <c r="I12" s="17" t="s">
        <v>107</v>
      </c>
      <c r="J12" s="17" t="s">
        <v>1315</v>
      </c>
    </row>
    <row r="13" spans="1:10" s="13" customFormat="1" ht="15" x14ac:dyDescent="0.2">
      <c r="A13" s="24">
        <v>8</v>
      </c>
      <c r="B13" s="14" t="s">
        <v>11</v>
      </c>
      <c r="C13" s="15" t="s">
        <v>2442</v>
      </c>
      <c r="D13" s="16" t="s">
        <v>42</v>
      </c>
      <c r="E13" s="17" t="s">
        <v>1331</v>
      </c>
      <c r="F13" s="17" t="s">
        <v>1330</v>
      </c>
      <c r="G13" s="17" t="s">
        <v>106</v>
      </c>
      <c r="H13" s="17" t="s">
        <v>107</v>
      </c>
      <c r="I13" s="17" t="s">
        <v>107</v>
      </c>
      <c r="J13" s="17" t="s">
        <v>1332</v>
      </c>
    </row>
    <row r="14" spans="1:10" s="13" customFormat="1" ht="15" x14ac:dyDescent="0.2">
      <c r="A14" s="24">
        <v>8</v>
      </c>
      <c r="B14" s="14" t="s">
        <v>11</v>
      </c>
      <c r="C14" s="15" t="s">
        <v>2442</v>
      </c>
      <c r="D14" s="16" t="s">
        <v>42</v>
      </c>
      <c r="E14" s="17" t="s">
        <v>1333</v>
      </c>
      <c r="F14" s="17" t="s">
        <v>1330</v>
      </c>
      <c r="G14" s="17" t="s">
        <v>106</v>
      </c>
      <c r="H14" s="17" t="s">
        <v>107</v>
      </c>
      <c r="I14" s="17" t="s">
        <v>107</v>
      </c>
      <c r="J14" s="17" t="s">
        <v>1315</v>
      </c>
    </row>
    <row r="15" spans="1:10" s="13" customFormat="1" ht="15" x14ac:dyDescent="0.2">
      <c r="A15" s="24">
        <v>8</v>
      </c>
      <c r="B15" s="14" t="s">
        <v>11</v>
      </c>
      <c r="C15" s="15" t="s">
        <v>2442</v>
      </c>
      <c r="D15" s="16" t="s">
        <v>42</v>
      </c>
      <c r="E15" s="17" t="s">
        <v>1334</v>
      </c>
      <c r="F15" s="17" t="s">
        <v>1330</v>
      </c>
      <c r="G15" s="17" t="s">
        <v>106</v>
      </c>
      <c r="H15" s="17" t="s">
        <v>107</v>
      </c>
      <c r="I15" s="17" t="s">
        <v>107</v>
      </c>
      <c r="J15" s="17" t="s">
        <v>1315</v>
      </c>
    </row>
    <row r="16" spans="1:10" s="13" customFormat="1" ht="15" x14ac:dyDescent="0.2">
      <c r="A16" s="24">
        <v>8</v>
      </c>
      <c r="B16" s="14" t="s">
        <v>11</v>
      </c>
      <c r="C16" s="15" t="s">
        <v>2442</v>
      </c>
      <c r="D16" s="16" t="s">
        <v>42</v>
      </c>
      <c r="E16" s="17" t="s">
        <v>1335</v>
      </c>
      <c r="F16" s="17" t="s">
        <v>1330</v>
      </c>
      <c r="G16" s="17" t="s">
        <v>106</v>
      </c>
      <c r="H16" s="17" t="s">
        <v>107</v>
      </c>
      <c r="I16" s="17" t="s">
        <v>107</v>
      </c>
      <c r="J16" s="17" t="s">
        <v>1315</v>
      </c>
    </row>
    <row r="17" spans="1:10" s="13" customFormat="1" x14ac:dyDescent="0.2">
      <c r="A17" s="24">
        <v>9</v>
      </c>
      <c r="B17" s="14" t="s">
        <v>11</v>
      </c>
      <c r="C17" s="15" t="s">
        <v>2424</v>
      </c>
      <c r="D17" s="16" t="s">
        <v>42</v>
      </c>
      <c r="E17" s="17" t="s">
        <v>1339</v>
      </c>
      <c r="F17" s="17" t="s">
        <v>1319</v>
      </c>
      <c r="G17" s="17" t="s">
        <v>106</v>
      </c>
      <c r="H17" s="17" t="s">
        <v>107</v>
      </c>
      <c r="I17" s="17" t="s">
        <v>107</v>
      </c>
      <c r="J17" s="17" t="s">
        <v>1320</v>
      </c>
    </row>
    <row r="18" spans="1:10" s="13" customFormat="1" x14ac:dyDescent="0.2">
      <c r="A18" s="24">
        <v>9</v>
      </c>
      <c r="B18" s="14" t="s">
        <v>11</v>
      </c>
      <c r="C18" s="15" t="s">
        <v>2424</v>
      </c>
      <c r="D18" s="16" t="s">
        <v>42</v>
      </c>
      <c r="E18" s="17" t="s">
        <v>1336</v>
      </c>
      <c r="F18" s="17" t="s">
        <v>1337</v>
      </c>
      <c r="G18" s="17" t="s">
        <v>106</v>
      </c>
      <c r="H18" s="17" t="s">
        <v>107</v>
      </c>
      <c r="I18" s="17" t="s">
        <v>107</v>
      </c>
      <c r="J18" s="17" t="s">
        <v>1338</v>
      </c>
    </row>
    <row r="19" spans="1:10" s="13" customFormat="1" ht="15" x14ac:dyDescent="0.2">
      <c r="A19" s="24">
        <v>10</v>
      </c>
      <c r="B19" s="14" t="s">
        <v>11</v>
      </c>
      <c r="C19" s="15" t="s">
        <v>2445</v>
      </c>
      <c r="D19" s="16" t="s">
        <v>42</v>
      </c>
      <c r="E19" s="17" t="s">
        <v>1340</v>
      </c>
      <c r="F19" s="17" t="s">
        <v>1341</v>
      </c>
      <c r="G19" s="17" t="s">
        <v>106</v>
      </c>
      <c r="H19" s="17" t="s">
        <v>107</v>
      </c>
      <c r="I19" s="17" t="s">
        <v>107</v>
      </c>
      <c r="J19" s="17" t="s">
        <v>1338</v>
      </c>
    </row>
    <row r="20" spans="1:10" x14ac:dyDescent="0.2">
      <c r="A20" s="24">
        <v>11</v>
      </c>
      <c r="B20" s="14" t="s">
        <v>11</v>
      </c>
      <c r="C20" s="15" t="s">
        <v>2447</v>
      </c>
      <c r="D20" s="16" t="s">
        <v>42</v>
      </c>
      <c r="E20" s="17" t="s">
        <v>1342</v>
      </c>
      <c r="F20" s="17" t="s">
        <v>1343</v>
      </c>
      <c r="G20" s="17" t="s">
        <v>106</v>
      </c>
      <c r="H20" s="17" t="s">
        <v>107</v>
      </c>
      <c r="I20" s="17" t="s">
        <v>107</v>
      </c>
      <c r="J20" s="17" t="s">
        <v>1315</v>
      </c>
    </row>
    <row r="21" spans="1:10" ht="15" x14ac:dyDescent="0.2">
      <c r="A21" s="24">
        <v>12</v>
      </c>
      <c r="B21" s="14" t="s">
        <v>11</v>
      </c>
      <c r="C21" s="15" t="s">
        <v>2448</v>
      </c>
      <c r="D21" s="16" t="s">
        <v>42</v>
      </c>
      <c r="E21" s="17" t="s">
        <v>1344</v>
      </c>
      <c r="F21" s="17" t="s">
        <v>1345</v>
      </c>
      <c r="G21" s="17" t="s">
        <v>1346</v>
      </c>
      <c r="H21" s="17" t="s">
        <v>1345</v>
      </c>
      <c r="I21" s="17" t="s">
        <v>107</v>
      </c>
      <c r="J21" s="17" t="s">
        <v>1338</v>
      </c>
    </row>
    <row r="22" spans="1:10" s="13" customFormat="1" ht="15" x14ac:dyDescent="0.2">
      <c r="A22" s="24">
        <v>13</v>
      </c>
      <c r="B22" s="14" t="s">
        <v>11</v>
      </c>
      <c r="C22" s="15" t="s">
        <v>2450</v>
      </c>
      <c r="D22" s="16" t="s">
        <v>42</v>
      </c>
      <c r="E22" s="17" t="s">
        <v>109</v>
      </c>
      <c r="F22" s="17" t="s">
        <v>107</v>
      </c>
      <c r="G22" s="17" t="s">
        <v>106</v>
      </c>
      <c r="H22" s="17" t="s">
        <v>107</v>
      </c>
      <c r="I22" s="17" t="s">
        <v>107</v>
      </c>
      <c r="J22" s="17" t="s">
        <v>1321</v>
      </c>
    </row>
    <row r="23" spans="1:10" s="13" customFormat="1" ht="15" x14ac:dyDescent="0.2">
      <c r="A23" s="24">
        <v>14</v>
      </c>
      <c r="B23" s="14" t="s">
        <v>11</v>
      </c>
      <c r="C23" s="15" t="s">
        <v>2454</v>
      </c>
      <c r="D23" s="16" t="s">
        <v>42</v>
      </c>
      <c r="E23" s="17" t="s">
        <v>1347</v>
      </c>
      <c r="F23" s="17" t="s">
        <v>1319</v>
      </c>
      <c r="G23" s="17" t="s">
        <v>106</v>
      </c>
      <c r="H23" s="17" t="s">
        <v>107</v>
      </c>
      <c r="I23" s="17" t="s">
        <v>107</v>
      </c>
      <c r="J23" s="17" t="s">
        <v>1320</v>
      </c>
    </row>
    <row r="24" spans="1:10" s="13" customFormat="1" ht="15" x14ac:dyDescent="0.2">
      <c r="A24" s="24">
        <v>15</v>
      </c>
      <c r="B24" s="14" t="s">
        <v>11</v>
      </c>
      <c r="C24" s="15" t="s">
        <v>2456</v>
      </c>
      <c r="D24" s="16" t="s">
        <v>42</v>
      </c>
      <c r="E24" s="17" t="s">
        <v>1348</v>
      </c>
      <c r="F24" s="17" t="s">
        <v>1349</v>
      </c>
      <c r="G24" s="17" t="s">
        <v>106</v>
      </c>
      <c r="H24" s="17" t="s">
        <v>107</v>
      </c>
      <c r="I24" s="17" t="s">
        <v>107</v>
      </c>
      <c r="J24" s="17" t="s">
        <v>1315</v>
      </c>
    </row>
    <row r="25" spans="1:10" s="13" customFormat="1" ht="15" x14ac:dyDescent="0.2">
      <c r="A25" s="24">
        <v>16</v>
      </c>
      <c r="B25" s="14" t="s">
        <v>11</v>
      </c>
      <c r="C25" s="15" t="s">
        <v>2460</v>
      </c>
      <c r="D25" s="16" t="s">
        <v>42</v>
      </c>
      <c r="E25" s="17" t="s">
        <v>109</v>
      </c>
      <c r="F25" s="17" t="s">
        <v>107</v>
      </c>
      <c r="G25" s="17" t="s">
        <v>106</v>
      </c>
      <c r="H25" s="17" t="s">
        <v>107</v>
      </c>
      <c r="I25" s="17" t="s">
        <v>107</v>
      </c>
      <c r="J25" s="17" t="s">
        <v>1321</v>
      </c>
    </row>
    <row r="26" spans="1:10" s="13" customFormat="1" ht="15" x14ac:dyDescent="0.2">
      <c r="A26" s="24">
        <v>17</v>
      </c>
      <c r="B26" s="14" t="s">
        <v>11</v>
      </c>
      <c r="C26" s="15" t="s">
        <v>2464</v>
      </c>
      <c r="D26" s="16" t="s">
        <v>42</v>
      </c>
      <c r="E26" s="17" t="s">
        <v>1350</v>
      </c>
      <c r="F26" s="17" t="s">
        <v>1345</v>
      </c>
      <c r="G26" s="17" t="s">
        <v>1346</v>
      </c>
      <c r="H26" s="17" t="s">
        <v>1345</v>
      </c>
      <c r="I26" s="17" t="s">
        <v>107</v>
      </c>
      <c r="J26" s="17" t="s">
        <v>1338</v>
      </c>
    </row>
    <row r="27" spans="1:10" s="13" customFormat="1" x14ac:dyDescent="0.2">
      <c r="A27" s="24">
        <v>18</v>
      </c>
      <c r="B27" s="14" t="s">
        <v>11</v>
      </c>
      <c r="C27" s="15" t="s">
        <v>2429</v>
      </c>
      <c r="D27" s="16" t="s">
        <v>42</v>
      </c>
      <c r="E27" s="17" t="s">
        <v>109</v>
      </c>
      <c r="F27" s="17"/>
      <c r="G27" s="17" t="s">
        <v>106</v>
      </c>
      <c r="H27" s="17"/>
      <c r="I27" s="17"/>
      <c r="J27" s="17" t="s">
        <v>1321</v>
      </c>
    </row>
    <row r="28" spans="1:10" ht="15" x14ac:dyDescent="0.2">
      <c r="A28" s="24">
        <v>19</v>
      </c>
      <c r="B28" s="14" t="s">
        <v>11</v>
      </c>
      <c r="C28" s="15" t="s">
        <v>2466</v>
      </c>
      <c r="D28" s="16" t="s">
        <v>42</v>
      </c>
      <c r="E28" s="17" t="s">
        <v>1351</v>
      </c>
      <c r="F28" s="17" t="s">
        <v>1352</v>
      </c>
      <c r="G28" s="17" t="s">
        <v>106</v>
      </c>
      <c r="H28" s="17" t="s">
        <v>107</v>
      </c>
      <c r="I28" s="17" t="s">
        <v>107</v>
      </c>
      <c r="J28" s="17" t="s">
        <v>1338</v>
      </c>
    </row>
    <row r="29" spans="1:10" s="13" customFormat="1" x14ac:dyDescent="0.2">
      <c r="A29" s="24">
        <v>20</v>
      </c>
      <c r="B29" s="14" t="s">
        <v>11</v>
      </c>
      <c r="C29" s="15" t="s">
        <v>215</v>
      </c>
      <c r="D29" s="16" t="s">
        <v>42</v>
      </c>
      <c r="E29" s="17" t="s">
        <v>1353</v>
      </c>
      <c r="F29" s="17" t="s">
        <v>1354</v>
      </c>
      <c r="G29" s="17" t="s">
        <v>106</v>
      </c>
      <c r="H29" s="17" t="s">
        <v>107</v>
      </c>
      <c r="I29" s="17" t="s">
        <v>107</v>
      </c>
      <c r="J29" s="17" t="s">
        <v>1315</v>
      </c>
    </row>
    <row r="30" spans="1:10" s="13" customFormat="1" x14ac:dyDescent="0.2">
      <c r="A30" s="24">
        <v>21</v>
      </c>
      <c r="B30" s="14" t="s">
        <v>11</v>
      </c>
      <c r="C30" s="15" t="s">
        <v>2426</v>
      </c>
      <c r="D30" s="16" t="s">
        <v>42</v>
      </c>
      <c r="E30" s="17" t="s">
        <v>1355</v>
      </c>
      <c r="F30" s="17" t="s">
        <v>1319</v>
      </c>
      <c r="G30" s="17" t="s">
        <v>106</v>
      </c>
      <c r="H30" s="17" t="s">
        <v>107</v>
      </c>
      <c r="I30" s="17" t="s">
        <v>107</v>
      </c>
      <c r="J30" s="17" t="s">
        <v>1320</v>
      </c>
    </row>
    <row r="31" spans="1:10" s="13" customFormat="1" ht="15" x14ac:dyDescent="0.2">
      <c r="A31" s="24">
        <v>22</v>
      </c>
      <c r="B31" s="14" t="s">
        <v>11</v>
      </c>
      <c r="C31" s="15" t="s">
        <v>2469</v>
      </c>
      <c r="D31" s="16" t="s">
        <v>42</v>
      </c>
      <c r="E31" s="17" t="s">
        <v>1356</v>
      </c>
      <c r="F31" s="17" t="s">
        <v>1319</v>
      </c>
      <c r="G31" s="17" t="s">
        <v>106</v>
      </c>
      <c r="H31" s="17" t="s">
        <v>107</v>
      </c>
      <c r="I31" s="17" t="s">
        <v>107</v>
      </c>
      <c r="J31" s="17" t="s">
        <v>1320</v>
      </c>
    </row>
    <row r="32" spans="1:10" s="13" customFormat="1" ht="15" x14ac:dyDescent="0.2">
      <c r="A32" s="24">
        <v>23</v>
      </c>
      <c r="B32" s="14" t="s">
        <v>11</v>
      </c>
      <c r="C32" s="15" t="s">
        <v>2472</v>
      </c>
      <c r="D32" s="16" t="s">
        <v>42</v>
      </c>
      <c r="E32" s="17" t="s">
        <v>109</v>
      </c>
      <c r="F32" s="17" t="s">
        <v>107</v>
      </c>
      <c r="G32" s="17" t="s">
        <v>106</v>
      </c>
      <c r="H32" s="17" t="s">
        <v>107</v>
      </c>
      <c r="I32" s="17" t="s">
        <v>107</v>
      </c>
      <c r="J32" s="17" t="s">
        <v>1321</v>
      </c>
    </row>
    <row r="33" spans="1:10" ht="15" x14ac:dyDescent="0.2">
      <c r="A33" s="24">
        <v>24</v>
      </c>
      <c r="B33" s="14" t="s">
        <v>11</v>
      </c>
      <c r="C33" s="15" t="s">
        <v>2474</v>
      </c>
      <c r="D33" s="16" t="s">
        <v>42</v>
      </c>
      <c r="E33" s="17" t="s">
        <v>1357</v>
      </c>
      <c r="F33" s="17" t="s">
        <v>1358</v>
      </c>
      <c r="G33" s="17" t="s">
        <v>106</v>
      </c>
      <c r="H33" s="17" t="s">
        <v>107</v>
      </c>
      <c r="I33" s="17" t="s">
        <v>107</v>
      </c>
      <c r="J33" s="17" t="s">
        <v>1315</v>
      </c>
    </row>
    <row r="34" spans="1:10" s="13" customFormat="1" x14ac:dyDescent="0.2">
      <c r="A34" s="24">
        <v>25</v>
      </c>
      <c r="B34" s="14" t="s">
        <v>11</v>
      </c>
      <c r="C34" s="15" t="s">
        <v>2427</v>
      </c>
      <c r="D34" s="16" t="s">
        <v>42</v>
      </c>
      <c r="E34" s="17" t="s">
        <v>1359</v>
      </c>
      <c r="F34" s="17" t="s">
        <v>1358</v>
      </c>
      <c r="G34" s="17" t="s">
        <v>106</v>
      </c>
      <c r="H34" s="17" t="s">
        <v>107</v>
      </c>
      <c r="I34" s="17" t="s">
        <v>107</v>
      </c>
      <c r="J34" s="17" t="s">
        <v>1315</v>
      </c>
    </row>
    <row r="35" spans="1:10" s="13" customFormat="1" x14ac:dyDescent="0.2">
      <c r="A35" s="24">
        <v>26</v>
      </c>
      <c r="B35" s="14" t="s">
        <v>11</v>
      </c>
      <c r="C35" s="15" t="s">
        <v>2428</v>
      </c>
      <c r="D35" s="16" t="s">
        <v>42</v>
      </c>
      <c r="E35" s="17" t="s">
        <v>1360</v>
      </c>
      <c r="F35" s="17" t="s">
        <v>1361</v>
      </c>
      <c r="G35" s="17" t="s">
        <v>106</v>
      </c>
      <c r="H35" s="17" t="s">
        <v>107</v>
      </c>
      <c r="I35" s="17" t="s">
        <v>107</v>
      </c>
      <c r="J35" s="17" t="s">
        <v>1338</v>
      </c>
    </row>
    <row r="36" spans="1:10" s="13" customFormat="1" x14ac:dyDescent="0.25">
      <c r="A36" s="24">
        <v>27</v>
      </c>
      <c r="B36" s="14" t="s">
        <v>0</v>
      </c>
      <c r="C36" s="15" t="s">
        <v>2408</v>
      </c>
      <c r="D36" s="16" t="s">
        <v>42</v>
      </c>
      <c r="E36" s="17" t="s">
        <v>109</v>
      </c>
      <c r="F36" s="17" t="s">
        <v>107</v>
      </c>
      <c r="G36" s="17" t="s">
        <v>106</v>
      </c>
      <c r="H36" s="17" t="s">
        <v>107</v>
      </c>
      <c r="I36" s="17" t="s">
        <v>107</v>
      </c>
      <c r="J36" s="17" t="s">
        <v>1321</v>
      </c>
    </row>
    <row r="37" spans="1:10" s="13" customFormat="1" x14ac:dyDescent="0.25">
      <c r="A37" s="24">
        <v>28</v>
      </c>
      <c r="B37" s="14" t="s">
        <v>0</v>
      </c>
      <c r="C37" s="15" t="s">
        <v>2415</v>
      </c>
      <c r="D37" s="16" t="s">
        <v>42</v>
      </c>
      <c r="E37" s="17" t="s">
        <v>109</v>
      </c>
      <c r="F37" s="17" t="s">
        <v>107</v>
      </c>
      <c r="G37" s="17" t="s">
        <v>106</v>
      </c>
      <c r="H37" s="17" t="s">
        <v>107</v>
      </c>
      <c r="I37" s="17" t="s">
        <v>107</v>
      </c>
      <c r="J37" s="17" t="s">
        <v>1321</v>
      </c>
    </row>
    <row r="38" spans="1:10" x14ac:dyDescent="0.2">
      <c r="A38" s="24">
        <v>29</v>
      </c>
      <c r="B38" s="14" t="s">
        <v>0</v>
      </c>
      <c r="C38" s="15" t="s">
        <v>2416</v>
      </c>
      <c r="D38" s="16" t="s">
        <v>42</v>
      </c>
      <c r="E38" s="27" t="s">
        <v>1362</v>
      </c>
      <c r="F38" s="17" t="s">
        <v>1363</v>
      </c>
      <c r="G38" s="17" t="s">
        <v>106</v>
      </c>
      <c r="H38" s="17" t="s">
        <v>107</v>
      </c>
      <c r="I38" s="17" t="s">
        <v>107</v>
      </c>
      <c r="J38" s="17" t="s">
        <v>1338</v>
      </c>
    </row>
    <row r="39" spans="1:10" x14ac:dyDescent="0.2">
      <c r="A39" s="24">
        <v>30</v>
      </c>
      <c r="B39" s="14" t="s">
        <v>0</v>
      </c>
      <c r="C39" s="15" t="s">
        <v>2409</v>
      </c>
      <c r="D39" s="16" t="s">
        <v>42</v>
      </c>
      <c r="E39" s="18" t="s">
        <v>109</v>
      </c>
      <c r="F39" s="17" t="s">
        <v>107</v>
      </c>
      <c r="G39" s="17" t="s">
        <v>106</v>
      </c>
      <c r="H39" s="17" t="s">
        <v>107</v>
      </c>
      <c r="I39" s="17" t="s">
        <v>107</v>
      </c>
      <c r="J39" s="17" t="s">
        <v>1321</v>
      </c>
    </row>
    <row r="40" spans="1:10" s="13" customFormat="1" x14ac:dyDescent="0.2">
      <c r="A40" s="24">
        <v>31</v>
      </c>
      <c r="B40" s="14" t="s">
        <v>0</v>
      </c>
      <c r="C40" s="15" t="s">
        <v>2410</v>
      </c>
      <c r="D40" s="16" t="s">
        <v>42</v>
      </c>
      <c r="E40" s="19" t="s">
        <v>1364</v>
      </c>
      <c r="F40" s="17" t="s">
        <v>1365</v>
      </c>
      <c r="G40" s="17" t="s">
        <v>106</v>
      </c>
      <c r="H40" s="17" t="s">
        <v>107</v>
      </c>
      <c r="I40" s="17" t="s">
        <v>107</v>
      </c>
      <c r="J40" s="17" t="s">
        <v>1338</v>
      </c>
    </row>
    <row r="41" spans="1:10" s="13" customFormat="1" x14ac:dyDescent="0.25">
      <c r="A41" s="24">
        <v>32</v>
      </c>
      <c r="B41" s="14" t="s">
        <v>0</v>
      </c>
      <c r="C41" s="15" t="s">
        <v>2435</v>
      </c>
      <c r="D41" s="16" t="s">
        <v>42</v>
      </c>
      <c r="E41" s="17" t="s">
        <v>109</v>
      </c>
      <c r="F41" s="17" t="s">
        <v>107</v>
      </c>
      <c r="G41" s="17" t="s">
        <v>106</v>
      </c>
      <c r="H41" s="17" t="s">
        <v>107</v>
      </c>
      <c r="I41" s="17" t="s">
        <v>107</v>
      </c>
      <c r="J41" s="17" t="s">
        <v>1321</v>
      </c>
    </row>
    <row r="42" spans="1:10" s="13" customFormat="1" x14ac:dyDescent="0.25">
      <c r="A42" s="24">
        <v>33</v>
      </c>
      <c r="B42" s="14" t="s">
        <v>0</v>
      </c>
      <c r="C42" s="15" t="s">
        <v>2542</v>
      </c>
      <c r="D42" s="16" t="s">
        <v>42</v>
      </c>
      <c r="E42" s="17" t="s">
        <v>109</v>
      </c>
      <c r="F42" s="17" t="s">
        <v>107</v>
      </c>
      <c r="G42" s="17" t="s">
        <v>106</v>
      </c>
      <c r="H42" s="17" t="s">
        <v>107</v>
      </c>
      <c r="I42" s="17" t="s">
        <v>107</v>
      </c>
      <c r="J42" s="17" t="s">
        <v>1321</v>
      </c>
    </row>
    <row r="43" spans="1:10" s="13" customFormat="1" x14ac:dyDescent="0.25">
      <c r="A43" s="24">
        <v>34</v>
      </c>
      <c r="B43" s="14" t="s">
        <v>0</v>
      </c>
      <c r="C43" s="15" t="s">
        <v>2543</v>
      </c>
      <c r="D43" s="16" t="s">
        <v>42</v>
      </c>
      <c r="E43" s="17" t="s">
        <v>109</v>
      </c>
      <c r="F43" s="17" t="s">
        <v>107</v>
      </c>
      <c r="G43" s="17" t="s">
        <v>106</v>
      </c>
      <c r="H43" s="17" t="s">
        <v>107</v>
      </c>
      <c r="I43" s="17" t="s">
        <v>107</v>
      </c>
      <c r="J43" s="17" t="s">
        <v>1321</v>
      </c>
    </row>
    <row r="44" spans="1:10" s="13" customFormat="1" x14ac:dyDescent="0.2">
      <c r="A44" s="24">
        <v>35</v>
      </c>
      <c r="B44" s="14" t="s">
        <v>0</v>
      </c>
      <c r="C44" s="15" t="s">
        <v>250</v>
      </c>
      <c r="D44" s="16" t="s">
        <v>42</v>
      </c>
      <c r="E44" s="17" t="s">
        <v>109</v>
      </c>
      <c r="F44" s="17" t="s">
        <v>107</v>
      </c>
      <c r="G44" s="17" t="s">
        <v>106</v>
      </c>
      <c r="H44" s="17" t="s">
        <v>107</v>
      </c>
      <c r="I44" s="17" t="s">
        <v>107</v>
      </c>
      <c r="J44" s="17" t="s">
        <v>1321</v>
      </c>
    </row>
    <row r="45" spans="1:10" s="13" customFormat="1" x14ac:dyDescent="0.2">
      <c r="A45" s="24">
        <v>36</v>
      </c>
      <c r="B45" s="14" t="s">
        <v>0</v>
      </c>
      <c r="C45" s="15" t="s">
        <v>251</v>
      </c>
      <c r="D45" s="16" t="s">
        <v>42</v>
      </c>
      <c r="E45" s="20" t="s">
        <v>109</v>
      </c>
      <c r="F45" s="17" t="s">
        <v>107</v>
      </c>
      <c r="G45" s="17" t="s">
        <v>106</v>
      </c>
      <c r="H45" s="17" t="s">
        <v>107</v>
      </c>
      <c r="I45" s="17" t="s">
        <v>107</v>
      </c>
      <c r="J45" s="17" t="s">
        <v>1321</v>
      </c>
    </row>
    <row r="46" spans="1:10" x14ac:dyDescent="0.2">
      <c r="A46" s="24">
        <v>37</v>
      </c>
      <c r="B46" s="14" t="s">
        <v>0</v>
      </c>
      <c r="C46" s="15" t="s">
        <v>2417</v>
      </c>
      <c r="D46" s="16" t="s">
        <v>42</v>
      </c>
      <c r="E46" s="17" t="s">
        <v>109</v>
      </c>
      <c r="F46" s="17" t="s">
        <v>107</v>
      </c>
      <c r="G46" s="17" t="s">
        <v>106</v>
      </c>
      <c r="H46" s="17" t="s">
        <v>107</v>
      </c>
      <c r="I46" s="17" t="s">
        <v>107</v>
      </c>
      <c r="J46" s="17" t="s">
        <v>1321</v>
      </c>
    </row>
    <row r="47" spans="1:10" s="13" customFormat="1" x14ac:dyDescent="0.2">
      <c r="A47" s="24">
        <v>38</v>
      </c>
      <c r="B47" s="14" t="s">
        <v>0</v>
      </c>
      <c r="C47" s="15" t="s">
        <v>2418</v>
      </c>
      <c r="D47" s="16" t="s">
        <v>42</v>
      </c>
      <c r="E47" s="17" t="s">
        <v>2400</v>
      </c>
      <c r="F47" s="17" t="s">
        <v>1349</v>
      </c>
      <c r="G47" s="17" t="s">
        <v>106</v>
      </c>
      <c r="H47" s="17" t="s">
        <v>107</v>
      </c>
      <c r="I47" s="17" t="s">
        <v>107</v>
      </c>
      <c r="J47" s="17" t="s">
        <v>1338</v>
      </c>
    </row>
    <row r="48" spans="1:10" s="13" customFormat="1" x14ac:dyDescent="0.2">
      <c r="A48" s="24">
        <v>39</v>
      </c>
      <c r="B48" s="14" t="s">
        <v>0</v>
      </c>
      <c r="C48" s="15" t="s">
        <v>2411</v>
      </c>
      <c r="D48" s="16" t="s">
        <v>42</v>
      </c>
      <c r="E48" s="17" t="s">
        <v>109</v>
      </c>
      <c r="F48" s="17" t="s">
        <v>107</v>
      </c>
      <c r="G48" s="17" t="s">
        <v>106</v>
      </c>
      <c r="H48" s="17" t="s">
        <v>107</v>
      </c>
      <c r="I48" s="17" t="s">
        <v>107</v>
      </c>
      <c r="J48" s="17" t="s">
        <v>1321</v>
      </c>
    </row>
    <row r="49" spans="1:10" x14ac:dyDescent="0.2">
      <c r="A49" s="24">
        <v>40</v>
      </c>
      <c r="B49" s="14" t="s">
        <v>0</v>
      </c>
      <c r="C49" s="15" t="s">
        <v>2420</v>
      </c>
      <c r="D49" s="16" t="s">
        <v>42</v>
      </c>
      <c r="E49" s="17" t="s">
        <v>1366</v>
      </c>
      <c r="F49" s="17" t="s">
        <v>1367</v>
      </c>
      <c r="G49" s="17" t="s">
        <v>106</v>
      </c>
      <c r="H49" s="17" t="s">
        <v>107</v>
      </c>
      <c r="I49" s="17" t="s">
        <v>107</v>
      </c>
      <c r="J49" s="17" t="s">
        <v>1321</v>
      </c>
    </row>
    <row r="50" spans="1:10" s="13" customFormat="1" x14ac:dyDescent="0.2">
      <c r="A50" s="24">
        <v>41</v>
      </c>
      <c r="B50" s="14" t="s">
        <v>0</v>
      </c>
      <c r="C50" s="15" t="s">
        <v>2421</v>
      </c>
      <c r="D50" s="16" t="s">
        <v>42</v>
      </c>
      <c r="E50" s="17" t="s">
        <v>109</v>
      </c>
      <c r="F50" s="17" t="s">
        <v>107</v>
      </c>
      <c r="G50" s="17" t="s">
        <v>106</v>
      </c>
      <c r="H50" s="17" t="s">
        <v>107</v>
      </c>
      <c r="I50" s="17" t="s">
        <v>107</v>
      </c>
      <c r="J50" s="17" t="s">
        <v>1315</v>
      </c>
    </row>
    <row r="51" spans="1:10" s="13" customFormat="1" x14ac:dyDescent="0.2">
      <c r="A51" s="24">
        <v>42</v>
      </c>
      <c r="B51" s="14" t="s">
        <v>0</v>
      </c>
      <c r="C51" s="15" t="s">
        <v>2422</v>
      </c>
      <c r="D51" s="16" t="s">
        <v>42</v>
      </c>
      <c r="E51" s="17" t="s">
        <v>109</v>
      </c>
      <c r="F51" s="17" t="s">
        <v>107</v>
      </c>
      <c r="G51" s="17" t="s">
        <v>106</v>
      </c>
      <c r="H51" s="17" t="s">
        <v>107</v>
      </c>
      <c r="I51" s="17" t="s">
        <v>107</v>
      </c>
      <c r="J51" s="17" t="s">
        <v>1321</v>
      </c>
    </row>
    <row r="52" spans="1:10" s="13" customFormat="1" x14ac:dyDescent="0.25">
      <c r="A52" s="24">
        <v>43</v>
      </c>
      <c r="B52" s="14" t="s">
        <v>0</v>
      </c>
      <c r="C52" s="12" t="s">
        <v>2423</v>
      </c>
      <c r="D52" s="16" t="s">
        <v>42</v>
      </c>
      <c r="E52" s="17" t="s">
        <v>109</v>
      </c>
      <c r="F52" s="17" t="s">
        <v>107</v>
      </c>
      <c r="G52" s="17" t="s">
        <v>106</v>
      </c>
      <c r="H52" s="17" t="s">
        <v>107</v>
      </c>
      <c r="I52" s="17" t="s">
        <v>107</v>
      </c>
      <c r="J52" s="17" t="s">
        <v>1321</v>
      </c>
    </row>
    <row r="53" spans="1:10" s="13" customFormat="1" x14ac:dyDescent="0.2">
      <c r="A53" s="24">
        <v>44</v>
      </c>
      <c r="B53" s="14" t="s">
        <v>0</v>
      </c>
      <c r="C53" s="15" t="s">
        <v>263</v>
      </c>
      <c r="D53" s="16" t="s">
        <v>42</v>
      </c>
      <c r="E53" s="17" t="s">
        <v>109</v>
      </c>
      <c r="F53" s="17" t="s">
        <v>107</v>
      </c>
      <c r="G53" s="17" t="s">
        <v>106</v>
      </c>
      <c r="H53" s="17" t="s">
        <v>107</v>
      </c>
      <c r="I53" s="17" t="s">
        <v>107</v>
      </c>
      <c r="J53" s="17" t="s">
        <v>1321</v>
      </c>
    </row>
    <row r="54" spans="1:10" s="13" customFormat="1" x14ac:dyDescent="0.25">
      <c r="A54" s="24">
        <v>45</v>
      </c>
      <c r="B54" s="14" t="s">
        <v>0</v>
      </c>
      <c r="C54" s="15" t="s">
        <v>266</v>
      </c>
      <c r="D54" s="16" t="s">
        <v>42</v>
      </c>
      <c r="E54" s="17" t="s">
        <v>109</v>
      </c>
      <c r="F54" s="17" t="s">
        <v>107</v>
      </c>
      <c r="G54" s="17" t="s">
        <v>106</v>
      </c>
      <c r="H54" s="17" t="s">
        <v>107</v>
      </c>
      <c r="I54" s="17" t="s">
        <v>107</v>
      </c>
      <c r="J54" s="17" t="s">
        <v>1321</v>
      </c>
    </row>
    <row r="55" spans="1:10" s="13" customFormat="1" x14ac:dyDescent="0.2">
      <c r="A55" s="24">
        <v>46</v>
      </c>
      <c r="B55" s="14" t="s">
        <v>0</v>
      </c>
      <c r="C55" s="15" t="s">
        <v>267</v>
      </c>
      <c r="D55" s="16" t="s">
        <v>42</v>
      </c>
      <c r="E55" s="17" t="s">
        <v>109</v>
      </c>
      <c r="F55" s="17" t="s">
        <v>107</v>
      </c>
      <c r="G55" s="17" t="s">
        <v>106</v>
      </c>
      <c r="H55" s="17" t="s">
        <v>107</v>
      </c>
      <c r="I55" s="17" t="s">
        <v>107</v>
      </c>
      <c r="J55" s="17" t="s">
        <v>1321</v>
      </c>
    </row>
    <row r="56" spans="1:10" s="13" customFormat="1" x14ac:dyDescent="0.2">
      <c r="A56" s="24">
        <v>47</v>
      </c>
      <c r="B56" s="14" t="s">
        <v>0</v>
      </c>
      <c r="C56" s="15" t="s">
        <v>2425</v>
      </c>
      <c r="D56" s="16" t="s">
        <v>42</v>
      </c>
      <c r="E56" s="17" t="s">
        <v>1368</v>
      </c>
      <c r="F56" s="17" t="s">
        <v>107</v>
      </c>
      <c r="G56" s="17" t="s">
        <v>122</v>
      </c>
      <c r="H56" s="17" t="s">
        <v>1369</v>
      </c>
      <c r="I56" s="17" t="s">
        <v>1370</v>
      </c>
      <c r="J56" s="17" t="s">
        <v>1321</v>
      </c>
    </row>
    <row r="57" spans="1:10" x14ac:dyDescent="0.2">
      <c r="A57" s="24">
        <v>48</v>
      </c>
      <c r="B57" s="14" t="s">
        <v>0</v>
      </c>
      <c r="C57" s="15" t="s">
        <v>2462</v>
      </c>
      <c r="D57" s="16" t="s">
        <v>42</v>
      </c>
      <c r="E57" s="17" t="s">
        <v>109</v>
      </c>
      <c r="F57" s="17" t="s">
        <v>107</v>
      </c>
      <c r="G57" s="17" t="s">
        <v>106</v>
      </c>
      <c r="H57" s="17" t="s">
        <v>107</v>
      </c>
      <c r="I57" s="17" t="s">
        <v>107</v>
      </c>
      <c r="J57" s="17" t="s">
        <v>1321</v>
      </c>
    </row>
    <row r="58" spans="1:10" s="13" customFormat="1" x14ac:dyDescent="0.2">
      <c r="A58" s="24">
        <v>49</v>
      </c>
      <c r="B58" s="14" t="s">
        <v>0</v>
      </c>
      <c r="C58" s="15" t="s">
        <v>2467</v>
      </c>
      <c r="D58" s="16" t="s">
        <v>42</v>
      </c>
      <c r="E58" s="17" t="s">
        <v>109</v>
      </c>
      <c r="F58" s="17" t="s">
        <v>107</v>
      </c>
      <c r="G58" s="17" t="s">
        <v>106</v>
      </c>
      <c r="H58" s="17" t="s">
        <v>107</v>
      </c>
      <c r="I58" s="17" t="s">
        <v>107</v>
      </c>
      <c r="J58" s="17" t="s">
        <v>1321</v>
      </c>
    </row>
  </sheetData>
  <hyperlinks>
    <hyperlink ref="F2" r:id="rId1"/>
    <hyperlink ref="F3" r:id="rId2" display="https://avibase.bsc-eoc.org/species.jsp?avibaseid=DA2F24E310CF72A6"/>
    <hyperlink ref="F4" r:id="rId3" display="http://www.ypeka.gr/LinkClick.aspx?fileticket=UJ6rRRil7E4%3D&amp;tabid=537&amp;language=el-GR"/>
    <hyperlink ref="F7" r:id="rId4" display="http://www.ypeka.gr/LinkClick.aspx?fileticket=UJ6rRRil7E4%3D&amp;tabid=537&amp;language=el-GR"/>
    <hyperlink ref="F10" r:id="rId5" display="http://www.ypeka.gr/LinkClick.aspx?fileticket=ECPlxIiX9HY%3D&amp;tabid=602&amp;language=el-GR"/>
    <hyperlink ref="F9" r:id="rId6"/>
    <hyperlink ref="F8" r:id="rId7"/>
    <hyperlink ref="F13" r:id="rId8" display="http://axiosdelta.gr/wp-content/uploads/2015/12/%CE%9F%CE%B4%CE%B7%CE%B3%CE%BF%CC%81%CF%82-%CE%91%CE%BD%CE%B1%CE%B3%CE%BD%CF%89%CC%81%CF%81%CE%B9%CF%83%CE%B7%CF%82-%CE%95%CE%B9%CE%B4%CF%89%CC%81%CE%BD.pdf"/>
    <hyperlink ref="F15" r:id="rId9" display="http://axiosdelta.gr/wp-content/uploads/2015/12/%CE%9F%CE%B4%CE%B7%CE%B3%CE%BF%CC%81%CF%82-%CE%91%CE%BD%CE%B1%CE%B3%CE%BD%CF%89%CC%81%CF%81%CE%B9%CF%83%CE%B7%CF%82-%CE%95%CE%B9%CE%B4%CF%89%CC%81%CE%BD.pdf"/>
    <hyperlink ref="F12" r:id="rId10" display="http://axiosdelta.gr/wp-content/uploads/2015/12/%CE%9F%CE%B4%CE%B7%CE%B3%CE%BF%CC%81%CF%82-%CE%91%CE%BD%CE%B1%CE%B3%CE%BD%CF%89%CC%81%CF%81%CE%B9%CF%83%CE%B7%CF%82-%CE%95%CE%B9%CE%B4%CF%89%CC%81%CE%BD.pdf"/>
    <hyperlink ref="F14" r:id="rId11" display="http://axiosdelta.gr/wp-content/uploads/2015/12/%CE%9F%CE%B4%CE%B7%CE%B3%CE%BF%CC%81%CF%82-%CE%91%CE%BD%CE%B1%CE%B3%CE%BD%CF%89%CC%81%CF%81%CE%B9%CF%83%CE%B7%CF%82-%CE%95%CE%B9%CE%B4%CF%89%CC%81%CE%BD.pdf"/>
    <hyperlink ref="F16" r:id="rId12" display="http://axiosdelta.gr/wp-content/uploads/2015/12/%CE%9F%CE%B4%CE%B7%CE%B3%CE%BF%CC%81%CF%82-%CE%91%CE%BD%CE%B1%CE%B3%CE%BD%CF%89%CC%81%CF%81%CE%B9%CF%83%CE%B7%CF%82-%CE%95%CE%B9%CE%B4%CF%89%CC%81%CE%BD.pdf"/>
    <hyperlink ref="F18" r:id="rId13"/>
    <hyperlink ref="F17" r:id="rId14" display="http://www.ypeka.gr/LinkClick.aspx?fileticket=UJ6rRRil7E4%3D&amp;tabid=537&amp;language=el-GR"/>
    <hyperlink ref="F19" r:id="rId15"/>
    <hyperlink ref="F20" r:id="rId16"/>
    <hyperlink ref="F21" r:id="rId17"/>
    <hyperlink ref="H21" r:id="rId18"/>
    <hyperlink ref="F23" r:id="rId19" display="http://www.ypeka.gr/LinkClick.aspx?fileticket=UJ6rRRil7E4%3D&amp;tabid=537&amp;language=el-GR"/>
    <hyperlink ref="F24" r:id="rId20" display="http://eur-lex.europa.eu/legal-content/EL/TXT/PDF/?uri=CELEX:52008DC0789&amp;from=EL"/>
    <hyperlink ref="F26" r:id="rId21"/>
    <hyperlink ref="H26" r:id="rId22"/>
    <hyperlink ref="F28" r:id="rId23"/>
    <hyperlink ref="F29" r:id="rId24"/>
    <hyperlink ref="F30" r:id="rId25" display="http://www.ypeka.gr/LinkClick.aspx?fileticket=UJ6rRRil7E4%3D&amp;tabid=537&amp;language=el-GR"/>
    <hyperlink ref="F31" r:id="rId26" display="http://www.ypeka.gr/LinkClick.aspx?fileticket=UJ6rRRil7E4%3D&amp;tabid=537&amp;language=el-GR"/>
    <hyperlink ref="F33" r:id="rId27"/>
    <hyperlink ref="F34" r:id="rId28"/>
    <hyperlink ref="F35" r:id="rId29" display="http://www.europarl.europa.eu/sides/getDoc.do?type=WDECL&amp;reference=P8-DCL-2016-0047&amp;format=PDF&amp;language=EL"/>
    <hyperlink ref="F38" r:id="rId30"/>
    <hyperlink ref="F40" r:id="rId31" display="http://www.thegreekz.com/forum/showthread.php?739623-%CE%A5%CE%AC%CE%BA%CE%B9%CE%BD%CE%B8%CE%BF%CF%82-%CF%84%CE%BF%CF%85-%CE%BD%CE%B5%CF%81%CE%BF%CF%8D-Eichhornia-crassipes"/>
    <hyperlink ref="F47" r:id="rId32" display="http://eur-lex.europa.eu/legal-content/EL/TXT/PDF/?uri=CELEX:52008DC0789&amp;from=EL"/>
    <hyperlink ref="F49" r:id="rId33"/>
    <hyperlink ref="H56" r:id="rId34" display="https://horomidis.gr/product/%CF%86%CF%85%CF%84%CE%AC/pennisetum-orientale-rubrum-%CF%80%CE%B5%CE%BD%CE%B9%CF%83%CE%B5%CF%84%CE%B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D25" workbookViewId="0">
      <selection activeCell="F58" sqref="F58"/>
    </sheetView>
  </sheetViews>
  <sheetFormatPr defaultColWidth="8.85546875" defaultRowHeight="12" x14ac:dyDescent="0.2"/>
  <cols>
    <col min="1" max="1" width="3" style="25" bestFit="1" customWidth="1"/>
    <col min="2" max="2" width="8.85546875" style="11"/>
    <col min="3" max="3" width="34.85546875" style="12" bestFit="1" customWidth="1"/>
    <col min="4" max="4" width="8.85546875" style="11"/>
    <col min="5" max="5" width="35.5703125" style="11" bestFit="1" customWidth="1"/>
    <col min="6" max="6" width="8.85546875" style="11"/>
    <col min="7" max="7" width="10.7109375" style="11" bestFit="1" customWidth="1"/>
    <col min="8" max="16384" width="8.85546875" style="11"/>
  </cols>
  <sheetData>
    <row r="1" spans="1:10" s="23" customFormat="1" ht="48" x14ac:dyDescent="0.3">
      <c r="A1" s="22" t="s">
        <v>19</v>
      </c>
      <c r="B1" s="23" t="s">
        <v>95</v>
      </c>
      <c r="C1" s="23" t="s">
        <v>96</v>
      </c>
      <c r="D1" s="23" t="s">
        <v>97</v>
      </c>
      <c r="E1" s="23" t="s">
        <v>98</v>
      </c>
      <c r="F1" s="23" t="s">
        <v>99</v>
      </c>
      <c r="G1" s="23" t="s">
        <v>100</v>
      </c>
      <c r="H1" s="23" t="s">
        <v>101</v>
      </c>
      <c r="I1" s="23" t="s">
        <v>102</v>
      </c>
      <c r="J1" s="23" t="s">
        <v>103</v>
      </c>
    </row>
    <row r="2" spans="1:10" s="13" customFormat="1" x14ac:dyDescent="0.2">
      <c r="A2" s="24">
        <v>1</v>
      </c>
      <c r="B2" s="14" t="s">
        <v>11</v>
      </c>
      <c r="C2" s="15" t="s">
        <v>2405</v>
      </c>
      <c r="D2" s="16" t="s">
        <v>65</v>
      </c>
      <c r="E2" s="17" t="s">
        <v>1371</v>
      </c>
      <c r="F2" s="17" t="s">
        <v>1317</v>
      </c>
      <c r="G2" s="17" t="s">
        <v>106</v>
      </c>
      <c r="H2" s="17" t="s">
        <v>1372</v>
      </c>
      <c r="I2" s="17" t="s">
        <v>1372</v>
      </c>
      <c r="J2" s="17" t="s">
        <v>1372</v>
      </c>
    </row>
    <row r="3" spans="1:10" s="13" customFormat="1" x14ac:dyDescent="0.2">
      <c r="A3" s="24">
        <v>1</v>
      </c>
      <c r="B3" s="14" t="s">
        <v>11</v>
      </c>
      <c r="C3" s="15" t="s">
        <v>2405</v>
      </c>
      <c r="D3" s="16" t="s">
        <v>65</v>
      </c>
      <c r="E3" s="17" t="s">
        <v>1373</v>
      </c>
      <c r="F3" s="17" t="s">
        <v>1317</v>
      </c>
      <c r="G3" s="17" t="s">
        <v>106</v>
      </c>
      <c r="H3" s="17" t="s">
        <v>1372</v>
      </c>
      <c r="I3" s="17" t="s">
        <v>1372</v>
      </c>
      <c r="J3" s="17" t="s">
        <v>1372</v>
      </c>
    </row>
    <row r="4" spans="1:10" s="13" customFormat="1" ht="15" x14ac:dyDescent="0.2">
      <c r="A4" s="24">
        <v>2</v>
      </c>
      <c r="B4" s="14" t="s">
        <v>11</v>
      </c>
      <c r="C4" s="15" t="s">
        <v>2431</v>
      </c>
      <c r="D4" s="16" t="s">
        <v>65</v>
      </c>
      <c r="E4" s="17" t="s">
        <v>1374</v>
      </c>
      <c r="F4" s="17" t="s">
        <v>1375</v>
      </c>
      <c r="G4" s="17" t="s">
        <v>106</v>
      </c>
      <c r="H4" s="17"/>
      <c r="I4" s="17"/>
      <c r="J4" s="17"/>
    </row>
    <row r="5" spans="1:10" s="13" customFormat="1" ht="15" x14ac:dyDescent="0.2">
      <c r="A5" s="24">
        <v>3</v>
      </c>
      <c r="B5" s="14" t="s">
        <v>11</v>
      </c>
      <c r="C5" s="15" t="s">
        <v>2434</v>
      </c>
      <c r="D5" s="16" t="s">
        <v>65</v>
      </c>
      <c r="E5" s="17" t="s">
        <v>1376</v>
      </c>
      <c r="F5" s="17" t="s">
        <v>1375</v>
      </c>
      <c r="G5" s="17" t="s">
        <v>106</v>
      </c>
      <c r="H5" s="17"/>
      <c r="I5" s="17"/>
      <c r="J5" s="17"/>
    </row>
    <row r="6" spans="1:10" s="13" customFormat="1" ht="15" x14ac:dyDescent="0.2">
      <c r="A6" s="24">
        <v>4</v>
      </c>
      <c r="B6" s="14" t="s">
        <v>11</v>
      </c>
      <c r="C6" s="15" t="s">
        <v>2438</v>
      </c>
      <c r="D6" s="16" t="s">
        <v>65</v>
      </c>
      <c r="E6" s="17" t="s">
        <v>1377</v>
      </c>
      <c r="F6" s="17" t="s">
        <v>1378</v>
      </c>
      <c r="G6" s="17" t="s">
        <v>106</v>
      </c>
      <c r="H6" s="17"/>
      <c r="I6" s="17"/>
      <c r="J6" s="17"/>
    </row>
    <row r="7" spans="1:10" s="13" customFormat="1" x14ac:dyDescent="0.2">
      <c r="A7" s="24">
        <v>5</v>
      </c>
      <c r="B7" s="14" t="s">
        <v>11</v>
      </c>
      <c r="C7" s="15" t="s">
        <v>2395</v>
      </c>
      <c r="D7" s="16" t="s">
        <v>65</v>
      </c>
      <c r="E7" s="17" t="s">
        <v>1379</v>
      </c>
      <c r="F7" s="17" t="s">
        <v>1375</v>
      </c>
      <c r="G7" s="17" t="s">
        <v>106</v>
      </c>
      <c r="H7" s="17"/>
      <c r="I7" s="17"/>
      <c r="J7" s="17"/>
    </row>
    <row r="8" spans="1:10" x14ac:dyDescent="0.2">
      <c r="A8" s="24">
        <v>6</v>
      </c>
      <c r="B8" s="14" t="s">
        <v>11</v>
      </c>
      <c r="C8" s="15" t="s">
        <v>2419</v>
      </c>
      <c r="D8" s="16" t="s">
        <v>65</v>
      </c>
      <c r="E8" s="17" t="s">
        <v>1380</v>
      </c>
      <c r="F8" s="17" t="s">
        <v>1375</v>
      </c>
      <c r="G8" s="17" t="s">
        <v>122</v>
      </c>
      <c r="H8" s="17" t="s">
        <v>1381</v>
      </c>
      <c r="I8" s="17"/>
      <c r="J8" s="17"/>
    </row>
    <row r="9" spans="1:10" s="13" customFormat="1" ht="15" x14ac:dyDescent="0.2">
      <c r="A9" s="24">
        <v>7</v>
      </c>
      <c r="B9" s="14" t="s">
        <v>11</v>
      </c>
      <c r="C9" s="15" t="s">
        <v>2440</v>
      </c>
      <c r="D9" s="16" t="s">
        <v>65</v>
      </c>
      <c r="E9" s="17" t="s">
        <v>1382</v>
      </c>
      <c r="F9" s="17" t="s">
        <v>1375</v>
      </c>
      <c r="G9" s="17" t="s">
        <v>106</v>
      </c>
      <c r="H9" s="17"/>
      <c r="I9" s="17"/>
      <c r="J9" s="17"/>
    </row>
    <row r="10" spans="1:10" s="13" customFormat="1" ht="15" x14ac:dyDescent="0.2">
      <c r="A10" s="24">
        <v>8</v>
      </c>
      <c r="B10" s="14" t="s">
        <v>11</v>
      </c>
      <c r="C10" s="15" t="s">
        <v>2442</v>
      </c>
      <c r="D10" s="16" t="s">
        <v>65</v>
      </c>
      <c r="E10" s="17" t="s">
        <v>661</v>
      </c>
      <c r="F10" s="17" t="s">
        <v>1375</v>
      </c>
      <c r="G10" s="17" t="s">
        <v>106</v>
      </c>
      <c r="H10" s="17"/>
      <c r="I10" s="17"/>
      <c r="J10" s="17"/>
    </row>
    <row r="11" spans="1:10" s="13" customFormat="1" x14ac:dyDescent="0.2">
      <c r="A11" s="24">
        <v>9</v>
      </c>
      <c r="B11" s="14" t="s">
        <v>11</v>
      </c>
      <c r="C11" s="15" t="s">
        <v>2424</v>
      </c>
      <c r="D11" s="16" t="s">
        <v>65</v>
      </c>
      <c r="E11" s="17" t="s">
        <v>1383</v>
      </c>
      <c r="F11" s="17" t="s">
        <v>1375</v>
      </c>
      <c r="G11" s="17" t="s">
        <v>106</v>
      </c>
      <c r="H11" s="17"/>
      <c r="I11" s="17"/>
      <c r="J11" s="17"/>
    </row>
    <row r="12" spans="1:10" s="13" customFormat="1" ht="14.45" x14ac:dyDescent="0.25">
      <c r="A12" s="24">
        <v>10</v>
      </c>
      <c r="B12" s="14" t="s">
        <v>11</v>
      </c>
      <c r="C12" s="15" t="s">
        <v>2446</v>
      </c>
      <c r="D12" s="16" t="s">
        <v>65</v>
      </c>
      <c r="E12" s="17" t="s">
        <v>1384</v>
      </c>
      <c r="F12" s="17" t="s">
        <v>1375</v>
      </c>
      <c r="G12" s="17" t="s">
        <v>106</v>
      </c>
      <c r="H12" s="17"/>
      <c r="I12" s="17"/>
      <c r="J12" s="17"/>
    </row>
    <row r="13" spans="1:10" x14ac:dyDescent="0.2">
      <c r="A13" s="24">
        <v>11</v>
      </c>
      <c r="B13" s="14" t="s">
        <v>11</v>
      </c>
      <c r="C13" s="15" t="s">
        <v>2406</v>
      </c>
      <c r="D13" s="16" t="s">
        <v>65</v>
      </c>
      <c r="E13" s="17" t="s">
        <v>1385</v>
      </c>
      <c r="F13" s="17" t="s">
        <v>1375</v>
      </c>
      <c r="G13" s="17" t="s">
        <v>106</v>
      </c>
      <c r="H13" s="17"/>
      <c r="I13" s="17"/>
      <c r="J13" s="17"/>
    </row>
    <row r="14" spans="1:10" ht="15" x14ac:dyDescent="0.2">
      <c r="A14" s="24">
        <v>12</v>
      </c>
      <c r="B14" s="14" t="s">
        <v>11</v>
      </c>
      <c r="C14" s="15" t="s">
        <v>2448</v>
      </c>
      <c r="D14" s="16" t="s">
        <v>65</v>
      </c>
      <c r="E14" s="17" t="s">
        <v>1386</v>
      </c>
      <c r="F14" s="17" t="s">
        <v>1387</v>
      </c>
      <c r="G14" s="17" t="s">
        <v>106</v>
      </c>
      <c r="H14" s="17"/>
      <c r="I14" s="17"/>
      <c r="J14" s="17"/>
    </row>
    <row r="15" spans="1:10" s="13" customFormat="1" ht="15" x14ac:dyDescent="0.2">
      <c r="A15" s="24">
        <v>13</v>
      </c>
      <c r="B15" s="14" t="s">
        <v>11</v>
      </c>
      <c r="C15" s="15" t="s">
        <v>2451</v>
      </c>
      <c r="D15" s="16" t="s">
        <v>65</v>
      </c>
      <c r="E15" s="17" t="s">
        <v>1388</v>
      </c>
      <c r="F15" s="17" t="s">
        <v>1378</v>
      </c>
      <c r="G15" s="17" t="s">
        <v>106</v>
      </c>
      <c r="H15" s="17"/>
      <c r="I15" s="17"/>
      <c r="J15" s="17"/>
    </row>
    <row r="16" spans="1:10" s="13" customFormat="1" ht="15" x14ac:dyDescent="0.2">
      <c r="A16" s="24">
        <v>14</v>
      </c>
      <c r="B16" s="14" t="s">
        <v>11</v>
      </c>
      <c r="C16" s="15" t="s">
        <v>2453</v>
      </c>
      <c r="D16" s="16" t="s">
        <v>65</v>
      </c>
      <c r="E16" s="17" t="s">
        <v>1389</v>
      </c>
      <c r="F16" s="17" t="s">
        <v>1390</v>
      </c>
      <c r="G16" s="17" t="s">
        <v>106</v>
      </c>
      <c r="H16" s="17"/>
      <c r="I16" s="17"/>
      <c r="J16" s="17"/>
    </row>
    <row r="17" spans="1:10" s="13" customFormat="1" ht="15" x14ac:dyDescent="0.2">
      <c r="A17" s="24">
        <v>15</v>
      </c>
      <c r="B17" s="14" t="s">
        <v>11</v>
      </c>
      <c r="C17" s="15" t="s">
        <v>2456</v>
      </c>
      <c r="D17" s="16" t="s">
        <v>65</v>
      </c>
      <c r="E17" s="17" t="s">
        <v>1391</v>
      </c>
      <c r="F17" s="17" t="s">
        <v>1390</v>
      </c>
      <c r="G17" s="17" t="s">
        <v>106</v>
      </c>
      <c r="H17" s="17"/>
      <c r="I17" s="17"/>
      <c r="J17" s="17"/>
    </row>
    <row r="18" spans="1:10" s="13" customFormat="1" ht="15" x14ac:dyDescent="0.2">
      <c r="A18" s="24">
        <v>16</v>
      </c>
      <c r="B18" s="14" t="s">
        <v>11</v>
      </c>
      <c r="C18" s="14" t="s">
        <v>2461</v>
      </c>
      <c r="D18" s="16" t="s">
        <v>65</v>
      </c>
      <c r="E18" s="17" t="s">
        <v>1392</v>
      </c>
      <c r="F18" s="17" t="s">
        <v>1393</v>
      </c>
      <c r="G18" s="17" t="s">
        <v>122</v>
      </c>
      <c r="H18" s="17" t="s">
        <v>1394</v>
      </c>
      <c r="I18" s="17"/>
      <c r="J18" s="17"/>
    </row>
    <row r="19" spans="1:10" s="13" customFormat="1" ht="15" x14ac:dyDescent="0.2">
      <c r="A19" s="24">
        <v>17</v>
      </c>
      <c r="B19" s="14" t="s">
        <v>11</v>
      </c>
      <c r="C19" s="15" t="s">
        <v>2465</v>
      </c>
      <c r="D19" s="16" t="s">
        <v>65</v>
      </c>
      <c r="E19" s="17" t="s">
        <v>1395</v>
      </c>
      <c r="F19" s="17" t="s">
        <v>1390</v>
      </c>
      <c r="G19" s="17" t="s">
        <v>122</v>
      </c>
      <c r="H19" s="17" t="s">
        <v>1396</v>
      </c>
      <c r="I19" s="17"/>
      <c r="J19" s="17"/>
    </row>
    <row r="20" spans="1:10" s="13" customFormat="1" x14ac:dyDescent="0.2">
      <c r="A20" s="24">
        <v>18</v>
      </c>
      <c r="B20" s="14" t="s">
        <v>11</v>
      </c>
      <c r="C20" s="15" t="s">
        <v>2429</v>
      </c>
      <c r="D20" s="16" t="s">
        <v>65</v>
      </c>
      <c r="E20" s="17" t="s">
        <v>1397</v>
      </c>
      <c r="F20" s="17" t="s">
        <v>1398</v>
      </c>
      <c r="G20" s="17" t="s">
        <v>524</v>
      </c>
      <c r="H20" s="17" t="s">
        <v>1399</v>
      </c>
      <c r="I20" s="17"/>
      <c r="J20" s="17"/>
    </row>
    <row r="21" spans="1:10" ht="15" x14ac:dyDescent="0.2">
      <c r="A21" s="24">
        <v>19</v>
      </c>
      <c r="B21" s="14" t="s">
        <v>11</v>
      </c>
      <c r="C21" s="15" t="s">
        <v>2466</v>
      </c>
      <c r="D21" s="16" t="s">
        <v>65</v>
      </c>
      <c r="E21" s="17" t="s">
        <v>1400</v>
      </c>
      <c r="F21" s="17" t="s">
        <v>1375</v>
      </c>
      <c r="G21" s="17" t="s">
        <v>122</v>
      </c>
      <c r="H21" s="17" t="s">
        <v>1401</v>
      </c>
      <c r="I21" s="17"/>
      <c r="J21" s="17"/>
    </row>
    <row r="22" spans="1:10" s="13" customFormat="1" x14ac:dyDescent="0.2">
      <c r="A22" s="24">
        <v>20</v>
      </c>
      <c r="B22" s="14" t="s">
        <v>11</v>
      </c>
      <c r="C22" s="15" t="s">
        <v>215</v>
      </c>
      <c r="D22" s="16" t="s">
        <v>65</v>
      </c>
      <c r="E22" s="17" t="s">
        <v>1402</v>
      </c>
      <c r="F22" s="17" t="s">
        <v>1403</v>
      </c>
      <c r="G22" s="17" t="s">
        <v>106</v>
      </c>
      <c r="H22" s="17"/>
      <c r="I22" s="17"/>
      <c r="J22" s="17"/>
    </row>
    <row r="23" spans="1:10" s="13" customFormat="1" x14ac:dyDescent="0.2">
      <c r="A23" s="24">
        <v>20</v>
      </c>
      <c r="B23" s="14" t="s">
        <v>11</v>
      </c>
      <c r="C23" s="15" t="s">
        <v>215</v>
      </c>
      <c r="D23" s="16" t="s">
        <v>65</v>
      </c>
      <c r="E23" s="17" t="s">
        <v>1404</v>
      </c>
      <c r="F23" s="17" t="s">
        <v>1405</v>
      </c>
      <c r="G23" s="17" t="s">
        <v>106</v>
      </c>
      <c r="H23" s="17" t="s">
        <v>1372</v>
      </c>
      <c r="I23" s="17" t="s">
        <v>1372</v>
      </c>
      <c r="J23" s="17" t="s">
        <v>1372</v>
      </c>
    </row>
    <row r="24" spans="1:10" s="13" customFormat="1" x14ac:dyDescent="0.2">
      <c r="A24" s="24">
        <v>21</v>
      </c>
      <c r="B24" s="14" t="s">
        <v>11</v>
      </c>
      <c r="C24" s="15" t="s">
        <v>2426</v>
      </c>
      <c r="D24" s="16" t="s">
        <v>65</v>
      </c>
      <c r="E24" s="17" t="s">
        <v>1406</v>
      </c>
      <c r="F24" s="17" t="s">
        <v>1375</v>
      </c>
      <c r="G24" s="17" t="s">
        <v>106</v>
      </c>
      <c r="H24" s="17"/>
      <c r="I24" s="17"/>
      <c r="J24" s="17"/>
    </row>
    <row r="25" spans="1:10" s="13" customFormat="1" ht="15" x14ac:dyDescent="0.2">
      <c r="A25" s="24">
        <v>22</v>
      </c>
      <c r="B25" s="14" t="s">
        <v>11</v>
      </c>
      <c r="C25" s="15" t="s">
        <v>2470</v>
      </c>
      <c r="D25" s="16" t="s">
        <v>65</v>
      </c>
      <c r="E25" s="17" t="s">
        <v>1407</v>
      </c>
      <c r="F25" s="17" t="s">
        <v>1375</v>
      </c>
      <c r="G25" s="17" t="s">
        <v>106</v>
      </c>
      <c r="H25" s="17"/>
      <c r="I25" s="17"/>
      <c r="J25" s="17"/>
    </row>
    <row r="26" spans="1:10" s="13" customFormat="1" ht="15" x14ac:dyDescent="0.2">
      <c r="A26" s="24">
        <v>23</v>
      </c>
      <c r="B26" s="14" t="s">
        <v>11</v>
      </c>
      <c r="C26" s="15" t="s">
        <v>2473</v>
      </c>
      <c r="D26" s="16" t="s">
        <v>65</v>
      </c>
      <c r="E26" s="17" t="s">
        <v>1408</v>
      </c>
      <c r="F26" s="17" t="s">
        <v>1375</v>
      </c>
      <c r="G26" s="17" t="s">
        <v>106</v>
      </c>
      <c r="H26" s="17"/>
      <c r="I26" s="17"/>
      <c r="J26" s="17"/>
    </row>
    <row r="27" spans="1:10" s="13" customFormat="1" ht="15" x14ac:dyDescent="0.2">
      <c r="A27" s="24">
        <v>24</v>
      </c>
      <c r="B27" s="14" t="s">
        <v>11</v>
      </c>
      <c r="C27" s="15" t="s">
        <v>2474</v>
      </c>
      <c r="D27" s="16" t="s">
        <v>65</v>
      </c>
      <c r="E27" s="17" t="s">
        <v>1409</v>
      </c>
      <c r="F27" s="17" t="s">
        <v>1390</v>
      </c>
      <c r="G27" s="17" t="s">
        <v>106</v>
      </c>
      <c r="H27" s="17"/>
      <c r="I27" s="17"/>
      <c r="J27" s="17"/>
    </row>
    <row r="28" spans="1:10" s="13" customFormat="1" x14ac:dyDescent="0.2">
      <c r="A28" s="24">
        <v>25</v>
      </c>
      <c r="B28" s="14" t="s">
        <v>11</v>
      </c>
      <c r="C28" s="15" t="s">
        <v>2427</v>
      </c>
      <c r="D28" s="16" t="s">
        <v>65</v>
      </c>
      <c r="E28" s="17" t="s">
        <v>1410</v>
      </c>
      <c r="F28" s="17" t="s">
        <v>1411</v>
      </c>
      <c r="G28" s="17" t="s">
        <v>106</v>
      </c>
      <c r="H28" s="17"/>
      <c r="I28" s="17"/>
      <c r="J28" s="17"/>
    </row>
    <row r="29" spans="1:10" s="13" customFormat="1" x14ac:dyDescent="0.2">
      <c r="A29" s="24">
        <v>26</v>
      </c>
      <c r="B29" s="14" t="s">
        <v>11</v>
      </c>
      <c r="C29" s="15" t="s">
        <v>2428</v>
      </c>
      <c r="D29" s="16" t="s">
        <v>65</v>
      </c>
      <c r="E29" s="17" t="s">
        <v>1412</v>
      </c>
      <c r="F29" s="17" t="s">
        <v>1390</v>
      </c>
      <c r="G29" s="17" t="s">
        <v>106</v>
      </c>
      <c r="H29" s="17"/>
      <c r="I29" s="17"/>
      <c r="J29" s="17"/>
    </row>
    <row r="30" spans="1:10" s="13" customFormat="1" x14ac:dyDescent="0.2">
      <c r="A30" s="24">
        <v>27</v>
      </c>
      <c r="B30" s="14" t="s">
        <v>0</v>
      </c>
      <c r="C30" s="15" t="s">
        <v>2408</v>
      </c>
      <c r="D30" s="16" t="s">
        <v>65</v>
      </c>
      <c r="E30" s="17" t="s">
        <v>1413</v>
      </c>
      <c r="F30" s="17" t="s">
        <v>1375</v>
      </c>
      <c r="G30" s="17" t="s">
        <v>106</v>
      </c>
      <c r="H30" s="17"/>
      <c r="I30" s="17"/>
      <c r="J30" s="17"/>
    </row>
    <row r="31" spans="1:10" s="13" customFormat="1" x14ac:dyDescent="0.2">
      <c r="A31" s="24">
        <v>28</v>
      </c>
      <c r="B31" s="14" t="s">
        <v>0</v>
      </c>
      <c r="C31" s="15" t="s">
        <v>2415</v>
      </c>
      <c r="D31" s="16" t="s">
        <v>65</v>
      </c>
      <c r="E31" s="17" t="s">
        <v>1414</v>
      </c>
      <c r="F31" s="17" t="s">
        <v>1375</v>
      </c>
      <c r="G31" s="17" t="s">
        <v>122</v>
      </c>
      <c r="H31" s="17" t="s">
        <v>1415</v>
      </c>
      <c r="I31" s="17"/>
      <c r="J31" s="17"/>
    </row>
    <row r="32" spans="1:10" x14ac:dyDescent="0.2">
      <c r="A32" s="24">
        <v>29</v>
      </c>
      <c r="B32" s="14" t="s">
        <v>0</v>
      </c>
      <c r="C32" s="15" t="s">
        <v>2416</v>
      </c>
      <c r="D32" s="16" t="s">
        <v>65</v>
      </c>
      <c r="E32" s="17" t="s">
        <v>1416</v>
      </c>
      <c r="F32" s="17" t="s">
        <v>1375</v>
      </c>
      <c r="G32" s="17" t="s">
        <v>122</v>
      </c>
      <c r="H32" s="17" t="s">
        <v>1417</v>
      </c>
      <c r="I32" s="17"/>
      <c r="J32" s="17"/>
    </row>
    <row r="33" spans="1:10" x14ac:dyDescent="0.2">
      <c r="A33" s="24">
        <v>29</v>
      </c>
      <c r="B33" s="14" t="s">
        <v>0</v>
      </c>
      <c r="C33" s="15" t="s">
        <v>2416</v>
      </c>
      <c r="D33" s="16" t="s">
        <v>65</v>
      </c>
      <c r="E33" s="17" t="s">
        <v>1418</v>
      </c>
      <c r="F33" s="17" t="s">
        <v>1375</v>
      </c>
      <c r="G33" s="17" t="s">
        <v>106</v>
      </c>
      <c r="H33" s="17"/>
      <c r="I33" s="17"/>
      <c r="J33" s="17"/>
    </row>
    <row r="34" spans="1:10" x14ac:dyDescent="0.2">
      <c r="A34" s="24">
        <v>30</v>
      </c>
      <c r="B34" s="14" t="s">
        <v>0</v>
      </c>
      <c r="C34" s="15" t="s">
        <v>2409</v>
      </c>
      <c r="D34" s="16" t="s">
        <v>65</v>
      </c>
      <c r="E34" s="17" t="s">
        <v>1419</v>
      </c>
      <c r="F34" s="17" t="s">
        <v>1375</v>
      </c>
      <c r="G34" s="17" t="s">
        <v>106</v>
      </c>
      <c r="H34" s="17"/>
      <c r="I34" s="17"/>
      <c r="J34" s="17"/>
    </row>
    <row r="35" spans="1:10" s="13" customFormat="1" x14ac:dyDescent="0.2">
      <c r="A35" s="24">
        <v>31</v>
      </c>
      <c r="B35" s="14" t="s">
        <v>0</v>
      </c>
      <c r="C35" s="15" t="s">
        <v>241</v>
      </c>
      <c r="D35" s="16" t="s">
        <v>65</v>
      </c>
      <c r="E35" s="17" t="s">
        <v>1420</v>
      </c>
      <c r="F35" s="17" t="s">
        <v>1375</v>
      </c>
      <c r="G35" s="17" t="s">
        <v>106</v>
      </c>
      <c r="H35" s="17"/>
      <c r="I35" s="17"/>
      <c r="J35" s="17"/>
    </row>
    <row r="36" spans="1:10" s="13" customFormat="1" x14ac:dyDescent="0.2">
      <c r="A36" s="24">
        <v>32</v>
      </c>
      <c r="B36" s="14" t="s">
        <v>0</v>
      </c>
      <c r="C36" s="15" t="s">
        <v>2435</v>
      </c>
      <c r="D36" s="16" t="s">
        <v>65</v>
      </c>
      <c r="E36" s="17" t="s">
        <v>2554</v>
      </c>
      <c r="F36" s="17" t="s">
        <v>1375</v>
      </c>
      <c r="G36" s="17" t="s">
        <v>106</v>
      </c>
      <c r="H36" s="17"/>
      <c r="I36" s="17"/>
      <c r="J36" s="17"/>
    </row>
    <row r="37" spans="1:10" s="13" customFormat="1" x14ac:dyDescent="0.2">
      <c r="A37" s="24">
        <v>33</v>
      </c>
      <c r="B37" s="14" t="s">
        <v>0</v>
      </c>
      <c r="C37" s="15" t="s">
        <v>2542</v>
      </c>
      <c r="D37" s="16" t="s">
        <v>65</v>
      </c>
      <c r="E37" s="17" t="s">
        <v>2556</v>
      </c>
      <c r="F37" s="17" t="s">
        <v>1375</v>
      </c>
      <c r="G37" s="17" t="s">
        <v>106</v>
      </c>
      <c r="H37" s="17"/>
      <c r="I37" s="17"/>
      <c r="J37" s="17"/>
    </row>
    <row r="38" spans="1:10" s="13" customFormat="1" x14ac:dyDescent="0.2">
      <c r="A38" s="24">
        <v>33</v>
      </c>
      <c r="B38" s="14" t="s">
        <v>0</v>
      </c>
      <c r="C38" s="15" t="s">
        <v>2542</v>
      </c>
      <c r="D38" s="16" t="s">
        <v>65</v>
      </c>
      <c r="E38" s="17" t="s">
        <v>2555</v>
      </c>
      <c r="F38" s="17" t="s">
        <v>1375</v>
      </c>
      <c r="G38" s="17" t="s">
        <v>106</v>
      </c>
      <c r="H38" s="17"/>
      <c r="I38" s="17"/>
      <c r="J38" s="17"/>
    </row>
    <row r="39" spans="1:10" s="13" customFormat="1" x14ac:dyDescent="0.2">
      <c r="A39" s="24">
        <v>34</v>
      </c>
      <c r="B39" s="14" t="s">
        <v>0</v>
      </c>
      <c r="C39" s="15" t="s">
        <v>2543</v>
      </c>
      <c r="D39" s="16" t="s">
        <v>65</v>
      </c>
      <c r="E39" s="17" t="s">
        <v>1421</v>
      </c>
      <c r="F39" s="17" t="s">
        <v>1375</v>
      </c>
      <c r="G39" s="17" t="s">
        <v>106</v>
      </c>
      <c r="H39" s="17"/>
      <c r="I39" s="17"/>
      <c r="J39" s="17"/>
    </row>
    <row r="40" spans="1:10" s="13" customFormat="1" x14ac:dyDescent="0.2">
      <c r="A40" s="24">
        <v>35</v>
      </c>
      <c r="B40" s="14" t="s">
        <v>0</v>
      </c>
      <c r="C40" s="15" t="s">
        <v>250</v>
      </c>
      <c r="D40" s="16" t="s">
        <v>65</v>
      </c>
      <c r="E40" s="17" t="s">
        <v>1422</v>
      </c>
      <c r="F40" s="17" t="s">
        <v>1375</v>
      </c>
      <c r="G40" s="17" t="s">
        <v>106</v>
      </c>
      <c r="H40" s="17"/>
      <c r="I40" s="17"/>
      <c r="J40" s="17"/>
    </row>
    <row r="41" spans="1:10" s="13" customFormat="1" x14ac:dyDescent="0.2">
      <c r="A41" s="24">
        <v>36</v>
      </c>
      <c r="B41" s="14" t="s">
        <v>0</v>
      </c>
      <c r="C41" s="15" t="s">
        <v>251</v>
      </c>
      <c r="D41" s="16" t="s">
        <v>65</v>
      </c>
      <c r="E41" s="17" t="s">
        <v>1423</v>
      </c>
      <c r="F41" s="17" t="s">
        <v>1375</v>
      </c>
      <c r="G41" s="17" t="s">
        <v>106</v>
      </c>
      <c r="H41" s="17"/>
      <c r="I41" s="17"/>
      <c r="J41" s="17"/>
    </row>
    <row r="42" spans="1:10" x14ac:dyDescent="0.2">
      <c r="A42" s="24">
        <v>37</v>
      </c>
      <c r="B42" s="14" t="s">
        <v>0</v>
      </c>
      <c r="C42" s="15" t="s">
        <v>2417</v>
      </c>
      <c r="D42" s="16" t="s">
        <v>65</v>
      </c>
      <c r="E42" s="17" t="s">
        <v>1424</v>
      </c>
      <c r="F42" s="17" t="s">
        <v>1375</v>
      </c>
      <c r="G42" s="17" t="s">
        <v>106</v>
      </c>
      <c r="H42" s="17"/>
      <c r="I42" s="17"/>
      <c r="J42" s="17"/>
    </row>
    <row r="43" spans="1:10" s="13" customFormat="1" x14ac:dyDescent="0.2">
      <c r="A43" s="24">
        <v>38</v>
      </c>
      <c r="B43" s="14" t="s">
        <v>0</v>
      </c>
      <c r="C43" s="15" t="s">
        <v>2418</v>
      </c>
      <c r="D43" s="16" t="s">
        <v>65</v>
      </c>
      <c r="E43" s="17" t="s">
        <v>1425</v>
      </c>
      <c r="F43" s="17" t="s">
        <v>1375</v>
      </c>
      <c r="G43" s="17" t="s">
        <v>106</v>
      </c>
      <c r="H43" s="17"/>
      <c r="I43" s="17"/>
      <c r="J43" s="17"/>
    </row>
    <row r="44" spans="1:10" s="13" customFormat="1" x14ac:dyDescent="0.2">
      <c r="A44" s="24">
        <v>39</v>
      </c>
      <c r="B44" s="14" t="s">
        <v>0</v>
      </c>
      <c r="C44" s="15" t="s">
        <v>2411</v>
      </c>
      <c r="D44" s="16" t="s">
        <v>65</v>
      </c>
      <c r="E44" s="17" t="s">
        <v>1426</v>
      </c>
      <c r="F44" s="17" t="s">
        <v>1375</v>
      </c>
      <c r="G44" s="17" t="s">
        <v>122</v>
      </c>
      <c r="H44" s="17" t="s">
        <v>1427</v>
      </c>
      <c r="I44" s="17"/>
      <c r="J44" s="17"/>
    </row>
    <row r="45" spans="1:10" x14ac:dyDescent="0.2">
      <c r="A45" s="24">
        <v>40</v>
      </c>
      <c r="B45" s="14" t="s">
        <v>0</v>
      </c>
      <c r="C45" s="15" t="s">
        <v>2420</v>
      </c>
      <c r="D45" s="16" t="s">
        <v>65</v>
      </c>
      <c r="E45" s="17" t="s">
        <v>1428</v>
      </c>
      <c r="F45" s="17" t="s">
        <v>1375</v>
      </c>
      <c r="G45" s="17" t="s">
        <v>122</v>
      </c>
      <c r="H45" s="17" t="s">
        <v>1429</v>
      </c>
      <c r="I45" s="17"/>
      <c r="J45" s="17"/>
    </row>
    <row r="46" spans="1:10" s="13" customFormat="1" x14ac:dyDescent="0.2">
      <c r="A46" s="24">
        <v>41</v>
      </c>
      <c r="B46" s="14" t="s">
        <v>0</v>
      </c>
      <c r="C46" s="15" t="s">
        <v>2421</v>
      </c>
      <c r="D46" s="16" t="s">
        <v>65</v>
      </c>
      <c r="E46" s="17" t="s">
        <v>1430</v>
      </c>
      <c r="F46" s="17" t="s">
        <v>1375</v>
      </c>
      <c r="G46" s="17" t="s">
        <v>122</v>
      </c>
      <c r="H46" s="17" t="s">
        <v>1429</v>
      </c>
      <c r="I46" s="17"/>
      <c r="J46" s="17"/>
    </row>
    <row r="47" spans="1:10" s="13" customFormat="1" x14ac:dyDescent="0.2">
      <c r="A47" s="24">
        <v>42</v>
      </c>
      <c r="B47" s="14" t="s">
        <v>0</v>
      </c>
      <c r="C47" s="15" t="s">
        <v>2422</v>
      </c>
      <c r="D47" s="16" t="s">
        <v>65</v>
      </c>
      <c r="E47" s="17" t="s">
        <v>1431</v>
      </c>
      <c r="F47" s="17" t="s">
        <v>1375</v>
      </c>
      <c r="G47" s="17" t="s">
        <v>106</v>
      </c>
      <c r="H47" s="17"/>
      <c r="I47" s="17"/>
      <c r="J47" s="17"/>
    </row>
    <row r="48" spans="1:10" s="13" customFormat="1" x14ac:dyDescent="0.2">
      <c r="A48" s="24">
        <v>43</v>
      </c>
      <c r="B48" s="14" t="s">
        <v>0</v>
      </c>
      <c r="C48" s="12" t="s">
        <v>2423</v>
      </c>
      <c r="D48" s="16" t="s">
        <v>65</v>
      </c>
      <c r="E48" s="17" t="s">
        <v>1432</v>
      </c>
      <c r="F48" s="17" t="s">
        <v>1375</v>
      </c>
      <c r="G48" s="17" t="s">
        <v>122</v>
      </c>
      <c r="H48" s="17" t="s">
        <v>1433</v>
      </c>
      <c r="I48" s="17"/>
      <c r="J48" s="17"/>
    </row>
    <row r="49" spans="1:10" s="13" customFormat="1" x14ac:dyDescent="0.2">
      <c r="A49" s="24">
        <v>44</v>
      </c>
      <c r="B49" s="14" t="s">
        <v>0</v>
      </c>
      <c r="C49" s="15" t="s">
        <v>2443</v>
      </c>
      <c r="D49" s="16" t="s">
        <v>65</v>
      </c>
      <c r="E49" s="17" t="s">
        <v>1434</v>
      </c>
      <c r="F49" s="17" t="s">
        <v>1375</v>
      </c>
      <c r="G49" s="17" t="s">
        <v>122</v>
      </c>
      <c r="H49" s="17" t="s">
        <v>1435</v>
      </c>
      <c r="I49" s="17"/>
      <c r="J49" s="17"/>
    </row>
    <row r="50" spans="1:10" s="13" customFormat="1" x14ac:dyDescent="0.2">
      <c r="A50" s="24">
        <v>45</v>
      </c>
      <c r="B50" s="14" t="s">
        <v>0</v>
      </c>
      <c r="C50" s="15" t="s">
        <v>266</v>
      </c>
      <c r="D50" s="16" t="s">
        <v>65</v>
      </c>
      <c r="E50" s="17" t="s">
        <v>1436</v>
      </c>
      <c r="F50" s="17" t="s">
        <v>1375</v>
      </c>
      <c r="G50" s="17" t="s">
        <v>122</v>
      </c>
      <c r="H50" s="17" t="s">
        <v>1435</v>
      </c>
      <c r="I50" s="17"/>
      <c r="J50" s="17"/>
    </row>
    <row r="51" spans="1:10" s="13" customFormat="1" x14ac:dyDescent="0.2">
      <c r="A51" s="24">
        <v>46</v>
      </c>
      <c r="B51" s="14" t="s">
        <v>0</v>
      </c>
      <c r="C51" s="15" t="s">
        <v>2457</v>
      </c>
      <c r="D51" s="16" t="s">
        <v>65</v>
      </c>
      <c r="E51" s="17" t="s">
        <v>1437</v>
      </c>
      <c r="F51" s="17" t="s">
        <v>1390</v>
      </c>
      <c r="G51" s="17" t="s">
        <v>106</v>
      </c>
      <c r="H51" s="17"/>
      <c r="I51" s="17"/>
      <c r="J51" s="17"/>
    </row>
    <row r="52" spans="1:10" s="13" customFormat="1" x14ac:dyDescent="0.2">
      <c r="A52" s="24">
        <v>47</v>
      </c>
      <c r="B52" s="14" t="s">
        <v>0</v>
      </c>
      <c r="C52" s="15" t="s">
        <v>2425</v>
      </c>
      <c r="D52" s="16" t="s">
        <v>65</v>
      </c>
      <c r="E52" s="17" t="s">
        <v>1438</v>
      </c>
      <c r="F52" s="17" t="s">
        <v>1439</v>
      </c>
      <c r="G52" s="17" t="s">
        <v>122</v>
      </c>
      <c r="H52" s="17" t="s">
        <v>1440</v>
      </c>
      <c r="I52" s="17"/>
      <c r="J52" s="17"/>
    </row>
    <row r="53" spans="1:10" x14ac:dyDescent="0.2">
      <c r="A53" s="24">
        <v>48</v>
      </c>
      <c r="B53" s="14" t="s">
        <v>0</v>
      </c>
      <c r="C53" s="15" t="s">
        <v>2462</v>
      </c>
      <c r="D53" s="16" t="s">
        <v>65</v>
      </c>
      <c r="E53" s="17" t="s">
        <v>1441</v>
      </c>
      <c r="F53" s="17" t="s">
        <v>1378</v>
      </c>
      <c r="G53" s="17" t="s">
        <v>106</v>
      </c>
      <c r="H53" s="17"/>
      <c r="I53" s="17"/>
      <c r="J53" s="17"/>
    </row>
    <row r="54" spans="1:10" s="13" customFormat="1" x14ac:dyDescent="0.2">
      <c r="A54" s="24">
        <v>49</v>
      </c>
      <c r="B54" s="14" t="s">
        <v>0</v>
      </c>
      <c r="C54" s="15" t="s">
        <v>2467</v>
      </c>
      <c r="D54" s="16" t="s">
        <v>65</v>
      </c>
      <c r="E54" s="17" t="s">
        <v>1442</v>
      </c>
      <c r="F54" s="17" t="s">
        <v>1378</v>
      </c>
      <c r="G54" s="17" t="s">
        <v>106</v>
      </c>
      <c r="H54" s="17"/>
      <c r="I54" s="17"/>
      <c r="J54" s="17"/>
    </row>
  </sheetData>
  <hyperlinks>
    <hyperlink ref="F39" r:id="rId1" display="http://www.termeszetvedelem.hu/idegenhonos-invazios-fajok"/>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28" workbookViewId="0">
      <selection activeCell="A2" sqref="A2:XFD50"/>
    </sheetView>
  </sheetViews>
  <sheetFormatPr defaultColWidth="8.85546875" defaultRowHeight="12" x14ac:dyDescent="0.2"/>
  <cols>
    <col min="1" max="1" width="3" style="25" bestFit="1" customWidth="1"/>
    <col min="2" max="2" width="8.85546875" style="11"/>
    <col min="3" max="3" width="34.85546875" style="12" bestFit="1" customWidth="1"/>
    <col min="4" max="4" width="8.85546875" style="11"/>
    <col min="5" max="5" width="35.5703125" style="11" bestFit="1" customWidth="1"/>
    <col min="6" max="6" width="8.85546875" style="11"/>
    <col min="7" max="7" width="10.7109375" style="11" bestFit="1" customWidth="1"/>
    <col min="8" max="16384" width="8.85546875" style="11"/>
  </cols>
  <sheetData>
    <row r="1" spans="1:10" s="23" customFormat="1" ht="48" x14ac:dyDescent="0.3">
      <c r="A1" s="22" t="s">
        <v>19</v>
      </c>
      <c r="B1" s="23" t="s">
        <v>95</v>
      </c>
      <c r="C1" s="23" t="s">
        <v>96</v>
      </c>
      <c r="D1" s="23" t="s">
        <v>97</v>
      </c>
      <c r="E1" s="23" t="s">
        <v>98</v>
      </c>
      <c r="F1" s="23" t="s">
        <v>99</v>
      </c>
      <c r="G1" s="23" t="s">
        <v>100</v>
      </c>
      <c r="H1" s="23" t="s">
        <v>101</v>
      </c>
      <c r="I1" s="23" t="s">
        <v>102</v>
      </c>
      <c r="J1" s="23" t="s">
        <v>103</v>
      </c>
    </row>
    <row r="2" spans="1:10" s="13" customFormat="1" x14ac:dyDescent="0.2">
      <c r="A2" s="24">
        <v>1</v>
      </c>
      <c r="B2" s="14" t="s">
        <v>11</v>
      </c>
      <c r="C2" s="15" t="s">
        <v>2405</v>
      </c>
      <c r="D2" s="16" t="s">
        <v>1443</v>
      </c>
      <c r="E2" s="17" t="s">
        <v>1371</v>
      </c>
      <c r="F2" s="17" t="s">
        <v>276</v>
      </c>
      <c r="G2" s="17" t="s">
        <v>106</v>
      </c>
      <c r="H2" s="17"/>
      <c r="I2" s="17"/>
      <c r="J2" s="17"/>
    </row>
    <row r="3" spans="1:10" s="13" customFormat="1" ht="15" x14ac:dyDescent="0.2">
      <c r="A3" s="24">
        <v>2</v>
      </c>
      <c r="B3" s="14" t="s">
        <v>11</v>
      </c>
      <c r="C3" s="15" t="s">
        <v>2431</v>
      </c>
      <c r="D3" s="16" t="s">
        <v>1443</v>
      </c>
      <c r="E3" s="17" t="s">
        <v>109</v>
      </c>
      <c r="F3" s="17"/>
      <c r="G3" s="17" t="s">
        <v>106</v>
      </c>
      <c r="H3" s="17"/>
      <c r="I3" s="17"/>
      <c r="J3" s="17"/>
    </row>
    <row r="4" spans="1:10" s="13" customFormat="1" ht="15" x14ac:dyDescent="0.2">
      <c r="A4" s="24">
        <v>3</v>
      </c>
      <c r="B4" s="14" t="s">
        <v>11</v>
      </c>
      <c r="C4" s="15" t="s">
        <v>2433</v>
      </c>
      <c r="D4" s="16" t="s">
        <v>1443</v>
      </c>
      <c r="E4" s="17" t="s">
        <v>109</v>
      </c>
      <c r="F4" s="17"/>
      <c r="G4" s="17" t="s">
        <v>106</v>
      </c>
      <c r="H4" s="17"/>
      <c r="I4" s="17"/>
      <c r="J4" s="17"/>
    </row>
    <row r="5" spans="1:10" s="13" customFormat="1" ht="15" x14ac:dyDescent="0.2">
      <c r="A5" s="24">
        <v>4</v>
      </c>
      <c r="B5" s="14" t="s">
        <v>11</v>
      </c>
      <c r="C5" s="15" t="s">
        <v>2437</v>
      </c>
      <c r="D5" s="16" t="s">
        <v>1443</v>
      </c>
      <c r="E5" s="17" t="s">
        <v>1444</v>
      </c>
      <c r="F5" s="17" t="s">
        <v>1445</v>
      </c>
      <c r="G5" s="17" t="s">
        <v>106</v>
      </c>
      <c r="H5" s="17"/>
      <c r="I5" s="17"/>
      <c r="J5" s="17"/>
    </row>
    <row r="6" spans="1:10" s="13" customFormat="1" x14ac:dyDescent="0.2">
      <c r="A6" s="24">
        <v>5</v>
      </c>
      <c r="B6" s="14" t="s">
        <v>11</v>
      </c>
      <c r="C6" s="15" t="s">
        <v>2395</v>
      </c>
      <c r="D6" s="16" t="s">
        <v>1443</v>
      </c>
      <c r="E6" s="17" t="s">
        <v>109</v>
      </c>
      <c r="F6" s="17"/>
      <c r="G6" s="17" t="s">
        <v>106</v>
      </c>
      <c r="H6" s="17"/>
      <c r="I6" s="17"/>
      <c r="J6" s="17"/>
    </row>
    <row r="7" spans="1:10" x14ac:dyDescent="0.2">
      <c r="A7" s="24">
        <v>6</v>
      </c>
      <c r="B7" s="14" t="s">
        <v>11</v>
      </c>
      <c r="C7" s="15" t="s">
        <v>2419</v>
      </c>
      <c r="D7" s="16" t="s">
        <v>1443</v>
      </c>
      <c r="E7" s="17" t="s">
        <v>1446</v>
      </c>
      <c r="F7" s="17" t="s">
        <v>1445</v>
      </c>
      <c r="G7" s="17" t="s">
        <v>106</v>
      </c>
      <c r="H7" s="17"/>
      <c r="I7" s="17"/>
      <c r="J7" s="17"/>
    </row>
    <row r="8" spans="1:10" s="13" customFormat="1" ht="15" x14ac:dyDescent="0.2">
      <c r="A8" s="24">
        <v>7</v>
      </c>
      <c r="B8" s="14" t="s">
        <v>11</v>
      </c>
      <c r="C8" s="15" t="s">
        <v>2440</v>
      </c>
      <c r="D8" s="16" t="s">
        <v>1443</v>
      </c>
      <c r="E8" s="17" t="s">
        <v>1447</v>
      </c>
      <c r="F8" s="17" t="s">
        <v>1445</v>
      </c>
      <c r="G8" s="17" t="s">
        <v>106</v>
      </c>
      <c r="H8" s="17"/>
      <c r="I8" s="17"/>
      <c r="J8" s="17"/>
    </row>
    <row r="9" spans="1:10" s="13" customFormat="1" ht="15" x14ac:dyDescent="0.2">
      <c r="A9" s="24">
        <v>8</v>
      </c>
      <c r="B9" s="14" t="s">
        <v>11</v>
      </c>
      <c r="C9" s="15" t="s">
        <v>2442</v>
      </c>
      <c r="D9" s="16" t="s">
        <v>1443</v>
      </c>
      <c r="E9" s="17" t="s">
        <v>1448</v>
      </c>
      <c r="F9" s="17" t="s">
        <v>1445</v>
      </c>
      <c r="G9" s="17" t="s">
        <v>106</v>
      </c>
      <c r="H9" s="17"/>
      <c r="I9" s="17"/>
      <c r="J9" s="17"/>
    </row>
    <row r="10" spans="1:10" s="13" customFormat="1" x14ac:dyDescent="0.2">
      <c r="A10" s="24">
        <v>9</v>
      </c>
      <c r="B10" s="14" t="s">
        <v>11</v>
      </c>
      <c r="C10" s="15" t="s">
        <v>2424</v>
      </c>
      <c r="D10" s="16" t="s">
        <v>1443</v>
      </c>
      <c r="E10" s="17" t="s">
        <v>109</v>
      </c>
      <c r="F10" s="17"/>
      <c r="G10" s="17" t="s">
        <v>106</v>
      </c>
      <c r="H10" s="17"/>
      <c r="I10" s="17"/>
      <c r="J10" s="17"/>
    </row>
    <row r="11" spans="1:10" s="13" customFormat="1" ht="14.45" x14ac:dyDescent="0.25">
      <c r="A11" s="24">
        <v>10</v>
      </c>
      <c r="B11" s="14" t="s">
        <v>11</v>
      </c>
      <c r="C11" s="15" t="s">
        <v>2445</v>
      </c>
      <c r="D11" s="16" t="s">
        <v>1443</v>
      </c>
      <c r="E11" s="17" t="s">
        <v>109</v>
      </c>
      <c r="F11" s="17"/>
      <c r="G11" s="17" t="s">
        <v>106</v>
      </c>
      <c r="H11" s="17"/>
      <c r="I11" s="17"/>
      <c r="J11" s="17"/>
    </row>
    <row r="12" spans="1:10" x14ac:dyDescent="0.25">
      <c r="A12" s="24">
        <v>11</v>
      </c>
      <c r="B12" s="14" t="s">
        <v>11</v>
      </c>
      <c r="C12" s="15" t="s">
        <v>2447</v>
      </c>
      <c r="D12" s="16" t="s">
        <v>1443</v>
      </c>
      <c r="E12" s="17" t="s">
        <v>1449</v>
      </c>
      <c r="F12" s="17" t="s">
        <v>1445</v>
      </c>
      <c r="G12" s="17" t="s">
        <v>106</v>
      </c>
      <c r="H12" s="17"/>
      <c r="I12" s="17"/>
      <c r="J12" s="17"/>
    </row>
    <row r="13" spans="1:10" ht="15" x14ac:dyDescent="0.2">
      <c r="A13" s="24">
        <v>12</v>
      </c>
      <c r="B13" s="14" t="s">
        <v>11</v>
      </c>
      <c r="C13" s="15" t="s">
        <v>2448</v>
      </c>
      <c r="D13" s="16" t="s">
        <v>1443</v>
      </c>
      <c r="E13" s="17" t="s">
        <v>109</v>
      </c>
      <c r="F13" s="17"/>
      <c r="G13" s="17" t="s">
        <v>106</v>
      </c>
      <c r="H13" s="17"/>
      <c r="I13" s="17"/>
      <c r="J13" s="17"/>
    </row>
    <row r="14" spans="1:10" s="13" customFormat="1" ht="15" x14ac:dyDescent="0.2">
      <c r="A14" s="24">
        <v>13</v>
      </c>
      <c r="B14" s="14" t="s">
        <v>11</v>
      </c>
      <c r="C14" s="15" t="s">
        <v>2450</v>
      </c>
      <c r="D14" s="16" t="s">
        <v>1443</v>
      </c>
      <c r="E14" s="17" t="s">
        <v>109</v>
      </c>
      <c r="F14" s="17"/>
      <c r="G14" s="17" t="s">
        <v>106</v>
      </c>
      <c r="H14" s="17"/>
      <c r="I14" s="17"/>
      <c r="J14" s="17"/>
    </row>
    <row r="15" spans="1:10" s="13" customFormat="1" ht="15" x14ac:dyDescent="0.2">
      <c r="A15" s="24">
        <v>14</v>
      </c>
      <c r="B15" s="14" t="s">
        <v>11</v>
      </c>
      <c r="C15" s="15" t="s">
        <v>2454</v>
      </c>
      <c r="D15" s="16" t="s">
        <v>1443</v>
      </c>
      <c r="E15" s="17" t="s">
        <v>1450</v>
      </c>
      <c r="F15" s="17" t="s">
        <v>1445</v>
      </c>
      <c r="G15" s="17" t="s">
        <v>106</v>
      </c>
      <c r="H15" s="17"/>
      <c r="I15" s="17"/>
      <c r="J15" s="17"/>
    </row>
    <row r="16" spans="1:10" s="13" customFormat="1" ht="15" x14ac:dyDescent="0.2">
      <c r="A16" s="24">
        <v>15</v>
      </c>
      <c r="B16" s="14" t="s">
        <v>11</v>
      </c>
      <c r="C16" s="15" t="s">
        <v>2456</v>
      </c>
      <c r="D16" s="16" t="s">
        <v>1443</v>
      </c>
      <c r="E16" s="17" t="s">
        <v>109</v>
      </c>
      <c r="F16" s="17"/>
      <c r="G16" s="17" t="s">
        <v>106</v>
      </c>
      <c r="H16" s="17"/>
      <c r="I16" s="17"/>
      <c r="J16" s="17"/>
    </row>
    <row r="17" spans="1:10" s="13" customFormat="1" ht="15" x14ac:dyDescent="0.2">
      <c r="A17" s="24">
        <v>16</v>
      </c>
      <c r="B17" s="14" t="s">
        <v>11</v>
      </c>
      <c r="C17" s="15" t="s">
        <v>2460</v>
      </c>
      <c r="D17" s="16" t="s">
        <v>1443</v>
      </c>
      <c r="E17" s="17" t="s">
        <v>109</v>
      </c>
      <c r="F17" s="17"/>
      <c r="G17" s="17" t="s">
        <v>106</v>
      </c>
      <c r="H17" s="17"/>
      <c r="I17" s="17"/>
      <c r="J17" s="17"/>
    </row>
    <row r="18" spans="1:10" s="13" customFormat="1" ht="15" x14ac:dyDescent="0.2">
      <c r="A18" s="24">
        <v>17</v>
      </c>
      <c r="B18" s="14" t="s">
        <v>11</v>
      </c>
      <c r="C18" s="15" t="s">
        <v>2464</v>
      </c>
      <c r="D18" s="16" t="s">
        <v>1443</v>
      </c>
      <c r="E18" s="17" t="s">
        <v>109</v>
      </c>
      <c r="F18" s="17"/>
      <c r="G18" s="17" t="s">
        <v>106</v>
      </c>
      <c r="H18" s="17"/>
      <c r="I18" s="17"/>
      <c r="J18" s="17"/>
    </row>
    <row r="19" spans="1:10" s="13" customFormat="1" x14ac:dyDescent="0.2">
      <c r="A19" s="24">
        <v>18</v>
      </c>
      <c r="B19" s="14" t="s">
        <v>11</v>
      </c>
      <c r="C19" s="15" t="s">
        <v>2429</v>
      </c>
      <c r="D19" s="16" t="s">
        <v>1443</v>
      </c>
      <c r="E19" s="17" t="s">
        <v>109</v>
      </c>
      <c r="F19" s="17"/>
      <c r="G19" s="17" t="s">
        <v>106</v>
      </c>
      <c r="H19" s="17"/>
      <c r="I19" s="17"/>
      <c r="J19" s="17"/>
    </row>
    <row r="20" spans="1:10" ht="15" x14ac:dyDescent="0.2">
      <c r="A20" s="24">
        <v>19</v>
      </c>
      <c r="B20" s="14" t="s">
        <v>11</v>
      </c>
      <c r="C20" s="15" t="s">
        <v>2466</v>
      </c>
      <c r="D20" s="16" t="s">
        <v>1443</v>
      </c>
      <c r="E20" s="17" t="s">
        <v>109</v>
      </c>
      <c r="F20" s="17"/>
      <c r="G20" s="17" t="s">
        <v>106</v>
      </c>
      <c r="H20" s="17"/>
      <c r="I20" s="17"/>
      <c r="J20" s="17"/>
    </row>
    <row r="21" spans="1:10" s="13" customFormat="1" x14ac:dyDescent="0.2">
      <c r="A21" s="24">
        <v>20</v>
      </c>
      <c r="B21" s="14" t="s">
        <v>11</v>
      </c>
      <c r="C21" s="15" t="s">
        <v>215</v>
      </c>
      <c r="D21" s="16" t="s">
        <v>1443</v>
      </c>
      <c r="E21" s="17" t="s">
        <v>109</v>
      </c>
      <c r="F21" s="17"/>
      <c r="G21" s="17" t="s">
        <v>106</v>
      </c>
      <c r="H21" s="17"/>
      <c r="I21" s="17"/>
      <c r="J21" s="17"/>
    </row>
    <row r="22" spans="1:10" s="13" customFormat="1" x14ac:dyDescent="0.2">
      <c r="A22" s="24">
        <v>21</v>
      </c>
      <c r="B22" s="14" t="s">
        <v>11</v>
      </c>
      <c r="C22" s="15" t="s">
        <v>2426</v>
      </c>
      <c r="D22" s="16" t="s">
        <v>1443</v>
      </c>
      <c r="E22" s="17" t="s">
        <v>1451</v>
      </c>
      <c r="F22" s="17" t="s">
        <v>1445</v>
      </c>
      <c r="G22" s="17" t="s">
        <v>106</v>
      </c>
      <c r="H22" s="17"/>
      <c r="I22" s="17"/>
      <c r="J22" s="17"/>
    </row>
    <row r="23" spans="1:10" s="13" customFormat="1" ht="15" x14ac:dyDescent="0.2">
      <c r="A23" s="24">
        <v>22</v>
      </c>
      <c r="B23" s="14" t="s">
        <v>11</v>
      </c>
      <c r="C23" s="15" t="s">
        <v>2469</v>
      </c>
      <c r="D23" s="16" t="s">
        <v>1443</v>
      </c>
      <c r="E23" s="17" t="s">
        <v>109</v>
      </c>
      <c r="F23" s="17"/>
      <c r="G23" s="17" t="s">
        <v>106</v>
      </c>
      <c r="H23" s="17"/>
      <c r="I23" s="17"/>
      <c r="J23" s="17"/>
    </row>
    <row r="24" spans="1:10" s="13" customFormat="1" ht="15" x14ac:dyDescent="0.2">
      <c r="A24" s="24">
        <v>23</v>
      </c>
      <c r="B24" s="14" t="s">
        <v>11</v>
      </c>
      <c r="C24" s="15" t="s">
        <v>2472</v>
      </c>
      <c r="D24" s="16" t="s">
        <v>1443</v>
      </c>
      <c r="E24" s="17" t="s">
        <v>1452</v>
      </c>
      <c r="F24" s="17" t="s">
        <v>1445</v>
      </c>
      <c r="G24" s="17" t="s">
        <v>106</v>
      </c>
      <c r="H24" s="17"/>
      <c r="I24" s="17"/>
      <c r="J24" s="17"/>
    </row>
    <row r="25" spans="1:10" s="13" customFormat="1" ht="15" x14ac:dyDescent="0.2">
      <c r="A25" s="24">
        <v>24</v>
      </c>
      <c r="B25" s="14" t="s">
        <v>11</v>
      </c>
      <c r="C25" s="15" t="s">
        <v>2474</v>
      </c>
      <c r="D25" s="16" t="s">
        <v>1443</v>
      </c>
      <c r="E25" s="17" t="s">
        <v>109</v>
      </c>
      <c r="F25" s="17"/>
      <c r="G25" s="17" t="s">
        <v>106</v>
      </c>
      <c r="H25" s="17"/>
      <c r="I25" s="17"/>
      <c r="J25" s="17"/>
    </row>
    <row r="26" spans="1:10" s="13" customFormat="1" x14ac:dyDescent="0.2">
      <c r="A26" s="24">
        <v>25</v>
      </c>
      <c r="B26" s="14" t="s">
        <v>11</v>
      </c>
      <c r="C26" s="15" t="s">
        <v>2427</v>
      </c>
      <c r="D26" s="16" t="s">
        <v>1443</v>
      </c>
      <c r="E26" s="17" t="s">
        <v>109</v>
      </c>
      <c r="F26" s="17"/>
      <c r="G26" s="17" t="s">
        <v>106</v>
      </c>
      <c r="H26" s="17"/>
      <c r="I26" s="17"/>
      <c r="J26" s="17"/>
    </row>
    <row r="27" spans="1:10" s="13" customFormat="1" x14ac:dyDescent="0.2">
      <c r="A27" s="24">
        <v>26</v>
      </c>
      <c r="B27" s="14" t="s">
        <v>11</v>
      </c>
      <c r="C27" s="15" t="s">
        <v>2428</v>
      </c>
      <c r="D27" s="16" t="s">
        <v>1443</v>
      </c>
      <c r="E27" s="17" t="s">
        <v>109</v>
      </c>
      <c r="F27" s="17"/>
      <c r="G27" s="17" t="s">
        <v>106</v>
      </c>
      <c r="H27" s="17"/>
      <c r="I27" s="17"/>
      <c r="J27" s="17"/>
    </row>
    <row r="28" spans="1:10" s="13" customFormat="1" x14ac:dyDescent="0.25">
      <c r="A28" s="24">
        <v>27</v>
      </c>
      <c r="B28" s="14" t="s">
        <v>0</v>
      </c>
      <c r="C28" s="15" t="s">
        <v>2408</v>
      </c>
      <c r="D28" s="16" t="s">
        <v>1443</v>
      </c>
      <c r="E28" s="17" t="s">
        <v>109</v>
      </c>
      <c r="F28" s="17"/>
      <c r="G28" s="17" t="s">
        <v>106</v>
      </c>
      <c r="H28" s="17"/>
      <c r="I28" s="17"/>
      <c r="J28" s="17"/>
    </row>
    <row r="29" spans="1:10" s="13" customFormat="1" x14ac:dyDescent="0.25">
      <c r="A29" s="24">
        <v>28</v>
      </c>
      <c r="B29" s="14" t="s">
        <v>0</v>
      </c>
      <c r="C29" s="15" t="s">
        <v>2415</v>
      </c>
      <c r="D29" s="16" t="s">
        <v>1443</v>
      </c>
      <c r="E29" s="17" t="s">
        <v>109</v>
      </c>
      <c r="F29" s="17"/>
      <c r="G29" s="17" t="s">
        <v>106</v>
      </c>
      <c r="H29" s="17"/>
      <c r="I29" s="17"/>
      <c r="J29" s="17"/>
    </row>
    <row r="30" spans="1:10" x14ac:dyDescent="0.2">
      <c r="A30" s="24">
        <v>29</v>
      </c>
      <c r="B30" s="14" t="s">
        <v>0</v>
      </c>
      <c r="C30" s="15" t="s">
        <v>2416</v>
      </c>
      <c r="D30" s="16" t="s">
        <v>1443</v>
      </c>
      <c r="E30" s="17" t="s">
        <v>109</v>
      </c>
      <c r="F30" s="17"/>
      <c r="G30" s="17" t="s">
        <v>106</v>
      </c>
      <c r="H30" s="17"/>
      <c r="I30" s="17"/>
      <c r="J30" s="17"/>
    </row>
    <row r="31" spans="1:10" x14ac:dyDescent="0.2">
      <c r="A31" s="24">
        <v>30</v>
      </c>
      <c r="B31" s="14" t="s">
        <v>0</v>
      </c>
      <c r="C31" s="15" t="s">
        <v>2409</v>
      </c>
      <c r="D31" s="16" t="s">
        <v>1443</v>
      </c>
      <c r="E31" s="17" t="s">
        <v>1453</v>
      </c>
      <c r="F31" s="17" t="s">
        <v>1445</v>
      </c>
      <c r="G31" s="17" t="s">
        <v>106</v>
      </c>
      <c r="H31" s="17"/>
      <c r="I31" s="17"/>
      <c r="J31" s="17"/>
    </row>
    <row r="32" spans="1:10" s="13" customFormat="1" x14ac:dyDescent="0.2">
      <c r="A32" s="24">
        <v>31</v>
      </c>
      <c r="B32" s="14" t="s">
        <v>0</v>
      </c>
      <c r="C32" s="15" t="s">
        <v>2410</v>
      </c>
      <c r="D32" s="16" t="s">
        <v>1443</v>
      </c>
      <c r="E32" s="17" t="s">
        <v>109</v>
      </c>
      <c r="F32" s="17"/>
      <c r="G32" s="17" t="s">
        <v>106</v>
      </c>
      <c r="H32" s="17"/>
      <c r="I32" s="17"/>
      <c r="J32" s="17"/>
    </row>
    <row r="33" spans="1:10" s="13" customFormat="1" x14ac:dyDescent="0.25">
      <c r="A33" s="24">
        <v>32</v>
      </c>
      <c r="B33" s="14" t="s">
        <v>0</v>
      </c>
      <c r="C33" s="15" t="s">
        <v>2435</v>
      </c>
      <c r="D33" s="16" t="s">
        <v>1443</v>
      </c>
      <c r="E33" s="17" t="s">
        <v>109</v>
      </c>
      <c r="F33" s="17"/>
      <c r="G33" s="17" t="s">
        <v>106</v>
      </c>
      <c r="H33" s="17"/>
      <c r="I33" s="17"/>
      <c r="J33" s="17"/>
    </row>
    <row r="34" spans="1:10" s="13" customFormat="1" x14ac:dyDescent="0.25">
      <c r="A34" s="24">
        <v>33</v>
      </c>
      <c r="B34" s="14" t="s">
        <v>0</v>
      </c>
      <c r="C34" s="15" t="s">
        <v>2542</v>
      </c>
      <c r="D34" s="16" t="s">
        <v>1443</v>
      </c>
      <c r="E34" s="17" t="s">
        <v>1454</v>
      </c>
      <c r="F34" s="17" t="s">
        <v>1445</v>
      </c>
      <c r="G34" s="17" t="s">
        <v>106</v>
      </c>
      <c r="H34" s="17"/>
      <c r="I34" s="17"/>
      <c r="J34" s="17"/>
    </row>
    <row r="35" spans="1:10" s="13" customFormat="1" x14ac:dyDescent="0.2">
      <c r="A35" s="24">
        <v>34</v>
      </c>
      <c r="B35" s="14" t="s">
        <v>0</v>
      </c>
      <c r="C35" s="15" t="s">
        <v>2543</v>
      </c>
      <c r="D35" s="16" t="s">
        <v>1443</v>
      </c>
      <c r="E35" s="17" t="s">
        <v>1455</v>
      </c>
      <c r="F35" s="17" t="s">
        <v>1445</v>
      </c>
      <c r="G35" s="17" t="s">
        <v>106</v>
      </c>
      <c r="H35" s="17"/>
      <c r="I35" s="17"/>
      <c r="J35" s="17"/>
    </row>
    <row r="36" spans="1:10" s="13" customFormat="1" x14ac:dyDescent="0.2">
      <c r="A36" s="24">
        <v>35</v>
      </c>
      <c r="B36" s="14" t="s">
        <v>0</v>
      </c>
      <c r="C36" s="15" t="s">
        <v>250</v>
      </c>
      <c r="D36" s="16" t="s">
        <v>1443</v>
      </c>
      <c r="E36" s="17" t="s">
        <v>109</v>
      </c>
      <c r="F36" s="17"/>
      <c r="G36" s="17" t="s">
        <v>106</v>
      </c>
      <c r="H36" s="17"/>
      <c r="I36" s="17"/>
      <c r="J36" s="17"/>
    </row>
    <row r="37" spans="1:10" s="13" customFormat="1" x14ac:dyDescent="0.2">
      <c r="A37" s="24">
        <v>36</v>
      </c>
      <c r="B37" s="14" t="s">
        <v>0</v>
      </c>
      <c r="C37" s="15" t="s">
        <v>251</v>
      </c>
      <c r="D37" s="16" t="s">
        <v>1443</v>
      </c>
      <c r="E37" s="17" t="s">
        <v>109</v>
      </c>
      <c r="F37" s="17"/>
      <c r="G37" s="17" t="s">
        <v>106</v>
      </c>
      <c r="H37" s="17"/>
      <c r="I37" s="17"/>
      <c r="J37" s="17"/>
    </row>
    <row r="38" spans="1:10" x14ac:dyDescent="0.2">
      <c r="A38" s="24">
        <v>37</v>
      </c>
      <c r="B38" s="14" t="s">
        <v>0</v>
      </c>
      <c r="C38" s="15" t="s">
        <v>2417</v>
      </c>
      <c r="D38" s="16" t="s">
        <v>1443</v>
      </c>
      <c r="E38" s="17" t="s">
        <v>1456</v>
      </c>
      <c r="F38" s="17" t="s">
        <v>1445</v>
      </c>
      <c r="G38" s="17" t="s">
        <v>106</v>
      </c>
      <c r="H38" s="17"/>
      <c r="I38" s="17"/>
      <c r="J38" s="17"/>
    </row>
    <row r="39" spans="1:10" s="13" customFormat="1" x14ac:dyDescent="0.2">
      <c r="A39" s="24">
        <v>38</v>
      </c>
      <c r="B39" s="14" t="s">
        <v>0</v>
      </c>
      <c r="C39" s="15" t="s">
        <v>2418</v>
      </c>
      <c r="D39" s="16" t="s">
        <v>1443</v>
      </c>
      <c r="E39" s="17" t="s">
        <v>1457</v>
      </c>
      <c r="F39" s="17" t="s">
        <v>1445</v>
      </c>
      <c r="G39" s="17" t="s">
        <v>106</v>
      </c>
      <c r="H39" s="17"/>
      <c r="I39" s="17"/>
      <c r="J39" s="17"/>
    </row>
    <row r="40" spans="1:10" s="13" customFormat="1" x14ac:dyDescent="0.2">
      <c r="A40" s="24">
        <v>39</v>
      </c>
      <c r="B40" s="14" t="s">
        <v>0</v>
      </c>
      <c r="C40" s="15" t="s">
        <v>2411</v>
      </c>
      <c r="D40" s="16" t="s">
        <v>1443</v>
      </c>
      <c r="E40" s="17" t="s">
        <v>1458</v>
      </c>
      <c r="F40" s="17" t="s">
        <v>1445</v>
      </c>
      <c r="G40" s="17" t="s">
        <v>106</v>
      </c>
      <c r="H40" s="17"/>
      <c r="I40" s="17"/>
      <c r="J40" s="17"/>
    </row>
    <row r="41" spans="1:10" x14ac:dyDescent="0.2">
      <c r="A41" s="24">
        <v>40</v>
      </c>
      <c r="B41" s="14" t="s">
        <v>0</v>
      </c>
      <c r="C41" s="15" t="s">
        <v>2420</v>
      </c>
      <c r="D41" s="16" t="s">
        <v>1443</v>
      </c>
      <c r="E41" s="17" t="s">
        <v>109</v>
      </c>
      <c r="F41" s="17"/>
      <c r="G41" s="17" t="s">
        <v>106</v>
      </c>
      <c r="H41" s="17"/>
      <c r="I41" s="17"/>
      <c r="J41" s="17"/>
    </row>
    <row r="42" spans="1:10" s="13" customFormat="1" x14ac:dyDescent="0.2">
      <c r="A42" s="24">
        <v>41</v>
      </c>
      <c r="B42" s="14" t="s">
        <v>0</v>
      </c>
      <c r="C42" s="15" t="s">
        <v>2421</v>
      </c>
      <c r="D42" s="16" t="s">
        <v>1443</v>
      </c>
      <c r="E42" s="17" t="s">
        <v>109</v>
      </c>
      <c r="F42" s="17"/>
      <c r="G42" s="17" t="s">
        <v>106</v>
      </c>
      <c r="H42" s="17"/>
      <c r="I42" s="17"/>
      <c r="J42" s="17"/>
    </row>
    <row r="43" spans="1:10" s="13" customFormat="1" x14ac:dyDescent="0.2">
      <c r="A43" s="24">
        <v>42</v>
      </c>
      <c r="B43" s="14" t="s">
        <v>0</v>
      </c>
      <c r="C43" s="15" t="s">
        <v>2422</v>
      </c>
      <c r="D43" s="16" t="s">
        <v>1443</v>
      </c>
      <c r="E43" s="17" t="s">
        <v>1459</v>
      </c>
      <c r="F43" s="17" t="s">
        <v>1445</v>
      </c>
      <c r="G43" s="17" t="s">
        <v>106</v>
      </c>
      <c r="H43" s="17"/>
      <c r="I43" s="17"/>
      <c r="J43" s="17"/>
    </row>
    <row r="44" spans="1:10" s="13" customFormat="1" x14ac:dyDescent="0.25">
      <c r="A44" s="24">
        <v>43</v>
      </c>
      <c r="B44" s="14" t="s">
        <v>0</v>
      </c>
      <c r="C44" s="12" t="s">
        <v>2423</v>
      </c>
      <c r="D44" s="16" t="s">
        <v>1443</v>
      </c>
      <c r="E44" s="17" t="s">
        <v>109</v>
      </c>
      <c r="F44" s="17"/>
      <c r="G44" s="17" t="s">
        <v>106</v>
      </c>
      <c r="H44" s="17"/>
      <c r="I44" s="17"/>
      <c r="J44" s="17"/>
    </row>
    <row r="45" spans="1:10" s="13" customFormat="1" x14ac:dyDescent="0.2">
      <c r="A45" s="24">
        <v>44</v>
      </c>
      <c r="B45" s="14" t="s">
        <v>0</v>
      </c>
      <c r="C45" s="15" t="s">
        <v>263</v>
      </c>
      <c r="D45" s="16" t="s">
        <v>1443</v>
      </c>
      <c r="E45" s="17" t="s">
        <v>1460</v>
      </c>
      <c r="F45" s="17" t="s">
        <v>1445</v>
      </c>
      <c r="G45" s="17" t="s">
        <v>106</v>
      </c>
      <c r="H45" s="17"/>
      <c r="I45" s="17"/>
      <c r="J45" s="17"/>
    </row>
    <row r="46" spans="1:10" s="13" customFormat="1" x14ac:dyDescent="0.25">
      <c r="A46" s="24">
        <v>45</v>
      </c>
      <c r="B46" s="14" t="s">
        <v>0</v>
      </c>
      <c r="C46" s="15" t="s">
        <v>266</v>
      </c>
      <c r="D46" s="16" t="s">
        <v>1443</v>
      </c>
      <c r="E46" s="17" t="s">
        <v>109</v>
      </c>
      <c r="F46" s="17"/>
      <c r="G46" s="17" t="s">
        <v>106</v>
      </c>
      <c r="H46" s="17"/>
      <c r="I46" s="17"/>
      <c r="J46" s="17"/>
    </row>
    <row r="47" spans="1:10" s="13" customFormat="1" x14ac:dyDescent="0.2">
      <c r="A47" s="24">
        <v>46</v>
      </c>
      <c r="B47" s="14" t="s">
        <v>0</v>
      </c>
      <c r="C47" s="15" t="s">
        <v>267</v>
      </c>
      <c r="D47" s="16" t="s">
        <v>1443</v>
      </c>
      <c r="E47" s="17" t="s">
        <v>109</v>
      </c>
      <c r="F47" s="17"/>
      <c r="G47" s="17" t="s">
        <v>106</v>
      </c>
      <c r="H47" s="17"/>
      <c r="I47" s="17"/>
      <c r="J47" s="17"/>
    </row>
    <row r="48" spans="1:10" s="13" customFormat="1" x14ac:dyDescent="0.25">
      <c r="A48" s="24">
        <v>47</v>
      </c>
      <c r="B48" s="14" t="s">
        <v>0</v>
      </c>
      <c r="C48" s="15" t="s">
        <v>2425</v>
      </c>
      <c r="D48" s="16" t="s">
        <v>1443</v>
      </c>
      <c r="E48" s="17" t="s">
        <v>109</v>
      </c>
      <c r="F48" s="17"/>
      <c r="G48" s="17" t="s">
        <v>106</v>
      </c>
      <c r="H48" s="17"/>
      <c r="I48" s="17"/>
      <c r="J48" s="17"/>
    </row>
    <row r="49" spans="1:10" x14ac:dyDescent="0.2">
      <c r="A49" s="24">
        <v>48</v>
      </c>
      <c r="B49" s="14" t="s">
        <v>0</v>
      </c>
      <c r="C49" s="15" t="s">
        <v>2462</v>
      </c>
      <c r="D49" s="16" t="s">
        <v>1443</v>
      </c>
      <c r="E49" s="17" t="s">
        <v>1461</v>
      </c>
      <c r="F49" s="17" t="s">
        <v>1445</v>
      </c>
      <c r="G49" s="17" t="s">
        <v>106</v>
      </c>
      <c r="H49" s="17"/>
      <c r="I49" s="17"/>
      <c r="J49" s="17"/>
    </row>
    <row r="50" spans="1:10" s="13" customFormat="1" x14ac:dyDescent="0.2">
      <c r="A50" s="24">
        <v>49</v>
      </c>
      <c r="B50" s="14" t="s">
        <v>0</v>
      </c>
      <c r="C50" s="15" t="s">
        <v>2467</v>
      </c>
      <c r="D50" s="16" t="s">
        <v>1443</v>
      </c>
      <c r="E50" s="17" t="s">
        <v>109</v>
      </c>
      <c r="F50" s="17"/>
      <c r="G50" s="17" t="s">
        <v>106</v>
      </c>
      <c r="H50" s="17"/>
      <c r="I50" s="17"/>
      <c r="J50" s="17"/>
    </row>
    <row r="51" spans="1:10" x14ac:dyDescent="0.25">
      <c r="A51" s="2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9"/>
  <sheetViews>
    <sheetView topLeftCell="A10" workbookViewId="0">
      <selection activeCell="D34" sqref="D34"/>
    </sheetView>
  </sheetViews>
  <sheetFormatPr defaultRowHeight="15" x14ac:dyDescent="0.25"/>
  <cols>
    <col min="1" max="1" width="19.7109375" customWidth="1"/>
    <col min="2" max="48" width="15" customWidth="1"/>
  </cols>
  <sheetData>
    <row r="1" spans="1:57" ht="21" x14ac:dyDescent="0.4">
      <c r="A1" s="65" t="s">
        <v>2522</v>
      </c>
    </row>
    <row r="3" spans="1:57" ht="14.45" x14ac:dyDescent="0.3">
      <c r="B3" s="66" t="s">
        <v>2598</v>
      </c>
      <c r="C3" s="66"/>
      <c r="D3" s="66"/>
      <c r="E3" s="66"/>
      <c r="F3" s="66"/>
      <c r="G3" s="66"/>
      <c r="H3" s="66"/>
      <c r="I3" s="66"/>
      <c r="J3" s="66"/>
      <c r="K3" s="66"/>
      <c r="L3" s="66"/>
      <c r="M3" s="66"/>
      <c r="N3" s="66"/>
      <c r="O3" s="66"/>
      <c r="P3" s="66"/>
      <c r="Q3" s="66"/>
      <c r="R3" s="66"/>
      <c r="S3" s="66"/>
      <c r="T3" s="66"/>
      <c r="U3" s="66"/>
      <c r="V3" s="66"/>
      <c r="W3" s="66"/>
      <c r="X3" s="66"/>
      <c r="Y3" s="66"/>
      <c r="Z3" s="66"/>
      <c r="AA3" s="66"/>
      <c r="AB3" s="66"/>
      <c r="AC3" s="66"/>
      <c r="AD3" s="66"/>
      <c r="AE3" s="66"/>
      <c r="AF3" s="66"/>
      <c r="AG3" s="66"/>
      <c r="AH3" s="66"/>
      <c r="AI3" s="66"/>
      <c r="AJ3" s="66"/>
      <c r="AK3" s="66"/>
      <c r="AL3" s="66"/>
      <c r="AM3" s="66"/>
      <c r="AN3" s="66"/>
      <c r="AO3" s="66"/>
      <c r="AP3" s="66"/>
      <c r="AQ3" s="66"/>
      <c r="AR3" s="66"/>
      <c r="AS3" s="66"/>
      <c r="AT3" s="66"/>
      <c r="AU3" s="66"/>
      <c r="AV3" s="66"/>
      <c r="AW3" s="66"/>
      <c r="AX3" s="66"/>
    </row>
    <row r="4" spans="1:57" s="85" customFormat="1" ht="61.15" customHeight="1" x14ac:dyDescent="0.25">
      <c r="B4" s="86" t="s">
        <v>2475</v>
      </c>
      <c r="C4" s="86" t="s">
        <v>2476</v>
      </c>
      <c r="D4" s="86" t="s">
        <v>2477</v>
      </c>
      <c r="E4" s="86" t="s">
        <v>2478</v>
      </c>
      <c r="F4" s="86" t="s">
        <v>2479</v>
      </c>
      <c r="G4" s="86" t="s">
        <v>2480</v>
      </c>
      <c r="H4" s="86" t="s">
        <v>2481</v>
      </c>
      <c r="I4" s="86" t="s">
        <v>2482</v>
      </c>
      <c r="J4" s="86" t="s">
        <v>2483</v>
      </c>
      <c r="K4" s="86" t="s">
        <v>2484</v>
      </c>
      <c r="L4" s="86" t="s">
        <v>2599</v>
      </c>
      <c r="M4" s="86" t="s">
        <v>2600</v>
      </c>
      <c r="N4" s="86" t="s">
        <v>2485</v>
      </c>
      <c r="O4" s="86" t="s">
        <v>2486</v>
      </c>
      <c r="P4" s="86" t="s">
        <v>2487</v>
      </c>
      <c r="Q4" s="86" t="s">
        <v>2488</v>
      </c>
      <c r="R4" s="86" t="s">
        <v>2489</v>
      </c>
      <c r="S4" s="86" t="s">
        <v>2490</v>
      </c>
      <c r="T4" s="86" t="s">
        <v>2491</v>
      </c>
      <c r="U4" s="86" t="s">
        <v>2492</v>
      </c>
      <c r="V4" s="86" t="s">
        <v>2493</v>
      </c>
      <c r="W4" s="86" t="s">
        <v>2494</v>
      </c>
      <c r="X4" s="86" t="s">
        <v>2495</v>
      </c>
      <c r="Y4" s="86" t="s">
        <v>2496</v>
      </c>
      <c r="Z4" s="86" t="s">
        <v>2497</v>
      </c>
      <c r="AA4" s="86" t="s">
        <v>2498</v>
      </c>
      <c r="AB4" s="86" t="s">
        <v>2499</v>
      </c>
      <c r="AC4" s="86" t="s">
        <v>2500</v>
      </c>
      <c r="AD4" s="86" t="s">
        <v>2501</v>
      </c>
      <c r="AE4" s="86" t="s">
        <v>2502</v>
      </c>
      <c r="AF4" s="86" t="s">
        <v>2503</v>
      </c>
      <c r="AG4" s="86" t="s">
        <v>2504</v>
      </c>
      <c r="AH4" s="86" t="s">
        <v>2505</v>
      </c>
      <c r="AI4" s="86" t="s">
        <v>2506</v>
      </c>
      <c r="AJ4" s="86" t="s">
        <v>2507</v>
      </c>
      <c r="AK4" s="86" t="s">
        <v>2508</v>
      </c>
      <c r="AL4" s="86" t="s">
        <v>2509</v>
      </c>
      <c r="AM4" s="86" t="s">
        <v>2510</v>
      </c>
      <c r="AN4" s="86" t="s">
        <v>2511</v>
      </c>
      <c r="AO4" s="86" t="s">
        <v>2512</v>
      </c>
      <c r="AP4" s="86" t="s">
        <v>2513</v>
      </c>
      <c r="AQ4" s="86" t="s">
        <v>2514</v>
      </c>
      <c r="AR4" s="86" t="s">
        <v>2515</v>
      </c>
      <c r="AS4" s="86" t="s">
        <v>2516</v>
      </c>
      <c r="AT4" s="86" t="s">
        <v>2517</v>
      </c>
      <c r="AU4" s="86" t="s">
        <v>2518</v>
      </c>
      <c r="AV4" s="86" t="s">
        <v>2519</v>
      </c>
      <c r="AW4" s="86" t="s">
        <v>2601</v>
      </c>
      <c r="AX4" s="86" t="s">
        <v>2602</v>
      </c>
      <c r="AY4" s="85" t="s">
        <v>2603</v>
      </c>
      <c r="AZ4" s="85" t="s">
        <v>2604</v>
      </c>
      <c r="BA4" s="85" t="s">
        <v>2520</v>
      </c>
      <c r="BB4" s="85" t="s">
        <v>2587</v>
      </c>
      <c r="BC4" s="85" t="s">
        <v>2605</v>
      </c>
      <c r="BD4" s="85" t="s">
        <v>2521</v>
      </c>
      <c r="BE4" s="88" t="s">
        <v>2607</v>
      </c>
    </row>
    <row r="5" spans="1:57" ht="14.45" x14ac:dyDescent="0.3">
      <c r="A5" s="64" t="s">
        <v>24</v>
      </c>
      <c r="B5" s="63">
        <v>1</v>
      </c>
      <c r="C5" s="63"/>
      <c r="D5" s="63">
        <v>1</v>
      </c>
      <c r="E5" s="63"/>
      <c r="F5" s="63">
        <v>1</v>
      </c>
      <c r="G5" s="63"/>
      <c r="H5" s="63">
        <v>1</v>
      </c>
      <c r="I5" s="63">
        <v>1</v>
      </c>
      <c r="J5" s="63">
        <v>2</v>
      </c>
      <c r="K5" s="63">
        <v>1</v>
      </c>
      <c r="L5" s="63"/>
      <c r="M5" s="63">
        <v>1</v>
      </c>
      <c r="N5" s="63"/>
      <c r="O5" s="63">
        <v>1</v>
      </c>
      <c r="P5" s="63"/>
      <c r="Q5" s="63"/>
      <c r="R5" s="63">
        <v>1</v>
      </c>
      <c r="S5" s="63"/>
      <c r="T5" s="63"/>
      <c r="U5" s="63"/>
      <c r="V5" s="63"/>
      <c r="W5" s="63"/>
      <c r="X5" s="63"/>
      <c r="Y5" s="63">
        <v>2</v>
      </c>
      <c r="Z5" s="63">
        <v>3</v>
      </c>
      <c r="AA5" s="63">
        <v>1</v>
      </c>
      <c r="AB5" s="63"/>
      <c r="AC5" s="63">
        <v>1</v>
      </c>
      <c r="AD5" s="63">
        <v>1</v>
      </c>
      <c r="AE5" s="63">
        <v>3</v>
      </c>
      <c r="AF5" s="63">
        <v>1</v>
      </c>
      <c r="AG5" s="63"/>
      <c r="AH5" s="63">
        <v>1</v>
      </c>
      <c r="AI5" s="63">
        <v>2</v>
      </c>
      <c r="AJ5" s="63"/>
      <c r="AK5" s="63">
        <v>1</v>
      </c>
      <c r="AL5" s="63">
        <v>2</v>
      </c>
      <c r="AM5" s="63"/>
      <c r="AN5" s="63"/>
      <c r="AO5" s="63"/>
      <c r="AP5" s="63">
        <v>1</v>
      </c>
      <c r="AQ5" s="63">
        <v>1</v>
      </c>
      <c r="AR5" s="63"/>
      <c r="AS5" s="63">
        <v>1</v>
      </c>
      <c r="AT5" s="63">
        <v>1</v>
      </c>
      <c r="AU5" s="63">
        <v>1</v>
      </c>
      <c r="AV5" s="63"/>
      <c r="AW5" s="63"/>
      <c r="AX5" s="63"/>
      <c r="BA5">
        <v>1</v>
      </c>
      <c r="BE5">
        <v>35</v>
      </c>
    </row>
    <row r="6" spans="1:57" ht="14.45" x14ac:dyDescent="0.3">
      <c r="A6" s="64" t="s">
        <v>53</v>
      </c>
      <c r="B6" s="63">
        <v>1</v>
      </c>
      <c r="C6" s="63">
        <v>1</v>
      </c>
      <c r="D6" s="63">
        <v>1</v>
      </c>
      <c r="E6" s="63">
        <v>1</v>
      </c>
      <c r="F6" s="63">
        <v>1</v>
      </c>
      <c r="G6" s="63">
        <v>1</v>
      </c>
      <c r="H6" s="63">
        <v>1</v>
      </c>
      <c r="I6" s="63">
        <v>1</v>
      </c>
      <c r="J6" s="63">
        <v>1</v>
      </c>
      <c r="K6" s="63">
        <v>1</v>
      </c>
      <c r="L6" s="63">
        <v>1</v>
      </c>
      <c r="M6" s="63">
        <v>1</v>
      </c>
      <c r="N6" s="63">
        <v>2</v>
      </c>
      <c r="O6" s="63">
        <v>1</v>
      </c>
      <c r="P6" s="63">
        <v>1</v>
      </c>
      <c r="Q6" s="63">
        <v>1</v>
      </c>
      <c r="R6" s="63">
        <v>1</v>
      </c>
      <c r="S6" s="63">
        <v>2</v>
      </c>
      <c r="T6" s="63">
        <v>1</v>
      </c>
      <c r="U6" s="63">
        <v>1</v>
      </c>
      <c r="V6" s="63">
        <v>1</v>
      </c>
      <c r="W6" s="63">
        <v>1</v>
      </c>
      <c r="X6" s="63">
        <v>1</v>
      </c>
      <c r="Y6" s="63">
        <v>1</v>
      </c>
      <c r="Z6" s="63">
        <v>1</v>
      </c>
      <c r="AA6" s="63">
        <v>1</v>
      </c>
      <c r="AB6" s="63"/>
      <c r="AC6" s="63">
        <v>2</v>
      </c>
      <c r="AD6" s="63">
        <v>1</v>
      </c>
      <c r="AE6" s="63">
        <v>1</v>
      </c>
      <c r="AF6" s="63">
        <v>2</v>
      </c>
      <c r="AG6" s="63">
        <v>1</v>
      </c>
      <c r="AH6" s="63">
        <v>1</v>
      </c>
      <c r="AI6" s="63">
        <v>1</v>
      </c>
      <c r="AJ6" s="63">
        <v>1</v>
      </c>
      <c r="AK6" s="63">
        <v>1</v>
      </c>
      <c r="AL6" s="63">
        <v>1</v>
      </c>
      <c r="AM6" s="63">
        <v>1</v>
      </c>
      <c r="AN6" s="63">
        <v>1</v>
      </c>
      <c r="AO6" s="63">
        <v>1</v>
      </c>
      <c r="AP6" s="63">
        <v>1</v>
      </c>
      <c r="AQ6" s="63">
        <v>1</v>
      </c>
      <c r="AR6" s="63">
        <v>1</v>
      </c>
      <c r="AS6" s="63">
        <v>1</v>
      </c>
      <c r="AT6" s="63">
        <v>1</v>
      </c>
      <c r="AU6" s="63">
        <v>1</v>
      </c>
      <c r="AV6" s="63">
        <v>1</v>
      </c>
      <c r="AW6" s="63"/>
      <c r="AX6" s="63"/>
      <c r="BA6">
        <v>1</v>
      </c>
      <c r="BD6">
        <v>1</v>
      </c>
      <c r="BE6">
        <v>52</v>
      </c>
    </row>
    <row r="7" spans="1:57" ht="14.45" x14ac:dyDescent="0.3">
      <c r="A7" s="64" t="s">
        <v>30</v>
      </c>
      <c r="B7" s="63">
        <v>3</v>
      </c>
      <c r="C7" s="63">
        <v>1</v>
      </c>
      <c r="D7" s="63">
        <v>3</v>
      </c>
      <c r="E7" s="63">
        <v>1</v>
      </c>
      <c r="F7" s="63">
        <v>2</v>
      </c>
      <c r="G7" s="63">
        <v>1</v>
      </c>
      <c r="H7" s="63">
        <v>1</v>
      </c>
      <c r="I7" s="63">
        <v>4</v>
      </c>
      <c r="J7" s="63">
        <v>1</v>
      </c>
      <c r="K7" s="63">
        <v>1</v>
      </c>
      <c r="L7" s="63">
        <v>1</v>
      </c>
      <c r="M7" s="63">
        <v>1</v>
      </c>
      <c r="N7" s="63">
        <v>1</v>
      </c>
      <c r="O7" s="63">
        <v>1</v>
      </c>
      <c r="P7" s="63">
        <v>1</v>
      </c>
      <c r="Q7" s="63">
        <v>1</v>
      </c>
      <c r="R7" s="63">
        <v>2</v>
      </c>
      <c r="S7" s="63">
        <v>1</v>
      </c>
      <c r="T7" s="63">
        <v>1</v>
      </c>
      <c r="U7" s="63">
        <v>1</v>
      </c>
      <c r="V7" s="63">
        <v>1</v>
      </c>
      <c r="W7" s="63">
        <v>2</v>
      </c>
      <c r="X7" s="63"/>
      <c r="Y7" s="63">
        <v>1</v>
      </c>
      <c r="Z7" s="63">
        <v>1</v>
      </c>
      <c r="AA7" s="63">
        <v>1</v>
      </c>
      <c r="AB7" s="63">
        <v>1</v>
      </c>
      <c r="AC7" s="63">
        <v>1</v>
      </c>
      <c r="AD7" s="63">
        <v>6</v>
      </c>
      <c r="AE7" s="63">
        <v>1</v>
      </c>
      <c r="AF7" s="63">
        <v>1</v>
      </c>
      <c r="AG7" s="63">
        <v>2</v>
      </c>
      <c r="AH7" s="63">
        <v>1</v>
      </c>
      <c r="AI7" s="63">
        <v>1</v>
      </c>
      <c r="AJ7" s="63">
        <v>1</v>
      </c>
      <c r="AK7" s="63">
        <v>1</v>
      </c>
      <c r="AL7" s="63">
        <v>1</v>
      </c>
      <c r="AM7" s="63">
        <v>1</v>
      </c>
      <c r="AN7" s="63">
        <v>1</v>
      </c>
      <c r="AO7" s="63">
        <v>1</v>
      </c>
      <c r="AP7" s="63">
        <v>1</v>
      </c>
      <c r="AQ7" s="63">
        <v>5</v>
      </c>
      <c r="AR7" s="63">
        <v>2</v>
      </c>
      <c r="AS7" s="63">
        <v>1</v>
      </c>
      <c r="AT7" s="63">
        <v>1</v>
      </c>
      <c r="AU7" s="63">
        <v>1</v>
      </c>
      <c r="AV7" s="63">
        <v>1</v>
      </c>
      <c r="AW7" s="63"/>
      <c r="AX7" s="63"/>
      <c r="BA7">
        <v>1</v>
      </c>
      <c r="BD7">
        <v>2</v>
      </c>
      <c r="BE7">
        <v>70</v>
      </c>
    </row>
    <row r="8" spans="1:57" ht="14.45" x14ac:dyDescent="0.3">
      <c r="A8" s="64" t="s">
        <v>33</v>
      </c>
      <c r="B8" s="63">
        <v>1</v>
      </c>
      <c r="C8" s="63">
        <v>1</v>
      </c>
      <c r="D8" s="63">
        <v>1</v>
      </c>
      <c r="E8" s="63">
        <v>1</v>
      </c>
      <c r="F8" s="63">
        <v>1</v>
      </c>
      <c r="G8" s="63">
        <v>1</v>
      </c>
      <c r="H8" s="63">
        <v>1</v>
      </c>
      <c r="I8" s="63">
        <v>1</v>
      </c>
      <c r="J8" s="63">
        <v>1</v>
      </c>
      <c r="K8" s="63">
        <v>1</v>
      </c>
      <c r="L8" s="63">
        <v>1</v>
      </c>
      <c r="M8" s="63">
        <v>1</v>
      </c>
      <c r="N8" s="63">
        <v>2</v>
      </c>
      <c r="O8" s="63">
        <v>1</v>
      </c>
      <c r="P8" s="63"/>
      <c r="Q8" s="63">
        <v>1</v>
      </c>
      <c r="R8" s="63">
        <v>1</v>
      </c>
      <c r="S8" s="63">
        <v>1</v>
      </c>
      <c r="T8" s="63">
        <v>1</v>
      </c>
      <c r="U8" s="63">
        <v>1</v>
      </c>
      <c r="V8" s="63">
        <v>1</v>
      </c>
      <c r="W8" s="63">
        <v>1</v>
      </c>
      <c r="X8" s="63">
        <v>1</v>
      </c>
      <c r="Y8" s="63">
        <v>1</v>
      </c>
      <c r="Z8" s="63">
        <v>2</v>
      </c>
      <c r="AA8" s="63">
        <v>1</v>
      </c>
      <c r="AB8" s="63">
        <v>1</v>
      </c>
      <c r="AC8" s="63">
        <v>1</v>
      </c>
      <c r="AD8" s="63">
        <v>1</v>
      </c>
      <c r="AE8" s="63">
        <v>1</v>
      </c>
      <c r="AF8" s="63">
        <v>1</v>
      </c>
      <c r="AG8" s="63">
        <v>1</v>
      </c>
      <c r="AH8" s="63">
        <v>1</v>
      </c>
      <c r="AI8" s="63">
        <v>1</v>
      </c>
      <c r="AJ8" s="63">
        <v>1</v>
      </c>
      <c r="AK8" s="63">
        <v>1</v>
      </c>
      <c r="AL8" s="63">
        <v>1</v>
      </c>
      <c r="AM8" s="63">
        <v>1</v>
      </c>
      <c r="AN8" s="63">
        <v>1</v>
      </c>
      <c r="AO8" s="63">
        <v>1</v>
      </c>
      <c r="AP8" s="63">
        <v>1</v>
      </c>
      <c r="AQ8" s="63">
        <v>1</v>
      </c>
      <c r="AR8" s="63">
        <v>1</v>
      </c>
      <c r="AS8" s="63">
        <v>1</v>
      </c>
      <c r="AT8" s="63">
        <v>1</v>
      </c>
      <c r="AU8" s="63">
        <v>1</v>
      </c>
      <c r="AV8" s="63">
        <v>1</v>
      </c>
      <c r="AW8" s="63">
        <v>1</v>
      </c>
      <c r="AX8" s="63">
        <v>1</v>
      </c>
      <c r="BC8">
        <v>1</v>
      </c>
      <c r="BD8">
        <v>1</v>
      </c>
      <c r="BE8">
        <v>52</v>
      </c>
    </row>
    <row r="9" spans="1:57" ht="14.45" x14ac:dyDescent="0.3">
      <c r="A9" s="64" t="s">
        <v>71</v>
      </c>
      <c r="B9" s="63">
        <v>1</v>
      </c>
      <c r="C9" s="63">
        <v>1</v>
      </c>
      <c r="D9" s="63">
        <v>1</v>
      </c>
      <c r="E9" s="63">
        <v>1</v>
      </c>
      <c r="F9" s="63">
        <v>1</v>
      </c>
      <c r="G9" s="63">
        <v>1</v>
      </c>
      <c r="H9" s="63">
        <v>1</v>
      </c>
      <c r="I9" s="63">
        <v>1</v>
      </c>
      <c r="J9" s="63">
        <v>1</v>
      </c>
      <c r="K9" s="63">
        <v>1</v>
      </c>
      <c r="L9" s="63">
        <v>1</v>
      </c>
      <c r="M9" s="63">
        <v>1</v>
      </c>
      <c r="N9" s="63">
        <v>1</v>
      </c>
      <c r="O9" s="63">
        <v>1</v>
      </c>
      <c r="P9" s="63">
        <v>1</v>
      </c>
      <c r="Q9" s="63">
        <v>1</v>
      </c>
      <c r="R9" s="63">
        <v>1</v>
      </c>
      <c r="S9" s="63">
        <v>1</v>
      </c>
      <c r="T9" s="63">
        <v>3</v>
      </c>
      <c r="U9" s="63">
        <v>1</v>
      </c>
      <c r="V9" s="63">
        <v>1</v>
      </c>
      <c r="W9" s="63">
        <v>1</v>
      </c>
      <c r="X9" s="63">
        <v>1</v>
      </c>
      <c r="Y9" s="63">
        <v>1</v>
      </c>
      <c r="Z9" s="63">
        <v>2</v>
      </c>
      <c r="AA9" s="63">
        <v>1</v>
      </c>
      <c r="AB9" s="63">
        <v>1</v>
      </c>
      <c r="AC9" s="63">
        <v>2</v>
      </c>
      <c r="AD9" s="63">
        <v>1</v>
      </c>
      <c r="AE9" s="63">
        <v>2</v>
      </c>
      <c r="AF9" s="63">
        <v>1</v>
      </c>
      <c r="AG9" s="63"/>
      <c r="AH9" s="63">
        <v>1</v>
      </c>
      <c r="AI9" s="63">
        <v>1</v>
      </c>
      <c r="AJ9" s="63">
        <v>1</v>
      </c>
      <c r="AK9" s="63">
        <v>1</v>
      </c>
      <c r="AL9" s="63">
        <v>1</v>
      </c>
      <c r="AM9" s="63">
        <v>1</v>
      </c>
      <c r="AN9" s="63">
        <v>1</v>
      </c>
      <c r="AO9" s="63">
        <v>1</v>
      </c>
      <c r="AP9" s="63">
        <v>1</v>
      </c>
      <c r="AQ9" s="63">
        <v>1</v>
      </c>
      <c r="AR9" s="63">
        <v>1</v>
      </c>
      <c r="AS9" s="63">
        <v>1</v>
      </c>
      <c r="AT9" s="63">
        <v>2</v>
      </c>
      <c r="AU9" s="63">
        <v>5</v>
      </c>
      <c r="AV9" s="63">
        <v>1</v>
      </c>
      <c r="AW9" s="63"/>
      <c r="AX9" s="63"/>
      <c r="AZ9">
        <v>1</v>
      </c>
      <c r="BA9">
        <v>1</v>
      </c>
      <c r="BB9">
        <v>1</v>
      </c>
      <c r="BC9">
        <v>1</v>
      </c>
      <c r="BD9">
        <v>1</v>
      </c>
      <c r="BE9">
        <v>61</v>
      </c>
    </row>
    <row r="10" spans="1:57" ht="14.45" x14ac:dyDescent="0.3">
      <c r="A10" s="64" t="s">
        <v>44</v>
      </c>
      <c r="B10" s="63">
        <v>2</v>
      </c>
      <c r="C10" s="63">
        <v>2</v>
      </c>
      <c r="D10" s="63">
        <v>1</v>
      </c>
      <c r="E10" s="63">
        <v>3</v>
      </c>
      <c r="F10" s="63">
        <v>2</v>
      </c>
      <c r="G10" s="63">
        <v>1</v>
      </c>
      <c r="H10" s="63">
        <v>6</v>
      </c>
      <c r="I10" s="63">
        <v>1</v>
      </c>
      <c r="J10" s="63">
        <v>3</v>
      </c>
      <c r="K10" s="63">
        <v>3</v>
      </c>
      <c r="L10" s="63">
        <v>3</v>
      </c>
      <c r="M10" s="63">
        <v>6</v>
      </c>
      <c r="N10" s="63">
        <v>1</v>
      </c>
      <c r="O10" s="63">
        <v>1</v>
      </c>
      <c r="P10" s="63">
        <v>2</v>
      </c>
      <c r="Q10" s="63">
        <v>1</v>
      </c>
      <c r="R10" s="63">
        <v>1</v>
      </c>
      <c r="S10" s="63">
        <v>1</v>
      </c>
      <c r="T10" s="63">
        <v>3</v>
      </c>
      <c r="U10" s="63">
        <v>1</v>
      </c>
      <c r="V10" s="63">
        <v>1</v>
      </c>
      <c r="W10" s="63">
        <v>1</v>
      </c>
      <c r="X10" s="63">
        <v>1</v>
      </c>
      <c r="Y10" s="63">
        <v>5</v>
      </c>
      <c r="Z10" s="63">
        <v>2</v>
      </c>
      <c r="AA10" s="63">
        <v>1</v>
      </c>
      <c r="AB10" s="63">
        <v>2</v>
      </c>
      <c r="AC10" s="63">
        <v>1</v>
      </c>
      <c r="AD10" s="63">
        <v>2</v>
      </c>
      <c r="AE10" s="63">
        <v>2</v>
      </c>
      <c r="AF10" s="63">
        <v>1</v>
      </c>
      <c r="AG10" s="63">
        <v>1</v>
      </c>
      <c r="AH10" s="63">
        <v>1</v>
      </c>
      <c r="AI10" s="63">
        <v>1</v>
      </c>
      <c r="AJ10" s="63">
        <v>2</v>
      </c>
      <c r="AK10" s="63">
        <v>1</v>
      </c>
      <c r="AL10" s="63">
        <v>2</v>
      </c>
      <c r="AM10" s="63">
        <v>1</v>
      </c>
      <c r="AN10" s="63">
        <v>1</v>
      </c>
      <c r="AO10" s="63">
        <v>1</v>
      </c>
      <c r="AP10" s="63">
        <v>3</v>
      </c>
      <c r="AQ10" s="63">
        <v>3</v>
      </c>
      <c r="AR10" s="63">
        <v>8</v>
      </c>
      <c r="AS10" s="63">
        <v>2</v>
      </c>
      <c r="AT10" s="63">
        <v>4</v>
      </c>
      <c r="AU10" s="63">
        <v>1</v>
      </c>
      <c r="AV10" s="63">
        <v>5</v>
      </c>
      <c r="AW10" s="63">
        <v>2</v>
      </c>
      <c r="AX10" s="63"/>
      <c r="AZ10">
        <v>1</v>
      </c>
      <c r="BA10">
        <v>2</v>
      </c>
      <c r="BB10">
        <v>2</v>
      </c>
      <c r="BD10">
        <v>1</v>
      </c>
      <c r="BE10">
        <v>108</v>
      </c>
    </row>
    <row r="11" spans="1:57" ht="14.45" x14ac:dyDescent="0.3">
      <c r="A11" s="64" t="s">
        <v>39</v>
      </c>
      <c r="B11" s="63">
        <v>1</v>
      </c>
      <c r="C11" s="63">
        <v>1</v>
      </c>
      <c r="D11" s="63">
        <v>1</v>
      </c>
      <c r="E11" s="63">
        <v>1</v>
      </c>
      <c r="F11" s="63">
        <v>1</v>
      </c>
      <c r="G11" s="63">
        <v>1</v>
      </c>
      <c r="H11" s="63">
        <v>1</v>
      </c>
      <c r="I11" s="63">
        <v>1</v>
      </c>
      <c r="J11" s="63">
        <v>1</v>
      </c>
      <c r="K11" s="63">
        <v>1</v>
      </c>
      <c r="L11" s="63">
        <v>1</v>
      </c>
      <c r="M11" s="63">
        <v>1</v>
      </c>
      <c r="N11" s="63">
        <v>1</v>
      </c>
      <c r="O11" s="63">
        <v>1</v>
      </c>
      <c r="P11" s="63">
        <v>1</v>
      </c>
      <c r="Q11" s="63">
        <v>1</v>
      </c>
      <c r="R11" s="63">
        <v>2</v>
      </c>
      <c r="S11" s="63">
        <v>1</v>
      </c>
      <c r="T11" s="63">
        <v>1</v>
      </c>
      <c r="U11" s="63">
        <v>1</v>
      </c>
      <c r="V11" s="63">
        <v>1</v>
      </c>
      <c r="W11" s="63">
        <v>1</v>
      </c>
      <c r="X11" s="63">
        <v>1</v>
      </c>
      <c r="Y11" s="63">
        <v>1</v>
      </c>
      <c r="Z11" s="63">
        <v>1</v>
      </c>
      <c r="AA11" s="63">
        <v>1</v>
      </c>
      <c r="AB11" s="63">
        <v>1</v>
      </c>
      <c r="AC11" s="63">
        <v>1</v>
      </c>
      <c r="AD11" s="63">
        <v>2</v>
      </c>
      <c r="AE11" s="63">
        <v>2</v>
      </c>
      <c r="AF11" s="63">
        <v>1</v>
      </c>
      <c r="AG11" s="63">
        <v>1</v>
      </c>
      <c r="AH11" s="63">
        <v>1</v>
      </c>
      <c r="AI11" s="63">
        <v>1</v>
      </c>
      <c r="AJ11" s="63">
        <v>1</v>
      </c>
      <c r="AK11" s="63">
        <v>1</v>
      </c>
      <c r="AL11" s="63">
        <v>1</v>
      </c>
      <c r="AM11" s="63">
        <v>2</v>
      </c>
      <c r="AN11" s="63">
        <v>1</v>
      </c>
      <c r="AO11" s="63">
        <v>1</v>
      </c>
      <c r="AP11" s="63">
        <v>3</v>
      </c>
      <c r="AQ11" s="63">
        <v>1</v>
      </c>
      <c r="AR11" s="63">
        <v>1</v>
      </c>
      <c r="AS11" s="63">
        <v>1</v>
      </c>
      <c r="AT11" s="63">
        <v>1</v>
      </c>
      <c r="AU11" s="63">
        <v>1</v>
      </c>
      <c r="AV11" s="63">
        <v>1</v>
      </c>
      <c r="AW11" s="63">
        <v>1</v>
      </c>
      <c r="AX11" s="63"/>
      <c r="BD11">
        <v>2</v>
      </c>
      <c r="BE11">
        <v>56</v>
      </c>
    </row>
    <row r="12" spans="1:57" ht="14.45" x14ac:dyDescent="0.3">
      <c r="A12" s="64" t="s">
        <v>89</v>
      </c>
      <c r="B12" s="63">
        <v>2</v>
      </c>
      <c r="C12" s="63">
        <v>1</v>
      </c>
      <c r="D12" s="63">
        <v>1</v>
      </c>
      <c r="E12" s="63">
        <v>1</v>
      </c>
      <c r="F12" s="63">
        <v>1</v>
      </c>
      <c r="G12" s="63">
        <v>1</v>
      </c>
      <c r="H12" s="63">
        <v>1</v>
      </c>
      <c r="I12" s="63">
        <v>1</v>
      </c>
      <c r="J12" s="63">
        <v>1</v>
      </c>
      <c r="K12" s="63">
        <v>1</v>
      </c>
      <c r="L12" s="63">
        <v>1</v>
      </c>
      <c r="M12" s="63">
        <v>1</v>
      </c>
      <c r="N12" s="63">
        <v>1</v>
      </c>
      <c r="O12" s="63">
        <v>2</v>
      </c>
      <c r="P12" s="63">
        <v>2</v>
      </c>
      <c r="Q12" s="63">
        <v>1</v>
      </c>
      <c r="R12" s="63">
        <v>1</v>
      </c>
      <c r="S12" s="63">
        <v>1</v>
      </c>
      <c r="T12" s="63">
        <v>1</v>
      </c>
      <c r="U12" s="63">
        <v>1</v>
      </c>
      <c r="V12" s="63">
        <v>1</v>
      </c>
      <c r="W12" s="63">
        <v>1</v>
      </c>
      <c r="X12" s="63">
        <v>1</v>
      </c>
      <c r="Y12" s="63">
        <v>3</v>
      </c>
      <c r="Z12" s="63">
        <v>2</v>
      </c>
      <c r="AA12" s="63">
        <v>1</v>
      </c>
      <c r="AB12" s="63">
        <v>1</v>
      </c>
      <c r="AC12" s="63">
        <v>1</v>
      </c>
      <c r="AD12" s="63">
        <v>1</v>
      </c>
      <c r="AE12" s="63">
        <v>1</v>
      </c>
      <c r="AF12" s="63">
        <v>1</v>
      </c>
      <c r="AG12" s="63">
        <v>1</v>
      </c>
      <c r="AH12" s="63">
        <v>1</v>
      </c>
      <c r="AI12" s="63">
        <v>1</v>
      </c>
      <c r="AJ12" s="63">
        <v>1</v>
      </c>
      <c r="AK12" s="63">
        <v>1</v>
      </c>
      <c r="AL12" s="63">
        <v>1</v>
      </c>
      <c r="AM12" s="63">
        <v>1</v>
      </c>
      <c r="AN12" s="63">
        <v>1</v>
      </c>
      <c r="AO12" s="63">
        <v>2</v>
      </c>
      <c r="AP12" s="63">
        <v>1</v>
      </c>
      <c r="AQ12" s="63">
        <v>1</v>
      </c>
      <c r="AR12" s="63">
        <v>2</v>
      </c>
      <c r="AS12" s="63">
        <v>1</v>
      </c>
      <c r="AT12" s="63">
        <v>1</v>
      </c>
      <c r="AU12" s="63">
        <v>1</v>
      </c>
      <c r="AV12" s="63">
        <v>1</v>
      </c>
      <c r="AW12" s="63"/>
      <c r="AX12" s="63"/>
      <c r="BA12">
        <v>1</v>
      </c>
      <c r="BD12">
        <v>1</v>
      </c>
      <c r="BE12">
        <v>57</v>
      </c>
    </row>
    <row r="13" spans="1:57" ht="14.45" x14ac:dyDescent="0.3">
      <c r="A13" s="64" t="s">
        <v>47</v>
      </c>
      <c r="B13" s="63">
        <v>1</v>
      </c>
      <c r="C13" s="63">
        <v>3</v>
      </c>
      <c r="D13" s="63">
        <v>2</v>
      </c>
      <c r="E13" s="63">
        <v>2</v>
      </c>
      <c r="F13" s="63">
        <v>2</v>
      </c>
      <c r="G13" s="63">
        <v>2</v>
      </c>
      <c r="H13" s="63">
        <v>3</v>
      </c>
      <c r="I13" s="63">
        <v>1</v>
      </c>
      <c r="J13" s="63">
        <v>2</v>
      </c>
      <c r="K13" s="63">
        <v>3</v>
      </c>
      <c r="L13" s="63">
        <v>1</v>
      </c>
      <c r="M13" s="63">
        <v>2</v>
      </c>
      <c r="N13" s="63">
        <v>1</v>
      </c>
      <c r="O13" s="63">
        <v>1</v>
      </c>
      <c r="P13" s="63">
        <v>1</v>
      </c>
      <c r="Q13" s="63">
        <v>2</v>
      </c>
      <c r="R13" s="63">
        <v>2</v>
      </c>
      <c r="S13" s="63">
        <v>1</v>
      </c>
      <c r="T13" s="63">
        <v>1</v>
      </c>
      <c r="U13" s="63">
        <v>1</v>
      </c>
      <c r="V13" s="63">
        <v>3</v>
      </c>
      <c r="W13" s="63">
        <v>5</v>
      </c>
      <c r="X13" s="63"/>
      <c r="Y13" s="63">
        <v>1</v>
      </c>
      <c r="Z13" s="63">
        <v>1</v>
      </c>
      <c r="AA13" s="63">
        <v>2</v>
      </c>
      <c r="AB13" s="63">
        <v>1</v>
      </c>
      <c r="AC13" s="63">
        <v>10</v>
      </c>
      <c r="AD13" s="63">
        <v>1</v>
      </c>
      <c r="AE13" s="63">
        <v>1</v>
      </c>
      <c r="AF13" s="63">
        <v>1</v>
      </c>
      <c r="AG13" s="63">
        <v>1</v>
      </c>
      <c r="AH13" s="63">
        <v>1</v>
      </c>
      <c r="AI13" s="63">
        <v>3</v>
      </c>
      <c r="AJ13" s="63">
        <v>5</v>
      </c>
      <c r="AK13" s="63">
        <v>2</v>
      </c>
      <c r="AL13" s="63"/>
      <c r="AM13" s="63">
        <v>1</v>
      </c>
      <c r="AN13" s="63">
        <v>3</v>
      </c>
      <c r="AO13" s="63">
        <v>1</v>
      </c>
      <c r="AP13" s="63">
        <v>2</v>
      </c>
      <c r="AQ13" s="63">
        <v>2</v>
      </c>
      <c r="AR13" s="63">
        <v>1</v>
      </c>
      <c r="AS13" s="63">
        <v>2</v>
      </c>
      <c r="AT13" s="63">
        <v>1</v>
      </c>
      <c r="AU13" s="63">
        <v>4</v>
      </c>
      <c r="AV13" s="63">
        <v>1</v>
      </c>
      <c r="AW13" s="63"/>
      <c r="AX13" s="63"/>
      <c r="BA13">
        <v>2</v>
      </c>
      <c r="BD13">
        <v>1</v>
      </c>
      <c r="BE13">
        <v>93</v>
      </c>
    </row>
    <row r="14" spans="1:57" ht="14.45" x14ac:dyDescent="0.3">
      <c r="A14" s="64" t="s">
        <v>36</v>
      </c>
      <c r="B14" s="63">
        <v>2</v>
      </c>
      <c r="C14" s="63">
        <v>1</v>
      </c>
      <c r="D14" s="63">
        <v>3</v>
      </c>
      <c r="E14" s="63">
        <v>1</v>
      </c>
      <c r="F14" s="63">
        <v>1</v>
      </c>
      <c r="G14" s="63">
        <v>2</v>
      </c>
      <c r="H14" s="63">
        <v>2</v>
      </c>
      <c r="I14" s="63">
        <v>2</v>
      </c>
      <c r="J14" s="63">
        <v>2</v>
      </c>
      <c r="K14" s="63">
        <v>2</v>
      </c>
      <c r="L14" s="63">
        <v>2</v>
      </c>
      <c r="M14" s="63">
        <v>2</v>
      </c>
      <c r="N14" s="63">
        <v>1</v>
      </c>
      <c r="O14" s="63">
        <v>1</v>
      </c>
      <c r="P14" s="63">
        <v>1</v>
      </c>
      <c r="Q14" s="63">
        <v>1</v>
      </c>
      <c r="R14" s="63">
        <v>2</v>
      </c>
      <c r="S14" s="63">
        <v>3</v>
      </c>
      <c r="T14" s="63">
        <v>1</v>
      </c>
      <c r="U14" s="63">
        <v>1</v>
      </c>
      <c r="V14" s="63">
        <v>2</v>
      </c>
      <c r="W14" s="63">
        <v>3</v>
      </c>
      <c r="X14" s="63">
        <v>1</v>
      </c>
      <c r="Y14" s="63">
        <v>1</v>
      </c>
      <c r="Z14" s="63">
        <v>1</v>
      </c>
      <c r="AA14" s="63">
        <v>1</v>
      </c>
      <c r="AB14" s="63">
        <v>1</v>
      </c>
      <c r="AC14" s="63">
        <v>2</v>
      </c>
      <c r="AD14" s="63">
        <v>1</v>
      </c>
      <c r="AE14" s="63">
        <v>1</v>
      </c>
      <c r="AF14" s="63">
        <v>1</v>
      </c>
      <c r="AG14" s="63">
        <v>1</v>
      </c>
      <c r="AH14" s="63">
        <v>2</v>
      </c>
      <c r="AI14" s="63">
        <v>1</v>
      </c>
      <c r="AJ14" s="63">
        <v>1</v>
      </c>
      <c r="AK14" s="63">
        <v>2</v>
      </c>
      <c r="AL14" s="63">
        <v>3</v>
      </c>
      <c r="AM14" s="63">
        <v>1</v>
      </c>
      <c r="AN14" s="63">
        <v>1</v>
      </c>
      <c r="AO14" s="63">
        <v>1</v>
      </c>
      <c r="AP14" s="63">
        <v>1</v>
      </c>
      <c r="AQ14" s="63">
        <v>3</v>
      </c>
      <c r="AR14" s="63">
        <v>4</v>
      </c>
      <c r="AS14" s="63">
        <v>1</v>
      </c>
      <c r="AT14" s="63">
        <v>1</v>
      </c>
      <c r="AU14" s="63">
        <v>2</v>
      </c>
      <c r="AV14" s="63">
        <v>1</v>
      </c>
      <c r="AW14" s="63">
        <v>1</v>
      </c>
      <c r="AX14" s="63"/>
      <c r="AZ14">
        <v>1</v>
      </c>
      <c r="BA14">
        <v>3</v>
      </c>
      <c r="BB14">
        <v>1</v>
      </c>
      <c r="BD14">
        <v>1</v>
      </c>
      <c r="BE14">
        <v>81</v>
      </c>
    </row>
    <row r="15" spans="1:57" ht="14.45" x14ac:dyDescent="0.3">
      <c r="A15" s="64" t="s">
        <v>42</v>
      </c>
      <c r="B15" s="63">
        <v>2</v>
      </c>
      <c r="C15" s="63"/>
      <c r="D15" s="63"/>
      <c r="E15" s="63">
        <v>1</v>
      </c>
      <c r="F15" s="63"/>
      <c r="G15" s="63">
        <v>1</v>
      </c>
      <c r="H15" s="63"/>
      <c r="I15" s="63">
        <v>1</v>
      </c>
      <c r="J15" s="63"/>
      <c r="K15" s="63"/>
      <c r="L15" s="63"/>
      <c r="M15" s="63"/>
      <c r="N15" s="63"/>
      <c r="O15" s="63"/>
      <c r="P15" s="63">
        <v>1</v>
      </c>
      <c r="Q15" s="63"/>
      <c r="R15" s="63">
        <v>1</v>
      </c>
      <c r="S15" s="63"/>
      <c r="T15" s="63">
        <v>3</v>
      </c>
      <c r="U15" s="63">
        <v>1</v>
      </c>
      <c r="V15" s="63"/>
      <c r="W15" s="63"/>
      <c r="X15" s="63"/>
      <c r="Y15" s="63"/>
      <c r="Z15" s="63">
        <v>5</v>
      </c>
      <c r="AA15" s="63"/>
      <c r="AB15" s="63"/>
      <c r="AC15" s="63">
        <v>2</v>
      </c>
      <c r="AD15" s="63">
        <v>1</v>
      </c>
      <c r="AE15" s="63">
        <v>1</v>
      </c>
      <c r="AF15" s="63">
        <v>1</v>
      </c>
      <c r="AG15" s="63"/>
      <c r="AH15" s="63">
        <v>1</v>
      </c>
      <c r="AI15" s="63">
        <v>1</v>
      </c>
      <c r="AJ15" s="63"/>
      <c r="AK15" s="63">
        <v>1</v>
      </c>
      <c r="AL15" s="63"/>
      <c r="AM15" s="63"/>
      <c r="AN15" s="63">
        <v>1</v>
      </c>
      <c r="AO15" s="63"/>
      <c r="AP15" s="63">
        <v>1</v>
      </c>
      <c r="AQ15" s="63">
        <v>1</v>
      </c>
      <c r="AR15" s="63"/>
      <c r="AS15" s="63">
        <v>1</v>
      </c>
      <c r="AT15" s="63">
        <v>1</v>
      </c>
      <c r="AU15" s="63"/>
      <c r="AV15" s="63">
        <v>1</v>
      </c>
      <c r="AW15" s="63"/>
      <c r="AX15" s="63"/>
      <c r="BA15">
        <v>1</v>
      </c>
      <c r="BD15">
        <v>1</v>
      </c>
      <c r="BE15">
        <v>32</v>
      </c>
    </row>
    <row r="16" spans="1:57" ht="14.45" x14ac:dyDescent="0.3">
      <c r="A16" s="64" t="s">
        <v>65</v>
      </c>
      <c r="B16" s="63">
        <v>2</v>
      </c>
      <c r="C16" s="63">
        <v>1</v>
      </c>
      <c r="D16" s="63">
        <v>1</v>
      </c>
      <c r="E16" s="63">
        <v>2</v>
      </c>
      <c r="F16" s="63">
        <v>1</v>
      </c>
      <c r="G16" s="63">
        <v>1</v>
      </c>
      <c r="H16" s="63">
        <v>1</v>
      </c>
      <c r="I16" s="63">
        <v>1</v>
      </c>
      <c r="J16" s="63">
        <v>1</v>
      </c>
      <c r="K16" s="63">
        <v>1</v>
      </c>
      <c r="L16" s="63">
        <v>2</v>
      </c>
      <c r="M16" s="63">
        <v>1</v>
      </c>
      <c r="N16" s="63">
        <v>1</v>
      </c>
      <c r="O16" s="63">
        <v>1</v>
      </c>
      <c r="P16" s="63">
        <v>1</v>
      </c>
      <c r="Q16" s="63">
        <v>1</v>
      </c>
      <c r="R16" s="63">
        <v>1</v>
      </c>
      <c r="S16" s="63">
        <v>1</v>
      </c>
      <c r="T16" s="63">
        <v>1</v>
      </c>
      <c r="U16" s="63">
        <v>1</v>
      </c>
      <c r="V16" s="63">
        <v>1</v>
      </c>
      <c r="W16" s="63">
        <v>1</v>
      </c>
      <c r="X16" s="63">
        <v>1</v>
      </c>
      <c r="Y16" s="63">
        <v>1</v>
      </c>
      <c r="Z16" s="63">
        <v>1</v>
      </c>
      <c r="AA16" s="63">
        <v>1</v>
      </c>
      <c r="AB16" s="63">
        <v>1</v>
      </c>
      <c r="AC16" s="63">
        <v>1</v>
      </c>
      <c r="AD16" s="63">
        <v>1</v>
      </c>
      <c r="AE16" s="63">
        <v>1</v>
      </c>
      <c r="AF16" s="63">
        <v>1</v>
      </c>
      <c r="AG16" s="63">
        <v>1</v>
      </c>
      <c r="AH16" s="63">
        <v>1</v>
      </c>
      <c r="AI16" s="63">
        <v>1</v>
      </c>
      <c r="AJ16" s="63">
        <v>1</v>
      </c>
      <c r="AK16" s="63">
        <v>1</v>
      </c>
      <c r="AL16" s="63">
        <v>1</v>
      </c>
      <c r="AM16" s="63">
        <v>1</v>
      </c>
      <c r="AN16" s="63">
        <v>1</v>
      </c>
      <c r="AO16" s="63">
        <v>1</v>
      </c>
      <c r="AP16" s="63">
        <v>1</v>
      </c>
      <c r="AQ16" s="63">
        <v>2</v>
      </c>
      <c r="AR16" s="63">
        <v>1</v>
      </c>
      <c r="AS16" s="63">
        <v>1</v>
      </c>
      <c r="AT16" s="63">
        <v>1</v>
      </c>
      <c r="AU16" s="63">
        <v>1</v>
      </c>
      <c r="AV16" s="63">
        <v>1</v>
      </c>
      <c r="AW16" s="63"/>
      <c r="AX16" s="63"/>
      <c r="BA16">
        <v>1</v>
      </c>
      <c r="BD16">
        <v>1</v>
      </c>
      <c r="BE16">
        <v>53</v>
      </c>
    </row>
    <row r="17" spans="1:57" ht="14.45" x14ac:dyDescent="0.3">
      <c r="A17" s="64" t="s">
        <v>1443</v>
      </c>
      <c r="B17" s="63">
        <v>1</v>
      </c>
      <c r="C17" s="63"/>
      <c r="D17" s="63"/>
      <c r="E17" s="63"/>
      <c r="F17" s="63">
        <v>1</v>
      </c>
      <c r="G17" s="63"/>
      <c r="H17" s="63"/>
      <c r="I17" s="63"/>
      <c r="J17" s="63"/>
      <c r="K17" s="63">
        <v>1</v>
      </c>
      <c r="L17" s="63">
        <v>1</v>
      </c>
      <c r="M17" s="63">
        <v>1</v>
      </c>
      <c r="N17" s="63"/>
      <c r="O17" s="63"/>
      <c r="P17" s="63"/>
      <c r="Q17" s="63">
        <v>1</v>
      </c>
      <c r="R17" s="63">
        <v>1</v>
      </c>
      <c r="S17" s="63">
        <v>1</v>
      </c>
      <c r="T17" s="63">
        <v>1</v>
      </c>
      <c r="U17" s="63"/>
      <c r="V17" s="63"/>
      <c r="W17" s="63">
        <v>1</v>
      </c>
      <c r="X17" s="63"/>
      <c r="Y17" s="63">
        <v>1</v>
      </c>
      <c r="Z17" s="63">
        <v>1</v>
      </c>
      <c r="AA17" s="63">
        <v>1</v>
      </c>
      <c r="AB17" s="63"/>
      <c r="AC17" s="63"/>
      <c r="AD17" s="63"/>
      <c r="AE17" s="63">
        <v>1</v>
      </c>
      <c r="AF17" s="63"/>
      <c r="AG17" s="63"/>
      <c r="AH17" s="63">
        <v>1</v>
      </c>
      <c r="AI17" s="63"/>
      <c r="AJ17" s="63"/>
      <c r="AK17" s="63"/>
      <c r="AL17" s="63"/>
      <c r="AM17" s="63">
        <v>1</v>
      </c>
      <c r="AN17" s="63"/>
      <c r="AO17" s="63"/>
      <c r="AP17" s="63"/>
      <c r="AQ17" s="63"/>
      <c r="AR17" s="63"/>
      <c r="AS17" s="63">
        <v>1</v>
      </c>
      <c r="AT17" s="63"/>
      <c r="AU17" s="63">
        <v>1</v>
      </c>
      <c r="AV17" s="63"/>
      <c r="AW17" s="63"/>
      <c r="AX17" s="63"/>
      <c r="BE17">
        <v>18</v>
      </c>
    </row>
    <row r="18" spans="1:57" ht="14.45" x14ac:dyDescent="0.3">
      <c r="A18" s="64" t="s">
        <v>56</v>
      </c>
      <c r="B18" s="63">
        <v>1</v>
      </c>
      <c r="C18" s="63">
        <v>3</v>
      </c>
      <c r="D18" s="63">
        <v>10</v>
      </c>
      <c r="E18" s="63">
        <v>2</v>
      </c>
      <c r="F18" s="63">
        <v>2</v>
      </c>
      <c r="G18" s="63">
        <v>1</v>
      </c>
      <c r="H18" s="63">
        <v>4</v>
      </c>
      <c r="I18" s="63">
        <v>1</v>
      </c>
      <c r="J18" s="63">
        <v>2</v>
      </c>
      <c r="K18" s="63">
        <v>1</v>
      </c>
      <c r="L18" s="63">
        <v>2</v>
      </c>
      <c r="M18" s="63">
        <v>1</v>
      </c>
      <c r="N18" s="63"/>
      <c r="O18" s="63"/>
      <c r="P18" s="63">
        <v>2</v>
      </c>
      <c r="Q18" s="63">
        <v>1</v>
      </c>
      <c r="R18" s="63">
        <v>6</v>
      </c>
      <c r="S18" s="63">
        <v>1</v>
      </c>
      <c r="T18" s="63">
        <v>2</v>
      </c>
      <c r="U18" s="63">
        <v>2</v>
      </c>
      <c r="V18" s="63">
        <v>1</v>
      </c>
      <c r="W18" s="63">
        <v>2</v>
      </c>
      <c r="X18" s="63"/>
      <c r="Y18" s="63">
        <v>3</v>
      </c>
      <c r="Z18" s="63">
        <v>2</v>
      </c>
      <c r="AA18" s="63">
        <v>4</v>
      </c>
      <c r="AB18" s="63">
        <v>2</v>
      </c>
      <c r="AC18" s="63">
        <v>4</v>
      </c>
      <c r="AD18" s="63">
        <v>3</v>
      </c>
      <c r="AE18" s="63">
        <v>3</v>
      </c>
      <c r="AF18" s="63">
        <v>1</v>
      </c>
      <c r="AG18" s="63">
        <v>1</v>
      </c>
      <c r="AH18" s="63">
        <v>1</v>
      </c>
      <c r="AI18" s="63">
        <v>2</v>
      </c>
      <c r="AJ18" s="63"/>
      <c r="AK18" s="63">
        <v>1</v>
      </c>
      <c r="AL18" s="63"/>
      <c r="AM18" s="63"/>
      <c r="AN18" s="63">
        <v>4</v>
      </c>
      <c r="AO18" s="63">
        <v>1</v>
      </c>
      <c r="AP18" s="63">
        <v>1</v>
      </c>
      <c r="AQ18" s="63">
        <v>3</v>
      </c>
      <c r="AR18" s="63">
        <v>3</v>
      </c>
      <c r="AS18" s="63">
        <v>5</v>
      </c>
      <c r="AT18" s="63">
        <v>1</v>
      </c>
      <c r="AU18" s="63">
        <v>5</v>
      </c>
      <c r="AV18" s="63">
        <v>1</v>
      </c>
      <c r="AW18" s="63">
        <v>5</v>
      </c>
      <c r="AX18" s="63"/>
      <c r="AZ18">
        <v>1</v>
      </c>
      <c r="BA18">
        <v>3</v>
      </c>
      <c r="BB18">
        <v>4</v>
      </c>
      <c r="BD18">
        <v>2</v>
      </c>
      <c r="BE18">
        <v>113</v>
      </c>
    </row>
    <row r="19" spans="1:57" ht="14.45" x14ac:dyDescent="0.3">
      <c r="A19" s="64" t="s">
        <v>59</v>
      </c>
      <c r="B19" s="63">
        <v>2</v>
      </c>
      <c r="C19" s="63"/>
      <c r="D19" s="63"/>
      <c r="E19" s="63"/>
      <c r="F19" s="63"/>
      <c r="G19" s="63">
        <v>1</v>
      </c>
      <c r="H19" s="63">
        <v>1</v>
      </c>
      <c r="I19" s="63">
        <v>1</v>
      </c>
      <c r="J19" s="63"/>
      <c r="K19" s="63">
        <v>2</v>
      </c>
      <c r="L19" s="63">
        <v>1</v>
      </c>
      <c r="M19" s="63">
        <v>1</v>
      </c>
      <c r="N19" s="63">
        <v>1</v>
      </c>
      <c r="O19" s="63">
        <v>1</v>
      </c>
      <c r="P19" s="63">
        <v>1</v>
      </c>
      <c r="Q19" s="63"/>
      <c r="R19" s="63">
        <v>1</v>
      </c>
      <c r="S19" s="63">
        <v>1</v>
      </c>
      <c r="T19" s="63">
        <v>1</v>
      </c>
      <c r="U19" s="63"/>
      <c r="V19" s="63"/>
      <c r="W19" s="63">
        <v>1</v>
      </c>
      <c r="X19" s="63"/>
      <c r="Y19" s="63">
        <v>1</v>
      </c>
      <c r="Z19" s="63">
        <v>1</v>
      </c>
      <c r="AA19" s="63"/>
      <c r="AB19" s="63"/>
      <c r="AC19" s="63">
        <v>1</v>
      </c>
      <c r="AD19" s="63">
        <v>1</v>
      </c>
      <c r="AE19" s="63">
        <v>1</v>
      </c>
      <c r="AF19" s="63">
        <v>1</v>
      </c>
      <c r="AG19" s="63"/>
      <c r="AH19" s="63">
        <v>1</v>
      </c>
      <c r="AI19" s="63">
        <v>1</v>
      </c>
      <c r="AJ19" s="63"/>
      <c r="AK19" s="63">
        <v>1</v>
      </c>
      <c r="AL19" s="63">
        <v>1</v>
      </c>
      <c r="AM19" s="63"/>
      <c r="AN19" s="63">
        <v>1</v>
      </c>
      <c r="AO19" s="63">
        <v>1</v>
      </c>
      <c r="AP19" s="63">
        <v>1</v>
      </c>
      <c r="AQ19" s="63">
        <v>1</v>
      </c>
      <c r="AR19" s="63"/>
      <c r="AS19" s="63">
        <v>1</v>
      </c>
      <c r="AT19" s="63">
        <v>1</v>
      </c>
      <c r="AU19" s="63">
        <v>1</v>
      </c>
      <c r="AV19" s="63">
        <v>1</v>
      </c>
      <c r="AW19" s="63"/>
      <c r="AX19" s="63"/>
      <c r="BA19">
        <v>1</v>
      </c>
      <c r="BD19">
        <v>1</v>
      </c>
      <c r="BE19">
        <v>36</v>
      </c>
    </row>
    <row r="20" spans="1:57" ht="14.45" x14ac:dyDescent="0.3">
      <c r="A20" s="64" t="s">
        <v>62</v>
      </c>
      <c r="B20" s="63">
        <v>1</v>
      </c>
      <c r="C20" s="63">
        <v>1</v>
      </c>
      <c r="D20" s="63">
        <v>1</v>
      </c>
      <c r="E20" s="63">
        <v>1</v>
      </c>
      <c r="F20" s="63">
        <v>1</v>
      </c>
      <c r="G20" s="63">
        <v>1</v>
      </c>
      <c r="H20" s="63">
        <v>1</v>
      </c>
      <c r="I20" s="63">
        <v>1</v>
      </c>
      <c r="J20" s="63">
        <v>1</v>
      </c>
      <c r="K20" s="63">
        <v>1</v>
      </c>
      <c r="L20" s="63">
        <v>1</v>
      </c>
      <c r="M20" s="63">
        <v>1</v>
      </c>
      <c r="N20" s="63">
        <v>1</v>
      </c>
      <c r="O20" s="63">
        <v>1</v>
      </c>
      <c r="P20" s="63">
        <v>1</v>
      </c>
      <c r="Q20" s="63">
        <v>1</v>
      </c>
      <c r="R20" s="63">
        <v>1</v>
      </c>
      <c r="S20" s="63">
        <v>1</v>
      </c>
      <c r="T20" s="63">
        <v>1</v>
      </c>
      <c r="U20" s="63">
        <v>1</v>
      </c>
      <c r="V20" s="63">
        <v>1</v>
      </c>
      <c r="W20" s="63">
        <v>1</v>
      </c>
      <c r="X20" s="63">
        <v>1</v>
      </c>
      <c r="Y20" s="63">
        <v>1</v>
      </c>
      <c r="Z20" s="63">
        <v>1</v>
      </c>
      <c r="AA20" s="63">
        <v>1</v>
      </c>
      <c r="AB20" s="63">
        <v>1</v>
      </c>
      <c r="AC20" s="63">
        <v>1</v>
      </c>
      <c r="AD20" s="63">
        <v>2</v>
      </c>
      <c r="AE20" s="63">
        <v>1</v>
      </c>
      <c r="AF20" s="63">
        <v>1</v>
      </c>
      <c r="AG20" s="63">
        <v>1</v>
      </c>
      <c r="AH20" s="63">
        <v>1</v>
      </c>
      <c r="AI20" s="63">
        <v>1</v>
      </c>
      <c r="AJ20" s="63">
        <v>1</v>
      </c>
      <c r="AK20" s="63">
        <v>1</v>
      </c>
      <c r="AL20" s="63">
        <v>1</v>
      </c>
      <c r="AM20" s="63">
        <v>1</v>
      </c>
      <c r="AN20" s="63">
        <v>1</v>
      </c>
      <c r="AO20" s="63">
        <v>1</v>
      </c>
      <c r="AP20" s="63">
        <v>1</v>
      </c>
      <c r="AQ20" s="63">
        <v>1</v>
      </c>
      <c r="AR20" s="63">
        <v>1</v>
      </c>
      <c r="AS20" s="63">
        <v>1</v>
      </c>
      <c r="AT20" s="63">
        <v>1</v>
      </c>
      <c r="AU20" s="63">
        <v>1</v>
      </c>
      <c r="AV20" s="63">
        <v>1</v>
      </c>
      <c r="AW20" s="63"/>
      <c r="AX20" s="63"/>
      <c r="BA20">
        <v>1</v>
      </c>
      <c r="BD20">
        <v>1</v>
      </c>
      <c r="BE20">
        <v>50</v>
      </c>
    </row>
    <row r="21" spans="1:57" ht="14.45" x14ac:dyDescent="0.3">
      <c r="A21" s="64" t="s">
        <v>1692</v>
      </c>
      <c r="B21" s="63">
        <v>1</v>
      </c>
      <c r="C21" s="63"/>
      <c r="D21" s="63"/>
      <c r="E21" s="63"/>
      <c r="F21" s="63">
        <v>1</v>
      </c>
      <c r="G21" s="63"/>
      <c r="H21" s="63"/>
      <c r="I21" s="63">
        <v>1</v>
      </c>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J21" s="63"/>
      <c r="AK21" s="63">
        <v>2</v>
      </c>
      <c r="AL21" s="63"/>
      <c r="AM21" s="63"/>
      <c r="AN21" s="63">
        <v>3</v>
      </c>
      <c r="AO21" s="63"/>
      <c r="AP21" s="63"/>
      <c r="AQ21" s="63"/>
      <c r="AR21" s="63"/>
      <c r="AS21" s="63"/>
      <c r="AT21" s="63"/>
      <c r="AU21" s="63"/>
      <c r="AV21" s="63"/>
      <c r="AW21" s="63"/>
      <c r="AX21" s="63"/>
      <c r="BA21">
        <v>1</v>
      </c>
      <c r="BE21">
        <v>9</v>
      </c>
    </row>
    <row r="22" spans="1:57" ht="14.45" x14ac:dyDescent="0.3">
      <c r="A22" s="64" t="s">
        <v>74</v>
      </c>
      <c r="B22" s="63">
        <v>4</v>
      </c>
      <c r="C22" s="63"/>
      <c r="D22" s="63">
        <v>1</v>
      </c>
      <c r="E22" s="63"/>
      <c r="F22" s="63">
        <v>1</v>
      </c>
      <c r="G22" s="63">
        <v>1</v>
      </c>
      <c r="H22" s="63">
        <v>1</v>
      </c>
      <c r="I22" s="63">
        <v>2</v>
      </c>
      <c r="J22" s="63">
        <v>1</v>
      </c>
      <c r="K22" s="63">
        <v>2</v>
      </c>
      <c r="L22" s="63">
        <v>1</v>
      </c>
      <c r="M22" s="63">
        <v>3</v>
      </c>
      <c r="N22" s="63">
        <v>1</v>
      </c>
      <c r="O22" s="63">
        <v>1</v>
      </c>
      <c r="P22" s="63">
        <v>1</v>
      </c>
      <c r="Q22" s="63">
        <v>2</v>
      </c>
      <c r="R22" s="63">
        <v>2</v>
      </c>
      <c r="S22" s="63">
        <v>1</v>
      </c>
      <c r="T22" s="63">
        <v>3</v>
      </c>
      <c r="U22" s="63"/>
      <c r="V22" s="63"/>
      <c r="W22" s="63">
        <v>1</v>
      </c>
      <c r="X22" s="63"/>
      <c r="Y22" s="63">
        <v>1</v>
      </c>
      <c r="Z22" s="63">
        <v>1</v>
      </c>
      <c r="AA22" s="63">
        <v>1</v>
      </c>
      <c r="AB22" s="63">
        <v>1</v>
      </c>
      <c r="AC22" s="63">
        <v>1</v>
      </c>
      <c r="AD22" s="63">
        <v>2</v>
      </c>
      <c r="AE22" s="63">
        <v>1</v>
      </c>
      <c r="AF22" s="63">
        <v>3</v>
      </c>
      <c r="AG22" s="63">
        <v>1</v>
      </c>
      <c r="AH22" s="63">
        <v>1</v>
      </c>
      <c r="AI22" s="63">
        <v>1</v>
      </c>
      <c r="AJ22" s="63">
        <v>1</v>
      </c>
      <c r="AK22" s="63">
        <v>1</v>
      </c>
      <c r="AL22" s="63">
        <v>1</v>
      </c>
      <c r="AM22" s="63"/>
      <c r="AN22" s="63">
        <v>1</v>
      </c>
      <c r="AO22" s="63">
        <v>1</v>
      </c>
      <c r="AP22" s="63">
        <v>1</v>
      </c>
      <c r="AQ22" s="63">
        <v>2</v>
      </c>
      <c r="AR22" s="63">
        <v>4</v>
      </c>
      <c r="AS22" s="63">
        <v>1</v>
      </c>
      <c r="AT22" s="63">
        <v>1</v>
      </c>
      <c r="AU22" s="63">
        <v>1</v>
      </c>
      <c r="AV22" s="63">
        <v>1</v>
      </c>
      <c r="AW22" s="63">
        <v>4</v>
      </c>
      <c r="AX22" s="63"/>
      <c r="AZ22">
        <v>2</v>
      </c>
      <c r="BA22">
        <v>1</v>
      </c>
      <c r="BB22">
        <v>1</v>
      </c>
      <c r="BE22">
        <v>67</v>
      </c>
    </row>
    <row r="23" spans="1:57" ht="14.45" x14ac:dyDescent="0.3">
      <c r="A23" s="64" t="s">
        <v>77</v>
      </c>
      <c r="B23" s="63">
        <v>1</v>
      </c>
      <c r="C23" s="63">
        <v>2</v>
      </c>
      <c r="D23" s="63">
        <v>1</v>
      </c>
      <c r="E23" s="63">
        <v>1</v>
      </c>
      <c r="F23" s="63">
        <v>2</v>
      </c>
      <c r="G23" s="63">
        <v>2</v>
      </c>
      <c r="H23" s="63">
        <v>1</v>
      </c>
      <c r="I23" s="63">
        <v>10</v>
      </c>
      <c r="J23" s="63"/>
      <c r="K23" s="63">
        <v>1</v>
      </c>
      <c r="L23" s="63">
        <v>1</v>
      </c>
      <c r="M23" s="63"/>
      <c r="N23" s="63"/>
      <c r="O23" s="63"/>
      <c r="P23" s="63">
        <v>1</v>
      </c>
      <c r="Q23" s="63"/>
      <c r="R23" s="63">
        <v>3</v>
      </c>
      <c r="S23" s="63">
        <v>1</v>
      </c>
      <c r="T23" s="63">
        <v>2</v>
      </c>
      <c r="U23" s="63">
        <v>1</v>
      </c>
      <c r="V23" s="63"/>
      <c r="W23" s="63">
        <v>2</v>
      </c>
      <c r="X23" s="63"/>
      <c r="Y23" s="63">
        <v>2</v>
      </c>
      <c r="Z23" s="63">
        <v>2</v>
      </c>
      <c r="AA23" s="63">
        <v>4</v>
      </c>
      <c r="AB23" s="63"/>
      <c r="AC23" s="63">
        <v>2</v>
      </c>
      <c r="AD23" s="63">
        <v>2</v>
      </c>
      <c r="AE23" s="63">
        <v>1</v>
      </c>
      <c r="AF23" s="63">
        <v>1</v>
      </c>
      <c r="AG23" s="63">
        <v>1</v>
      </c>
      <c r="AH23" s="63">
        <v>1</v>
      </c>
      <c r="AI23" s="63">
        <v>2</v>
      </c>
      <c r="AJ23" s="63">
        <v>6</v>
      </c>
      <c r="AK23" s="63">
        <v>2</v>
      </c>
      <c r="AL23" s="63">
        <v>1</v>
      </c>
      <c r="AM23" s="63"/>
      <c r="AN23" s="63">
        <v>1</v>
      </c>
      <c r="AO23" s="63">
        <v>1</v>
      </c>
      <c r="AP23" s="63">
        <v>1</v>
      </c>
      <c r="AQ23" s="63">
        <v>1</v>
      </c>
      <c r="AR23" s="63">
        <v>4</v>
      </c>
      <c r="AS23" s="63">
        <v>1</v>
      </c>
      <c r="AT23" s="63">
        <v>1</v>
      </c>
      <c r="AU23" s="63">
        <v>3</v>
      </c>
      <c r="AV23" s="63">
        <v>1</v>
      </c>
      <c r="AW23" s="63">
        <v>2</v>
      </c>
      <c r="AX23" s="63"/>
      <c r="BA23">
        <v>1</v>
      </c>
      <c r="BB23">
        <v>1</v>
      </c>
      <c r="BD23">
        <v>3</v>
      </c>
      <c r="BE23">
        <v>80</v>
      </c>
    </row>
    <row r="24" spans="1:57" ht="14.45" x14ac:dyDescent="0.3">
      <c r="A24" s="64" t="s">
        <v>80</v>
      </c>
      <c r="B24" s="63">
        <v>1</v>
      </c>
      <c r="C24" s="63"/>
      <c r="D24" s="63"/>
      <c r="E24" s="63"/>
      <c r="F24" s="63"/>
      <c r="G24" s="63"/>
      <c r="H24" s="63"/>
      <c r="I24" s="63">
        <v>1</v>
      </c>
      <c r="J24" s="63"/>
      <c r="K24" s="63">
        <v>1</v>
      </c>
      <c r="L24" s="63"/>
      <c r="M24" s="63">
        <v>1</v>
      </c>
      <c r="N24" s="63"/>
      <c r="O24" s="63"/>
      <c r="P24" s="63">
        <v>1</v>
      </c>
      <c r="Q24" s="63"/>
      <c r="R24" s="63"/>
      <c r="S24" s="63"/>
      <c r="T24" s="63"/>
      <c r="U24" s="63"/>
      <c r="V24" s="63"/>
      <c r="W24" s="63"/>
      <c r="X24" s="63"/>
      <c r="Y24" s="63"/>
      <c r="Z24" s="63">
        <v>1</v>
      </c>
      <c r="AA24" s="63"/>
      <c r="AB24" s="63"/>
      <c r="AC24" s="63"/>
      <c r="AD24" s="63">
        <v>1</v>
      </c>
      <c r="AE24" s="63">
        <v>1</v>
      </c>
      <c r="AF24" s="63">
        <v>1</v>
      </c>
      <c r="AG24" s="63"/>
      <c r="AH24" s="63"/>
      <c r="AI24" s="63">
        <v>1</v>
      </c>
      <c r="AJ24" s="63"/>
      <c r="AK24" s="63"/>
      <c r="AL24" s="63">
        <v>1</v>
      </c>
      <c r="AM24" s="63"/>
      <c r="AN24" s="63">
        <v>1</v>
      </c>
      <c r="AO24" s="63">
        <v>1</v>
      </c>
      <c r="AP24" s="63">
        <v>1</v>
      </c>
      <c r="AQ24" s="63">
        <v>1</v>
      </c>
      <c r="AR24" s="63"/>
      <c r="AS24" s="63">
        <v>1</v>
      </c>
      <c r="AT24" s="63"/>
      <c r="AU24" s="63">
        <v>1</v>
      </c>
      <c r="AV24" s="63"/>
      <c r="AW24" s="63"/>
      <c r="AX24" s="63"/>
      <c r="BB24">
        <v>1</v>
      </c>
      <c r="BE24">
        <v>18</v>
      </c>
    </row>
    <row r="25" spans="1:57" ht="14.45" x14ac:dyDescent="0.3">
      <c r="A25" s="64" t="s">
        <v>83</v>
      </c>
      <c r="B25" s="63">
        <v>1</v>
      </c>
      <c r="C25" s="63">
        <v>1</v>
      </c>
      <c r="D25" s="63">
        <v>1</v>
      </c>
      <c r="E25" s="63"/>
      <c r="F25" s="63">
        <v>1</v>
      </c>
      <c r="G25" s="63">
        <v>1</v>
      </c>
      <c r="H25" s="63">
        <v>1</v>
      </c>
      <c r="I25" s="63">
        <v>2</v>
      </c>
      <c r="J25" s="63">
        <v>1</v>
      </c>
      <c r="K25" s="63">
        <v>1</v>
      </c>
      <c r="L25" s="63">
        <v>1</v>
      </c>
      <c r="M25" s="63">
        <v>1</v>
      </c>
      <c r="N25" s="63">
        <v>1</v>
      </c>
      <c r="O25" s="63">
        <v>1</v>
      </c>
      <c r="P25" s="63">
        <v>1</v>
      </c>
      <c r="Q25" s="63">
        <v>1</v>
      </c>
      <c r="R25" s="63">
        <v>1</v>
      </c>
      <c r="S25" s="63">
        <v>1</v>
      </c>
      <c r="T25" s="63">
        <v>1</v>
      </c>
      <c r="U25" s="63"/>
      <c r="V25" s="63">
        <v>1</v>
      </c>
      <c r="W25" s="63"/>
      <c r="X25" s="63"/>
      <c r="Y25" s="63">
        <v>1</v>
      </c>
      <c r="Z25" s="63">
        <v>1</v>
      </c>
      <c r="AA25" s="63">
        <v>1</v>
      </c>
      <c r="AB25" s="63">
        <v>1</v>
      </c>
      <c r="AC25" s="63">
        <v>1</v>
      </c>
      <c r="AD25" s="63">
        <v>1</v>
      </c>
      <c r="AE25" s="63">
        <v>1</v>
      </c>
      <c r="AF25" s="63">
        <v>1</v>
      </c>
      <c r="AG25" s="63">
        <v>1</v>
      </c>
      <c r="AH25" s="63">
        <v>1</v>
      </c>
      <c r="AI25" s="63">
        <v>1</v>
      </c>
      <c r="AJ25" s="63"/>
      <c r="AK25" s="63">
        <v>1</v>
      </c>
      <c r="AL25" s="63">
        <v>1</v>
      </c>
      <c r="AM25" s="63">
        <v>1</v>
      </c>
      <c r="AN25" s="63">
        <v>1</v>
      </c>
      <c r="AO25" s="63">
        <v>1</v>
      </c>
      <c r="AP25" s="63">
        <v>1</v>
      </c>
      <c r="AQ25" s="63">
        <v>1</v>
      </c>
      <c r="AR25" s="63">
        <v>1</v>
      </c>
      <c r="AS25" s="63">
        <v>1</v>
      </c>
      <c r="AT25" s="63">
        <v>1</v>
      </c>
      <c r="AU25" s="63">
        <v>1</v>
      </c>
      <c r="AV25" s="63">
        <v>1</v>
      </c>
      <c r="AW25" s="63"/>
      <c r="AX25" s="63"/>
      <c r="BA25">
        <v>1</v>
      </c>
      <c r="BD25">
        <v>1</v>
      </c>
      <c r="BE25">
        <v>45</v>
      </c>
    </row>
    <row r="26" spans="1:57" ht="14.45" x14ac:dyDescent="0.3">
      <c r="A26" s="64" t="s">
        <v>86</v>
      </c>
      <c r="B26" s="63">
        <v>1</v>
      </c>
      <c r="C26" s="63">
        <v>1</v>
      </c>
      <c r="D26" s="63">
        <v>1</v>
      </c>
      <c r="E26" s="63">
        <v>1</v>
      </c>
      <c r="F26" s="63">
        <v>1</v>
      </c>
      <c r="G26" s="63">
        <v>1</v>
      </c>
      <c r="H26" s="63">
        <v>1</v>
      </c>
      <c r="I26" s="63">
        <v>1</v>
      </c>
      <c r="J26" s="63">
        <v>1</v>
      </c>
      <c r="K26" s="63">
        <v>1</v>
      </c>
      <c r="L26" s="63">
        <v>1</v>
      </c>
      <c r="M26" s="63">
        <v>1</v>
      </c>
      <c r="N26" s="63">
        <v>1</v>
      </c>
      <c r="O26" s="63">
        <v>1</v>
      </c>
      <c r="P26" s="63">
        <v>1</v>
      </c>
      <c r="Q26" s="63">
        <v>1</v>
      </c>
      <c r="R26" s="63">
        <v>1</v>
      </c>
      <c r="S26" s="63">
        <v>1</v>
      </c>
      <c r="T26" s="63">
        <v>1</v>
      </c>
      <c r="U26" s="63">
        <v>1</v>
      </c>
      <c r="V26" s="63">
        <v>1</v>
      </c>
      <c r="W26" s="63">
        <v>1</v>
      </c>
      <c r="X26" s="63">
        <v>1</v>
      </c>
      <c r="Y26" s="63">
        <v>1</v>
      </c>
      <c r="Z26" s="63">
        <v>1</v>
      </c>
      <c r="AA26" s="63">
        <v>1</v>
      </c>
      <c r="AB26" s="63">
        <v>1</v>
      </c>
      <c r="AC26" s="63">
        <v>1</v>
      </c>
      <c r="AD26" s="63">
        <v>1</v>
      </c>
      <c r="AE26" s="63">
        <v>1</v>
      </c>
      <c r="AF26" s="63">
        <v>1</v>
      </c>
      <c r="AG26" s="63">
        <v>1</v>
      </c>
      <c r="AH26" s="63">
        <v>1</v>
      </c>
      <c r="AI26" s="63">
        <v>1</v>
      </c>
      <c r="AJ26" s="63">
        <v>1</v>
      </c>
      <c r="AK26" s="63">
        <v>1</v>
      </c>
      <c r="AL26" s="63">
        <v>1</v>
      </c>
      <c r="AM26" s="63">
        <v>1</v>
      </c>
      <c r="AN26" s="63">
        <v>1</v>
      </c>
      <c r="AO26" s="63">
        <v>1</v>
      </c>
      <c r="AP26" s="63">
        <v>1</v>
      </c>
      <c r="AQ26" s="63">
        <v>1</v>
      </c>
      <c r="AR26" s="63">
        <v>1</v>
      </c>
      <c r="AS26" s="63">
        <v>1</v>
      </c>
      <c r="AT26" s="63">
        <v>1</v>
      </c>
      <c r="AU26" s="63">
        <v>1</v>
      </c>
      <c r="AV26" s="63">
        <v>1</v>
      </c>
      <c r="AW26" s="63"/>
      <c r="AX26" s="63"/>
      <c r="BA26">
        <v>1</v>
      </c>
      <c r="BD26">
        <v>1</v>
      </c>
      <c r="BE26">
        <v>49</v>
      </c>
    </row>
    <row r="27" spans="1:57" ht="14.45" x14ac:dyDescent="0.3">
      <c r="A27" s="64" t="s">
        <v>27</v>
      </c>
      <c r="B27" s="63">
        <v>1</v>
      </c>
      <c r="C27" s="63">
        <v>3</v>
      </c>
      <c r="D27" s="63">
        <v>1</v>
      </c>
      <c r="E27" s="63">
        <v>4</v>
      </c>
      <c r="F27" s="63">
        <v>3</v>
      </c>
      <c r="G27" s="63">
        <v>1</v>
      </c>
      <c r="H27" s="63">
        <v>2</v>
      </c>
      <c r="I27" s="63">
        <v>2</v>
      </c>
      <c r="J27" s="63">
        <v>2</v>
      </c>
      <c r="K27" s="63">
        <v>1</v>
      </c>
      <c r="L27" s="63">
        <v>2</v>
      </c>
      <c r="M27" s="63">
        <v>1</v>
      </c>
      <c r="N27" s="63">
        <v>1</v>
      </c>
      <c r="O27" s="63"/>
      <c r="P27" s="63">
        <v>1</v>
      </c>
      <c r="Q27" s="63">
        <v>1</v>
      </c>
      <c r="R27" s="63">
        <v>3</v>
      </c>
      <c r="S27" s="63">
        <v>1</v>
      </c>
      <c r="T27" s="63">
        <v>1</v>
      </c>
      <c r="U27" s="63">
        <v>1</v>
      </c>
      <c r="V27" s="63">
        <v>1</v>
      </c>
      <c r="W27" s="63">
        <v>4</v>
      </c>
      <c r="X27" s="63"/>
      <c r="Y27" s="63">
        <v>1</v>
      </c>
      <c r="Z27" s="63">
        <v>1</v>
      </c>
      <c r="AA27" s="63">
        <v>2</v>
      </c>
      <c r="AB27" s="63"/>
      <c r="AC27" s="63">
        <v>4</v>
      </c>
      <c r="AD27" s="63">
        <v>1</v>
      </c>
      <c r="AE27" s="63">
        <v>1</v>
      </c>
      <c r="AF27" s="63">
        <v>1</v>
      </c>
      <c r="AG27" s="63">
        <v>1</v>
      </c>
      <c r="AH27" s="63">
        <v>2</v>
      </c>
      <c r="AI27" s="63">
        <v>3</v>
      </c>
      <c r="AJ27" s="63"/>
      <c r="AK27" s="63">
        <v>3</v>
      </c>
      <c r="AL27" s="63"/>
      <c r="AM27" s="63"/>
      <c r="AN27" s="63">
        <v>2</v>
      </c>
      <c r="AO27" s="63">
        <v>1</v>
      </c>
      <c r="AP27" s="63">
        <v>3</v>
      </c>
      <c r="AQ27" s="63">
        <v>1</v>
      </c>
      <c r="AR27" s="63"/>
      <c r="AS27" s="63">
        <v>1</v>
      </c>
      <c r="AT27" s="63">
        <v>1</v>
      </c>
      <c r="AU27" s="63">
        <v>1</v>
      </c>
      <c r="AV27" s="63">
        <v>1</v>
      </c>
      <c r="AW27" s="63"/>
      <c r="AX27" s="63"/>
      <c r="BA27">
        <v>1</v>
      </c>
      <c r="BD27">
        <v>1</v>
      </c>
      <c r="BE27">
        <v>70</v>
      </c>
    </row>
    <row r="28" spans="1:57" ht="14.45" x14ac:dyDescent="0.3">
      <c r="A28" s="64" t="s">
        <v>92</v>
      </c>
      <c r="B28" s="63">
        <v>1</v>
      </c>
      <c r="C28" s="63"/>
      <c r="D28" s="63">
        <v>1</v>
      </c>
      <c r="E28" s="63">
        <v>1</v>
      </c>
      <c r="F28" s="63">
        <v>1</v>
      </c>
      <c r="G28" s="63">
        <v>2</v>
      </c>
      <c r="H28" s="63">
        <v>1</v>
      </c>
      <c r="I28" s="63">
        <v>1</v>
      </c>
      <c r="J28" s="63">
        <v>1</v>
      </c>
      <c r="K28" s="63">
        <v>1</v>
      </c>
      <c r="L28" s="63">
        <v>1</v>
      </c>
      <c r="M28" s="63">
        <v>1</v>
      </c>
      <c r="N28" s="63">
        <v>1</v>
      </c>
      <c r="O28" s="63">
        <v>1</v>
      </c>
      <c r="P28" s="63">
        <v>1</v>
      </c>
      <c r="Q28" s="63">
        <v>1</v>
      </c>
      <c r="R28" s="63">
        <v>1</v>
      </c>
      <c r="S28" s="63">
        <v>1</v>
      </c>
      <c r="T28" s="63">
        <v>1</v>
      </c>
      <c r="U28" s="63">
        <v>1</v>
      </c>
      <c r="V28" s="63">
        <v>1</v>
      </c>
      <c r="W28" s="63">
        <v>1</v>
      </c>
      <c r="X28" s="63">
        <v>1</v>
      </c>
      <c r="Y28" s="63">
        <v>1</v>
      </c>
      <c r="Z28" s="63">
        <v>1</v>
      </c>
      <c r="AA28" s="63">
        <v>1</v>
      </c>
      <c r="AB28" s="63"/>
      <c r="AC28" s="63">
        <v>1</v>
      </c>
      <c r="AD28" s="63">
        <v>1</v>
      </c>
      <c r="AE28" s="63">
        <v>1</v>
      </c>
      <c r="AF28" s="63">
        <v>1</v>
      </c>
      <c r="AG28" s="63">
        <v>1</v>
      </c>
      <c r="AH28" s="63">
        <v>1</v>
      </c>
      <c r="AI28" s="63">
        <v>1</v>
      </c>
      <c r="AJ28" s="63">
        <v>1</v>
      </c>
      <c r="AK28" s="63">
        <v>1</v>
      </c>
      <c r="AL28" s="63">
        <v>1</v>
      </c>
      <c r="AM28" s="63">
        <v>1</v>
      </c>
      <c r="AN28" s="63">
        <v>1</v>
      </c>
      <c r="AO28" s="63">
        <v>1</v>
      </c>
      <c r="AP28" s="63">
        <v>1</v>
      </c>
      <c r="AQ28" s="63">
        <v>1</v>
      </c>
      <c r="AR28" s="63">
        <v>2</v>
      </c>
      <c r="AS28" s="63">
        <v>1</v>
      </c>
      <c r="AT28" s="63">
        <v>1</v>
      </c>
      <c r="AU28" s="63">
        <v>1</v>
      </c>
      <c r="AV28" s="63">
        <v>1</v>
      </c>
      <c r="AW28" s="63">
        <v>1</v>
      </c>
      <c r="AX28" s="63"/>
      <c r="AY28">
        <v>1</v>
      </c>
      <c r="BA28">
        <v>2</v>
      </c>
      <c r="BB28">
        <v>1</v>
      </c>
      <c r="BD28">
        <v>1</v>
      </c>
      <c r="BE28">
        <v>53</v>
      </c>
    </row>
    <row r="29" spans="1:57" s="82" customFormat="1" ht="14.45" x14ac:dyDescent="0.3">
      <c r="A29" s="87" t="s">
        <v>2607</v>
      </c>
      <c r="B29" s="81">
        <v>35</v>
      </c>
      <c r="C29" s="81">
        <v>24</v>
      </c>
      <c r="D29" s="81">
        <v>33</v>
      </c>
      <c r="E29" s="81">
        <v>25</v>
      </c>
      <c r="F29" s="81">
        <v>28</v>
      </c>
      <c r="G29" s="81">
        <v>24</v>
      </c>
      <c r="H29" s="81">
        <v>32</v>
      </c>
      <c r="I29" s="81">
        <v>39</v>
      </c>
      <c r="J29" s="81">
        <v>25</v>
      </c>
      <c r="K29" s="81">
        <v>29</v>
      </c>
      <c r="L29" s="81">
        <v>26</v>
      </c>
      <c r="M29" s="81">
        <v>30</v>
      </c>
      <c r="N29" s="81">
        <v>19</v>
      </c>
      <c r="O29" s="81">
        <v>18</v>
      </c>
      <c r="P29" s="81">
        <v>23</v>
      </c>
      <c r="Q29" s="81">
        <v>20</v>
      </c>
      <c r="R29" s="81">
        <v>36</v>
      </c>
      <c r="S29" s="81">
        <v>23</v>
      </c>
      <c r="T29" s="81">
        <v>31</v>
      </c>
      <c r="U29" s="81">
        <v>18</v>
      </c>
      <c r="V29" s="81">
        <v>19</v>
      </c>
      <c r="W29" s="81">
        <v>31</v>
      </c>
      <c r="X29" s="81">
        <v>11</v>
      </c>
      <c r="Y29" s="81">
        <v>31</v>
      </c>
      <c r="Z29" s="81">
        <v>35</v>
      </c>
      <c r="AA29" s="81">
        <v>28</v>
      </c>
      <c r="AB29" s="81">
        <v>16</v>
      </c>
      <c r="AC29" s="81">
        <v>41</v>
      </c>
      <c r="AD29" s="81">
        <v>34</v>
      </c>
      <c r="AE29" s="81">
        <v>30</v>
      </c>
      <c r="AF29" s="81">
        <v>25</v>
      </c>
      <c r="AG29" s="81">
        <v>18</v>
      </c>
      <c r="AH29" s="81">
        <v>24</v>
      </c>
      <c r="AI29" s="81">
        <v>29</v>
      </c>
      <c r="AJ29" s="81">
        <v>25</v>
      </c>
      <c r="AK29" s="81">
        <v>28</v>
      </c>
      <c r="AL29" s="81">
        <v>22</v>
      </c>
      <c r="AM29" s="81">
        <v>16</v>
      </c>
      <c r="AN29" s="81">
        <v>30</v>
      </c>
      <c r="AO29" s="81">
        <v>21</v>
      </c>
      <c r="AP29" s="81">
        <v>29</v>
      </c>
      <c r="AQ29" s="81">
        <v>35</v>
      </c>
      <c r="AR29" s="81">
        <v>38</v>
      </c>
      <c r="AS29" s="81">
        <v>29</v>
      </c>
      <c r="AT29" s="81">
        <v>25</v>
      </c>
      <c r="AU29" s="81">
        <v>36</v>
      </c>
      <c r="AV29" s="81">
        <v>24</v>
      </c>
      <c r="AW29" s="81">
        <v>17</v>
      </c>
      <c r="AX29" s="81">
        <v>1</v>
      </c>
      <c r="AY29" s="82">
        <v>1</v>
      </c>
      <c r="AZ29" s="82">
        <v>6</v>
      </c>
      <c r="BA29" s="82">
        <v>27</v>
      </c>
      <c r="BB29" s="82">
        <v>12</v>
      </c>
      <c r="BC29" s="82">
        <v>2</v>
      </c>
      <c r="BD29" s="82">
        <v>24</v>
      </c>
      <c r="BE29" s="82">
        <v>1358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0"/>
  <sheetViews>
    <sheetView workbookViewId="0">
      <selection activeCell="C119" sqref="C1:C119"/>
    </sheetView>
  </sheetViews>
  <sheetFormatPr defaultColWidth="8.85546875" defaultRowHeight="12" x14ac:dyDescent="0.2"/>
  <cols>
    <col min="1" max="1" width="3" style="25" bestFit="1" customWidth="1"/>
    <col min="2" max="2" width="8.85546875" style="11"/>
    <col min="3" max="3" width="34.85546875" style="12" bestFit="1" customWidth="1"/>
    <col min="4" max="4" width="8.85546875" style="11"/>
    <col min="5" max="5" width="35.5703125" style="11" bestFit="1" customWidth="1"/>
    <col min="6" max="6" width="8.85546875" style="11"/>
    <col min="7" max="7" width="10.7109375" style="11" bestFit="1" customWidth="1"/>
    <col min="8" max="16384" width="8.85546875" style="11"/>
  </cols>
  <sheetData>
    <row r="1" spans="1:10" s="23" customFormat="1" ht="48" x14ac:dyDescent="0.3">
      <c r="A1" s="22" t="s">
        <v>19</v>
      </c>
      <c r="B1" s="23" t="s">
        <v>95</v>
      </c>
      <c r="C1" s="23" t="s">
        <v>96</v>
      </c>
      <c r="D1" s="23" t="s">
        <v>97</v>
      </c>
      <c r="E1" s="23" t="s">
        <v>98</v>
      </c>
      <c r="F1" s="23" t="s">
        <v>99</v>
      </c>
      <c r="G1" s="23" t="s">
        <v>100</v>
      </c>
      <c r="H1" s="23" t="s">
        <v>101</v>
      </c>
      <c r="I1" s="23" t="s">
        <v>102</v>
      </c>
      <c r="J1" s="23" t="s">
        <v>103</v>
      </c>
    </row>
    <row r="2" spans="1:10" s="13" customFormat="1" x14ac:dyDescent="0.25">
      <c r="A2" s="24">
        <v>1</v>
      </c>
      <c r="B2" s="14" t="s">
        <v>11</v>
      </c>
      <c r="C2" s="15" t="s">
        <v>2405</v>
      </c>
      <c r="D2" s="16" t="s">
        <v>56</v>
      </c>
      <c r="E2" s="17" t="s">
        <v>1462</v>
      </c>
      <c r="F2" s="17" t="s">
        <v>1317</v>
      </c>
      <c r="G2" s="17" t="s">
        <v>106</v>
      </c>
      <c r="H2" s="17" t="s">
        <v>1372</v>
      </c>
      <c r="I2" s="17" t="s">
        <v>1372</v>
      </c>
      <c r="J2" s="17" t="s">
        <v>1463</v>
      </c>
    </row>
    <row r="3" spans="1:10" s="13" customFormat="1" ht="15" x14ac:dyDescent="0.2">
      <c r="A3" s="24">
        <v>2</v>
      </c>
      <c r="B3" s="14" t="s">
        <v>11</v>
      </c>
      <c r="C3" s="15" t="s">
        <v>2431</v>
      </c>
      <c r="D3" s="16" t="s">
        <v>56</v>
      </c>
      <c r="E3" s="17" t="s">
        <v>1464</v>
      </c>
      <c r="F3" s="17" t="s">
        <v>1465</v>
      </c>
      <c r="G3" s="17" t="s">
        <v>106</v>
      </c>
      <c r="H3" s="17" t="s">
        <v>1372</v>
      </c>
      <c r="I3" s="17" t="s">
        <v>1372</v>
      </c>
      <c r="J3" s="17" t="s">
        <v>1372</v>
      </c>
    </row>
    <row r="4" spans="1:10" s="13" customFormat="1" ht="15" x14ac:dyDescent="0.2">
      <c r="A4" s="24">
        <v>3</v>
      </c>
      <c r="B4" s="14" t="s">
        <v>11</v>
      </c>
      <c r="C4" s="15" t="s">
        <v>2434</v>
      </c>
      <c r="D4" s="16" t="s">
        <v>56</v>
      </c>
      <c r="E4" s="17" t="s">
        <v>1466</v>
      </c>
      <c r="F4" s="17" t="s">
        <v>632</v>
      </c>
      <c r="G4" s="17" t="s">
        <v>106</v>
      </c>
      <c r="H4" s="17" t="s">
        <v>1372</v>
      </c>
      <c r="I4" s="17" t="s">
        <v>1372</v>
      </c>
      <c r="J4" s="17" t="s">
        <v>1372</v>
      </c>
    </row>
    <row r="5" spans="1:10" s="13" customFormat="1" ht="15" x14ac:dyDescent="0.2">
      <c r="A5" s="24">
        <v>3</v>
      </c>
      <c r="B5" s="14" t="s">
        <v>11</v>
      </c>
      <c r="C5" s="15" t="s">
        <v>2433</v>
      </c>
      <c r="D5" s="16" t="s">
        <v>56</v>
      </c>
      <c r="E5" s="17" t="s">
        <v>1467</v>
      </c>
      <c r="F5" s="17" t="s">
        <v>632</v>
      </c>
      <c r="G5" s="17" t="s">
        <v>106</v>
      </c>
      <c r="H5" s="17" t="s">
        <v>1372</v>
      </c>
      <c r="I5" s="17" t="s">
        <v>1372</v>
      </c>
      <c r="J5" s="17" t="s">
        <v>1372</v>
      </c>
    </row>
    <row r="6" spans="1:10" s="13" customFormat="1" ht="15" x14ac:dyDescent="0.2">
      <c r="A6" s="24">
        <v>3</v>
      </c>
      <c r="B6" s="14" t="s">
        <v>11</v>
      </c>
      <c r="C6" s="15" t="s">
        <v>2434</v>
      </c>
      <c r="D6" s="16" t="s">
        <v>56</v>
      </c>
      <c r="E6" s="17" t="s">
        <v>1468</v>
      </c>
      <c r="F6" s="17"/>
      <c r="G6" s="17" t="s">
        <v>106</v>
      </c>
      <c r="H6" s="17"/>
      <c r="I6" s="17"/>
      <c r="J6" s="17"/>
    </row>
    <row r="7" spans="1:10" s="13" customFormat="1" ht="15" x14ac:dyDescent="0.2">
      <c r="A7" s="24">
        <v>3</v>
      </c>
      <c r="B7" s="14" t="s">
        <v>11</v>
      </c>
      <c r="C7" s="15" t="s">
        <v>2433</v>
      </c>
      <c r="D7" s="16" t="s">
        <v>56</v>
      </c>
      <c r="E7" s="17" t="s">
        <v>1469</v>
      </c>
      <c r="F7" s="17" t="s">
        <v>1465</v>
      </c>
      <c r="G7" s="17" t="s">
        <v>106</v>
      </c>
      <c r="H7" s="17" t="s">
        <v>1372</v>
      </c>
      <c r="I7" s="17" t="s">
        <v>1372</v>
      </c>
      <c r="J7" s="17" t="s">
        <v>1372</v>
      </c>
    </row>
    <row r="8" spans="1:10" s="13" customFormat="1" ht="15" x14ac:dyDescent="0.2">
      <c r="A8" s="24">
        <v>4</v>
      </c>
      <c r="B8" s="14" t="s">
        <v>11</v>
      </c>
      <c r="C8" s="15" t="s">
        <v>2438</v>
      </c>
      <c r="D8" s="16" t="s">
        <v>56</v>
      </c>
      <c r="E8" s="17" t="s">
        <v>1470</v>
      </c>
      <c r="F8" s="17" t="s">
        <v>1471</v>
      </c>
      <c r="G8" s="17" t="s">
        <v>106</v>
      </c>
      <c r="H8" s="17" t="s">
        <v>1372</v>
      </c>
      <c r="I8" s="17" t="s">
        <v>1372</v>
      </c>
      <c r="J8" s="17" t="s">
        <v>1372</v>
      </c>
    </row>
    <row r="9" spans="1:10" s="13" customFormat="1" x14ac:dyDescent="0.2">
      <c r="A9" s="24">
        <v>5</v>
      </c>
      <c r="B9" s="14" t="s">
        <v>11</v>
      </c>
      <c r="C9" s="15" t="s">
        <v>2395</v>
      </c>
      <c r="D9" s="16" t="s">
        <v>56</v>
      </c>
      <c r="E9" s="17" t="s">
        <v>1472</v>
      </c>
      <c r="F9" s="17" t="s">
        <v>1465</v>
      </c>
      <c r="G9" s="17" t="s">
        <v>106</v>
      </c>
      <c r="H9" s="17" t="s">
        <v>1372</v>
      </c>
      <c r="I9" s="17" t="s">
        <v>1372</v>
      </c>
      <c r="J9" s="17" t="s">
        <v>1372</v>
      </c>
    </row>
    <row r="10" spans="1:10" s="13" customFormat="1" x14ac:dyDescent="0.2">
      <c r="A10" s="24">
        <v>5</v>
      </c>
      <c r="B10" s="14" t="s">
        <v>11</v>
      </c>
      <c r="C10" s="15" t="s">
        <v>2395</v>
      </c>
      <c r="D10" s="16" t="s">
        <v>56</v>
      </c>
      <c r="E10" s="17" t="s">
        <v>1473</v>
      </c>
      <c r="F10" s="17" t="s">
        <v>1465</v>
      </c>
      <c r="G10" s="17" t="s">
        <v>106</v>
      </c>
      <c r="H10" s="17" t="s">
        <v>1372</v>
      </c>
      <c r="I10" s="17" t="s">
        <v>1372</v>
      </c>
      <c r="J10" s="17" t="s">
        <v>1372</v>
      </c>
    </row>
    <row r="11" spans="1:10" x14ac:dyDescent="0.2">
      <c r="A11" s="24">
        <v>6</v>
      </c>
      <c r="B11" s="14" t="s">
        <v>11</v>
      </c>
      <c r="C11" s="15" t="s">
        <v>2419</v>
      </c>
      <c r="D11" s="16" t="s">
        <v>56</v>
      </c>
      <c r="E11" s="17" t="s">
        <v>1474</v>
      </c>
      <c r="F11" s="17" t="s">
        <v>1465</v>
      </c>
      <c r="G11" s="17" t="s">
        <v>106</v>
      </c>
      <c r="H11" s="17" t="s">
        <v>1372</v>
      </c>
      <c r="I11" s="17" t="s">
        <v>1372</v>
      </c>
      <c r="J11" s="17" t="s">
        <v>1372</v>
      </c>
    </row>
    <row r="12" spans="1:10" x14ac:dyDescent="0.2">
      <c r="A12" s="24">
        <v>6</v>
      </c>
      <c r="B12" s="14" t="s">
        <v>11</v>
      </c>
      <c r="C12" s="15" t="s">
        <v>2419</v>
      </c>
      <c r="D12" s="16" t="s">
        <v>56</v>
      </c>
      <c r="E12" s="17" t="s">
        <v>1475</v>
      </c>
      <c r="F12" s="17"/>
      <c r="G12" s="17" t="s">
        <v>106</v>
      </c>
      <c r="H12" s="17"/>
      <c r="I12" s="17"/>
      <c r="J12" s="17"/>
    </row>
    <row r="13" spans="1:10" s="13" customFormat="1" ht="15" x14ac:dyDescent="0.2">
      <c r="A13" s="24">
        <v>7</v>
      </c>
      <c r="B13" s="14" t="s">
        <v>11</v>
      </c>
      <c r="C13" s="15" t="s">
        <v>2440</v>
      </c>
      <c r="D13" s="16" t="s">
        <v>56</v>
      </c>
      <c r="E13" s="17" t="s">
        <v>1476</v>
      </c>
      <c r="F13" s="17"/>
      <c r="G13" s="17" t="s">
        <v>106</v>
      </c>
      <c r="H13" s="17"/>
      <c r="I13" s="17"/>
      <c r="J13" s="17"/>
    </row>
    <row r="14" spans="1:10" s="13" customFormat="1" ht="15" x14ac:dyDescent="0.2">
      <c r="A14" s="24">
        <v>7</v>
      </c>
      <c r="B14" s="14" t="s">
        <v>11</v>
      </c>
      <c r="C14" s="15" t="s">
        <v>2440</v>
      </c>
      <c r="D14" s="16" t="s">
        <v>56</v>
      </c>
      <c r="E14" s="17" t="s">
        <v>1477</v>
      </c>
      <c r="F14" s="17" t="s">
        <v>1465</v>
      </c>
      <c r="G14" s="17" t="s">
        <v>106</v>
      </c>
      <c r="H14" s="17" t="s">
        <v>1372</v>
      </c>
      <c r="I14" s="17" t="s">
        <v>1372</v>
      </c>
      <c r="J14" s="17" t="s">
        <v>1372</v>
      </c>
    </row>
    <row r="15" spans="1:10" s="13" customFormat="1" ht="15" x14ac:dyDescent="0.2">
      <c r="A15" s="24">
        <v>7</v>
      </c>
      <c r="B15" s="14" t="s">
        <v>11</v>
      </c>
      <c r="C15" s="15" t="s">
        <v>2440</v>
      </c>
      <c r="D15" s="16" t="s">
        <v>56</v>
      </c>
      <c r="E15" s="17" t="s">
        <v>1478</v>
      </c>
      <c r="F15" s="17"/>
      <c r="G15" s="17" t="s">
        <v>106</v>
      </c>
      <c r="H15" s="17"/>
      <c r="I15" s="17"/>
      <c r="J15" s="17"/>
    </row>
    <row r="16" spans="1:10" s="13" customFormat="1" ht="15" x14ac:dyDescent="0.2">
      <c r="A16" s="24">
        <v>8</v>
      </c>
      <c r="B16" s="14" t="s">
        <v>11</v>
      </c>
      <c r="C16" s="15" t="s">
        <v>2442</v>
      </c>
      <c r="D16" s="16" t="s">
        <v>56</v>
      </c>
      <c r="E16" s="17" t="s">
        <v>1479</v>
      </c>
      <c r="F16" s="17"/>
      <c r="G16" s="17" t="s">
        <v>106</v>
      </c>
      <c r="H16" s="17"/>
      <c r="I16" s="17"/>
      <c r="J16" s="17"/>
    </row>
    <row r="17" spans="1:10" s="13" customFormat="1" ht="15" x14ac:dyDescent="0.2">
      <c r="A17" s="24">
        <v>8</v>
      </c>
      <c r="B17" s="14" t="s">
        <v>11</v>
      </c>
      <c r="C17" s="15" t="s">
        <v>2442</v>
      </c>
      <c r="D17" s="16" t="s">
        <v>56</v>
      </c>
      <c r="E17" s="17" t="s">
        <v>662</v>
      </c>
      <c r="F17" s="17" t="s">
        <v>1480</v>
      </c>
      <c r="G17" s="17" t="s">
        <v>106</v>
      </c>
      <c r="H17" s="17"/>
      <c r="I17" s="17" t="s">
        <v>1372</v>
      </c>
      <c r="J17" s="17" t="s">
        <v>1372</v>
      </c>
    </row>
    <row r="18" spans="1:10" s="13" customFormat="1" x14ac:dyDescent="0.2">
      <c r="A18" s="24">
        <v>9</v>
      </c>
      <c r="B18" s="14" t="s">
        <v>11</v>
      </c>
      <c r="C18" s="15" t="s">
        <v>2424</v>
      </c>
      <c r="D18" s="16" t="s">
        <v>56</v>
      </c>
      <c r="E18" s="17" t="s">
        <v>1481</v>
      </c>
      <c r="F18" s="17"/>
      <c r="G18" s="17" t="s">
        <v>106</v>
      </c>
      <c r="H18" s="17" t="s">
        <v>1372</v>
      </c>
      <c r="I18" s="17" t="s">
        <v>1372</v>
      </c>
      <c r="J18" s="17" t="s">
        <v>1372</v>
      </c>
    </row>
    <row r="19" spans="1:10" s="13" customFormat="1" x14ac:dyDescent="0.2">
      <c r="A19" s="24">
        <v>9</v>
      </c>
      <c r="B19" s="14" t="s">
        <v>11</v>
      </c>
      <c r="C19" s="15" t="s">
        <v>2424</v>
      </c>
      <c r="D19" s="16" t="s">
        <v>56</v>
      </c>
      <c r="E19" s="17" t="s">
        <v>1482</v>
      </c>
      <c r="F19" s="17" t="s">
        <v>1465</v>
      </c>
      <c r="G19" s="17" t="s">
        <v>106</v>
      </c>
      <c r="H19" s="17" t="s">
        <v>1372</v>
      </c>
      <c r="I19" s="17" t="s">
        <v>1372</v>
      </c>
      <c r="J19" s="17" t="s">
        <v>1372</v>
      </c>
    </row>
    <row r="20" spans="1:10" s="13" customFormat="1" x14ac:dyDescent="0.2">
      <c r="A20" s="24">
        <v>9</v>
      </c>
      <c r="B20" s="14" t="s">
        <v>11</v>
      </c>
      <c r="C20" s="15" t="s">
        <v>2424</v>
      </c>
      <c r="D20" s="16" t="s">
        <v>56</v>
      </c>
      <c r="E20" s="17" t="s">
        <v>1483</v>
      </c>
      <c r="F20" s="17" t="s">
        <v>1465</v>
      </c>
      <c r="G20" s="17" t="s">
        <v>106</v>
      </c>
      <c r="H20" s="17" t="s">
        <v>1372</v>
      </c>
      <c r="I20" s="17" t="s">
        <v>1372</v>
      </c>
      <c r="J20" s="17" t="s">
        <v>1372</v>
      </c>
    </row>
    <row r="21" spans="1:10" x14ac:dyDescent="0.2">
      <c r="A21" s="24">
        <v>9</v>
      </c>
      <c r="B21" s="14" t="s">
        <v>11</v>
      </c>
      <c r="C21" s="15" t="s">
        <v>2424</v>
      </c>
      <c r="D21" s="16" t="s">
        <v>56</v>
      </c>
      <c r="E21" s="17" t="s">
        <v>1484</v>
      </c>
      <c r="F21" s="17"/>
      <c r="G21" s="17" t="s">
        <v>106</v>
      </c>
      <c r="H21" s="17" t="s">
        <v>1372</v>
      </c>
      <c r="I21" s="17" t="s">
        <v>1372</v>
      </c>
      <c r="J21" s="17" t="s">
        <v>1372</v>
      </c>
    </row>
    <row r="22" spans="1:10" s="13" customFormat="1" ht="14.45" x14ac:dyDescent="0.25">
      <c r="A22" s="24">
        <v>10</v>
      </c>
      <c r="B22" s="14" t="s">
        <v>11</v>
      </c>
      <c r="C22" s="15" t="s">
        <v>2446</v>
      </c>
      <c r="D22" s="16" t="s">
        <v>56</v>
      </c>
      <c r="E22" s="17" t="s">
        <v>1485</v>
      </c>
      <c r="F22" s="17" t="s">
        <v>1486</v>
      </c>
      <c r="G22" s="17" t="s">
        <v>106</v>
      </c>
      <c r="H22" s="17" t="s">
        <v>1487</v>
      </c>
      <c r="I22" s="17" t="s">
        <v>1372</v>
      </c>
      <c r="J22" s="17" t="s">
        <v>1372</v>
      </c>
    </row>
    <row r="23" spans="1:10" s="13" customFormat="1" ht="14.45" x14ac:dyDescent="0.25">
      <c r="A23" s="24">
        <v>10</v>
      </c>
      <c r="B23" s="14" t="s">
        <v>11</v>
      </c>
      <c r="C23" s="15" t="s">
        <v>2445</v>
      </c>
      <c r="D23" s="16" t="s">
        <v>56</v>
      </c>
      <c r="E23" s="17" t="s">
        <v>1488</v>
      </c>
      <c r="F23" s="17"/>
      <c r="G23" s="17" t="s">
        <v>106</v>
      </c>
      <c r="H23" s="17"/>
      <c r="I23" s="17"/>
      <c r="J23" s="17"/>
    </row>
    <row r="24" spans="1:10" s="13" customFormat="1" ht="14.45" x14ac:dyDescent="0.25">
      <c r="A24" s="24">
        <v>10</v>
      </c>
      <c r="B24" s="14" t="s">
        <v>11</v>
      </c>
      <c r="C24" s="15" t="s">
        <v>2446</v>
      </c>
      <c r="D24" s="16" t="s">
        <v>56</v>
      </c>
      <c r="E24" s="17" t="s">
        <v>667</v>
      </c>
      <c r="F24" s="17"/>
      <c r="G24" s="17" t="s">
        <v>106</v>
      </c>
      <c r="H24" s="17"/>
      <c r="I24" s="17"/>
      <c r="J24" s="17"/>
    </row>
    <row r="25" spans="1:10" x14ac:dyDescent="0.25">
      <c r="A25" s="24">
        <v>11</v>
      </c>
      <c r="B25" s="14" t="s">
        <v>11</v>
      </c>
      <c r="C25" s="15" t="s">
        <v>2406</v>
      </c>
      <c r="D25" s="16" t="s">
        <v>56</v>
      </c>
      <c r="E25" s="17" t="s">
        <v>1489</v>
      </c>
      <c r="F25" s="17"/>
      <c r="G25" s="17" t="s">
        <v>106</v>
      </c>
      <c r="H25" s="17"/>
      <c r="I25" s="17"/>
      <c r="J25" s="17"/>
    </row>
    <row r="26" spans="1:10" x14ac:dyDescent="0.25">
      <c r="A26" s="24">
        <v>11</v>
      </c>
      <c r="B26" s="14" t="s">
        <v>11</v>
      </c>
      <c r="C26" s="15" t="s">
        <v>2447</v>
      </c>
      <c r="D26" s="16" t="s">
        <v>56</v>
      </c>
      <c r="E26" s="17" t="s">
        <v>1490</v>
      </c>
      <c r="F26" s="17"/>
      <c r="G26" s="17" t="s">
        <v>106</v>
      </c>
      <c r="H26" s="17"/>
      <c r="I26" s="17"/>
      <c r="J26" s="17"/>
    </row>
    <row r="27" spans="1:10" x14ac:dyDescent="0.2">
      <c r="A27" s="24">
        <v>11</v>
      </c>
      <c r="B27" s="14" t="s">
        <v>11</v>
      </c>
      <c r="C27" s="15" t="s">
        <v>2406</v>
      </c>
      <c r="D27" s="16" t="s">
        <v>56</v>
      </c>
      <c r="E27" s="17" t="s">
        <v>1491</v>
      </c>
      <c r="F27" s="17" t="s">
        <v>1492</v>
      </c>
      <c r="G27" s="17" t="s">
        <v>106</v>
      </c>
      <c r="H27" s="17"/>
      <c r="I27" s="17"/>
      <c r="J27" s="17"/>
    </row>
    <row r="28" spans="1:10" ht="15" x14ac:dyDescent="0.2">
      <c r="A28" s="24">
        <v>12</v>
      </c>
      <c r="B28" s="14" t="s">
        <v>11</v>
      </c>
      <c r="C28" s="15" t="s">
        <v>2448</v>
      </c>
      <c r="D28" s="16" t="s">
        <v>56</v>
      </c>
      <c r="E28" s="17" t="s">
        <v>1493</v>
      </c>
      <c r="F28" s="17" t="s">
        <v>1465</v>
      </c>
      <c r="G28" s="17" t="s">
        <v>106</v>
      </c>
      <c r="H28" s="17" t="s">
        <v>1372</v>
      </c>
      <c r="I28" s="17" t="s">
        <v>1372</v>
      </c>
      <c r="J28" s="17" t="s">
        <v>1372</v>
      </c>
    </row>
    <row r="29" spans="1:10" s="13" customFormat="1" ht="15" x14ac:dyDescent="0.2">
      <c r="A29" s="24">
        <v>13</v>
      </c>
      <c r="B29" s="14" t="s">
        <v>11</v>
      </c>
      <c r="C29" s="15" t="s">
        <v>2451</v>
      </c>
      <c r="D29" s="16" t="s">
        <v>56</v>
      </c>
      <c r="E29" s="17" t="s">
        <v>1494</v>
      </c>
      <c r="F29" s="17" t="s">
        <v>1465</v>
      </c>
      <c r="G29" s="17" t="s">
        <v>106</v>
      </c>
      <c r="H29" s="17" t="s">
        <v>1372</v>
      </c>
      <c r="I29" s="17" t="s">
        <v>1372</v>
      </c>
      <c r="J29" s="17" t="s">
        <v>1372</v>
      </c>
    </row>
    <row r="30" spans="1:10" s="13" customFormat="1" ht="15" x14ac:dyDescent="0.2">
      <c r="A30" s="24">
        <v>14</v>
      </c>
      <c r="B30" s="14" t="s">
        <v>11</v>
      </c>
      <c r="C30" s="15" t="s">
        <v>2453</v>
      </c>
      <c r="D30" s="16" t="s">
        <v>56</v>
      </c>
      <c r="E30" s="17" t="s">
        <v>1495</v>
      </c>
      <c r="F30" s="17" t="s">
        <v>1465</v>
      </c>
      <c r="G30" s="17" t="s">
        <v>106</v>
      </c>
      <c r="H30" s="17" t="s">
        <v>1372</v>
      </c>
      <c r="I30" s="17" t="s">
        <v>1372</v>
      </c>
      <c r="J30" s="17" t="s">
        <v>1372</v>
      </c>
    </row>
    <row r="31" spans="1:10" s="13" customFormat="1" ht="15" x14ac:dyDescent="0.2">
      <c r="A31" s="24">
        <v>15</v>
      </c>
      <c r="B31" s="14" t="s">
        <v>11</v>
      </c>
      <c r="C31" s="15" t="s">
        <v>2456</v>
      </c>
      <c r="D31" s="16" t="s">
        <v>56</v>
      </c>
      <c r="E31" s="17" t="s">
        <v>1496</v>
      </c>
      <c r="F31" s="17" t="s">
        <v>1465</v>
      </c>
      <c r="G31" s="17" t="s">
        <v>106</v>
      </c>
      <c r="H31" s="17" t="s">
        <v>1372</v>
      </c>
      <c r="I31" s="17" t="s">
        <v>1372</v>
      </c>
      <c r="J31" s="17" t="s">
        <v>1372</v>
      </c>
    </row>
    <row r="32" spans="1:10" s="13" customFormat="1" ht="15" x14ac:dyDescent="0.2">
      <c r="A32" s="24">
        <v>15</v>
      </c>
      <c r="B32" s="14" t="s">
        <v>11</v>
      </c>
      <c r="C32" s="15" t="s">
        <v>2456</v>
      </c>
      <c r="D32" s="16" t="s">
        <v>56</v>
      </c>
      <c r="E32" s="17" t="s">
        <v>1497</v>
      </c>
      <c r="F32" s="17"/>
      <c r="G32" s="17" t="s">
        <v>106</v>
      </c>
      <c r="H32" s="17"/>
      <c r="I32" s="17"/>
      <c r="J32" s="17"/>
    </row>
    <row r="33" spans="1:10" s="13" customFormat="1" ht="15" x14ac:dyDescent="0.2">
      <c r="A33" s="24">
        <v>16</v>
      </c>
      <c r="B33" s="14" t="s">
        <v>11</v>
      </c>
      <c r="C33" s="14" t="s">
        <v>2461</v>
      </c>
      <c r="D33" s="16" t="s">
        <v>56</v>
      </c>
      <c r="E33" s="11" t="s">
        <v>109</v>
      </c>
      <c r="F33" s="17"/>
      <c r="G33" s="17" t="s">
        <v>106</v>
      </c>
      <c r="H33" s="17" t="s">
        <v>1372</v>
      </c>
      <c r="I33" s="17" t="s">
        <v>1372</v>
      </c>
      <c r="J33" s="17" t="s">
        <v>1372</v>
      </c>
    </row>
    <row r="34" spans="1:10" s="13" customFormat="1" ht="15" x14ac:dyDescent="0.2">
      <c r="A34" s="24">
        <v>17</v>
      </c>
      <c r="B34" s="14" t="s">
        <v>11</v>
      </c>
      <c r="C34" s="15" t="s">
        <v>2465</v>
      </c>
      <c r="D34" s="16" t="s">
        <v>56</v>
      </c>
      <c r="E34" s="17" t="s">
        <v>1498</v>
      </c>
      <c r="F34" s="17"/>
      <c r="G34" s="17" t="s">
        <v>106</v>
      </c>
      <c r="H34" s="17"/>
      <c r="I34" s="17"/>
      <c r="J34" s="17"/>
    </row>
    <row r="35" spans="1:10" s="13" customFormat="1" ht="15" x14ac:dyDescent="0.2">
      <c r="A35" s="24">
        <v>17</v>
      </c>
      <c r="B35" s="14" t="s">
        <v>11</v>
      </c>
      <c r="C35" s="15" t="s">
        <v>2464</v>
      </c>
      <c r="D35" s="16" t="s">
        <v>56</v>
      </c>
      <c r="E35" s="17" t="s">
        <v>1499</v>
      </c>
      <c r="F35" s="17"/>
      <c r="G35" s="17" t="s">
        <v>106</v>
      </c>
      <c r="H35" s="17"/>
      <c r="I35" s="17"/>
      <c r="J35" s="17"/>
    </row>
    <row r="36" spans="1:10" s="13" customFormat="1" ht="15" x14ac:dyDescent="0.2">
      <c r="A36" s="24">
        <v>17</v>
      </c>
      <c r="B36" s="14" t="s">
        <v>11</v>
      </c>
      <c r="C36" s="15" t="s">
        <v>2465</v>
      </c>
      <c r="D36" s="16" t="s">
        <v>56</v>
      </c>
      <c r="E36" s="17" t="s">
        <v>1500</v>
      </c>
      <c r="F36" s="17"/>
      <c r="G36" s="17" t="s">
        <v>106</v>
      </c>
      <c r="H36" s="17"/>
      <c r="I36" s="17"/>
      <c r="J36" s="17"/>
    </row>
    <row r="37" spans="1:10" s="13" customFormat="1" ht="15" x14ac:dyDescent="0.2">
      <c r="A37" s="24">
        <v>17</v>
      </c>
      <c r="B37" s="14" t="s">
        <v>11</v>
      </c>
      <c r="C37" s="15" t="s">
        <v>2464</v>
      </c>
      <c r="D37" s="16" t="s">
        <v>56</v>
      </c>
      <c r="E37" s="17" t="s">
        <v>1501</v>
      </c>
      <c r="F37" s="17" t="s">
        <v>1465</v>
      </c>
      <c r="G37" s="17" t="s">
        <v>106</v>
      </c>
      <c r="H37" s="17" t="s">
        <v>1372</v>
      </c>
      <c r="I37" s="17" t="s">
        <v>1372</v>
      </c>
      <c r="J37" s="17" t="s">
        <v>1372</v>
      </c>
    </row>
    <row r="38" spans="1:10" s="13" customFormat="1" x14ac:dyDescent="0.2">
      <c r="A38" s="24">
        <v>18</v>
      </c>
      <c r="B38" s="14" t="s">
        <v>11</v>
      </c>
      <c r="C38" s="15" t="s">
        <v>2429</v>
      </c>
      <c r="D38" s="16" t="s">
        <v>56</v>
      </c>
      <c r="E38" s="17" t="s">
        <v>1502</v>
      </c>
      <c r="F38" s="17" t="s">
        <v>1465</v>
      </c>
      <c r="G38" s="17" t="s">
        <v>106</v>
      </c>
      <c r="H38" s="17" t="s">
        <v>1372</v>
      </c>
      <c r="I38" s="17" t="s">
        <v>1372</v>
      </c>
      <c r="J38" s="17" t="s">
        <v>1372</v>
      </c>
    </row>
    <row r="39" spans="1:10" ht="15" x14ac:dyDescent="0.2">
      <c r="A39" s="24">
        <v>19</v>
      </c>
      <c r="B39" s="14" t="s">
        <v>11</v>
      </c>
      <c r="C39" s="15" t="s">
        <v>2466</v>
      </c>
      <c r="D39" s="16" t="s">
        <v>56</v>
      </c>
      <c r="E39" s="17" t="s">
        <v>1503</v>
      </c>
      <c r="F39" s="17" t="s">
        <v>1465</v>
      </c>
      <c r="G39" s="17" t="s">
        <v>106</v>
      </c>
      <c r="H39" s="17" t="s">
        <v>1372</v>
      </c>
      <c r="I39" s="17" t="s">
        <v>1372</v>
      </c>
      <c r="J39" s="17" t="s">
        <v>1372</v>
      </c>
    </row>
    <row r="40" spans="1:10" s="13" customFormat="1" x14ac:dyDescent="0.2">
      <c r="A40" s="24">
        <v>20</v>
      </c>
      <c r="B40" s="14" t="s">
        <v>11</v>
      </c>
      <c r="C40" s="15" t="s">
        <v>215</v>
      </c>
      <c r="D40" s="16" t="s">
        <v>56</v>
      </c>
      <c r="E40" s="17" t="s">
        <v>1504</v>
      </c>
      <c r="F40" s="17"/>
      <c r="G40" s="17" t="s">
        <v>106</v>
      </c>
      <c r="H40" s="17"/>
      <c r="I40" s="17"/>
      <c r="J40" s="17"/>
    </row>
    <row r="41" spans="1:10" s="13" customFormat="1" x14ac:dyDescent="0.2">
      <c r="A41" s="24">
        <v>20</v>
      </c>
      <c r="B41" s="14" t="s">
        <v>11</v>
      </c>
      <c r="C41" s="15" t="s">
        <v>215</v>
      </c>
      <c r="D41" s="16" t="s">
        <v>56</v>
      </c>
      <c r="E41" s="17" t="s">
        <v>1080</v>
      </c>
      <c r="F41" s="17" t="s">
        <v>1505</v>
      </c>
      <c r="G41" s="17" t="s">
        <v>106</v>
      </c>
      <c r="H41" s="17" t="s">
        <v>1372</v>
      </c>
      <c r="I41" s="17" t="s">
        <v>1372</v>
      </c>
      <c r="J41" s="17" t="s">
        <v>1372</v>
      </c>
    </row>
    <row r="42" spans="1:10" s="13" customFormat="1" x14ac:dyDescent="0.2">
      <c r="A42" s="24">
        <v>20</v>
      </c>
      <c r="B42" s="14" t="s">
        <v>11</v>
      </c>
      <c r="C42" s="15" t="s">
        <v>215</v>
      </c>
      <c r="D42" s="16" t="s">
        <v>56</v>
      </c>
      <c r="E42" s="17" t="s">
        <v>1080</v>
      </c>
      <c r="F42" s="17" t="s">
        <v>1465</v>
      </c>
      <c r="G42" s="17" t="s">
        <v>106</v>
      </c>
      <c r="H42" s="17" t="s">
        <v>1372</v>
      </c>
      <c r="I42" s="17" t="s">
        <v>1372</v>
      </c>
      <c r="J42" s="17" t="s">
        <v>1372</v>
      </c>
    </row>
    <row r="43" spans="1:10" s="13" customFormat="1" x14ac:dyDescent="0.2">
      <c r="A43" s="24">
        <v>21</v>
      </c>
      <c r="B43" s="14" t="s">
        <v>11</v>
      </c>
      <c r="C43" s="15" t="s">
        <v>2426</v>
      </c>
      <c r="D43" s="16" t="s">
        <v>56</v>
      </c>
      <c r="E43" s="17" t="s">
        <v>1506</v>
      </c>
      <c r="F43" s="17" t="s">
        <v>1465</v>
      </c>
      <c r="G43" s="17" t="s">
        <v>106</v>
      </c>
      <c r="H43" s="17" t="s">
        <v>1372</v>
      </c>
      <c r="I43" s="17" t="s">
        <v>1372</v>
      </c>
      <c r="J43" s="17" t="s">
        <v>1372</v>
      </c>
    </row>
    <row r="44" spans="1:10" s="13" customFormat="1" x14ac:dyDescent="0.2">
      <c r="A44" s="24">
        <v>21</v>
      </c>
      <c r="B44" s="14" t="s">
        <v>11</v>
      </c>
      <c r="C44" s="15" t="s">
        <v>2426</v>
      </c>
      <c r="D44" s="16" t="s">
        <v>56</v>
      </c>
      <c r="E44" s="17" t="s">
        <v>1507</v>
      </c>
      <c r="F44" s="17" t="s">
        <v>1492</v>
      </c>
      <c r="G44" s="17" t="s">
        <v>106</v>
      </c>
      <c r="H44" s="17" t="s">
        <v>1372</v>
      </c>
      <c r="I44" s="17" t="s">
        <v>1372</v>
      </c>
      <c r="J44" s="17" t="s">
        <v>1372</v>
      </c>
    </row>
    <row r="45" spans="1:10" s="13" customFormat="1" x14ac:dyDescent="0.2">
      <c r="A45" s="24">
        <v>21</v>
      </c>
      <c r="B45" s="14" t="s">
        <v>11</v>
      </c>
      <c r="C45" s="15" t="s">
        <v>2426</v>
      </c>
      <c r="D45" s="16" t="s">
        <v>56</v>
      </c>
      <c r="E45" s="17" t="s">
        <v>1508</v>
      </c>
      <c r="F45" s="17" t="s">
        <v>1619</v>
      </c>
      <c r="G45" s="17" t="s">
        <v>106</v>
      </c>
      <c r="H45" s="17"/>
      <c r="I45" s="17"/>
      <c r="J45" s="17"/>
    </row>
    <row r="46" spans="1:10" s="13" customFormat="1" x14ac:dyDescent="0.2">
      <c r="A46" s="24">
        <v>21</v>
      </c>
      <c r="B46" s="14" t="s">
        <v>11</v>
      </c>
      <c r="C46" s="15" t="s">
        <v>2426</v>
      </c>
      <c r="D46" s="16" t="s">
        <v>56</v>
      </c>
      <c r="E46" s="17" t="s">
        <v>1509</v>
      </c>
      <c r="F46" s="17"/>
      <c r="G46" s="17" t="s">
        <v>106</v>
      </c>
      <c r="H46" s="17"/>
      <c r="I46" s="17"/>
      <c r="J46" s="17"/>
    </row>
    <row r="47" spans="1:10" s="13" customFormat="1" x14ac:dyDescent="0.2">
      <c r="A47" s="24">
        <v>21</v>
      </c>
      <c r="B47" s="14" t="s">
        <v>11</v>
      </c>
      <c r="C47" s="15" t="s">
        <v>2426</v>
      </c>
      <c r="D47" s="16" t="s">
        <v>56</v>
      </c>
      <c r="E47" s="17" t="s">
        <v>1510</v>
      </c>
      <c r="F47" s="17" t="s">
        <v>1480</v>
      </c>
      <c r="G47" s="17" t="s">
        <v>106</v>
      </c>
      <c r="H47" s="17" t="s">
        <v>1372</v>
      </c>
      <c r="I47" s="17" t="s">
        <v>1372</v>
      </c>
      <c r="J47" s="17" t="s">
        <v>1372</v>
      </c>
    </row>
    <row r="48" spans="1:10" s="13" customFormat="1" ht="15" x14ac:dyDescent="0.2">
      <c r="A48" s="24">
        <v>22</v>
      </c>
      <c r="B48" s="14" t="s">
        <v>11</v>
      </c>
      <c r="C48" s="15" t="s">
        <v>2470</v>
      </c>
      <c r="D48" s="16" t="s">
        <v>56</v>
      </c>
      <c r="E48" s="17" t="s">
        <v>1511</v>
      </c>
      <c r="F48" s="17" t="s">
        <v>1465</v>
      </c>
      <c r="G48" s="17" t="s">
        <v>106</v>
      </c>
      <c r="H48" s="17" t="s">
        <v>1372</v>
      </c>
      <c r="I48" s="17" t="s">
        <v>1372</v>
      </c>
      <c r="J48" s="17" t="s">
        <v>1372</v>
      </c>
    </row>
    <row r="49" spans="1:10" s="13" customFormat="1" ht="15" x14ac:dyDescent="0.2">
      <c r="A49" s="24">
        <v>23</v>
      </c>
      <c r="B49" s="14" t="s">
        <v>11</v>
      </c>
      <c r="C49" s="15" t="s">
        <v>2473</v>
      </c>
      <c r="D49" s="16" t="s">
        <v>56</v>
      </c>
      <c r="E49" s="17" t="s">
        <v>1512</v>
      </c>
      <c r="F49" s="17"/>
      <c r="G49" s="17" t="s">
        <v>106</v>
      </c>
      <c r="H49" s="17"/>
      <c r="I49" s="17"/>
      <c r="J49" s="17"/>
    </row>
    <row r="50" spans="1:10" s="13" customFormat="1" ht="15" x14ac:dyDescent="0.2">
      <c r="A50" s="24">
        <v>23</v>
      </c>
      <c r="B50" s="14" t="s">
        <v>11</v>
      </c>
      <c r="C50" s="15" t="s">
        <v>2472</v>
      </c>
      <c r="D50" s="16" t="s">
        <v>56</v>
      </c>
      <c r="E50" s="17" t="s">
        <v>1513</v>
      </c>
      <c r="F50" s="17"/>
      <c r="G50" s="17" t="s">
        <v>106</v>
      </c>
      <c r="H50" s="17"/>
      <c r="I50" s="17"/>
      <c r="J50" s="17"/>
    </row>
    <row r="51" spans="1:10" s="13" customFormat="1" ht="15" x14ac:dyDescent="0.2">
      <c r="A51" s="24">
        <v>23</v>
      </c>
      <c r="B51" s="14" t="s">
        <v>11</v>
      </c>
      <c r="C51" s="15" t="s">
        <v>2473</v>
      </c>
      <c r="D51" s="16" t="s">
        <v>56</v>
      </c>
      <c r="E51" s="17" t="s">
        <v>1514</v>
      </c>
      <c r="F51" s="17"/>
      <c r="G51" s="17" t="s">
        <v>106</v>
      </c>
      <c r="H51" s="17"/>
      <c r="I51" s="17"/>
      <c r="J51" s="17"/>
    </row>
    <row r="52" spans="1:10" s="13" customFormat="1" ht="15" x14ac:dyDescent="0.2">
      <c r="A52" s="24">
        <v>23</v>
      </c>
      <c r="B52" s="14" t="s">
        <v>11</v>
      </c>
      <c r="C52" s="15" t="s">
        <v>2472</v>
      </c>
      <c r="D52" s="16" t="s">
        <v>56</v>
      </c>
      <c r="E52" s="17" t="s">
        <v>1515</v>
      </c>
      <c r="F52" s="17" t="s">
        <v>1492</v>
      </c>
      <c r="G52" s="17" t="s">
        <v>106</v>
      </c>
      <c r="H52" s="17" t="s">
        <v>1372</v>
      </c>
      <c r="I52" s="17" t="s">
        <v>1372</v>
      </c>
      <c r="J52" s="17" t="s">
        <v>1372</v>
      </c>
    </row>
    <row r="53" spans="1:10" s="13" customFormat="1" ht="15" x14ac:dyDescent="0.2">
      <c r="A53" s="24">
        <v>23</v>
      </c>
      <c r="B53" s="14" t="s">
        <v>11</v>
      </c>
      <c r="C53" s="15" t="s">
        <v>2473</v>
      </c>
      <c r="D53" s="16" t="s">
        <v>56</v>
      </c>
      <c r="E53" s="17" t="s">
        <v>1516</v>
      </c>
      <c r="F53" s="17" t="s">
        <v>1465</v>
      </c>
      <c r="G53" s="17" t="s">
        <v>106</v>
      </c>
      <c r="H53" s="17" t="s">
        <v>1372</v>
      </c>
      <c r="I53" s="17" t="s">
        <v>1372</v>
      </c>
      <c r="J53" s="17" t="s">
        <v>1372</v>
      </c>
    </row>
    <row r="54" spans="1:10" s="13" customFormat="1" ht="15" x14ac:dyDescent="0.2">
      <c r="A54" s="24">
        <v>24</v>
      </c>
      <c r="B54" s="14" t="s">
        <v>11</v>
      </c>
      <c r="C54" s="15" t="s">
        <v>2474</v>
      </c>
      <c r="D54" s="16" t="s">
        <v>56</v>
      </c>
      <c r="E54" s="17" t="s">
        <v>1517</v>
      </c>
      <c r="F54" s="17" t="s">
        <v>1465</v>
      </c>
      <c r="G54" s="17" t="s">
        <v>106</v>
      </c>
      <c r="H54" s="17" t="s">
        <v>1372</v>
      </c>
      <c r="I54" s="17" t="s">
        <v>1372</v>
      </c>
      <c r="J54" s="17" t="s">
        <v>1372</v>
      </c>
    </row>
    <row r="55" spans="1:10" s="13" customFormat="1" x14ac:dyDescent="0.2">
      <c r="A55" s="25">
        <v>25</v>
      </c>
      <c r="B55" s="11" t="s">
        <v>11</v>
      </c>
      <c r="C55" s="15" t="s">
        <v>2427</v>
      </c>
      <c r="D55" s="11" t="s">
        <v>56</v>
      </c>
      <c r="E55" s="11" t="s">
        <v>1523</v>
      </c>
      <c r="F55" s="11"/>
      <c r="G55" s="17" t="s">
        <v>106</v>
      </c>
      <c r="H55" s="11"/>
      <c r="I55" s="11"/>
      <c r="J55" s="11"/>
    </row>
    <row r="56" spans="1:10" s="13" customFormat="1" x14ac:dyDescent="0.2">
      <c r="A56" s="25">
        <v>25</v>
      </c>
      <c r="B56" s="11" t="s">
        <v>11</v>
      </c>
      <c r="C56" s="15" t="s">
        <v>2569</v>
      </c>
      <c r="D56" s="11" t="s">
        <v>56</v>
      </c>
      <c r="E56" s="11" t="s">
        <v>1522</v>
      </c>
      <c r="F56" s="11"/>
      <c r="G56" s="17" t="s">
        <v>122</v>
      </c>
      <c r="H56" s="11" t="s">
        <v>2577</v>
      </c>
      <c r="I56" s="11"/>
      <c r="J56" s="17"/>
    </row>
    <row r="57" spans="1:10" s="13" customFormat="1" x14ac:dyDescent="0.2">
      <c r="A57" s="25">
        <v>25</v>
      </c>
      <c r="B57" s="11" t="s">
        <v>11</v>
      </c>
      <c r="C57" s="15" t="s">
        <v>2567</v>
      </c>
      <c r="D57" s="11" t="s">
        <v>56</v>
      </c>
      <c r="E57" s="11" t="s">
        <v>1521</v>
      </c>
      <c r="F57" s="11"/>
      <c r="G57" s="17" t="s">
        <v>106</v>
      </c>
      <c r="H57" s="11"/>
      <c r="I57" s="11"/>
      <c r="J57" s="17"/>
    </row>
    <row r="58" spans="1:10" s="13" customFormat="1" x14ac:dyDescent="0.2">
      <c r="A58" s="25">
        <v>25</v>
      </c>
      <c r="B58" s="11" t="s">
        <v>11</v>
      </c>
      <c r="C58" s="15" t="s">
        <v>2568</v>
      </c>
      <c r="D58" s="11" t="s">
        <v>56</v>
      </c>
      <c r="E58" s="11" t="s">
        <v>2575</v>
      </c>
      <c r="F58" s="11" t="s">
        <v>2576</v>
      </c>
      <c r="G58" s="17" t="s">
        <v>122</v>
      </c>
      <c r="H58" s="11" t="s">
        <v>2577</v>
      </c>
      <c r="I58" s="11"/>
      <c r="J58" s="17"/>
    </row>
    <row r="59" spans="1:10" s="13" customFormat="1" x14ac:dyDescent="0.2">
      <c r="A59" s="24">
        <v>25</v>
      </c>
      <c r="B59" s="14" t="s">
        <v>11</v>
      </c>
      <c r="C59" s="15" t="s">
        <v>2569</v>
      </c>
      <c r="D59" s="16" t="s">
        <v>56</v>
      </c>
      <c r="E59" s="17" t="s">
        <v>1519</v>
      </c>
      <c r="F59" s="17"/>
      <c r="G59" s="17" t="s">
        <v>106</v>
      </c>
      <c r="H59" s="17"/>
      <c r="I59" s="17"/>
      <c r="J59" s="17"/>
    </row>
    <row r="60" spans="1:10" s="13" customFormat="1" x14ac:dyDescent="0.2">
      <c r="A60" s="25">
        <v>25</v>
      </c>
      <c r="B60" s="11" t="s">
        <v>11</v>
      </c>
      <c r="C60" s="15" t="s">
        <v>2569</v>
      </c>
      <c r="D60" s="11" t="s">
        <v>56</v>
      </c>
      <c r="E60" s="11" t="s">
        <v>1524</v>
      </c>
      <c r="F60" s="11"/>
      <c r="G60" s="17" t="s">
        <v>106</v>
      </c>
      <c r="H60" s="11"/>
      <c r="I60" s="11"/>
      <c r="J60" s="11"/>
    </row>
    <row r="61" spans="1:10" s="13" customFormat="1" x14ac:dyDescent="0.2">
      <c r="A61" s="25">
        <v>25</v>
      </c>
      <c r="B61" s="11" t="s">
        <v>11</v>
      </c>
      <c r="C61" s="15" t="s">
        <v>2569</v>
      </c>
      <c r="D61" s="11" t="s">
        <v>56</v>
      </c>
      <c r="E61" s="11" t="s">
        <v>1525</v>
      </c>
      <c r="F61" s="11"/>
      <c r="G61" s="17" t="s">
        <v>106</v>
      </c>
      <c r="H61" s="11"/>
      <c r="I61" s="11"/>
      <c r="J61" s="11"/>
    </row>
    <row r="62" spans="1:10" s="13" customFormat="1" x14ac:dyDescent="0.2">
      <c r="A62" s="24">
        <v>25</v>
      </c>
      <c r="B62" s="14" t="s">
        <v>11</v>
      </c>
      <c r="C62" s="15" t="s">
        <v>2567</v>
      </c>
      <c r="D62" s="16" t="s">
        <v>56</v>
      </c>
      <c r="E62" s="17" t="s">
        <v>1518</v>
      </c>
      <c r="F62" s="17"/>
      <c r="G62" s="17" t="s">
        <v>106</v>
      </c>
      <c r="H62" s="17"/>
      <c r="I62" s="17"/>
      <c r="J62" s="17"/>
    </row>
    <row r="63" spans="1:10" s="13" customFormat="1" x14ac:dyDescent="0.2">
      <c r="A63" s="25">
        <v>25</v>
      </c>
      <c r="B63" s="11" t="s">
        <v>11</v>
      </c>
      <c r="C63" s="15" t="s">
        <v>2427</v>
      </c>
      <c r="D63" s="11" t="s">
        <v>56</v>
      </c>
      <c r="E63" s="11" t="s">
        <v>1527</v>
      </c>
      <c r="F63" s="11"/>
      <c r="G63" s="17" t="s">
        <v>106</v>
      </c>
      <c r="H63" s="11"/>
      <c r="I63" s="11"/>
      <c r="J63" s="11"/>
    </row>
    <row r="64" spans="1:10" s="13" customFormat="1" x14ac:dyDescent="0.2">
      <c r="A64" s="24">
        <v>25</v>
      </c>
      <c r="B64" s="13" t="s">
        <v>11</v>
      </c>
      <c r="C64" s="15" t="s">
        <v>2427</v>
      </c>
      <c r="D64" s="13" t="s">
        <v>56</v>
      </c>
      <c r="E64" s="13" t="s">
        <v>1520</v>
      </c>
      <c r="F64" s="13" t="s">
        <v>1619</v>
      </c>
      <c r="G64" s="17" t="s">
        <v>106</v>
      </c>
      <c r="J64" s="17"/>
    </row>
    <row r="65" spans="1:10" s="13" customFormat="1" x14ac:dyDescent="0.2">
      <c r="A65" s="25">
        <v>25</v>
      </c>
      <c r="B65" s="11" t="s">
        <v>11</v>
      </c>
      <c r="C65" s="15" t="s">
        <v>2567</v>
      </c>
      <c r="D65" s="11" t="s">
        <v>56</v>
      </c>
      <c r="E65" s="11" t="s">
        <v>1528</v>
      </c>
      <c r="F65" s="11" t="s">
        <v>1480</v>
      </c>
      <c r="G65" s="17" t="s">
        <v>106</v>
      </c>
      <c r="H65" s="11" t="s">
        <v>1372</v>
      </c>
      <c r="I65" s="11" t="s">
        <v>1372</v>
      </c>
      <c r="J65" s="11" t="s">
        <v>1372</v>
      </c>
    </row>
    <row r="66" spans="1:10" s="13" customFormat="1" x14ac:dyDescent="0.2">
      <c r="A66" s="25">
        <v>25</v>
      </c>
      <c r="B66" s="11" t="s">
        <v>11</v>
      </c>
      <c r="C66" s="15" t="s">
        <v>2567</v>
      </c>
      <c r="D66" s="11" t="s">
        <v>56</v>
      </c>
      <c r="E66" s="11" t="s">
        <v>1526</v>
      </c>
      <c r="F66" s="11"/>
      <c r="G66" s="17" t="s">
        <v>106</v>
      </c>
      <c r="H66" s="11" t="s">
        <v>2577</v>
      </c>
      <c r="I66" s="11"/>
      <c r="J66" s="11"/>
    </row>
    <row r="67" spans="1:10" s="13" customFormat="1" x14ac:dyDescent="0.2">
      <c r="A67" s="25">
        <v>25</v>
      </c>
      <c r="B67" s="11" t="s">
        <v>11</v>
      </c>
      <c r="C67" s="15" t="s">
        <v>2567</v>
      </c>
      <c r="D67" s="11" t="s">
        <v>56</v>
      </c>
      <c r="E67" s="11" t="s">
        <v>2579</v>
      </c>
      <c r="F67" s="11"/>
      <c r="G67" s="17" t="s">
        <v>122</v>
      </c>
      <c r="H67" s="11" t="s">
        <v>2578</v>
      </c>
      <c r="I67" s="11"/>
      <c r="J67" s="11"/>
    </row>
    <row r="68" spans="1:10" s="13" customFormat="1" x14ac:dyDescent="0.2">
      <c r="A68" s="25">
        <v>26</v>
      </c>
      <c r="B68" s="11" t="s">
        <v>11</v>
      </c>
      <c r="C68" s="15" t="s">
        <v>2428</v>
      </c>
      <c r="D68" s="11" t="s">
        <v>56</v>
      </c>
      <c r="E68" s="11" t="s">
        <v>1529</v>
      </c>
      <c r="F68" s="11"/>
      <c r="G68" s="17" t="s">
        <v>106</v>
      </c>
      <c r="H68" s="11"/>
      <c r="I68" s="11"/>
      <c r="J68" s="11"/>
    </row>
    <row r="69" spans="1:10" s="13" customFormat="1" x14ac:dyDescent="0.2">
      <c r="A69" s="25">
        <v>26</v>
      </c>
      <c r="B69" s="11" t="s">
        <v>11</v>
      </c>
      <c r="C69" s="15" t="s">
        <v>2428</v>
      </c>
      <c r="D69" s="11" t="s">
        <v>56</v>
      </c>
      <c r="E69" s="11" t="s">
        <v>1530</v>
      </c>
      <c r="F69" s="11" t="s">
        <v>1465</v>
      </c>
      <c r="G69" s="17" t="s">
        <v>106</v>
      </c>
      <c r="H69" s="11" t="s">
        <v>1372</v>
      </c>
      <c r="I69" s="11" t="s">
        <v>1372</v>
      </c>
      <c r="J69" s="11" t="s">
        <v>1372</v>
      </c>
    </row>
    <row r="70" spans="1:10" s="13" customFormat="1" x14ac:dyDescent="0.2">
      <c r="A70" s="25">
        <v>27</v>
      </c>
      <c r="B70" s="11" t="s">
        <v>0</v>
      </c>
      <c r="C70" s="15" t="s">
        <v>2408</v>
      </c>
      <c r="D70" s="11" t="s">
        <v>56</v>
      </c>
      <c r="E70" s="11" t="s">
        <v>1531</v>
      </c>
      <c r="F70" s="11"/>
      <c r="G70" s="17" t="s">
        <v>106</v>
      </c>
      <c r="H70" s="11"/>
      <c r="I70" s="11"/>
      <c r="J70" s="11"/>
    </row>
    <row r="71" spans="1:10" s="13" customFormat="1" x14ac:dyDescent="0.2">
      <c r="A71" s="25">
        <v>27</v>
      </c>
      <c r="B71" s="11" t="s">
        <v>0</v>
      </c>
      <c r="C71" s="15" t="s">
        <v>2408</v>
      </c>
      <c r="D71" s="11" t="s">
        <v>56</v>
      </c>
      <c r="E71" s="11" t="s">
        <v>1532</v>
      </c>
      <c r="F71" s="11"/>
      <c r="G71" s="17" t="s">
        <v>106</v>
      </c>
      <c r="H71" s="11"/>
      <c r="I71" s="11"/>
      <c r="J71" s="11"/>
    </row>
    <row r="72" spans="1:10" s="13" customFormat="1" x14ac:dyDescent="0.2">
      <c r="A72" s="25">
        <v>27</v>
      </c>
      <c r="B72" s="11" t="s">
        <v>0</v>
      </c>
      <c r="C72" s="15" t="s">
        <v>2408</v>
      </c>
      <c r="D72" s="11" t="s">
        <v>56</v>
      </c>
      <c r="E72" s="11" t="s">
        <v>1533</v>
      </c>
      <c r="F72" s="11" t="s">
        <v>1534</v>
      </c>
      <c r="G72" s="17" t="s">
        <v>106</v>
      </c>
      <c r="H72" s="11" t="s">
        <v>1372</v>
      </c>
      <c r="I72" s="11" t="s">
        <v>1372</v>
      </c>
      <c r="J72" s="11" t="s">
        <v>1372</v>
      </c>
    </row>
    <row r="73" spans="1:10" s="13" customFormat="1" x14ac:dyDescent="0.2">
      <c r="A73" s="25">
        <v>28</v>
      </c>
      <c r="B73" s="11" t="s">
        <v>0</v>
      </c>
      <c r="C73" s="15" t="s">
        <v>2415</v>
      </c>
      <c r="D73" s="11" t="s">
        <v>56</v>
      </c>
      <c r="E73" s="11" t="s">
        <v>1535</v>
      </c>
      <c r="F73" s="11" t="s">
        <v>1110</v>
      </c>
      <c r="G73" s="17" t="s">
        <v>106</v>
      </c>
      <c r="H73" s="11" t="s">
        <v>1372</v>
      </c>
      <c r="I73" s="11" t="s">
        <v>1372</v>
      </c>
      <c r="J73" s="11" t="s">
        <v>1372</v>
      </c>
    </row>
    <row r="74" spans="1:10" s="13" customFormat="1" x14ac:dyDescent="0.2">
      <c r="A74" s="25">
        <v>28</v>
      </c>
      <c r="B74" s="11" t="s">
        <v>0</v>
      </c>
      <c r="C74" s="15" t="s">
        <v>2415</v>
      </c>
      <c r="D74" s="11" t="s">
        <v>56</v>
      </c>
      <c r="E74" s="11" t="s">
        <v>1536</v>
      </c>
      <c r="F74" s="11"/>
      <c r="G74" s="17" t="s">
        <v>106</v>
      </c>
      <c r="H74" s="11"/>
      <c r="I74" s="11"/>
      <c r="J74" s="11"/>
    </row>
    <row r="75" spans="1:10" s="13" customFormat="1" x14ac:dyDescent="0.2">
      <c r="A75" s="25">
        <v>28</v>
      </c>
      <c r="B75" s="11" t="s">
        <v>0</v>
      </c>
      <c r="C75" s="15" t="s">
        <v>2415</v>
      </c>
      <c r="D75" s="11" t="s">
        <v>56</v>
      </c>
      <c r="E75" s="11" t="s">
        <v>1543</v>
      </c>
      <c r="F75" s="11"/>
      <c r="G75" s="17" t="s">
        <v>106</v>
      </c>
      <c r="H75" s="11"/>
      <c r="I75" s="11"/>
      <c r="J75" s="11"/>
    </row>
    <row r="76" spans="1:10" s="13" customFormat="1" x14ac:dyDescent="0.2">
      <c r="A76" s="25">
        <v>28</v>
      </c>
      <c r="B76" s="11" t="s">
        <v>0</v>
      </c>
      <c r="C76" s="15" t="s">
        <v>2415</v>
      </c>
      <c r="D76" s="11" t="s">
        <v>56</v>
      </c>
      <c r="E76" s="11" t="s">
        <v>1544</v>
      </c>
      <c r="F76" s="11"/>
      <c r="G76" s="17" t="s">
        <v>106</v>
      </c>
      <c r="H76" s="11"/>
      <c r="I76" s="11"/>
      <c r="J76" s="11"/>
    </row>
    <row r="77" spans="1:10" s="13" customFormat="1" x14ac:dyDescent="0.2">
      <c r="A77" s="25">
        <v>28</v>
      </c>
      <c r="B77" s="11" t="s">
        <v>0</v>
      </c>
      <c r="C77" s="15" t="s">
        <v>2415</v>
      </c>
      <c r="D77" s="11" t="s">
        <v>56</v>
      </c>
      <c r="E77" s="11" t="s">
        <v>1537</v>
      </c>
      <c r="F77" s="11"/>
      <c r="G77" s="17" t="s">
        <v>106</v>
      </c>
      <c r="H77" s="11"/>
      <c r="I77" s="11"/>
      <c r="J77" s="11"/>
    </row>
    <row r="78" spans="1:10" s="13" customFormat="1" x14ac:dyDescent="0.2">
      <c r="A78" s="25">
        <v>28</v>
      </c>
      <c r="B78" s="11" t="s">
        <v>0</v>
      </c>
      <c r="C78" s="15" t="s">
        <v>2415</v>
      </c>
      <c r="D78" s="11" t="s">
        <v>56</v>
      </c>
      <c r="E78" s="11" t="s">
        <v>1538</v>
      </c>
      <c r="F78" s="11"/>
      <c r="G78" s="17" t="s">
        <v>106</v>
      </c>
      <c r="H78" s="11"/>
      <c r="I78" s="11"/>
      <c r="J78" s="11"/>
    </row>
    <row r="79" spans="1:10" s="13" customFormat="1" x14ac:dyDescent="0.2">
      <c r="A79" s="25">
        <v>28</v>
      </c>
      <c r="B79" s="11" t="s">
        <v>0</v>
      </c>
      <c r="C79" s="15" t="s">
        <v>2415</v>
      </c>
      <c r="D79" s="11" t="s">
        <v>56</v>
      </c>
      <c r="E79" s="11" t="s">
        <v>1540</v>
      </c>
      <c r="F79" s="11" t="s">
        <v>1110</v>
      </c>
      <c r="G79" s="17" t="s">
        <v>106</v>
      </c>
      <c r="H79" s="11" t="s">
        <v>1372</v>
      </c>
      <c r="I79" s="11" t="s">
        <v>1372</v>
      </c>
      <c r="J79" s="11" t="s">
        <v>1372</v>
      </c>
    </row>
    <row r="80" spans="1:10" x14ac:dyDescent="0.2">
      <c r="A80" s="25">
        <v>28</v>
      </c>
      <c r="B80" s="11" t="s">
        <v>0</v>
      </c>
      <c r="C80" s="15" t="s">
        <v>2415</v>
      </c>
      <c r="D80" s="11" t="s">
        <v>56</v>
      </c>
      <c r="E80" s="11" t="s">
        <v>1541</v>
      </c>
      <c r="G80" s="17" t="s">
        <v>106</v>
      </c>
    </row>
    <row r="81" spans="1:10" x14ac:dyDescent="0.2">
      <c r="A81" s="25">
        <v>28</v>
      </c>
      <c r="B81" s="11" t="s">
        <v>0</v>
      </c>
      <c r="C81" s="15" t="s">
        <v>2415</v>
      </c>
      <c r="D81" s="11" t="s">
        <v>56</v>
      </c>
      <c r="E81" s="11" t="s">
        <v>1542</v>
      </c>
      <c r="G81" s="17" t="s">
        <v>106</v>
      </c>
    </row>
    <row r="82" spans="1:10" x14ac:dyDescent="0.2">
      <c r="A82" s="25">
        <v>28</v>
      </c>
      <c r="B82" s="11" t="s">
        <v>0</v>
      </c>
      <c r="C82" s="15" t="s">
        <v>2415</v>
      </c>
      <c r="D82" s="11" t="s">
        <v>56</v>
      </c>
      <c r="E82" s="11" t="s">
        <v>1539</v>
      </c>
      <c r="G82" s="17" t="s">
        <v>106</v>
      </c>
    </row>
    <row r="83" spans="1:10" x14ac:dyDescent="0.2">
      <c r="A83" s="25">
        <v>29</v>
      </c>
      <c r="B83" s="11" t="s">
        <v>0</v>
      </c>
      <c r="C83" s="15" t="s">
        <v>2416</v>
      </c>
      <c r="D83" s="11" t="s">
        <v>56</v>
      </c>
      <c r="E83" s="11" t="s">
        <v>1545</v>
      </c>
      <c r="F83" s="11" t="s">
        <v>1465</v>
      </c>
      <c r="G83" s="17" t="s">
        <v>106</v>
      </c>
      <c r="H83" s="11" t="s">
        <v>1372</v>
      </c>
      <c r="I83" s="11" t="s">
        <v>1372</v>
      </c>
      <c r="J83" s="11" t="s">
        <v>1372</v>
      </c>
    </row>
    <row r="84" spans="1:10" x14ac:dyDescent="0.2">
      <c r="A84" s="25">
        <v>29</v>
      </c>
      <c r="B84" s="11" t="s">
        <v>0</v>
      </c>
      <c r="C84" s="15" t="s">
        <v>2416</v>
      </c>
      <c r="D84" s="11" t="s">
        <v>56</v>
      </c>
      <c r="E84" s="11" t="s">
        <v>1546</v>
      </c>
      <c r="F84" s="11" t="s">
        <v>1547</v>
      </c>
      <c r="G84" s="17" t="s">
        <v>106</v>
      </c>
      <c r="H84" s="11" t="s">
        <v>1372</v>
      </c>
      <c r="I84" s="11" t="s">
        <v>1372</v>
      </c>
      <c r="J84" s="11" t="s">
        <v>1372</v>
      </c>
    </row>
    <row r="85" spans="1:10" s="13" customFormat="1" x14ac:dyDescent="0.2">
      <c r="A85" s="25">
        <v>30</v>
      </c>
      <c r="B85" s="11" t="s">
        <v>0</v>
      </c>
      <c r="C85" s="15" t="s">
        <v>2409</v>
      </c>
      <c r="D85" s="11" t="s">
        <v>56</v>
      </c>
      <c r="E85" s="11" t="s">
        <v>1548</v>
      </c>
      <c r="F85" s="11"/>
      <c r="G85" s="17" t="s">
        <v>106</v>
      </c>
      <c r="H85" s="11"/>
      <c r="I85" s="11"/>
      <c r="J85" s="11"/>
    </row>
    <row r="86" spans="1:10" s="13" customFormat="1" x14ac:dyDescent="0.2">
      <c r="A86" s="25">
        <v>30</v>
      </c>
      <c r="B86" s="11" t="s">
        <v>0</v>
      </c>
      <c r="C86" s="15" t="s">
        <v>2409</v>
      </c>
      <c r="D86" s="11" t="s">
        <v>56</v>
      </c>
      <c r="E86" s="11" t="s">
        <v>1549</v>
      </c>
      <c r="F86" s="11" t="s">
        <v>1110</v>
      </c>
      <c r="G86" s="17" t="s">
        <v>106</v>
      </c>
      <c r="H86" s="11" t="s">
        <v>1372</v>
      </c>
      <c r="I86" s="11" t="s">
        <v>1372</v>
      </c>
      <c r="J86" s="11" t="s">
        <v>1372</v>
      </c>
    </row>
    <row r="87" spans="1:10" s="13" customFormat="1" x14ac:dyDescent="0.2">
      <c r="A87" s="25">
        <v>31</v>
      </c>
      <c r="B87" s="11" t="s">
        <v>0</v>
      </c>
      <c r="C87" s="15" t="s">
        <v>241</v>
      </c>
      <c r="D87" s="11" t="s">
        <v>56</v>
      </c>
      <c r="E87" s="11" t="s">
        <v>1550</v>
      </c>
      <c r="F87" s="11" t="s">
        <v>1465</v>
      </c>
      <c r="G87" s="17" t="s">
        <v>106</v>
      </c>
      <c r="H87" s="11" t="s">
        <v>1372</v>
      </c>
      <c r="I87" s="11" t="s">
        <v>1372</v>
      </c>
      <c r="J87" s="11" t="s">
        <v>1372</v>
      </c>
    </row>
    <row r="88" spans="1:10" s="13" customFormat="1" x14ac:dyDescent="0.2">
      <c r="A88" s="25">
        <v>32</v>
      </c>
      <c r="B88" s="11" t="s">
        <v>0</v>
      </c>
      <c r="C88" s="15" t="s">
        <v>2435</v>
      </c>
      <c r="D88" s="11" t="s">
        <v>56</v>
      </c>
      <c r="E88" s="11" t="s">
        <v>1551</v>
      </c>
      <c r="F88" s="11"/>
      <c r="G88" s="17" t="s">
        <v>106</v>
      </c>
      <c r="H88" s="11"/>
      <c r="I88" s="11"/>
      <c r="J88" s="11"/>
    </row>
    <row r="89" spans="1:10" s="13" customFormat="1" x14ac:dyDescent="0.2">
      <c r="A89" s="25">
        <v>32</v>
      </c>
      <c r="B89" s="11" t="s">
        <v>0</v>
      </c>
      <c r="C89" s="15" t="s">
        <v>2435</v>
      </c>
      <c r="D89" s="11" t="s">
        <v>56</v>
      </c>
      <c r="E89" s="11" t="s">
        <v>1552</v>
      </c>
      <c r="F89" s="11" t="s">
        <v>1553</v>
      </c>
      <c r="G89" s="17" t="s">
        <v>106</v>
      </c>
      <c r="H89" s="11" t="s">
        <v>1372</v>
      </c>
      <c r="I89" s="11" t="s">
        <v>1372</v>
      </c>
      <c r="J89" s="11" t="s">
        <v>1372</v>
      </c>
    </row>
    <row r="90" spans="1:10" s="13" customFormat="1" x14ac:dyDescent="0.2">
      <c r="A90" s="25">
        <v>33</v>
      </c>
      <c r="B90" s="11" t="s">
        <v>0</v>
      </c>
      <c r="C90" s="15" t="s">
        <v>2542</v>
      </c>
      <c r="D90" s="11" t="s">
        <v>56</v>
      </c>
      <c r="E90" s="11" t="s">
        <v>1555</v>
      </c>
      <c r="F90" s="11"/>
      <c r="G90" s="17" t="s">
        <v>106</v>
      </c>
      <c r="H90" s="11"/>
      <c r="I90" s="11"/>
      <c r="J90" s="11"/>
    </row>
    <row r="91" spans="1:10" s="13" customFormat="1" x14ac:dyDescent="0.2">
      <c r="A91" s="25">
        <v>33</v>
      </c>
      <c r="B91" s="11" t="s">
        <v>0</v>
      </c>
      <c r="C91" s="15" t="s">
        <v>2542</v>
      </c>
      <c r="D91" s="11" t="s">
        <v>56</v>
      </c>
      <c r="E91" s="11" t="s">
        <v>1556</v>
      </c>
      <c r="F91" s="11"/>
      <c r="G91" s="17" t="s">
        <v>106</v>
      </c>
      <c r="H91" s="11"/>
      <c r="I91" s="11"/>
      <c r="J91" s="11"/>
    </row>
    <row r="92" spans="1:10" s="13" customFormat="1" x14ac:dyDescent="0.2">
      <c r="A92" s="25">
        <v>34</v>
      </c>
      <c r="B92" s="11" t="s">
        <v>0</v>
      </c>
      <c r="C92" s="15" t="s">
        <v>2543</v>
      </c>
      <c r="D92" s="11" t="s">
        <v>56</v>
      </c>
      <c r="E92" s="11" t="s">
        <v>1557</v>
      </c>
      <c r="F92" s="11" t="s">
        <v>1110</v>
      </c>
      <c r="G92" s="17" t="s">
        <v>106</v>
      </c>
      <c r="H92" s="11" t="s">
        <v>1372</v>
      </c>
      <c r="I92" s="11" t="s">
        <v>1372</v>
      </c>
      <c r="J92" s="11" t="s">
        <v>1372</v>
      </c>
    </row>
    <row r="93" spans="1:10" s="13" customFormat="1" x14ac:dyDescent="0.2">
      <c r="A93" s="25">
        <v>35</v>
      </c>
      <c r="B93" s="11" t="s">
        <v>0</v>
      </c>
      <c r="C93" s="15" t="s">
        <v>250</v>
      </c>
      <c r="D93" s="11" t="s">
        <v>56</v>
      </c>
      <c r="E93" s="11" t="s">
        <v>109</v>
      </c>
      <c r="F93" s="11" t="s">
        <v>1619</v>
      </c>
      <c r="G93" s="17" t="s">
        <v>106</v>
      </c>
      <c r="H93" s="11"/>
      <c r="I93" s="11"/>
      <c r="J93" s="11"/>
    </row>
    <row r="94" spans="1:10" s="13" customFormat="1" x14ac:dyDescent="0.2">
      <c r="A94" s="25">
        <v>36</v>
      </c>
      <c r="B94" s="11" t="s">
        <v>0</v>
      </c>
      <c r="C94" s="15" t="s">
        <v>251</v>
      </c>
      <c r="D94" s="11" t="s">
        <v>56</v>
      </c>
      <c r="E94" s="11" t="s">
        <v>109</v>
      </c>
      <c r="F94" s="11" t="s">
        <v>1619</v>
      </c>
      <c r="G94" s="17" t="s">
        <v>106</v>
      </c>
      <c r="H94" s="11"/>
      <c r="I94" s="11"/>
      <c r="J94" s="11"/>
    </row>
    <row r="95" spans="1:10" x14ac:dyDescent="0.2">
      <c r="A95" s="25">
        <v>37</v>
      </c>
      <c r="B95" s="11" t="s">
        <v>0</v>
      </c>
      <c r="C95" s="15" t="s">
        <v>2417</v>
      </c>
      <c r="D95" s="11" t="s">
        <v>56</v>
      </c>
      <c r="E95" s="11" t="s">
        <v>1558</v>
      </c>
      <c r="F95" s="11" t="s">
        <v>1110</v>
      </c>
      <c r="G95" s="17" t="s">
        <v>106</v>
      </c>
      <c r="H95" s="11" t="s">
        <v>1372</v>
      </c>
      <c r="I95" s="11" t="s">
        <v>1372</v>
      </c>
      <c r="J95" s="11" t="s">
        <v>1372</v>
      </c>
    </row>
    <row r="96" spans="1:10" s="13" customFormat="1" x14ac:dyDescent="0.2">
      <c r="A96" s="25">
        <v>38</v>
      </c>
      <c r="B96" s="11" t="s">
        <v>0</v>
      </c>
      <c r="C96" s="15" t="s">
        <v>2418</v>
      </c>
      <c r="D96" s="11" t="s">
        <v>56</v>
      </c>
      <c r="E96" s="11" t="s">
        <v>1559</v>
      </c>
      <c r="F96" s="11"/>
      <c r="G96" s="17" t="s">
        <v>106</v>
      </c>
      <c r="H96" s="11"/>
      <c r="I96" s="11"/>
      <c r="J96" s="11"/>
    </row>
    <row r="97" spans="1:10" s="13" customFormat="1" x14ac:dyDescent="0.2">
      <c r="A97" s="25">
        <v>38</v>
      </c>
      <c r="B97" s="11" t="s">
        <v>0</v>
      </c>
      <c r="C97" s="15" t="s">
        <v>2418</v>
      </c>
      <c r="D97" s="11" t="s">
        <v>56</v>
      </c>
      <c r="E97" s="11" t="s">
        <v>1562</v>
      </c>
      <c r="F97" s="11" t="s">
        <v>1110</v>
      </c>
      <c r="G97" s="17" t="s">
        <v>106</v>
      </c>
      <c r="H97" s="11" t="s">
        <v>1372</v>
      </c>
      <c r="I97" s="11" t="s">
        <v>1372</v>
      </c>
      <c r="J97" s="11" t="s">
        <v>1372</v>
      </c>
    </row>
    <row r="98" spans="1:10" s="13" customFormat="1" x14ac:dyDescent="0.2">
      <c r="A98" s="25">
        <v>38</v>
      </c>
      <c r="B98" s="11" t="s">
        <v>0</v>
      </c>
      <c r="C98" s="15" t="s">
        <v>2418</v>
      </c>
      <c r="D98" s="11" t="s">
        <v>56</v>
      </c>
      <c r="E98" s="11" t="s">
        <v>1560</v>
      </c>
      <c r="F98" s="11"/>
      <c r="G98" s="17" t="s">
        <v>106</v>
      </c>
      <c r="H98" s="11"/>
      <c r="I98" s="11"/>
      <c r="J98" s="11"/>
    </row>
    <row r="99" spans="1:10" s="13" customFormat="1" x14ac:dyDescent="0.2">
      <c r="A99" s="25">
        <v>38</v>
      </c>
      <c r="B99" s="11" t="s">
        <v>0</v>
      </c>
      <c r="C99" s="15" t="s">
        <v>2418</v>
      </c>
      <c r="D99" s="11" t="s">
        <v>56</v>
      </c>
      <c r="E99" s="11" t="s">
        <v>1147</v>
      </c>
      <c r="F99" s="11"/>
      <c r="G99" s="17" t="s">
        <v>106</v>
      </c>
      <c r="H99" s="11"/>
      <c r="I99" s="11"/>
      <c r="J99" s="11"/>
    </row>
    <row r="100" spans="1:10" s="13" customFormat="1" x14ac:dyDescent="0.2">
      <c r="A100" s="25">
        <v>38</v>
      </c>
      <c r="B100" s="11" t="s">
        <v>0</v>
      </c>
      <c r="C100" s="15" t="s">
        <v>2418</v>
      </c>
      <c r="D100" s="11" t="s">
        <v>56</v>
      </c>
      <c r="E100" s="11" t="s">
        <v>1561</v>
      </c>
      <c r="F100" s="11"/>
      <c r="G100" s="17" t="s">
        <v>106</v>
      </c>
      <c r="H100" s="11"/>
      <c r="I100" s="11"/>
      <c r="J100" s="11"/>
    </row>
    <row r="101" spans="1:10" s="13" customFormat="1" x14ac:dyDescent="0.2">
      <c r="A101" s="25">
        <v>38</v>
      </c>
      <c r="B101" s="11" t="s">
        <v>0</v>
      </c>
      <c r="C101" s="15" t="s">
        <v>2418</v>
      </c>
      <c r="D101" s="11" t="s">
        <v>56</v>
      </c>
      <c r="E101" s="11" t="s">
        <v>1563</v>
      </c>
      <c r="F101" s="11"/>
      <c r="G101" s="17" t="s">
        <v>106</v>
      </c>
      <c r="H101" s="11"/>
      <c r="I101" s="11"/>
      <c r="J101" s="11"/>
    </row>
    <row r="102" spans="1:10" s="13" customFormat="1" x14ac:dyDescent="0.2">
      <c r="A102" s="25">
        <v>39</v>
      </c>
      <c r="B102" s="11" t="s">
        <v>0</v>
      </c>
      <c r="C102" s="15" t="s">
        <v>2411</v>
      </c>
      <c r="D102" s="11" t="s">
        <v>56</v>
      </c>
      <c r="E102" s="11" t="s">
        <v>1564</v>
      </c>
      <c r="F102" s="11" t="s">
        <v>1110</v>
      </c>
      <c r="G102" s="17" t="s">
        <v>106</v>
      </c>
      <c r="H102" s="11" t="s">
        <v>1372</v>
      </c>
      <c r="I102" s="11" t="s">
        <v>1372</v>
      </c>
      <c r="J102" s="11" t="s">
        <v>1372</v>
      </c>
    </row>
    <row r="103" spans="1:10" x14ac:dyDescent="0.2">
      <c r="A103" s="25">
        <v>40</v>
      </c>
      <c r="B103" s="11" t="s">
        <v>0</v>
      </c>
      <c r="C103" s="15" t="s">
        <v>2420</v>
      </c>
      <c r="D103" s="11" t="s">
        <v>56</v>
      </c>
      <c r="E103" s="11" t="s">
        <v>1565</v>
      </c>
      <c r="G103" s="17" t="s">
        <v>106</v>
      </c>
    </row>
    <row r="104" spans="1:10" x14ac:dyDescent="0.2">
      <c r="A104" s="25">
        <v>40</v>
      </c>
      <c r="B104" s="11" t="s">
        <v>0</v>
      </c>
      <c r="C104" s="15" t="s">
        <v>2420</v>
      </c>
      <c r="D104" s="11" t="s">
        <v>56</v>
      </c>
      <c r="E104" s="11" t="s">
        <v>1566</v>
      </c>
      <c r="F104" s="11" t="s">
        <v>1110</v>
      </c>
      <c r="G104" s="17" t="s">
        <v>106</v>
      </c>
      <c r="H104" s="11" t="s">
        <v>1372</v>
      </c>
      <c r="I104" s="11" t="s">
        <v>1372</v>
      </c>
      <c r="J104" s="11" t="s">
        <v>1372</v>
      </c>
    </row>
    <row r="105" spans="1:10" s="13" customFormat="1" x14ac:dyDescent="0.2">
      <c r="A105" s="25">
        <v>41</v>
      </c>
      <c r="B105" s="11" t="s">
        <v>0</v>
      </c>
      <c r="C105" s="15" t="s">
        <v>2421</v>
      </c>
      <c r="D105" s="11" t="s">
        <v>56</v>
      </c>
      <c r="E105" s="11" t="s">
        <v>1567</v>
      </c>
      <c r="F105" s="11" t="s">
        <v>1465</v>
      </c>
      <c r="G105" s="17" t="s">
        <v>106</v>
      </c>
      <c r="H105" s="11" t="s">
        <v>1372</v>
      </c>
      <c r="I105" s="11" t="s">
        <v>1372</v>
      </c>
      <c r="J105" s="11" t="s">
        <v>1372</v>
      </c>
    </row>
    <row r="106" spans="1:10" s="13" customFormat="1" x14ac:dyDescent="0.2">
      <c r="A106" s="25">
        <v>42</v>
      </c>
      <c r="B106" s="11" t="s">
        <v>0</v>
      </c>
      <c r="C106" s="15" t="s">
        <v>2422</v>
      </c>
      <c r="D106" s="11" t="s">
        <v>56</v>
      </c>
      <c r="E106" s="11" t="s">
        <v>1568</v>
      </c>
      <c r="F106" s="11"/>
      <c r="G106" s="17" t="s">
        <v>106</v>
      </c>
      <c r="H106" s="11"/>
      <c r="I106" s="11"/>
      <c r="J106" s="11"/>
    </row>
    <row r="107" spans="1:10" s="13" customFormat="1" x14ac:dyDescent="0.2">
      <c r="A107" s="25">
        <v>42</v>
      </c>
      <c r="B107" s="11" t="s">
        <v>0</v>
      </c>
      <c r="C107" s="15" t="s">
        <v>2422</v>
      </c>
      <c r="D107" s="11" t="s">
        <v>56</v>
      </c>
      <c r="E107" s="11" t="s">
        <v>1569</v>
      </c>
      <c r="F107" s="11" t="s">
        <v>1110</v>
      </c>
      <c r="G107" s="17" t="s">
        <v>106</v>
      </c>
      <c r="H107" s="11" t="s">
        <v>1372</v>
      </c>
      <c r="I107" s="11" t="s">
        <v>1372</v>
      </c>
      <c r="J107" s="11" t="s">
        <v>1372</v>
      </c>
    </row>
    <row r="108" spans="1:10" s="13" customFormat="1" x14ac:dyDescent="0.2">
      <c r="A108" s="25">
        <v>43</v>
      </c>
      <c r="B108" s="11" t="s">
        <v>0</v>
      </c>
      <c r="C108" s="12" t="s">
        <v>2423</v>
      </c>
      <c r="D108" s="11" t="s">
        <v>56</v>
      </c>
      <c r="E108" s="11" t="s">
        <v>109</v>
      </c>
      <c r="F108" s="11"/>
      <c r="G108" s="17" t="s">
        <v>106</v>
      </c>
      <c r="H108" s="11" t="s">
        <v>1372</v>
      </c>
      <c r="I108" s="11" t="s">
        <v>1372</v>
      </c>
      <c r="J108" s="11" t="s">
        <v>1372</v>
      </c>
    </row>
    <row r="109" spans="1:10" s="13" customFormat="1" x14ac:dyDescent="0.2">
      <c r="A109" s="25">
        <v>44</v>
      </c>
      <c r="B109" s="11" t="s">
        <v>0</v>
      </c>
      <c r="C109" s="15" t="s">
        <v>2443</v>
      </c>
      <c r="D109" s="11" t="s">
        <v>56</v>
      </c>
      <c r="E109" s="11" t="s">
        <v>1570</v>
      </c>
      <c r="F109" s="11" t="s">
        <v>1110</v>
      </c>
      <c r="G109" s="17" t="s">
        <v>106</v>
      </c>
      <c r="H109" s="11" t="s">
        <v>1372</v>
      </c>
      <c r="I109" s="11" t="s">
        <v>1372</v>
      </c>
      <c r="J109" s="11" t="s">
        <v>1372</v>
      </c>
    </row>
    <row r="110" spans="1:10" s="13" customFormat="1" x14ac:dyDescent="0.2">
      <c r="A110" s="25">
        <v>44</v>
      </c>
      <c r="B110" s="11" t="s">
        <v>0</v>
      </c>
      <c r="C110" s="15" t="s">
        <v>263</v>
      </c>
      <c r="D110" s="11" t="s">
        <v>56</v>
      </c>
      <c r="E110" s="11" t="s">
        <v>1571</v>
      </c>
      <c r="F110" s="11" t="s">
        <v>1110</v>
      </c>
      <c r="G110" s="17" t="s">
        <v>106</v>
      </c>
      <c r="H110" s="11" t="s">
        <v>1372</v>
      </c>
      <c r="I110" s="11" t="s">
        <v>1372</v>
      </c>
      <c r="J110" s="11" t="s">
        <v>1372</v>
      </c>
    </row>
    <row r="111" spans="1:10" s="13" customFormat="1" x14ac:dyDescent="0.2">
      <c r="A111" s="25">
        <v>44</v>
      </c>
      <c r="B111" s="11" t="s">
        <v>0</v>
      </c>
      <c r="C111" s="15" t="s">
        <v>2443</v>
      </c>
      <c r="D111" s="11" t="s">
        <v>56</v>
      </c>
      <c r="E111" s="11" t="s">
        <v>1572</v>
      </c>
      <c r="F111" s="11"/>
      <c r="G111" s="17" t="s">
        <v>106</v>
      </c>
      <c r="H111" s="11"/>
      <c r="I111" s="11"/>
      <c r="J111" s="11"/>
    </row>
    <row r="112" spans="1:10" s="13" customFormat="1" x14ac:dyDescent="0.2">
      <c r="A112" s="25">
        <v>44</v>
      </c>
      <c r="B112" s="11" t="s">
        <v>0</v>
      </c>
      <c r="C112" s="15" t="s">
        <v>263</v>
      </c>
      <c r="D112" s="11" t="s">
        <v>56</v>
      </c>
      <c r="E112" s="11" t="s">
        <v>1573</v>
      </c>
      <c r="F112" s="11" t="s">
        <v>1110</v>
      </c>
      <c r="G112" s="17" t="s">
        <v>106</v>
      </c>
      <c r="H112" s="11" t="s">
        <v>1372</v>
      </c>
      <c r="I112" s="11" t="s">
        <v>1372</v>
      </c>
      <c r="J112" s="11" t="s">
        <v>1372</v>
      </c>
    </row>
    <row r="113" spans="1:10" s="13" customFormat="1" x14ac:dyDescent="0.2">
      <c r="A113" s="25">
        <v>45</v>
      </c>
      <c r="B113" s="11" t="s">
        <v>0</v>
      </c>
      <c r="C113" s="15" t="s">
        <v>266</v>
      </c>
      <c r="D113" s="11" t="s">
        <v>56</v>
      </c>
      <c r="E113" s="11" t="s">
        <v>1620</v>
      </c>
      <c r="F113" s="11" t="s">
        <v>1619</v>
      </c>
      <c r="G113" s="17" t="s">
        <v>106</v>
      </c>
      <c r="H113" s="11"/>
      <c r="I113" s="11"/>
      <c r="J113" s="11"/>
    </row>
    <row r="114" spans="1:10" s="13" customFormat="1" x14ac:dyDescent="0.2">
      <c r="A114" s="25">
        <v>45</v>
      </c>
      <c r="B114" s="11" t="s">
        <v>0</v>
      </c>
      <c r="C114" s="15" t="s">
        <v>266</v>
      </c>
      <c r="D114" s="11" t="s">
        <v>56</v>
      </c>
      <c r="E114" s="11" t="s">
        <v>1574</v>
      </c>
      <c r="F114" s="11" t="s">
        <v>1110</v>
      </c>
      <c r="G114" s="17" t="s">
        <v>106</v>
      </c>
      <c r="H114" s="11" t="s">
        <v>1372</v>
      </c>
      <c r="I114" s="11" t="s">
        <v>1372</v>
      </c>
      <c r="J114" s="11" t="s">
        <v>1372</v>
      </c>
    </row>
    <row r="115" spans="1:10" s="13" customFormat="1" x14ac:dyDescent="0.2">
      <c r="A115" s="25">
        <v>46</v>
      </c>
      <c r="B115" s="11" t="s">
        <v>0</v>
      </c>
      <c r="C115" s="15" t="s">
        <v>2457</v>
      </c>
      <c r="D115" s="11" t="s">
        <v>56</v>
      </c>
      <c r="E115" s="11" t="s">
        <v>109</v>
      </c>
      <c r="F115" s="11" t="s">
        <v>1619</v>
      </c>
      <c r="G115" s="17" t="s">
        <v>106</v>
      </c>
      <c r="H115" s="11"/>
      <c r="I115" s="11"/>
      <c r="J115" s="11"/>
    </row>
    <row r="116" spans="1:10" s="13" customFormat="1" x14ac:dyDescent="0.2">
      <c r="A116" s="25">
        <v>46</v>
      </c>
      <c r="B116" s="11" t="s">
        <v>0</v>
      </c>
      <c r="C116" s="15" t="s">
        <v>2425</v>
      </c>
      <c r="D116" s="11" t="s">
        <v>56</v>
      </c>
      <c r="E116" s="11" t="s">
        <v>1575</v>
      </c>
      <c r="F116" s="11" t="s">
        <v>1576</v>
      </c>
      <c r="G116" s="17" t="s">
        <v>106</v>
      </c>
      <c r="H116" s="11" t="s">
        <v>1372</v>
      </c>
      <c r="I116" s="11" t="s">
        <v>1372</v>
      </c>
      <c r="J116" s="11" t="s">
        <v>1372</v>
      </c>
    </row>
    <row r="117" spans="1:10" s="13" customFormat="1" x14ac:dyDescent="0.2">
      <c r="A117" s="25">
        <v>47</v>
      </c>
      <c r="B117" s="11" t="s">
        <v>0</v>
      </c>
      <c r="C117" s="15" t="s">
        <v>2467</v>
      </c>
      <c r="D117" s="11" t="s">
        <v>56</v>
      </c>
      <c r="E117" s="11" t="s">
        <v>628</v>
      </c>
      <c r="F117" s="11" t="s">
        <v>1465</v>
      </c>
      <c r="G117" s="17" t="s">
        <v>106</v>
      </c>
      <c r="H117" s="11" t="s">
        <v>1372</v>
      </c>
      <c r="I117" s="11" t="s">
        <v>1372</v>
      </c>
      <c r="J117" s="11" t="s">
        <v>1372</v>
      </c>
    </row>
    <row r="118" spans="1:10" x14ac:dyDescent="0.2">
      <c r="A118" s="25">
        <v>48</v>
      </c>
      <c r="B118" s="11" t="s">
        <v>0</v>
      </c>
      <c r="C118" s="15" t="s">
        <v>2467</v>
      </c>
      <c r="D118" s="11" t="s">
        <v>56</v>
      </c>
      <c r="E118" s="11" t="s">
        <v>1577</v>
      </c>
      <c r="G118" s="17" t="s">
        <v>106</v>
      </c>
    </row>
    <row r="119" spans="1:10" s="13" customFormat="1" x14ac:dyDescent="0.2">
      <c r="A119" s="25">
        <v>49</v>
      </c>
      <c r="B119" s="11" t="s">
        <v>0</v>
      </c>
      <c r="C119" s="15" t="s">
        <v>2467</v>
      </c>
      <c r="D119" s="11" t="s">
        <v>56</v>
      </c>
      <c r="E119" s="11" t="s">
        <v>1578</v>
      </c>
      <c r="F119" s="11" t="s">
        <v>1110</v>
      </c>
      <c r="G119" s="17" t="s">
        <v>106</v>
      </c>
      <c r="H119" s="11" t="s">
        <v>1372</v>
      </c>
      <c r="I119" s="11" t="s">
        <v>1372</v>
      </c>
      <c r="J119" s="11" t="s">
        <v>1372</v>
      </c>
    </row>
    <row r="120" spans="1:10" x14ac:dyDescent="0.2">
      <c r="A120" s="21"/>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topLeftCell="A49" zoomScale="140" zoomScaleNormal="140" workbookViewId="0">
      <selection activeCell="A2" sqref="A2:XFD52"/>
    </sheetView>
  </sheetViews>
  <sheetFormatPr defaultColWidth="8.85546875" defaultRowHeight="12" x14ac:dyDescent="0.2"/>
  <cols>
    <col min="1" max="1" width="3" style="25" bestFit="1" customWidth="1"/>
    <col min="2" max="2" width="8.85546875" style="11"/>
    <col min="3" max="3" width="34.85546875" style="12" bestFit="1" customWidth="1"/>
    <col min="4" max="4" width="8.85546875" style="11"/>
    <col min="5" max="5" width="35.5703125" style="11" bestFit="1" customWidth="1"/>
    <col min="6" max="6" width="8.85546875" style="11"/>
    <col min="7" max="7" width="10.7109375" style="11" bestFit="1" customWidth="1"/>
    <col min="8" max="16384" width="8.85546875" style="11"/>
  </cols>
  <sheetData>
    <row r="1" spans="1:10" s="23" customFormat="1" ht="48" x14ac:dyDescent="0.3">
      <c r="A1" s="22" t="s">
        <v>19</v>
      </c>
      <c r="B1" s="23" t="s">
        <v>95</v>
      </c>
      <c r="C1" s="23" t="s">
        <v>96</v>
      </c>
      <c r="D1" s="23" t="s">
        <v>97</v>
      </c>
      <c r="E1" s="23" t="s">
        <v>98</v>
      </c>
      <c r="F1" s="23" t="s">
        <v>99</v>
      </c>
      <c r="G1" s="23" t="s">
        <v>100</v>
      </c>
      <c r="H1" s="23" t="s">
        <v>101</v>
      </c>
      <c r="I1" s="23" t="s">
        <v>102</v>
      </c>
      <c r="J1" s="23" t="s">
        <v>103</v>
      </c>
    </row>
    <row r="2" spans="1:10" s="13" customFormat="1" x14ac:dyDescent="0.2">
      <c r="A2" s="24">
        <v>1</v>
      </c>
      <c r="B2" s="14" t="s">
        <v>11</v>
      </c>
      <c r="C2" s="15" t="s">
        <v>2405</v>
      </c>
      <c r="D2" s="16" t="s">
        <v>59</v>
      </c>
      <c r="E2" s="17" t="s">
        <v>2557</v>
      </c>
      <c r="F2" s="17" t="s">
        <v>1317</v>
      </c>
      <c r="G2" s="17" t="s">
        <v>106</v>
      </c>
      <c r="H2" s="17" t="s">
        <v>1372</v>
      </c>
      <c r="I2" s="17" t="s">
        <v>1372</v>
      </c>
      <c r="J2" s="17" t="s">
        <v>1372</v>
      </c>
    </row>
    <row r="3" spans="1:10" s="13" customFormat="1" x14ac:dyDescent="0.2">
      <c r="A3" s="24">
        <v>1</v>
      </c>
      <c r="B3" s="14" t="s">
        <v>11</v>
      </c>
      <c r="C3" s="15" t="s">
        <v>2405</v>
      </c>
      <c r="D3" s="16" t="s">
        <v>59</v>
      </c>
      <c r="E3" s="17" t="s">
        <v>2558</v>
      </c>
      <c r="F3" s="17" t="s">
        <v>1317</v>
      </c>
      <c r="G3" s="17" t="s">
        <v>106</v>
      </c>
      <c r="H3" s="17" t="s">
        <v>1372</v>
      </c>
      <c r="I3" s="17" t="s">
        <v>1372</v>
      </c>
      <c r="J3" s="17" t="s">
        <v>1372</v>
      </c>
    </row>
    <row r="4" spans="1:10" s="13" customFormat="1" ht="15" x14ac:dyDescent="0.2">
      <c r="A4" s="24">
        <v>2</v>
      </c>
      <c r="B4" s="14" t="s">
        <v>11</v>
      </c>
      <c r="C4" s="15" t="s">
        <v>2431</v>
      </c>
      <c r="D4" s="16" t="s">
        <v>59</v>
      </c>
      <c r="E4" s="17" t="s">
        <v>1579</v>
      </c>
      <c r="F4" s="17" t="s">
        <v>1580</v>
      </c>
      <c r="G4" s="17" t="s">
        <v>106</v>
      </c>
      <c r="H4" s="17" t="s">
        <v>107</v>
      </c>
      <c r="I4" s="17" t="s">
        <v>107</v>
      </c>
      <c r="J4" s="17" t="s">
        <v>107</v>
      </c>
    </row>
    <row r="5" spans="1:10" s="13" customFormat="1" ht="15" x14ac:dyDescent="0.2">
      <c r="A5" s="24">
        <v>3</v>
      </c>
      <c r="B5" s="14" t="s">
        <v>11</v>
      </c>
      <c r="C5" s="15" t="s">
        <v>2434</v>
      </c>
      <c r="D5" s="16" t="s">
        <v>59</v>
      </c>
      <c r="E5" s="17" t="s">
        <v>1581</v>
      </c>
      <c r="F5" s="17" t="s">
        <v>1622</v>
      </c>
      <c r="G5" s="17" t="s">
        <v>106</v>
      </c>
      <c r="H5" s="17"/>
      <c r="I5" s="17"/>
      <c r="J5" s="17"/>
    </row>
    <row r="6" spans="1:10" s="13" customFormat="1" ht="15" x14ac:dyDescent="0.2">
      <c r="A6" s="24">
        <v>4</v>
      </c>
      <c r="B6" s="14" t="s">
        <v>11</v>
      </c>
      <c r="C6" s="15" t="s">
        <v>2437</v>
      </c>
      <c r="D6" s="16" t="s">
        <v>59</v>
      </c>
      <c r="E6" s="17" t="s">
        <v>2559</v>
      </c>
      <c r="F6" s="17" t="s">
        <v>1623</v>
      </c>
      <c r="G6" s="17" t="s">
        <v>106</v>
      </c>
      <c r="H6" s="17"/>
      <c r="I6" s="17"/>
      <c r="J6" s="17"/>
    </row>
    <row r="7" spans="1:10" s="13" customFormat="1" ht="15" x14ac:dyDescent="0.2">
      <c r="A7" s="24">
        <v>4</v>
      </c>
      <c r="B7" s="14" t="s">
        <v>11</v>
      </c>
      <c r="C7" s="15" t="s">
        <v>2437</v>
      </c>
      <c r="D7" s="16" t="s">
        <v>59</v>
      </c>
      <c r="E7" s="17" t="s">
        <v>2560</v>
      </c>
      <c r="F7" s="17" t="s">
        <v>1623</v>
      </c>
      <c r="G7" s="17" t="s">
        <v>106</v>
      </c>
      <c r="H7" s="17"/>
      <c r="I7" s="17"/>
      <c r="J7" s="17"/>
    </row>
    <row r="8" spans="1:10" s="13" customFormat="1" x14ac:dyDescent="0.2">
      <c r="A8" s="24">
        <v>5</v>
      </c>
      <c r="B8" s="14" t="s">
        <v>11</v>
      </c>
      <c r="C8" s="15" t="s">
        <v>2395</v>
      </c>
      <c r="D8" s="16" t="s">
        <v>59</v>
      </c>
      <c r="E8" s="17" t="s">
        <v>1590</v>
      </c>
      <c r="F8" s="17" t="s">
        <v>1624</v>
      </c>
      <c r="G8" s="17" t="s">
        <v>106</v>
      </c>
      <c r="H8" s="17"/>
      <c r="I8" s="17"/>
      <c r="J8" s="17"/>
    </row>
    <row r="9" spans="1:10" x14ac:dyDescent="0.2">
      <c r="A9" s="24">
        <v>6</v>
      </c>
      <c r="B9" s="14" t="s">
        <v>11</v>
      </c>
      <c r="C9" s="15" t="s">
        <v>2419</v>
      </c>
      <c r="D9" s="16" t="s">
        <v>59</v>
      </c>
      <c r="E9" s="17" t="s">
        <v>1594</v>
      </c>
      <c r="F9" s="17" t="s">
        <v>1580</v>
      </c>
      <c r="G9" s="17" t="s">
        <v>106</v>
      </c>
      <c r="H9" s="17" t="s">
        <v>107</v>
      </c>
      <c r="I9" s="17" t="s">
        <v>107</v>
      </c>
      <c r="J9" s="17" t="s">
        <v>107</v>
      </c>
    </row>
    <row r="10" spans="1:10" s="13" customFormat="1" ht="15" x14ac:dyDescent="0.2">
      <c r="A10" s="24">
        <v>7</v>
      </c>
      <c r="B10" s="14" t="s">
        <v>11</v>
      </c>
      <c r="C10" s="15" t="s">
        <v>2440</v>
      </c>
      <c r="D10" s="16" t="s">
        <v>59</v>
      </c>
      <c r="E10" s="17" t="s">
        <v>1596</v>
      </c>
      <c r="F10" s="17" t="s">
        <v>1597</v>
      </c>
      <c r="G10" s="17" t="s">
        <v>106</v>
      </c>
      <c r="H10" s="17"/>
      <c r="I10" s="17"/>
      <c r="J10" s="17"/>
    </row>
    <row r="11" spans="1:10" s="13" customFormat="1" ht="15" x14ac:dyDescent="0.2">
      <c r="A11" s="24">
        <v>8</v>
      </c>
      <c r="B11" s="14" t="s">
        <v>11</v>
      </c>
      <c r="C11" s="15" t="s">
        <v>2442</v>
      </c>
      <c r="D11" s="16" t="s">
        <v>59</v>
      </c>
      <c r="E11" s="17" t="s">
        <v>1598</v>
      </c>
      <c r="F11" s="17" t="s">
        <v>1625</v>
      </c>
      <c r="G11" s="17" t="s">
        <v>122</v>
      </c>
      <c r="H11" s="17"/>
      <c r="I11" s="17"/>
      <c r="J11" s="17"/>
    </row>
    <row r="12" spans="1:10" s="13" customFormat="1" x14ac:dyDescent="0.2">
      <c r="A12" s="24">
        <v>9</v>
      </c>
      <c r="B12" s="14" t="s">
        <v>11</v>
      </c>
      <c r="C12" s="15" t="s">
        <v>2424</v>
      </c>
      <c r="D12" s="16" t="s">
        <v>59</v>
      </c>
      <c r="E12" s="17" t="s">
        <v>1599</v>
      </c>
      <c r="F12" s="17" t="s">
        <v>1626</v>
      </c>
      <c r="G12" s="17" t="s">
        <v>106</v>
      </c>
      <c r="H12" s="17"/>
      <c r="I12" s="17"/>
      <c r="J12" s="17"/>
    </row>
    <row r="13" spans="1:10" s="13" customFormat="1" ht="14.45" x14ac:dyDescent="0.25">
      <c r="A13" s="24">
        <v>10</v>
      </c>
      <c r="B13" s="14" t="s">
        <v>11</v>
      </c>
      <c r="C13" s="15" t="s">
        <v>2445</v>
      </c>
      <c r="D13" s="16" t="s">
        <v>59</v>
      </c>
      <c r="E13" s="17" t="s">
        <v>1600</v>
      </c>
      <c r="F13" s="17" t="s">
        <v>1627</v>
      </c>
      <c r="G13" s="17" t="s">
        <v>122</v>
      </c>
      <c r="H13" s="17"/>
      <c r="I13" s="17"/>
      <c r="J13" s="17"/>
    </row>
    <row r="14" spans="1:10" x14ac:dyDescent="0.25">
      <c r="A14" s="24">
        <v>11</v>
      </c>
      <c r="B14" s="14" t="s">
        <v>11</v>
      </c>
      <c r="C14" s="15" t="s">
        <v>2447</v>
      </c>
      <c r="D14" s="16" t="s">
        <v>59</v>
      </c>
      <c r="E14" s="17" t="s">
        <v>811</v>
      </c>
      <c r="F14" s="17" t="s">
        <v>1628</v>
      </c>
      <c r="G14" s="17" t="s">
        <v>122</v>
      </c>
      <c r="H14" s="17"/>
      <c r="I14" s="17"/>
      <c r="J14" s="17"/>
    </row>
    <row r="15" spans="1:10" ht="15" x14ac:dyDescent="0.2">
      <c r="A15" s="24">
        <v>12</v>
      </c>
      <c r="B15" s="14" t="s">
        <v>11</v>
      </c>
      <c r="C15" s="15" t="s">
        <v>2448</v>
      </c>
      <c r="D15" s="16" t="s">
        <v>59</v>
      </c>
      <c r="E15" s="17" t="s">
        <v>1601</v>
      </c>
      <c r="F15" s="17" t="s">
        <v>1629</v>
      </c>
      <c r="G15" s="17" t="s">
        <v>106</v>
      </c>
      <c r="H15" s="17"/>
      <c r="I15" s="17"/>
      <c r="J15" s="17"/>
    </row>
    <row r="16" spans="1:10" s="13" customFormat="1" ht="15" x14ac:dyDescent="0.2">
      <c r="A16" s="24">
        <v>13</v>
      </c>
      <c r="B16" s="14" t="s">
        <v>11</v>
      </c>
      <c r="C16" s="15" t="s">
        <v>2450</v>
      </c>
      <c r="D16" s="16" t="s">
        <v>59</v>
      </c>
      <c r="E16" s="17" t="s">
        <v>109</v>
      </c>
      <c r="F16" s="17" t="s">
        <v>107</v>
      </c>
      <c r="G16" s="17" t="s">
        <v>106</v>
      </c>
      <c r="H16" s="17" t="s">
        <v>107</v>
      </c>
      <c r="I16" s="17" t="s">
        <v>107</v>
      </c>
      <c r="J16" s="17" t="s">
        <v>107</v>
      </c>
    </row>
    <row r="17" spans="1:10" s="13" customFormat="1" ht="15" x14ac:dyDescent="0.2">
      <c r="A17" s="24">
        <v>14</v>
      </c>
      <c r="B17" s="14" t="s">
        <v>11</v>
      </c>
      <c r="C17" s="15" t="s">
        <v>2454</v>
      </c>
      <c r="D17" s="16" t="s">
        <v>59</v>
      </c>
      <c r="E17" s="17" t="s">
        <v>1602</v>
      </c>
      <c r="F17" s="17" t="s">
        <v>1621</v>
      </c>
      <c r="G17" s="17" t="s">
        <v>106</v>
      </c>
      <c r="H17" s="17"/>
      <c r="I17" s="17"/>
      <c r="J17" s="17"/>
    </row>
    <row r="18" spans="1:10" s="13" customFormat="1" ht="15" x14ac:dyDescent="0.2">
      <c r="A18" s="24">
        <v>15</v>
      </c>
      <c r="B18" s="14" t="s">
        <v>11</v>
      </c>
      <c r="C18" s="15" t="s">
        <v>2456</v>
      </c>
      <c r="D18" s="16" t="s">
        <v>59</v>
      </c>
      <c r="E18" s="17" t="s">
        <v>1603</v>
      </c>
      <c r="F18" s="17" t="s">
        <v>1630</v>
      </c>
      <c r="G18" s="17" t="s">
        <v>106</v>
      </c>
      <c r="H18" s="17"/>
      <c r="I18" s="17"/>
      <c r="J18" s="17"/>
    </row>
    <row r="19" spans="1:10" s="13" customFormat="1" ht="15" x14ac:dyDescent="0.2">
      <c r="A19" s="24">
        <v>16</v>
      </c>
      <c r="B19" s="14" t="s">
        <v>11</v>
      </c>
      <c r="C19" s="15" t="s">
        <v>2460</v>
      </c>
      <c r="D19" s="16" t="s">
        <v>59</v>
      </c>
      <c r="E19" s="17" t="s">
        <v>1605</v>
      </c>
      <c r="F19" s="17" t="s">
        <v>1631</v>
      </c>
      <c r="G19" s="17" t="s">
        <v>106</v>
      </c>
      <c r="H19" s="17"/>
      <c r="I19" s="17"/>
      <c r="J19" s="17"/>
    </row>
    <row r="20" spans="1:10" s="13" customFormat="1" ht="15" x14ac:dyDescent="0.2">
      <c r="A20" s="24">
        <v>17</v>
      </c>
      <c r="B20" s="14" t="s">
        <v>11</v>
      </c>
      <c r="C20" s="15" t="s">
        <v>2465</v>
      </c>
      <c r="D20" s="16" t="s">
        <v>59</v>
      </c>
      <c r="E20" s="17" t="s">
        <v>1606</v>
      </c>
      <c r="F20" s="17" t="s">
        <v>1632</v>
      </c>
      <c r="G20" s="17" t="s">
        <v>106</v>
      </c>
      <c r="H20" s="17"/>
      <c r="I20" s="17"/>
      <c r="J20" s="17"/>
    </row>
    <row r="21" spans="1:10" s="13" customFormat="1" x14ac:dyDescent="0.2">
      <c r="A21" s="24">
        <v>18</v>
      </c>
      <c r="B21" s="14" t="s">
        <v>11</v>
      </c>
      <c r="C21" s="15" t="s">
        <v>2429</v>
      </c>
      <c r="D21" s="16" t="s">
        <v>59</v>
      </c>
      <c r="E21" s="17" t="s">
        <v>1607</v>
      </c>
      <c r="F21" s="17" t="s">
        <v>1608</v>
      </c>
      <c r="G21" s="17" t="s">
        <v>106</v>
      </c>
      <c r="H21" s="17" t="s">
        <v>107</v>
      </c>
      <c r="I21" s="17" t="s">
        <v>107</v>
      </c>
      <c r="J21" s="17" t="s">
        <v>107</v>
      </c>
    </row>
    <row r="22" spans="1:10" ht="15" x14ac:dyDescent="0.2">
      <c r="A22" s="24">
        <v>19</v>
      </c>
      <c r="B22" s="14" t="s">
        <v>11</v>
      </c>
      <c r="C22" s="15" t="s">
        <v>2466</v>
      </c>
      <c r="D22" s="16" t="s">
        <v>59</v>
      </c>
      <c r="E22" s="17" t="s">
        <v>1609</v>
      </c>
      <c r="F22" s="17" t="s">
        <v>1610</v>
      </c>
      <c r="G22" s="17" t="s">
        <v>122</v>
      </c>
      <c r="H22" s="17"/>
      <c r="I22" s="17"/>
      <c r="J22" s="17"/>
    </row>
    <row r="23" spans="1:10" s="13" customFormat="1" x14ac:dyDescent="0.2">
      <c r="A23" s="24">
        <v>20</v>
      </c>
      <c r="B23" s="14" t="s">
        <v>11</v>
      </c>
      <c r="C23" s="15" t="s">
        <v>215</v>
      </c>
      <c r="D23" s="16" t="s">
        <v>59</v>
      </c>
      <c r="E23" s="17" t="s">
        <v>1611</v>
      </c>
      <c r="F23" s="17" t="s">
        <v>1633</v>
      </c>
      <c r="G23" s="17" t="s">
        <v>106</v>
      </c>
      <c r="H23" s="17"/>
      <c r="I23" s="17"/>
      <c r="J23" s="17"/>
    </row>
    <row r="24" spans="1:10" s="13" customFormat="1" x14ac:dyDescent="0.2">
      <c r="A24" s="24">
        <v>21</v>
      </c>
      <c r="B24" s="14" t="s">
        <v>11</v>
      </c>
      <c r="C24" s="15" t="s">
        <v>2426</v>
      </c>
      <c r="D24" s="16" t="s">
        <v>59</v>
      </c>
      <c r="E24" s="17" t="s">
        <v>1612</v>
      </c>
      <c r="F24" s="17" t="s">
        <v>1613</v>
      </c>
      <c r="G24" s="17" t="s">
        <v>106</v>
      </c>
      <c r="H24" s="17"/>
      <c r="I24" s="17"/>
      <c r="J24" s="17"/>
    </row>
    <row r="25" spans="1:10" s="13" customFormat="1" ht="15" x14ac:dyDescent="0.2">
      <c r="A25" s="24">
        <v>22</v>
      </c>
      <c r="B25" s="14" t="s">
        <v>11</v>
      </c>
      <c r="C25" s="15" t="s">
        <v>2469</v>
      </c>
      <c r="D25" s="16" t="s">
        <v>59</v>
      </c>
      <c r="E25" s="17" t="s">
        <v>1614</v>
      </c>
      <c r="F25" s="17" t="s">
        <v>1580</v>
      </c>
      <c r="G25" s="17" t="s">
        <v>106</v>
      </c>
      <c r="H25" s="17"/>
      <c r="I25" s="17"/>
      <c r="J25" s="17"/>
    </row>
    <row r="26" spans="1:10" s="13" customFormat="1" ht="15" x14ac:dyDescent="0.2">
      <c r="A26" s="24">
        <v>23</v>
      </c>
      <c r="B26" s="14" t="s">
        <v>11</v>
      </c>
      <c r="C26" s="15" t="s">
        <v>2472</v>
      </c>
      <c r="D26" s="16" t="s">
        <v>59</v>
      </c>
      <c r="E26" s="17" t="s">
        <v>1615</v>
      </c>
      <c r="F26" s="17" t="s">
        <v>1634</v>
      </c>
      <c r="G26" s="17" t="s">
        <v>106</v>
      </c>
      <c r="H26" s="17"/>
      <c r="I26" s="17"/>
      <c r="J26" s="17"/>
    </row>
    <row r="27" spans="1:10" s="13" customFormat="1" ht="15" x14ac:dyDescent="0.2">
      <c r="A27" s="24">
        <v>24</v>
      </c>
      <c r="B27" s="14" t="s">
        <v>11</v>
      </c>
      <c r="C27" s="15" t="s">
        <v>2474</v>
      </c>
      <c r="D27" s="16" t="s">
        <v>59</v>
      </c>
      <c r="E27" s="17" t="s">
        <v>1616</v>
      </c>
      <c r="F27" s="17" t="s">
        <v>1635</v>
      </c>
      <c r="G27" s="17" t="s">
        <v>106</v>
      </c>
      <c r="H27" s="17"/>
      <c r="I27" s="17"/>
      <c r="J27" s="17"/>
    </row>
    <row r="28" spans="1:10" s="13" customFormat="1" x14ac:dyDescent="0.2">
      <c r="A28" s="24">
        <v>25</v>
      </c>
      <c r="B28" s="14" t="s">
        <v>11</v>
      </c>
      <c r="C28" s="15" t="s">
        <v>2427</v>
      </c>
      <c r="D28" s="16" t="s">
        <v>59</v>
      </c>
      <c r="E28" s="17" t="s">
        <v>1617</v>
      </c>
      <c r="F28" s="17" t="s">
        <v>1613</v>
      </c>
      <c r="G28" s="17" t="s">
        <v>106</v>
      </c>
      <c r="H28" s="17"/>
      <c r="I28" s="17"/>
      <c r="J28" s="17"/>
    </row>
    <row r="29" spans="1:10" s="13" customFormat="1" x14ac:dyDescent="0.2">
      <c r="A29" s="24">
        <v>26</v>
      </c>
      <c r="B29" s="14" t="s">
        <v>11</v>
      </c>
      <c r="C29" s="15" t="s">
        <v>2428</v>
      </c>
      <c r="D29" s="16" t="s">
        <v>59</v>
      </c>
      <c r="E29" s="17" t="s">
        <v>1618</v>
      </c>
      <c r="F29" s="17" t="s">
        <v>1636</v>
      </c>
      <c r="G29" s="17" t="s">
        <v>106</v>
      </c>
      <c r="H29" s="17"/>
      <c r="I29" s="17"/>
      <c r="J29" s="17"/>
    </row>
    <row r="30" spans="1:10" s="13" customFormat="1" x14ac:dyDescent="0.25">
      <c r="A30" s="24">
        <v>27</v>
      </c>
      <c r="B30" s="14" t="s">
        <v>0</v>
      </c>
      <c r="C30" s="15" t="s">
        <v>2408</v>
      </c>
      <c r="D30" s="16" t="s">
        <v>59</v>
      </c>
      <c r="E30" s="17" t="s">
        <v>109</v>
      </c>
      <c r="F30" s="17" t="s">
        <v>107</v>
      </c>
      <c r="G30" s="17" t="s">
        <v>106</v>
      </c>
      <c r="H30" s="17" t="s">
        <v>107</v>
      </c>
      <c r="I30" s="17" t="s">
        <v>107</v>
      </c>
      <c r="J30" s="17" t="s">
        <v>107</v>
      </c>
    </row>
    <row r="31" spans="1:10" x14ac:dyDescent="0.25">
      <c r="A31" s="24">
        <v>28</v>
      </c>
      <c r="B31" s="14" t="s">
        <v>0</v>
      </c>
      <c r="C31" s="15" t="s">
        <v>2415</v>
      </c>
      <c r="D31" s="16" t="s">
        <v>59</v>
      </c>
      <c r="E31" s="17" t="s">
        <v>109</v>
      </c>
      <c r="F31" s="17" t="s">
        <v>107</v>
      </c>
      <c r="G31" s="17" t="s">
        <v>106</v>
      </c>
      <c r="H31" s="17" t="s">
        <v>107</v>
      </c>
      <c r="I31" s="17" t="s">
        <v>107</v>
      </c>
      <c r="J31" s="17" t="s">
        <v>107</v>
      </c>
    </row>
    <row r="32" spans="1:10" x14ac:dyDescent="0.2">
      <c r="A32" s="24">
        <v>29</v>
      </c>
      <c r="B32" s="14" t="s">
        <v>0</v>
      </c>
      <c r="C32" s="15" t="s">
        <v>2416</v>
      </c>
      <c r="D32" s="16" t="s">
        <v>59</v>
      </c>
      <c r="E32" s="17" t="s">
        <v>109</v>
      </c>
      <c r="F32" s="17" t="s">
        <v>107</v>
      </c>
      <c r="G32" s="17" t="s">
        <v>106</v>
      </c>
      <c r="H32" s="17" t="s">
        <v>107</v>
      </c>
      <c r="I32" s="17" t="s">
        <v>107</v>
      </c>
      <c r="J32" s="17" t="s">
        <v>107</v>
      </c>
    </row>
    <row r="33" spans="1:10" s="13" customFormat="1" x14ac:dyDescent="0.2">
      <c r="A33" s="24">
        <v>30</v>
      </c>
      <c r="B33" s="14" t="s">
        <v>0</v>
      </c>
      <c r="C33" s="15" t="s">
        <v>2409</v>
      </c>
      <c r="D33" s="16" t="s">
        <v>59</v>
      </c>
      <c r="E33" s="17" t="s">
        <v>109</v>
      </c>
      <c r="F33" s="17" t="s">
        <v>107</v>
      </c>
      <c r="G33" s="17" t="s">
        <v>106</v>
      </c>
      <c r="H33" s="17" t="s">
        <v>107</v>
      </c>
      <c r="I33" s="17" t="s">
        <v>107</v>
      </c>
      <c r="J33" s="17" t="s">
        <v>107</v>
      </c>
    </row>
    <row r="34" spans="1:10" s="13" customFormat="1" x14ac:dyDescent="0.2">
      <c r="A34" s="24">
        <v>31</v>
      </c>
      <c r="B34" s="14" t="s">
        <v>0</v>
      </c>
      <c r="C34" s="15" t="s">
        <v>2410</v>
      </c>
      <c r="D34" s="16" t="s">
        <v>59</v>
      </c>
      <c r="E34" s="17" t="s">
        <v>1582</v>
      </c>
      <c r="F34" s="17" t="s">
        <v>1583</v>
      </c>
      <c r="G34" s="17" t="s">
        <v>106</v>
      </c>
      <c r="H34" s="17"/>
      <c r="I34" s="17"/>
      <c r="J34" s="17"/>
    </row>
    <row r="35" spans="1:10" s="13" customFormat="1" x14ac:dyDescent="0.25">
      <c r="A35" s="24">
        <v>32</v>
      </c>
      <c r="B35" s="14" t="s">
        <v>0</v>
      </c>
      <c r="C35" s="15" t="s">
        <v>2435</v>
      </c>
      <c r="D35" s="16" t="s">
        <v>59</v>
      </c>
      <c r="E35" s="17" t="s">
        <v>109</v>
      </c>
      <c r="F35" s="17" t="s">
        <v>107</v>
      </c>
      <c r="G35" s="17" t="s">
        <v>106</v>
      </c>
      <c r="H35" s="17" t="s">
        <v>107</v>
      </c>
      <c r="I35" s="17" t="s">
        <v>107</v>
      </c>
      <c r="J35" s="17" t="s">
        <v>107</v>
      </c>
    </row>
    <row r="36" spans="1:10" s="13" customFormat="1" x14ac:dyDescent="0.2">
      <c r="A36" s="24">
        <v>33</v>
      </c>
      <c r="B36" s="14" t="s">
        <v>0</v>
      </c>
      <c r="C36" s="15" t="s">
        <v>2542</v>
      </c>
      <c r="D36" s="16" t="s">
        <v>59</v>
      </c>
      <c r="E36" s="17" t="s">
        <v>1584</v>
      </c>
      <c r="F36" s="17" t="s">
        <v>1637</v>
      </c>
      <c r="G36" s="17" t="s">
        <v>106</v>
      </c>
      <c r="H36" s="17"/>
      <c r="I36" s="17"/>
      <c r="J36" s="17"/>
    </row>
    <row r="37" spans="1:10" s="13" customFormat="1" x14ac:dyDescent="0.2">
      <c r="A37" s="24">
        <v>34</v>
      </c>
      <c r="B37" s="14" t="s">
        <v>0</v>
      </c>
      <c r="C37" s="15" t="s">
        <v>2543</v>
      </c>
      <c r="D37" s="16" t="s">
        <v>59</v>
      </c>
      <c r="E37" s="17" t="s">
        <v>1585</v>
      </c>
      <c r="F37" s="17" t="s">
        <v>1638</v>
      </c>
      <c r="G37" s="17" t="s">
        <v>106</v>
      </c>
      <c r="H37" s="17"/>
      <c r="I37" s="17"/>
      <c r="J37" s="17"/>
    </row>
    <row r="38" spans="1:10" s="13" customFormat="1" x14ac:dyDescent="0.2">
      <c r="A38" s="24">
        <v>35</v>
      </c>
      <c r="B38" s="14" t="s">
        <v>0</v>
      </c>
      <c r="C38" s="15" t="s">
        <v>250</v>
      </c>
      <c r="D38" s="16" t="s">
        <v>59</v>
      </c>
      <c r="E38" s="17" t="s">
        <v>1586</v>
      </c>
      <c r="F38" s="17" t="s">
        <v>1587</v>
      </c>
      <c r="G38" s="17" t="s">
        <v>106</v>
      </c>
      <c r="H38" s="17"/>
      <c r="I38" s="17"/>
      <c r="J38" s="17"/>
    </row>
    <row r="39" spans="1:10" s="13" customFormat="1" x14ac:dyDescent="0.2">
      <c r="A39" s="24">
        <v>36</v>
      </c>
      <c r="B39" s="14" t="s">
        <v>0</v>
      </c>
      <c r="C39" s="15" t="s">
        <v>251</v>
      </c>
      <c r="D39" s="16" t="s">
        <v>59</v>
      </c>
      <c r="E39" s="17" t="s">
        <v>1588</v>
      </c>
      <c r="F39" s="17" t="s">
        <v>1589</v>
      </c>
      <c r="G39" s="17" t="s">
        <v>106</v>
      </c>
      <c r="H39" s="17"/>
      <c r="I39" s="17"/>
      <c r="J39" s="17"/>
    </row>
    <row r="40" spans="1:10" x14ac:dyDescent="0.2">
      <c r="A40" s="24">
        <v>37</v>
      </c>
      <c r="B40" s="14" t="s">
        <v>0</v>
      </c>
      <c r="C40" s="15" t="s">
        <v>2417</v>
      </c>
      <c r="D40" s="16" t="s">
        <v>59</v>
      </c>
      <c r="E40" s="17" t="s">
        <v>109</v>
      </c>
      <c r="F40" s="17" t="s">
        <v>107</v>
      </c>
      <c r="G40" s="17" t="s">
        <v>106</v>
      </c>
      <c r="H40" s="17" t="s">
        <v>107</v>
      </c>
      <c r="I40" s="17" t="s">
        <v>107</v>
      </c>
      <c r="J40" s="17" t="s">
        <v>107</v>
      </c>
    </row>
    <row r="41" spans="1:10" s="13" customFormat="1" x14ac:dyDescent="0.2">
      <c r="A41" s="24">
        <v>38</v>
      </c>
      <c r="B41" s="14" t="s">
        <v>0</v>
      </c>
      <c r="C41" s="15" t="s">
        <v>2418</v>
      </c>
      <c r="D41" s="16" t="s">
        <v>59</v>
      </c>
      <c r="E41" s="17" t="s">
        <v>1591</v>
      </c>
      <c r="F41" s="17" t="s">
        <v>1639</v>
      </c>
      <c r="G41" s="17" t="s">
        <v>106</v>
      </c>
      <c r="H41" s="17"/>
      <c r="I41" s="17"/>
      <c r="J41" s="17"/>
    </row>
    <row r="42" spans="1:10" s="13" customFormat="1" x14ac:dyDescent="0.2">
      <c r="A42" s="24">
        <v>39</v>
      </c>
      <c r="B42" s="14" t="s">
        <v>0</v>
      </c>
      <c r="C42" s="15" t="s">
        <v>2411</v>
      </c>
      <c r="D42" s="16" t="s">
        <v>59</v>
      </c>
      <c r="E42" s="17" t="s">
        <v>1592</v>
      </c>
      <c r="F42" s="17" t="s">
        <v>1593</v>
      </c>
      <c r="G42" s="17" t="s">
        <v>106</v>
      </c>
      <c r="H42" s="17"/>
      <c r="I42" s="17"/>
      <c r="J42" s="17"/>
    </row>
    <row r="43" spans="1:10" x14ac:dyDescent="0.2">
      <c r="A43" s="24">
        <v>40</v>
      </c>
      <c r="B43" s="14" t="s">
        <v>0</v>
      </c>
      <c r="C43" s="15" t="s">
        <v>2420</v>
      </c>
      <c r="D43" s="16" t="s">
        <v>59</v>
      </c>
      <c r="E43" s="17" t="s">
        <v>109</v>
      </c>
      <c r="F43" s="17" t="s">
        <v>107</v>
      </c>
      <c r="G43" s="17" t="s">
        <v>106</v>
      </c>
      <c r="H43" s="17" t="s">
        <v>107</v>
      </c>
      <c r="I43" s="17" t="s">
        <v>107</v>
      </c>
      <c r="J43" s="17" t="s">
        <v>107</v>
      </c>
    </row>
    <row r="44" spans="1:10" s="13" customFormat="1" x14ac:dyDescent="0.2">
      <c r="A44" s="24">
        <v>41</v>
      </c>
      <c r="B44" s="14" t="s">
        <v>0</v>
      </c>
      <c r="C44" s="15" t="s">
        <v>2421</v>
      </c>
      <c r="D44" s="16" t="s">
        <v>59</v>
      </c>
      <c r="E44" s="17" t="s">
        <v>109</v>
      </c>
      <c r="F44" s="17" t="s">
        <v>107</v>
      </c>
      <c r="G44" s="17" t="s">
        <v>106</v>
      </c>
      <c r="H44" s="17" t="s">
        <v>107</v>
      </c>
      <c r="I44" s="17" t="s">
        <v>107</v>
      </c>
      <c r="J44" s="17" t="s">
        <v>107</v>
      </c>
    </row>
    <row r="45" spans="1:10" s="13" customFormat="1" x14ac:dyDescent="0.2">
      <c r="A45" s="24">
        <v>42</v>
      </c>
      <c r="B45" s="14" t="s">
        <v>0</v>
      </c>
      <c r="C45" s="15" t="s">
        <v>2422</v>
      </c>
      <c r="D45" s="16" t="s">
        <v>59</v>
      </c>
      <c r="E45" s="17" t="s">
        <v>1595</v>
      </c>
      <c r="F45" s="17" t="s">
        <v>1640</v>
      </c>
      <c r="G45" s="17" t="s">
        <v>106</v>
      </c>
      <c r="H45" s="17"/>
      <c r="I45" s="17"/>
      <c r="J45" s="17"/>
    </row>
    <row r="46" spans="1:10" s="13" customFormat="1" x14ac:dyDescent="0.25">
      <c r="A46" s="24">
        <v>43</v>
      </c>
      <c r="B46" s="14" t="s">
        <v>0</v>
      </c>
      <c r="C46" s="12" t="s">
        <v>2423</v>
      </c>
      <c r="D46" s="16" t="s">
        <v>59</v>
      </c>
      <c r="E46" s="17" t="s">
        <v>109</v>
      </c>
      <c r="F46" s="17" t="s">
        <v>107</v>
      </c>
      <c r="G46" s="17" t="s">
        <v>106</v>
      </c>
      <c r="H46" s="17" t="s">
        <v>107</v>
      </c>
      <c r="I46" s="17" t="s">
        <v>107</v>
      </c>
      <c r="J46" s="17" t="s">
        <v>107</v>
      </c>
    </row>
    <row r="47" spans="1:10" s="13" customFormat="1" x14ac:dyDescent="0.2">
      <c r="A47" s="24">
        <v>44</v>
      </c>
      <c r="B47" s="14" t="s">
        <v>0</v>
      </c>
      <c r="C47" s="15" t="s">
        <v>2443</v>
      </c>
      <c r="D47" s="16" t="s">
        <v>59</v>
      </c>
      <c r="E47" s="17" t="s">
        <v>109</v>
      </c>
      <c r="F47" s="17" t="s">
        <v>107</v>
      </c>
      <c r="G47" s="17" t="s">
        <v>106</v>
      </c>
      <c r="H47" s="17" t="s">
        <v>107</v>
      </c>
      <c r="I47" s="17" t="s">
        <v>107</v>
      </c>
      <c r="J47" s="17" t="s">
        <v>107</v>
      </c>
    </row>
    <row r="48" spans="1:10" s="13" customFormat="1" x14ac:dyDescent="0.25">
      <c r="A48" s="24">
        <v>45</v>
      </c>
      <c r="B48" s="14" t="s">
        <v>0</v>
      </c>
      <c r="C48" s="15" t="s">
        <v>266</v>
      </c>
      <c r="D48" s="16" t="s">
        <v>59</v>
      </c>
      <c r="E48" s="17" t="s">
        <v>109</v>
      </c>
      <c r="F48" s="17" t="s">
        <v>107</v>
      </c>
      <c r="G48" s="17" t="s">
        <v>106</v>
      </c>
      <c r="H48" s="17" t="s">
        <v>107</v>
      </c>
      <c r="I48" s="17" t="s">
        <v>107</v>
      </c>
      <c r="J48" s="17" t="s">
        <v>107</v>
      </c>
    </row>
    <row r="49" spans="1:10" s="13" customFormat="1" x14ac:dyDescent="0.2">
      <c r="A49" s="24">
        <v>46</v>
      </c>
      <c r="B49" s="14" t="s">
        <v>0</v>
      </c>
      <c r="C49" s="15" t="s">
        <v>267</v>
      </c>
      <c r="D49" s="16" t="s">
        <v>59</v>
      </c>
      <c r="E49" s="17" t="s">
        <v>109</v>
      </c>
      <c r="F49" s="17" t="s">
        <v>107</v>
      </c>
      <c r="G49" s="17" t="s">
        <v>106</v>
      </c>
      <c r="H49" s="17" t="s">
        <v>107</v>
      </c>
      <c r="I49" s="17" t="s">
        <v>107</v>
      </c>
      <c r="J49" s="17" t="s">
        <v>107</v>
      </c>
    </row>
    <row r="50" spans="1:10" s="13" customFormat="1" x14ac:dyDescent="0.2">
      <c r="A50" s="24">
        <v>47</v>
      </c>
      <c r="B50" s="14" t="s">
        <v>0</v>
      </c>
      <c r="C50" s="15" t="s">
        <v>2425</v>
      </c>
      <c r="D50" s="16" t="s">
        <v>59</v>
      </c>
      <c r="E50" s="17" t="s">
        <v>1604</v>
      </c>
      <c r="F50" s="17" t="s">
        <v>1641</v>
      </c>
      <c r="G50" s="17" t="s">
        <v>106</v>
      </c>
      <c r="H50" s="17"/>
      <c r="I50" s="17"/>
      <c r="J50" s="17"/>
    </row>
    <row r="51" spans="1:10" x14ac:dyDescent="0.2">
      <c r="A51" s="24">
        <v>48</v>
      </c>
      <c r="B51" s="14" t="s">
        <v>0</v>
      </c>
      <c r="C51" s="15" t="s">
        <v>2462</v>
      </c>
      <c r="D51" s="16" t="s">
        <v>59</v>
      </c>
      <c r="E51" s="17" t="s">
        <v>109</v>
      </c>
      <c r="F51" s="17" t="s">
        <v>107</v>
      </c>
      <c r="G51" s="17" t="s">
        <v>106</v>
      </c>
      <c r="H51" s="17" t="s">
        <v>107</v>
      </c>
      <c r="I51" s="17" t="s">
        <v>107</v>
      </c>
      <c r="J51" s="17" t="s">
        <v>107</v>
      </c>
    </row>
    <row r="52" spans="1:10" s="13" customFormat="1" x14ac:dyDescent="0.2">
      <c r="A52" s="24">
        <v>49</v>
      </c>
      <c r="B52" s="14" t="s">
        <v>0</v>
      </c>
      <c r="C52" s="15" t="s">
        <v>2467</v>
      </c>
      <c r="D52" s="16" t="s">
        <v>59</v>
      </c>
      <c r="E52" s="17" t="s">
        <v>109</v>
      </c>
      <c r="F52" s="17" t="s">
        <v>107</v>
      </c>
      <c r="G52" s="17" t="s">
        <v>106</v>
      </c>
      <c r="H52" s="17" t="s">
        <v>107</v>
      </c>
      <c r="I52" s="17" t="s">
        <v>107</v>
      </c>
      <c r="J52" s="17" t="s">
        <v>107</v>
      </c>
    </row>
  </sheetData>
  <sortState ref="A2:J51">
    <sortCondition ref="B2:B51"/>
    <sortCondition ref="C2:C51"/>
    <sortCondition ref="E2:E51"/>
  </sortState>
  <hyperlinks>
    <hyperlink ref="F3" r:id="rId1" display="https://avibase.bsc-eoc.org/species.jsp?avibaseid=DA2F24E310CF72A6"/>
    <hyperlink ref="F2" r:id="rId2" display="https://avibase.bsc-eoc.org/species.jsp?avibaseid=DA2F24E310CF72A6"/>
    <hyperlink ref="F5" r:id="rId3" display="https://avibase.bsc-eoc.org/species.jsp?lang=EN&amp;avibaseid=3986890399CA4859"/>
    <hyperlink ref="F8" r:id="rId4" display="http://www.videsvestis.lv/wp-content/uploads/2016/11/VV_2015_153.pdf"/>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D25" workbookViewId="0">
      <selection activeCell="D2" sqref="A2:XFD51"/>
    </sheetView>
  </sheetViews>
  <sheetFormatPr defaultColWidth="8.85546875" defaultRowHeight="12" x14ac:dyDescent="0.2"/>
  <cols>
    <col min="1" max="1" width="3" style="25" bestFit="1" customWidth="1"/>
    <col min="2" max="2" width="8.85546875" style="11"/>
    <col min="3" max="3" width="34.85546875" style="12" bestFit="1" customWidth="1"/>
    <col min="4" max="4" width="8.85546875" style="11"/>
    <col min="5" max="5" width="35.5703125" style="11" bestFit="1" customWidth="1"/>
    <col min="6" max="6" width="8.85546875" style="11"/>
    <col min="7" max="7" width="10.7109375" style="11" bestFit="1" customWidth="1"/>
    <col min="8" max="16384" width="8.85546875" style="11"/>
  </cols>
  <sheetData>
    <row r="1" spans="1:10" s="23" customFormat="1" ht="48" x14ac:dyDescent="0.3">
      <c r="A1" s="22" t="s">
        <v>19</v>
      </c>
      <c r="B1" s="23" t="s">
        <v>95</v>
      </c>
      <c r="C1" s="23" t="s">
        <v>96</v>
      </c>
      <c r="D1" s="23" t="s">
        <v>97</v>
      </c>
      <c r="E1" s="23" t="s">
        <v>98</v>
      </c>
      <c r="F1" s="23" t="s">
        <v>99</v>
      </c>
      <c r="G1" s="23" t="s">
        <v>100</v>
      </c>
      <c r="H1" s="23" t="s">
        <v>101</v>
      </c>
      <c r="I1" s="23" t="s">
        <v>102</v>
      </c>
      <c r="J1" s="23" t="s">
        <v>103</v>
      </c>
    </row>
    <row r="2" spans="1:10" s="13" customFormat="1" x14ac:dyDescent="0.2">
      <c r="A2" s="24">
        <v>1</v>
      </c>
      <c r="B2" s="14" t="s">
        <v>11</v>
      </c>
      <c r="C2" s="15" t="s">
        <v>2405</v>
      </c>
      <c r="D2" s="16" t="s">
        <v>62</v>
      </c>
      <c r="E2" s="17" t="s">
        <v>1642</v>
      </c>
      <c r="F2" s="17" t="s">
        <v>1643</v>
      </c>
      <c r="G2" s="17" t="s">
        <v>106</v>
      </c>
      <c r="H2" s="17" t="s">
        <v>277</v>
      </c>
      <c r="I2" s="17" t="s">
        <v>277</v>
      </c>
      <c r="J2" s="17" t="s">
        <v>277</v>
      </c>
    </row>
    <row r="3" spans="1:10" s="13" customFormat="1" ht="15" x14ac:dyDescent="0.2">
      <c r="A3" s="24">
        <v>2</v>
      </c>
      <c r="B3" s="14" t="s">
        <v>11</v>
      </c>
      <c r="C3" s="15" t="s">
        <v>2431</v>
      </c>
      <c r="D3" s="16" t="s">
        <v>62</v>
      </c>
      <c r="E3" s="17" t="s">
        <v>1648</v>
      </c>
      <c r="F3" s="17" t="s">
        <v>1643</v>
      </c>
      <c r="G3" s="17" t="s">
        <v>106</v>
      </c>
      <c r="H3" s="17"/>
      <c r="I3" s="17"/>
      <c r="J3" s="17"/>
    </row>
    <row r="4" spans="1:10" s="13" customFormat="1" ht="15" x14ac:dyDescent="0.2">
      <c r="A4" s="24">
        <v>3</v>
      </c>
      <c r="B4" s="14" t="s">
        <v>11</v>
      </c>
      <c r="C4" s="15" t="s">
        <v>2433</v>
      </c>
      <c r="D4" s="16" t="s">
        <v>62</v>
      </c>
      <c r="E4" s="17" t="s">
        <v>1649</v>
      </c>
      <c r="F4" s="17" t="s">
        <v>1643</v>
      </c>
      <c r="G4" s="17" t="s">
        <v>106</v>
      </c>
      <c r="H4" s="17"/>
      <c r="I4" s="17"/>
      <c r="J4" s="17"/>
    </row>
    <row r="5" spans="1:10" s="13" customFormat="1" ht="15" x14ac:dyDescent="0.2">
      <c r="A5" s="24">
        <v>4</v>
      </c>
      <c r="B5" s="14" t="s">
        <v>11</v>
      </c>
      <c r="C5" s="15" t="s">
        <v>2438</v>
      </c>
      <c r="D5" s="16" t="s">
        <v>62</v>
      </c>
      <c r="E5" s="17" t="s">
        <v>1652</v>
      </c>
      <c r="F5" s="17" t="s">
        <v>1643</v>
      </c>
      <c r="G5" s="17" t="s">
        <v>106</v>
      </c>
      <c r="H5" s="17"/>
      <c r="I5" s="17"/>
      <c r="J5" s="17"/>
    </row>
    <row r="6" spans="1:10" s="13" customFormat="1" x14ac:dyDescent="0.2">
      <c r="A6" s="24">
        <v>5</v>
      </c>
      <c r="B6" s="14" t="s">
        <v>11</v>
      </c>
      <c r="C6" s="15" t="s">
        <v>2395</v>
      </c>
      <c r="D6" s="16" t="s">
        <v>62</v>
      </c>
      <c r="E6" s="17" t="s">
        <v>1657</v>
      </c>
      <c r="F6" s="17" t="s">
        <v>1643</v>
      </c>
      <c r="G6" s="17" t="s">
        <v>106</v>
      </c>
      <c r="H6" s="17"/>
      <c r="I6" s="17"/>
      <c r="J6" s="17"/>
    </row>
    <row r="7" spans="1:10" x14ac:dyDescent="0.2">
      <c r="A7" s="24">
        <v>6</v>
      </c>
      <c r="B7" s="14" t="s">
        <v>11</v>
      </c>
      <c r="C7" s="15" t="s">
        <v>2419</v>
      </c>
      <c r="D7" s="16" t="s">
        <v>62</v>
      </c>
      <c r="E7" s="17" t="s">
        <v>1662</v>
      </c>
      <c r="F7" s="17" t="s">
        <v>1643</v>
      </c>
      <c r="G7" s="17" t="s">
        <v>106</v>
      </c>
      <c r="H7" s="17"/>
      <c r="I7" s="17"/>
      <c r="J7" s="17"/>
    </row>
    <row r="8" spans="1:10" s="13" customFormat="1" ht="15" x14ac:dyDescent="0.2">
      <c r="A8" s="24">
        <v>7</v>
      </c>
      <c r="B8" s="14" t="s">
        <v>11</v>
      </c>
      <c r="C8" s="15" t="s">
        <v>2440</v>
      </c>
      <c r="D8" s="16" t="s">
        <v>62</v>
      </c>
      <c r="E8" s="17" t="s">
        <v>1668</v>
      </c>
      <c r="F8" s="17" t="s">
        <v>1643</v>
      </c>
      <c r="G8" s="17" t="s">
        <v>106</v>
      </c>
      <c r="H8" s="17"/>
      <c r="I8" s="17"/>
      <c r="J8" s="17"/>
    </row>
    <row r="9" spans="1:10" s="13" customFormat="1" ht="15" x14ac:dyDescent="0.2">
      <c r="A9" s="24">
        <v>8</v>
      </c>
      <c r="B9" s="14" t="s">
        <v>11</v>
      </c>
      <c r="C9" s="15" t="s">
        <v>2442</v>
      </c>
      <c r="D9" s="16" t="s">
        <v>62</v>
      </c>
      <c r="E9" s="17" t="s">
        <v>1669</v>
      </c>
      <c r="F9" s="17" t="s">
        <v>1643</v>
      </c>
      <c r="G9" s="17" t="s">
        <v>106</v>
      </c>
      <c r="H9" s="17"/>
      <c r="I9" s="17"/>
      <c r="J9" s="17"/>
    </row>
    <row r="10" spans="1:10" s="13" customFormat="1" x14ac:dyDescent="0.2">
      <c r="A10" s="24">
        <v>9</v>
      </c>
      <c r="B10" s="14" t="s">
        <v>11</v>
      </c>
      <c r="C10" s="15" t="s">
        <v>2424</v>
      </c>
      <c r="D10" s="16" t="s">
        <v>62</v>
      </c>
      <c r="E10" s="17" t="s">
        <v>1672</v>
      </c>
      <c r="F10" s="17" t="s">
        <v>1643</v>
      </c>
      <c r="G10" s="17" t="s">
        <v>106</v>
      </c>
      <c r="H10" s="17"/>
      <c r="I10" s="17"/>
      <c r="J10" s="17"/>
    </row>
    <row r="11" spans="1:10" s="13" customFormat="1" ht="14.45" x14ac:dyDescent="0.25">
      <c r="A11" s="24">
        <v>10</v>
      </c>
      <c r="B11" s="14" t="s">
        <v>11</v>
      </c>
      <c r="C11" s="15" t="s">
        <v>2446</v>
      </c>
      <c r="D11" s="16" t="s">
        <v>62</v>
      </c>
      <c r="E11" s="17" t="s">
        <v>2561</v>
      </c>
      <c r="F11" s="17" t="s">
        <v>1643</v>
      </c>
      <c r="G11" s="17" t="s">
        <v>106</v>
      </c>
      <c r="H11" s="17"/>
      <c r="I11" s="17"/>
      <c r="J11" s="17"/>
    </row>
    <row r="12" spans="1:10" s="13" customFormat="1" ht="15" x14ac:dyDescent="0.2">
      <c r="A12" s="24">
        <v>10</v>
      </c>
      <c r="B12" s="14" t="s">
        <v>11</v>
      </c>
      <c r="C12" s="15" t="s">
        <v>2446</v>
      </c>
      <c r="D12" s="16" t="s">
        <v>62</v>
      </c>
      <c r="E12" s="17" t="s">
        <v>2562</v>
      </c>
      <c r="F12" s="17" t="s">
        <v>1643</v>
      </c>
      <c r="G12" s="17" t="s">
        <v>106</v>
      </c>
      <c r="H12" s="17"/>
      <c r="I12" s="17"/>
      <c r="J12" s="17"/>
    </row>
    <row r="13" spans="1:10" x14ac:dyDescent="0.25">
      <c r="A13" s="24">
        <v>11</v>
      </c>
      <c r="B13" s="14" t="s">
        <v>11</v>
      </c>
      <c r="C13" s="15" t="s">
        <v>2406</v>
      </c>
      <c r="D13" s="16" t="s">
        <v>62</v>
      </c>
      <c r="E13" s="17" t="s">
        <v>811</v>
      </c>
      <c r="F13" s="17" t="s">
        <v>1643</v>
      </c>
      <c r="G13" s="17" t="s">
        <v>106</v>
      </c>
      <c r="H13" s="17"/>
      <c r="I13" s="17"/>
      <c r="J13" s="17"/>
    </row>
    <row r="14" spans="1:10" ht="15" x14ac:dyDescent="0.2">
      <c r="A14" s="24">
        <v>12</v>
      </c>
      <c r="B14" s="14" t="s">
        <v>11</v>
      </c>
      <c r="C14" s="15" t="s">
        <v>2448</v>
      </c>
      <c r="D14" s="16" t="s">
        <v>62</v>
      </c>
      <c r="E14" s="17" t="s">
        <v>1673</v>
      </c>
      <c r="F14" s="17" t="s">
        <v>1643</v>
      </c>
      <c r="G14" s="17" t="s">
        <v>106</v>
      </c>
      <c r="H14" s="17"/>
      <c r="I14" s="17"/>
      <c r="J14" s="17"/>
    </row>
    <row r="15" spans="1:10" s="13" customFormat="1" ht="15" x14ac:dyDescent="0.2">
      <c r="A15" s="24">
        <v>13</v>
      </c>
      <c r="B15" s="14" t="s">
        <v>11</v>
      </c>
      <c r="C15" s="15" t="s">
        <v>2451</v>
      </c>
      <c r="D15" s="16" t="s">
        <v>62</v>
      </c>
      <c r="E15" s="17" t="s">
        <v>1674</v>
      </c>
      <c r="F15" s="17" t="s">
        <v>1643</v>
      </c>
      <c r="G15" s="17" t="s">
        <v>106</v>
      </c>
      <c r="H15" s="17"/>
      <c r="I15" s="17"/>
      <c r="J15" s="17"/>
    </row>
    <row r="16" spans="1:10" s="13" customFormat="1" ht="15" x14ac:dyDescent="0.2">
      <c r="A16" s="24">
        <v>14</v>
      </c>
      <c r="B16" s="14" t="s">
        <v>11</v>
      </c>
      <c r="C16" s="15" t="s">
        <v>2453</v>
      </c>
      <c r="D16" s="16" t="s">
        <v>62</v>
      </c>
      <c r="E16" s="17" t="s">
        <v>1675</v>
      </c>
      <c r="F16" s="17" t="s">
        <v>1643</v>
      </c>
      <c r="G16" s="17" t="s">
        <v>106</v>
      </c>
      <c r="H16" s="17"/>
      <c r="I16" s="17"/>
      <c r="J16" s="17"/>
    </row>
    <row r="17" spans="1:10" s="13" customFormat="1" ht="15" x14ac:dyDescent="0.2">
      <c r="A17" s="24">
        <v>15</v>
      </c>
      <c r="B17" s="14" t="s">
        <v>11</v>
      </c>
      <c r="C17" s="15" t="s">
        <v>2456</v>
      </c>
      <c r="D17" s="16" t="s">
        <v>62</v>
      </c>
      <c r="E17" s="17" t="s">
        <v>1676</v>
      </c>
      <c r="F17" s="17" t="s">
        <v>1643</v>
      </c>
      <c r="G17" s="17" t="s">
        <v>106</v>
      </c>
      <c r="H17" s="17"/>
      <c r="I17" s="17"/>
      <c r="J17" s="17"/>
    </row>
    <row r="18" spans="1:10" s="13" customFormat="1" ht="15" x14ac:dyDescent="0.2">
      <c r="A18" s="24">
        <v>16</v>
      </c>
      <c r="B18" s="14" t="s">
        <v>11</v>
      </c>
      <c r="C18" s="14" t="s">
        <v>2461</v>
      </c>
      <c r="D18" s="16" t="s">
        <v>62</v>
      </c>
      <c r="E18" s="17" t="s">
        <v>1679</v>
      </c>
      <c r="F18" s="17" t="s">
        <v>1643</v>
      </c>
      <c r="G18" s="17" t="s">
        <v>106</v>
      </c>
      <c r="H18" s="17"/>
      <c r="I18" s="17"/>
      <c r="J18" s="17"/>
    </row>
    <row r="19" spans="1:10" s="13" customFormat="1" ht="15" x14ac:dyDescent="0.2">
      <c r="A19" s="24">
        <v>17</v>
      </c>
      <c r="B19" s="14" t="s">
        <v>11</v>
      </c>
      <c r="C19" s="15" t="s">
        <v>2464</v>
      </c>
      <c r="D19" s="16" t="s">
        <v>62</v>
      </c>
      <c r="E19" s="17" t="s">
        <v>1681</v>
      </c>
      <c r="F19" s="17" t="s">
        <v>1643</v>
      </c>
      <c r="G19" s="17" t="s">
        <v>106</v>
      </c>
      <c r="H19" s="17"/>
      <c r="I19" s="17"/>
      <c r="J19" s="17"/>
    </row>
    <row r="20" spans="1:10" s="13" customFormat="1" x14ac:dyDescent="0.2">
      <c r="A20" s="24">
        <v>18</v>
      </c>
      <c r="B20" s="14" t="s">
        <v>11</v>
      </c>
      <c r="C20" s="15" t="s">
        <v>2429</v>
      </c>
      <c r="D20" s="16" t="s">
        <v>62</v>
      </c>
      <c r="E20" s="17" t="s">
        <v>1682</v>
      </c>
      <c r="F20" s="17" t="s">
        <v>1643</v>
      </c>
      <c r="G20" s="17" t="s">
        <v>106</v>
      </c>
      <c r="H20" s="17"/>
      <c r="I20" s="17"/>
      <c r="J20" s="17"/>
    </row>
    <row r="21" spans="1:10" ht="15" x14ac:dyDescent="0.2">
      <c r="A21" s="24">
        <v>19</v>
      </c>
      <c r="B21" s="14" t="s">
        <v>11</v>
      </c>
      <c r="C21" s="15" t="s">
        <v>2466</v>
      </c>
      <c r="D21" s="16" t="s">
        <v>62</v>
      </c>
      <c r="E21" s="17" t="s">
        <v>1683</v>
      </c>
      <c r="F21" s="17" t="s">
        <v>1643</v>
      </c>
      <c r="G21" s="17" t="s">
        <v>106</v>
      </c>
      <c r="H21" s="17"/>
      <c r="I21" s="17"/>
      <c r="J21" s="17"/>
    </row>
    <row r="22" spans="1:10" s="13" customFormat="1" x14ac:dyDescent="0.2">
      <c r="A22" s="24">
        <v>20</v>
      </c>
      <c r="B22" s="14" t="s">
        <v>11</v>
      </c>
      <c r="C22" s="15" t="s">
        <v>215</v>
      </c>
      <c r="D22" s="16" t="s">
        <v>62</v>
      </c>
      <c r="E22" s="17" t="s">
        <v>1684</v>
      </c>
      <c r="F22" s="17" t="s">
        <v>1643</v>
      </c>
      <c r="G22" s="17" t="s">
        <v>106</v>
      </c>
      <c r="H22" s="17"/>
      <c r="I22" s="17"/>
      <c r="J22" s="17"/>
    </row>
    <row r="23" spans="1:10" s="13" customFormat="1" x14ac:dyDescent="0.2">
      <c r="A23" s="24">
        <v>21</v>
      </c>
      <c r="B23" s="14" t="s">
        <v>11</v>
      </c>
      <c r="C23" s="15" t="s">
        <v>2426</v>
      </c>
      <c r="D23" s="16" t="s">
        <v>62</v>
      </c>
      <c r="E23" s="17" t="s">
        <v>1686</v>
      </c>
      <c r="F23" s="17" t="s">
        <v>1643</v>
      </c>
      <c r="G23" s="17" t="s">
        <v>106</v>
      </c>
      <c r="H23" s="17"/>
      <c r="I23" s="17"/>
      <c r="J23" s="17"/>
    </row>
    <row r="24" spans="1:10" s="13" customFormat="1" ht="15" x14ac:dyDescent="0.2">
      <c r="A24" s="24">
        <v>22</v>
      </c>
      <c r="B24" s="14" t="s">
        <v>11</v>
      </c>
      <c r="C24" s="15" t="s">
        <v>2470</v>
      </c>
      <c r="D24" s="16" t="s">
        <v>62</v>
      </c>
      <c r="E24" s="17" t="s">
        <v>1687</v>
      </c>
      <c r="F24" s="17" t="s">
        <v>1643</v>
      </c>
      <c r="G24" s="17" t="s">
        <v>106</v>
      </c>
      <c r="H24" s="17"/>
      <c r="I24" s="17"/>
      <c r="J24" s="17"/>
    </row>
    <row r="25" spans="1:10" s="13" customFormat="1" ht="15" x14ac:dyDescent="0.2">
      <c r="A25" s="24">
        <v>23</v>
      </c>
      <c r="B25" s="14" t="s">
        <v>11</v>
      </c>
      <c r="C25" s="15" t="s">
        <v>2473</v>
      </c>
      <c r="D25" s="16" t="s">
        <v>62</v>
      </c>
      <c r="E25" s="17" t="s">
        <v>1688</v>
      </c>
      <c r="F25" s="17" t="s">
        <v>1643</v>
      </c>
      <c r="G25" s="17" t="s">
        <v>106</v>
      </c>
      <c r="H25" s="17"/>
      <c r="I25" s="17"/>
      <c r="J25" s="17"/>
    </row>
    <row r="26" spans="1:10" s="13" customFormat="1" ht="15" x14ac:dyDescent="0.2">
      <c r="A26" s="24">
        <v>24</v>
      </c>
      <c r="B26" s="14" t="s">
        <v>11</v>
      </c>
      <c r="C26" s="15" t="s">
        <v>2474</v>
      </c>
      <c r="D26" s="16" t="s">
        <v>62</v>
      </c>
      <c r="E26" s="17" t="s">
        <v>1689</v>
      </c>
      <c r="F26" s="17" t="s">
        <v>1643</v>
      </c>
      <c r="G26" s="17" t="s">
        <v>106</v>
      </c>
      <c r="H26" s="17"/>
      <c r="I26" s="17"/>
      <c r="J26" s="17"/>
    </row>
    <row r="27" spans="1:10" s="13" customFormat="1" x14ac:dyDescent="0.2">
      <c r="A27" s="24">
        <v>25</v>
      </c>
      <c r="B27" s="14" t="s">
        <v>11</v>
      </c>
      <c r="C27" s="15" t="s">
        <v>2427</v>
      </c>
      <c r="D27" s="16" t="s">
        <v>62</v>
      </c>
      <c r="E27" s="17" t="s">
        <v>1690</v>
      </c>
      <c r="F27" s="17" t="s">
        <v>1643</v>
      </c>
      <c r="G27" s="17" t="s">
        <v>106</v>
      </c>
      <c r="H27" s="17"/>
      <c r="I27" s="17"/>
      <c r="J27" s="17"/>
    </row>
    <row r="28" spans="1:10" s="13" customFormat="1" x14ac:dyDescent="0.2">
      <c r="A28" s="24">
        <v>26</v>
      </c>
      <c r="B28" s="14" t="s">
        <v>11</v>
      </c>
      <c r="C28" s="15" t="s">
        <v>2428</v>
      </c>
      <c r="D28" s="16" t="s">
        <v>62</v>
      </c>
      <c r="E28" s="17" t="s">
        <v>1691</v>
      </c>
      <c r="F28" s="17" t="s">
        <v>1643</v>
      </c>
      <c r="G28" s="17" t="s">
        <v>106</v>
      </c>
      <c r="H28" s="17"/>
      <c r="I28" s="17"/>
      <c r="J28" s="17"/>
    </row>
    <row r="29" spans="1:10" s="13" customFormat="1" x14ac:dyDescent="0.2">
      <c r="A29" s="24">
        <v>27</v>
      </c>
      <c r="B29" s="14" t="s">
        <v>0</v>
      </c>
      <c r="C29" s="15" t="s">
        <v>2408</v>
      </c>
      <c r="D29" s="16" t="s">
        <v>62</v>
      </c>
      <c r="E29" s="17" t="s">
        <v>1644</v>
      </c>
      <c r="F29" s="17" t="s">
        <v>1643</v>
      </c>
      <c r="G29" s="17" t="s">
        <v>106</v>
      </c>
      <c r="H29" s="17"/>
      <c r="I29" s="17"/>
      <c r="J29" s="17"/>
    </row>
    <row r="30" spans="1:10" x14ac:dyDescent="0.25">
      <c r="A30" s="24">
        <v>28</v>
      </c>
      <c r="B30" s="14" t="s">
        <v>0</v>
      </c>
      <c r="C30" s="15" t="s">
        <v>2415</v>
      </c>
      <c r="D30" s="16" t="s">
        <v>62</v>
      </c>
      <c r="E30" s="17" t="s">
        <v>1645</v>
      </c>
      <c r="F30" s="17" t="s">
        <v>1643</v>
      </c>
      <c r="G30" s="17" t="s">
        <v>106</v>
      </c>
      <c r="H30" s="17"/>
      <c r="I30" s="17"/>
      <c r="J30" s="17"/>
    </row>
    <row r="31" spans="1:10" x14ac:dyDescent="0.2">
      <c r="A31" s="24">
        <v>29</v>
      </c>
      <c r="B31" s="14" t="s">
        <v>0</v>
      </c>
      <c r="C31" s="15" t="s">
        <v>2416</v>
      </c>
      <c r="D31" s="16" t="s">
        <v>62</v>
      </c>
      <c r="E31" s="17" t="s">
        <v>1646</v>
      </c>
      <c r="F31" s="17" t="s">
        <v>1643</v>
      </c>
      <c r="G31" s="17" t="s">
        <v>106</v>
      </c>
      <c r="H31" s="17"/>
      <c r="I31" s="17"/>
      <c r="J31" s="17"/>
    </row>
    <row r="32" spans="1:10" s="13" customFormat="1" x14ac:dyDescent="0.2">
      <c r="A32" s="24">
        <v>30</v>
      </c>
      <c r="B32" s="14" t="s">
        <v>0</v>
      </c>
      <c r="C32" s="15" t="s">
        <v>2409</v>
      </c>
      <c r="D32" s="16" t="s">
        <v>62</v>
      </c>
      <c r="E32" s="17" t="s">
        <v>1647</v>
      </c>
      <c r="F32" s="17" t="s">
        <v>1643</v>
      </c>
      <c r="G32" s="17" t="s">
        <v>106</v>
      </c>
      <c r="H32" s="17"/>
      <c r="I32" s="17"/>
      <c r="J32" s="17"/>
    </row>
    <row r="33" spans="1:10" s="13" customFormat="1" x14ac:dyDescent="0.2">
      <c r="A33" s="24">
        <v>31</v>
      </c>
      <c r="B33" s="14" t="s">
        <v>0</v>
      </c>
      <c r="C33" s="15" t="s">
        <v>241</v>
      </c>
      <c r="D33" s="16" t="s">
        <v>62</v>
      </c>
      <c r="E33" s="17" t="s">
        <v>1650</v>
      </c>
      <c r="F33" s="17" t="s">
        <v>1643</v>
      </c>
      <c r="G33" s="17" t="s">
        <v>106</v>
      </c>
      <c r="H33" s="17"/>
      <c r="I33" s="17"/>
      <c r="J33" s="17"/>
    </row>
    <row r="34" spans="1:10" s="13" customFormat="1" x14ac:dyDescent="0.2">
      <c r="A34" s="24">
        <v>32</v>
      </c>
      <c r="B34" s="14" t="s">
        <v>0</v>
      </c>
      <c r="C34" s="15" t="s">
        <v>2435</v>
      </c>
      <c r="D34" s="16" t="s">
        <v>62</v>
      </c>
      <c r="E34" s="17" t="s">
        <v>1651</v>
      </c>
      <c r="F34" s="17" t="s">
        <v>1643</v>
      </c>
      <c r="G34" s="17" t="s">
        <v>106</v>
      </c>
      <c r="H34" s="17"/>
      <c r="I34" s="17"/>
      <c r="J34" s="17"/>
    </row>
    <row r="35" spans="1:10" s="13" customFormat="1" x14ac:dyDescent="0.2">
      <c r="A35" s="24">
        <v>33</v>
      </c>
      <c r="B35" s="14" t="s">
        <v>0</v>
      </c>
      <c r="C35" s="15" t="s">
        <v>2542</v>
      </c>
      <c r="D35" s="16" t="s">
        <v>62</v>
      </c>
      <c r="E35" s="17" t="s">
        <v>1653</v>
      </c>
      <c r="F35" s="17" t="s">
        <v>1643</v>
      </c>
      <c r="G35" s="17" t="s">
        <v>106</v>
      </c>
      <c r="H35" s="17"/>
      <c r="I35" s="17"/>
      <c r="J35" s="17"/>
    </row>
    <row r="36" spans="1:10" s="13" customFormat="1" x14ac:dyDescent="0.2">
      <c r="A36" s="24">
        <v>34</v>
      </c>
      <c r="B36" s="14" t="s">
        <v>0</v>
      </c>
      <c r="C36" s="15" t="s">
        <v>2543</v>
      </c>
      <c r="D36" s="16" t="s">
        <v>62</v>
      </c>
      <c r="E36" s="17" t="s">
        <v>1654</v>
      </c>
      <c r="F36" s="17" t="s">
        <v>1643</v>
      </c>
      <c r="G36" s="17" t="s">
        <v>106</v>
      </c>
      <c r="H36" s="17"/>
      <c r="I36" s="17"/>
      <c r="J36" s="17"/>
    </row>
    <row r="37" spans="1:10" s="13" customFormat="1" x14ac:dyDescent="0.2">
      <c r="A37" s="24">
        <v>35</v>
      </c>
      <c r="B37" s="14" t="s">
        <v>0</v>
      </c>
      <c r="C37" s="15" t="s">
        <v>250</v>
      </c>
      <c r="D37" s="16" t="s">
        <v>62</v>
      </c>
      <c r="E37" s="17" t="s">
        <v>1655</v>
      </c>
      <c r="F37" s="17" t="s">
        <v>1643</v>
      </c>
      <c r="G37" s="17" t="s">
        <v>106</v>
      </c>
      <c r="H37" s="17"/>
      <c r="I37" s="17"/>
      <c r="J37" s="17"/>
    </row>
    <row r="38" spans="1:10" s="13" customFormat="1" x14ac:dyDescent="0.2">
      <c r="A38" s="24">
        <v>36</v>
      </c>
      <c r="B38" s="14" t="s">
        <v>0</v>
      </c>
      <c r="C38" s="15" t="s">
        <v>251</v>
      </c>
      <c r="D38" s="16" t="s">
        <v>62</v>
      </c>
      <c r="E38" s="17" t="s">
        <v>1656</v>
      </c>
      <c r="F38" s="17" t="s">
        <v>1643</v>
      </c>
      <c r="G38" s="17" t="s">
        <v>106</v>
      </c>
      <c r="H38" s="17"/>
      <c r="I38" s="17"/>
      <c r="J38" s="17"/>
    </row>
    <row r="39" spans="1:10" x14ac:dyDescent="0.2">
      <c r="A39" s="24">
        <v>37</v>
      </c>
      <c r="B39" s="14" t="s">
        <v>0</v>
      </c>
      <c r="C39" s="15" t="s">
        <v>2417</v>
      </c>
      <c r="D39" s="16" t="s">
        <v>62</v>
      </c>
      <c r="E39" s="17" t="s">
        <v>1658</v>
      </c>
      <c r="F39" s="17" t="s">
        <v>1659</v>
      </c>
      <c r="G39" s="17" t="s">
        <v>106</v>
      </c>
      <c r="H39" s="17"/>
      <c r="I39" s="17"/>
      <c r="J39" s="17"/>
    </row>
    <row r="40" spans="1:10" s="13" customFormat="1" x14ac:dyDescent="0.2">
      <c r="A40" s="24">
        <v>38</v>
      </c>
      <c r="B40" s="14" t="s">
        <v>0</v>
      </c>
      <c r="C40" s="15" t="s">
        <v>2418</v>
      </c>
      <c r="D40" s="16" t="s">
        <v>62</v>
      </c>
      <c r="E40" s="17" t="s">
        <v>1660</v>
      </c>
      <c r="F40" s="17" t="s">
        <v>1643</v>
      </c>
      <c r="G40" s="17" t="s">
        <v>106</v>
      </c>
      <c r="H40" s="17"/>
      <c r="I40" s="17"/>
      <c r="J40" s="17"/>
    </row>
    <row r="41" spans="1:10" s="13" customFormat="1" x14ac:dyDescent="0.2">
      <c r="A41" s="24">
        <v>39</v>
      </c>
      <c r="B41" s="14" t="s">
        <v>0</v>
      </c>
      <c r="C41" s="15" t="s">
        <v>2411</v>
      </c>
      <c r="D41" s="16" t="s">
        <v>62</v>
      </c>
      <c r="E41" s="17" t="s">
        <v>1661</v>
      </c>
      <c r="F41" s="17" t="s">
        <v>1643</v>
      </c>
      <c r="G41" s="17" t="s">
        <v>106</v>
      </c>
      <c r="H41" s="17"/>
      <c r="I41" s="17"/>
      <c r="J41" s="17"/>
    </row>
    <row r="42" spans="1:10" x14ac:dyDescent="0.2">
      <c r="A42" s="24">
        <v>40</v>
      </c>
      <c r="B42" s="14" t="s">
        <v>0</v>
      </c>
      <c r="C42" s="15" t="s">
        <v>2420</v>
      </c>
      <c r="D42" s="16" t="s">
        <v>62</v>
      </c>
      <c r="E42" s="17" t="s">
        <v>1663</v>
      </c>
      <c r="F42" s="17" t="s">
        <v>1664</v>
      </c>
      <c r="G42" s="17" t="s">
        <v>106</v>
      </c>
      <c r="H42" s="17"/>
      <c r="I42" s="17"/>
      <c r="J42" s="17"/>
    </row>
    <row r="43" spans="1:10" s="13" customFormat="1" x14ac:dyDescent="0.2">
      <c r="A43" s="24">
        <v>41</v>
      </c>
      <c r="B43" s="14" t="s">
        <v>0</v>
      </c>
      <c r="C43" s="15" t="s">
        <v>2421</v>
      </c>
      <c r="D43" s="16" t="s">
        <v>62</v>
      </c>
      <c r="E43" s="17" t="s">
        <v>1665</v>
      </c>
      <c r="F43" s="17" t="s">
        <v>1664</v>
      </c>
      <c r="G43" s="17" t="s">
        <v>106</v>
      </c>
      <c r="H43" s="17"/>
      <c r="I43" s="17"/>
      <c r="J43" s="17"/>
    </row>
    <row r="44" spans="1:10" s="13" customFormat="1" x14ac:dyDescent="0.2">
      <c r="A44" s="24">
        <v>42</v>
      </c>
      <c r="B44" s="14" t="s">
        <v>0</v>
      </c>
      <c r="C44" s="15" t="s">
        <v>2422</v>
      </c>
      <c r="D44" s="16" t="s">
        <v>62</v>
      </c>
      <c r="E44" s="17" t="s">
        <v>1666</v>
      </c>
      <c r="F44" s="17" t="s">
        <v>1664</v>
      </c>
      <c r="G44" s="17" t="s">
        <v>106</v>
      </c>
      <c r="H44" s="17"/>
      <c r="I44" s="17"/>
      <c r="J44" s="17"/>
    </row>
    <row r="45" spans="1:10" s="13" customFormat="1" x14ac:dyDescent="0.2">
      <c r="A45" s="24">
        <v>43</v>
      </c>
      <c r="B45" s="14" t="s">
        <v>0</v>
      </c>
      <c r="C45" s="12" t="s">
        <v>2423</v>
      </c>
      <c r="D45" s="16" t="s">
        <v>62</v>
      </c>
      <c r="E45" s="17" t="s">
        <v>1667</v>
      </c>
      <c r="F45" s="17" t="s">
        <v>1664</v>
      </c>
      <c r="G45" s="17" t="s">
        <v>106</v>
      </c>
      <c r="H45" s="17"/>
      <c r="I45" s="17"/>
      <c r="J45" s="17"/>
    </row>
    <row r="46" spans="1:10" s="13" customFormat="1" x14ac:dyDescent="0.2">
      <c r="A46" s="24">
        <v>44</v>
      </c>
      <c r="B46" s="14" t="s">
        <v>0</v>
      </c>
      <c r="C46" s="15" t="s">
        <v>263</v>
      </c>
      <c r="D46" s="16" t="s">
        <v>62</v>
      </c>
      <c r="E46" s="17" t="s">
        <v>1670</v>
      </c>
      <c r="F46" s="17" t="s">
        <v>1664</v>
      </c>
      <c r="G46" s="17" t="s">
        <v>106</v>
      </c>
      <c r="H46" s="17"/>
      <c r="I46" s="17"/>
      <c r="J46" s="17"/>
    </row>
    <row r="47" spans="1:10" s="13" customFormat="1" x14ac:dyDescent="0.2">
      <c r="A47" s="24">
        <v>45</v>
      </c>
      <c r="B47" s="14" t="s">
        <v>0</v>
      </c>
      <c r="C47" s="15" t="s">
        <v>266</v>
      </c>
      <c r="D47" s="16" t="s">
        <v>62</v>
      </c>
      <c r="E47" s="17" t="s">
        <v>1671</v>
      </c>
      <c r="F47" s="17" t="s">
        <v>1643</v>
      </c>
      <c r="G47" s="17" t="s">
        <v>106</v>
      </c>
      <c r="H47" s="17"/>
      <c r="I47" s="17"/>
      <c r="J47" s="17"/>
    </row>
    <row r="48" spans="1:10" s="13" customFormat="1" x14ac:dyDescent="0.2">
      <c r="A48" s="24">
        <v>46</v>
      </c>
      <c r="B48" s="14" t="s">
        <v>0</v>
      </c>
      <c r="C48" s="15" t="s">
        <v>2457</v>
      </c>
      <c r="D48" s="16" t="s">
        <v>62</v>
      </c>
      <c r="E48" s="17" t="s">
        <v>1677</v>
      </c>
      <c r="F48" s="17" t="s">
        <v>1643</v>
      </c>
      <c r="G48" s="17" t="s">
        <v>106</v>
      </c>
      <c r="H48" s="17"/>
      <c r="I48" s="17"/>
      <c r="J48" s="17"/>
    </row>
    <row r="49" spans="1:10" s="13" customFormat="1" x14ac:dyDescent="0.2">
      <c r="A49" s="24">
        <v>47</v>
      </c>
      <c r="B49" s="14" t="s">
        <v>0</v>
      </c>
      <c r="C49" s="15" t="s">
        <v>2425</v>
      </c>
      <c r="D49" s="16" t="s">
        <v>62</v>
      </c>
      <c r="E49" s="17" t="s">
        <v>1678</v>
      </c>
      <c r="F49" s="17" t="s">
        <v>1643</v>
      </c>
      <c r="G49" s="17" t="s">
        <v>106</v>
      </c>
      <c r="H49" s="17"/>
      <c r="I49" s="17"/>
      <c r="J49" s="17"/>
    </row>
    <row r="50" spans="1:10" s="13" customFormat="1" x14ac:dyDescent="0.2">
      <c r="A50" s="24">
        <v>48</v>
      </c>
      <c r="B50" s="14" t="s">
        <v>0</v>
      </c>
      <c r="C50" s="15" t="s">
        <v>2462</v>
      </c>
      <c r="D50" s="16" t="s">
        <v>62</v>
      </c>
      <c r="E50" s="17" t="s">
        <v>1680</v>
      </c>
      <c r="F50" s="17" t="s">
        <v>1664</v>
      </c>
      <c r="G50" s="17" t="s">
        <v>106</v>
      </c>
      <c r="H50" s="17"/>
      <c r="I50" s="17"/>
      <c r="J50" s="17"/>
    </row>
    <row r="51" spans="1:10" s="13" customFormat="1" x14ac:dyDescent="0.2">
      <c r="A51" s="24">
        <v>49</v>
      </c>
      <c r="B51" s="14" t="s">
        <v>0</v>
      </c>
      <c r="C51" s="15" t="s">
        <v>2467</v>
      </c>
      <c r="D51" s="16" t="s">
        <v>62</v>
      </c>
      <c r="E51" s="17" t="s">
        <v>1685</v>
      </c>
      <c r="F51" s="17" t="s">
        <v>1643</v>
      </c>
      <c r="G51" s="17" t="s">
        <v>106</v>
      </c>
      <c r="H51" s="17"/>
      <c r="I51" s="17"/>
      <c r="J51" s="17"/>
    </row>
  </sheetData>
  <sortState ref="A2:J50">
    <sortCondition ref="B2:B50"/>
    <sortCondition ref="C2:C50"/>
    <sortCondition ref="E2:E50"/>
  </sortState>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topLeftCell="A31" zoomScale="120" zoomScaleNormal="120" workbookViewId="0">
      <selection activeCell="A2" sqref="A2:XFD53"/>
    </sheetView>
  </sheetViews>
  <sheetFormatPr defaultColWidth="8.85546875" defaultRowHeight="12" x14ac:dyDescent="0.2"/>
  <cols>
    <col min="1" max="1" width="3" style="25" bestFit="1" customWidth="1"/>
    <col min="2" max="2" width="8.85546875" style="11"/>
    <col min="3" max="3" width="34.85546875" style="12" bestFit="1" customWidth="1"/>
    <col min="4" max="4" width="8.85546875" style="11"/>
    <col min="5" max="5" width="35.5703125" style="11" bestFit="1" customWidth="1"/>
    <col min="6" max="6" width="8.85546875" style="11"/>
    <col min="7" max="7" width="10.7109375" style="11" bestFit="1" customWidth="1"/>
    <col min="8" max="16384" width="8.85546875" style="11"/>
  </cols>
  <sheetData>
    <row r="1" spans="1:10" s="23" customFormat="1" ht="48" x14ac:dyDescent="0.3">
      <c r="A1" s="22" t="s">
        <v>19</v>
      </c>
      <c r="B1" s="23" t="s">
        <v>95</v>
      </c>
      <c r="C1" s="23" t="s">
        <v>96</v>
      </c>
      <c r="D1" s="23" t="s">
        <v>97</v>
      </c>
      <c r="E1" s="23" t="s">
        <v>98</v>
      </c>
      <c r="F1" s="23" t="s">
        <v>99</v>
      </c>
      <c r="G1" s="23" t="s">
        <v>100</v>
      </c>
      <c r="H1" s="23" t="s">
        <v>101</v>
      </c>
      <c r="I1" s="23" t="s">
        <v>102</v>
      </c>
      <c r="J1" s="23" t="s">
        <v>103</v>
      </c>
    </row>
    <row r="2" spans="1:10" s="13" customFormat="1" x14ac:dyDescent="0.2">
      <c r="A2" s="24">
        <v>1</v>
      </c>
      <c r="B2" s="14" t="s">
        <v>11</v>
      </c>
      <c r="C2" s="15" t="s">
        <v>2405</v>
      </c>
      <c r="D2" s="16" t="s">
        <v>1692</v>
      </c>
      <c r="E2" s="17" t="s">
        <v>1701</v>
      </c>
      <c r="F2" s="17" t="s">
        <v>2401</v>
      </c>
      <c r="G2" s="17" t="s">
        <v>106</v>
      </c>
      <c r="H2" s="17"/>
      <c r="I2" s="17"/>
      <c r="J2" s="17"/>
    </row>
    <row r="3" spans="1:10" s="13" customFormat="1" ht="15" x14ac:dyDescent="0.2">
      <c r="A3" s="24">
        <v>2</v>
      </c>
      <c r="B3" s="14" t="s">
        <v>11</v>
      </c>
      <c r="C3" s="15" t="s">
        <v>2431</v>
      </c>
      <c r="D3" s="16" t="s">
        <v>1692</v>
      </c>
      <c r="E3" s="17" t="s">
        <v>109</v>
      </c>
      <c r="F3" s="17"/>
      <c r="G3" s="17" t="s">
        <v>106</v>
      </c>
      <c r="H3" s="17"/>
      <c r="I3" s="17"/>
      <c r="J3" s="17"/>
    </row>
    <row r="4" spans="1:10" s="13" customFormat="1" ht="15" x14ac:dyDescent="0.2">
      <c r="A4" s="24">
        <v>3</v>
      </c>
      <c r="B4" s="14" t="s">
        <v>11</v>
      </c>
      <c r="C4" s="15" t="s">
        <v>2434</v>
      </c>
      <c r="D4" s="16" t="s">
        <v>1692</v>
      </c>
      <c r="E4" s="17" t="s">
        <v>109</v>
      </c>
      <c r="F4" s="17"/>
      <c r="G4" s="17" t="s">
        <v>106</v>
      </c>
      <c r="H4" s="17"/>
      <c r="I4" s="17"/>
      <c r="J4" s="17"/>
    </row>
    <row r="5" spans="1:10" s="13" customFormat="1" ht="15" x14ac:dyDescent="0.2">
      <c r="A5" s="24">
        <v>4</v>
      </c>
      <c r="B5" s="14" t="s">
        <v>11</v>
      </c>
      <c r="C5" s="15" t="s">
        <v>2437</v>
      </c>
      <c r="D5" s="16" t="s">
        <v>1692</v>
      </c>
      <c r="E5" s="17" t="s">
        <v>109</v>
      </c>
      <c r="F5" s="17"/>
      <c r="G5" s="17" t="s">
        <v>106</v>
      </c>
      <c r="H5" s="17"/>
      <c r="I5" s="17"/>
      <c r="J5" s="17"/>
    </row>
    <row r="6" spans="1:10" s="13" customFormat="1" x14ac:dyDescent="0.2">
      <c r="A6" s="24">
        <v>5</v>
      </c>
      <c r="B6" s="14" t="s">
        <v>11</v>
      </c>
      <c r="C6" s="15" t="s">
        <v>2395</v>
      </c>
      <c r="D6" s="16" t="s">
        <v>1692</v>
      </c>
      <c r="E6" s="17" t="s">
        <v>109</v>
      </c>
      <c r="F6" s="17"/>
      <c r="G6" s="17" t="s">
        <v>106</v>
      </c>
      <c r="H6" s="17"/>
      <c r="I6" s="17"/>
      <c r="J6" s="17"/>
    </row>
    <row r="7" spans="1:10" s="13" customFormat="1" x14ac:dyDescent="0.2">
      <c r="A7" s="24">
        <v>6</v>
      </c>
      <c r="B7" s="14" t="s">
        <v>11</v>
      </c>
      <c r="C7" s="15" t="s">
        <v>2419</v>
      </c>
      <c r="D7" s="16" t="s">
        <v>1692</v>
      </c>
      <c r="E7" s="17" t="s">
        <v>109</v>
      </c>
      <c r="F7" s="17"/>
      <c r="G7" s="17" t="s">
        <v>106</v>
      </c>
      <c r="H7" s="17"/>
      <c r="I7" s="17"/>
      <c r="J7" s="17"/>
    </row>
    <row r="8" spans="1:10" s="13" customFormat="1" ht="15" x14ac:dyDescent="0.2">
      <c r="A8" s="24">
        <v>7</v>
      </c>
      <c r="B8" s="14" t="s">
        <v>11</v>
      </c>
      <c r="C8" s="15" t="s">
        <v>2440</v>
      </c>
      <c r="D8" s="16" t="s">
        <v>1692</v>
      </c>
      <c r="E8" s="17" t="s">
        <v>109</v>
      </c>
      <c r="F8" s="17"/>
      <c r="G8" s="17" t="s">
        <v>106</v>
      </c>
      <c r="H8" s="17"/>
      <c r="I8" s="17"/>
      <c r="J8" s="17"/>
    </row>
    <row r="9" spans="1:10" s="13" customFormat="1" ht="15" x14ac:dyDescent="0.2">
      <c r="A9" s="24">
        <v>8</v>
      </c>
      <c r="B9" s="14" t="s">
        <v>11</v>
      </c>
      <c r="C9" s="15" t="s">
        <v>2442</v>
      </c>
      <c r="D9" s="16" t="s">
        <v>1692</v>
      </c>
      <c r="E9" s="17" t="s">
        <v>109</v>
      </c>
      <c r="F9" s="17"/>
      <c r="G9" s="17" t="s">
        <v>106</v>
      </c>
      <c r="H9" s="17"/>
      <c r="I9" s="17"/>
      <c r="J9" s="17"/>
    </row>
    <row r="10" spans="1:10" s="13" customFormat="1" x14ac:dyDescent="0.2">
      <c r="A10" s="24">
        <v>9</v>
      </c>
      <c r="B10" s="14" t="s">
        <v>11</v>
      </c>
      <c r="C10" s="15" t="s">
        <v>2424</v>
      </c>
      <c r="D10" s="16" t="s">
        <v>1692</v>
      </c>
      <c r="E10" s="17" t="s">
        <v>109</v>
      </c>
      <c r="F10" s="17"/>
      <c r="G10" s="17" t="s">
        <v>106</v>
      </c>
      <c r="H10" s="17"/>
      <c r="I10" s="17"/>
      <c r="J10" s="17"/>
    </row>
    <row r="11" spans="1:10" s="13" customFormat="1" ht="14.45" x14ac:dyDescent="0.25">
      <c r="A11" s="24">
        <v>10</v>
      </c>
      <c r="B11" s="14" t="s">
        <v>11</v>
      </c>
      <c r="C11" s="15" t="s">
        <v>2445</v>
      </c>
      <c r="D11" s="16" t="s">
        <v>1692</v>
      </c>
      <c r="E11" s="17" t="s">
        <v>109</v>
      </c>
      <c r="F11" s="17"/>
      <c r="G11" s="17" t="s">
        <v>106</v>
      </c>
      <c r="H11" s="17"/>
      <c r="I11" s="17"/>
      <c r="J11" s="17"/>
    </row>
    <row r="12" spans="1:10" x14ac:dyDescent="0.25">
      <c r="A12" s="24">
        <v>11</v>
      </c>
      <c r="B12" s="14" t="s">
        <v>11</v>
      </c>
      <c r="C12" s="15" t="s">
        <v>2447</v>
      </c>
      <c r="D12" s="16" t="s">
        <v>1692</v>
      </c>
      <c r="E12" s="17" t="s">
        <v>109</v>
      </c>
      <c r="F12" s="17"/>
      <c r="G12" s="17" t="s">
        <v>106</v>
      </c>
      <c r="H12" s="17"/>
      <c r="I12" s="17"/>
      <c r="J12" s="17"/>
    </row>
    <row r="13" spans="1:10" ht="15" x14ac:dyDescent="0.2">
      <c r="A13" s="24">
        <v>12</v>
      </c>
      <c r="B13" s="14" t="s">
        <v>11</v>
      </c>
      <c r="C13" s="15" t="s">
        <v>2448</v>
      </c>
      <c r="D13" s="16" t="s">
        <v>1692</v>
      </c>
      <c r="E13" s="17" t="s">
        <v>109</v>
      </c>
      <c r="F13" s="17"/>
      <c r="G13" s="17" t="s">
        <v>106</v>
      </c>
      <c r="H13" s="17"/>
      <c r="I13" s="17"/>
      <c r="J13" s="17"/>
    </row>
    <row r="14" spans="1:10" s="13" customFormat="1" ht="15" x14ac:dyDescent="0.2">
      <c r="A14" s="24">
        <v>13</v>
      </c>
      <c r="B14" s="14" t="s">
        <v>11</v>
      </c>
      <c r="C14" s="15" t="s">
        <v>2450</v>
      </c>
      <c r="D14" s="16" t="s">
        <v>1692</v>
      </c>
      <c r="E14" s="17" t="s">
        <v>109</v>
      </c>
      <c r="F14" s="17"/>
      <c r="G14" s="17" t="s">
        <v>106</v>
      </c>
      <c r="H14" s="17"/>
      <c r="I14" s="17"/>
      <c r="J14" s="17"/>
    </row>
    <row r="15" spans="1:10" s="13" customFormat="1" ht="15" x14ac:dyDescent="0.2">
      <c r="A15" s="24">
        <v>14</v>
      </c>
      <c r="B15" s="14" t="s">
        <v>11</v>
      </c>
      <c r="C15" s="15" t="s">
        <v>2454</v>
      </c>
      <c r="D15" s="16" t="s">
        <v>1692</v>
      </c>
      <c r="E15" s="17" t="s">
        <v>109</v>
      </c>
      <c r="F15" s="17"/>
      <c r="G15" s="17" t="s">
        <v>106</v>
      </c>
      <c r="H15" s="17"/>
      <c r="I15" s="17"/>
      <c r="J15" s="17"/>
    </row>
    <row r="16" spans="1:10" s="13" customFormat="1" ht="15" x14ac:dyDescent="0.2">
      <c r="A16" s="24">
        <v>15</v>
      </c>
      <c r="B16" s="14" t="s">
        <v>11</v>
      </c>
      <c r="C16" s="15" t="s">
        <v>2456</v>
      </c>
      <c r="D16" s="16" t="s">
        <v>1692</v>
      </c>
      <c r="E16" s="17" t="s">
        <v>109</v>
      </c>
      <c r="F16" s="17"/>
      <c r="G16" s="17" t="s">
        <v>106</v>
      </c>
      <c r="H16" s="17"/>
      <c r="I16" s="17"/>
      <c r="J16" s="17"/>
    </row>
    <row r="17" spans="1:10" s="13" customFormat="1" ht="15" x14ac:dyDescent="0.2">
      <c r="A17" s="24">
        <v>16</v>
      </c>
      <c r="B17" s="14" t="s">
        <v>11</v>
      </c>
      <c r="C17" s="15" t="s">
        <v>2460</v>
      </c>
      <c r="D17" s="16" t="s">
        <v>1692</v>
      </c>
      <c r="E17" s="17" t="s">
        <v>109</v>
      </c>
      <c r="F17" s="17"/>
      <c r="G17" s="17" t="s">
        <v>106</v>
      </c>
      <c r="H17" s="17"/>
      <c r="I17" s="17"/>
      <c r="J17" s="17"/>
    </row>
    <row r="18" spans="1:10" s="13" customFormat="1" ht="15" x14ac:dyDescent="0.2">
      <c r="A18" s="24">
        <v>17</v>
      </c>
      <c r="B18" s="14" t="s">
        <v>11</v>
      </c>
      <c r="C18" s="15" t="s">
        <v>2464</v>
      </c>
      <c r="D18" s="16" t="s">
        <v>1692</v>
      </c>
      <c r="E18" s="17" t="s">
        <v>1703</v>
      </c>
      <c r="F18" s="17" t="s">
        <v>2402</v>
      </c>
      <c r="G18" s="17" t="s">
        <v>122</v>
      </c>
      <c r="H18" s="17"/>
      <c r="I18" s="17"/>
      <c r="J18" s="17"/>
    </row>
    <row r="19" spans="1:10" s="13" customFormat="1" ht="15" x14ac:dyDescent="0.2">
      <c r="A19" s="24">
        <v>17</v>
      </c>
      <c r="B19" s="14" t="s">
        <v>11</v>
      </c>
      <c r="C19" s="15" t="s">
        <v>2465</v>
      </c>
      <c r="D19" s="16" t="s">
        <v>1692</v>
      </c>
      <c r="E19" s="17" t="s">
        <v>1704</v>
      </c>
      <c r="F19" s="17" t="s">
        <v>2402</v>
      </c>
      <c r="G19" s="17" t="s">
        <v>122</v>
      </c>
      <c r="H19" s="17"/>
      <c r="I19" s="17"/>
      <c r="J19" s="17" t="s">
        <v>1705</v>
      </c>
    </row>
    <row r="20" spans="1:10" s="13" customFormat="1" ht="15" x14ac:dyDescent="0.2">
      <c r="A20" s="24">
        <v>17</v>
      </c>
      <c r="B20" s="14" t="s">
        <v>11</v>
      </c>
      <c r="C20" s="15" t="s">
        <v>2465</v>
      </c>
      <c r="D20" s="16" t="s">
        <v>1692</v>
      </c>
      <c r="E20" s="17" t="s">
        <v>1702</v>
      </c>
      <c r="F20" s="17" t="s">
        <v>2402</v>
      </c>
      <c r="G20" s="17" t="s">
        <v>122</v>
      </c>
      <c r="H20" s="17"/>
      <c r="I20" s="17"/>
      <c r="J20" s="17"/>
    </row>
    <row r="21" spans="1:10" s="13" customFormat="1" x14ac:dyDescent="0.2">
      <c r="A21" s="24">
        <v>18</v>
      </c>
      <c r="B21" s="14" t="s">
        <v>11</v>
      </c>
      <c r="C21" s="15" t="s">
        <v>2429</v>
      </c>
      <c r="D21" s="16" t="s">
        <v>1692</v>
      </c>
      <c r="E21" s="17" t="s">
        <v>109</v>
      </c>
      <c r="F21" s="17"/>
      <c r="G21" s="17" t="s">
        <v>106</v>
      </c>
      <c r="H21" s="17"/>
      <c r="I21" s="17"/>
      <c r="J21" s="17"/>
    </row>
    <row r="22" spans="1:10" ht="15" x14ac:dyDescent="0.2">
      <c r="A22" s="24">
        <v>19</v>
      </c>
      <c r="B22" s="14" t="s">
        <v>11</v>
      </c>
      <c r="C22" s="15" t="s">
        <v>2466</v>
      </c>
      <c r="D22" s="16" t="s">
        <v>1692</v>
      </c>
      <c r="E22" s="17" t="s">
        <v>109</v>
      </c>
      <c r="F22" s="17"/>
      <c r="G22" s="17" t="s">
        <v>106</v>
      </c>
      <c r="H22" s="17"/>
      <c r="I22" s="17"/>
      <c r="J22" s="17"/>
    </row>
    <row r="23" spans="1:10" s="13" customFormat="1" x14ac:dyDescent="0.2">
      <c r="A23" s="24">
        <v>20</v>
      </c>
      <c r="B23" s="14" t="s">
        <v>11</v>
      </c>
      <c r="C23" s="15" t="s">
        <v>215</v>
      </c>
      <c r="D23" s="16" t="s">
        <v>1692</v>
      </c>
      <c r="E23" s="17" t="s">
        <v>109</v>
      </c>
      <c r="F23" s="17"/>
      <c r="G23" s="17" t="s">
        <v>106</v>
      </c>
      <c r="H23" s="17"/>
      <c r="I23" s="17"/>
      <c r="J23" s="17"/>
    </row>
    <row r="24" spans="1:10" s="13" customFormat="1" x14ac:dyDescent="0.2">
      <c r="A24" s="24">
        <v>21</v>
      </c>
      <c r="B24" s="14" t="s">
        <v>11</v>
      </c>
      <c r="C24" s="15" t="s">
        <v>2426</v>
      </c>
      <c r="D24" s="16" t="s">
        <v>1692</v>
      </c>
      <c r="E24" s="17" t="s">
        <v>109</v>
      </c>
      <c r="F24" s="17"/>
      <c r="G24" s="17" t="s">
        <v>106</v>
      </c>
      <c r="H24" s="17"/>
      <c r="I24" s="17"/>
      <c r="J24" s="17"/>
    </row>
    <row r="25" spans="1:10" s="13" customFormat="1" ht="15" x14ac:dyDescent="0.2">
      <c r="A25" s="24">
        <v>22</v>
      </c>
      <c r="B25" s="14" t="s">
        <v>11</v>
      </c>
      <c r="C25" s="15" t="s">
        <v>2469</v>
      </c>
      <c r="D25" s="16" t="s">
        <v>1692</v>
      </c>
      <c r="E25" s="17" t="s">
        <v>109</v>
      </c>
      <c r="F25" s="17"/>
      <c r="G25" s="17" t="s">
        <v>106</v>
      </c>
      <c r="H25" s="17"/>
      <c r="I25" s="17"/>
      <c r="J25" s="17"/>
    </row>
    <row r="26" spans="1:10" ht="15" x14ac:dyDescent="0.2">
      <c r="A26" s="24">
        <v>23</v>
      </c>
      <c r="B26" s="14" t="s">
        <v>11</v>
      </c>
      <c r="C26" s="15" t="s">
        <v>2472</v>
      </c>
      <c r="D26" s="16" t="s">
        <v>1692</v>
      </c>
      <c r="E26" s="17" t="s">
        <v>109</v>
      </c>
      <c r="F26" s="17"/>
      <c r="G26" s="17" t="s">
        <v>106</v>
      </c>
      <c r="H26" s="17"/>
      <c r="I26" s="17"/>
      <c r="J26" s="17"/>
    </row>
    <row r="27" spans="1:10" s="13" customFormat="1" ht="15" x14ac:dyDescent="0.2">
      <c r="A27" s="24">
        <v>24</v>
      </c>
      <c r="B27" s="14" t="s">
        <v>11</v>
      </c>
      <c r="C27" s="15" t="s">
        <v>2474</v>
      </c>
      <c r="D27" s="16" t="s">
        <v>1692</v>
      </c>
      <c r="E27" s="17" t="s">
        <v>109</v>
      </c>
      <c r="F27" s="17"/>
      <c r="G27" s="17" t="s">
        <v>106</v>
      </c>
      <c r="H27" s="17"/>
      <c r="I27" s="17"/>
      <c r="J27" s="17"/>
    </row>
    <row r="28" spans="1:10" s="13" customFormat="1" x14ac:dyDescent="0.2">
      <c r="A28" s="24">
        <v>25</v>
      </c>
      <c r="B28" s="14" t="s">
        <v>11</v>
      </c>
      <c r="C28" s="15" t="s">
        <v>2427</v>
      </c>
      <c r="D28" s="16" t="s">
        <v>1692</v>
      </c>
      <c r="E28" s="17" t="s">
        <v>1706</v>
      </c>
      <c r="F28" s="17"/>
      <c r="G28" s="17" t="s">
        <v>122</v>
      </c>
      <c r="H28" s="17" t="s">
        <v>2580</v>
      </c>
      <c r="I28" s="17"/>
      <c r="J28" s="17"/>
    </row>
    <row r="29" spans="1:10" s="13" customFormat="1" x14ac:dyDescent="0.2">
      <c r="A29" s="24">
        <v>26</v>
      </c>
      <c r="B29" s="14" t="s">
        <v>11</v>
      </c>
      <c r="C29" s="15" t="s">
        <v>2428</v>
      </c>
      <c r="D29" s="16" t="s">
        <v>1692</v>
      </c>
      <c r="E29" s="17" t="s">
        <v>109</v>
      </c>
      <c r="F29" s="17"/>
      <c r="G29" s="17" t="s">
        <v>106</v>
      </c>
      <c r="H29" s="17"/>
      <c r="I29" s="17"/>
      <c r="J29" s="17"/>
    </row>
    <row r="30" spans="1:10" s="13" customFormat="1" x14ac:dyDescent="0.25">
      <c r="A30" s="24">
        <v>27</v>
      </c>
      <c r="B30" s="14" t="s">
        <v>0</v>
      </c>
      <c r="C30" s="15" t="s">
        <v>2408</v>
      </c>
      <c r="D30" s="16" t="s">
        <v>1692</v>
      </c>
      <c r="E30" s="17" t="s">
        <v>109</v>
      </c>
      <c r="F30" s="17"/>
      <c r="G30" s="17" t="s">
        <v>106</v>
      </c>
      <c r="H30" s="17"/>
      <c r="I30" s="17"/>
      <c r="J30" s="17"/>
    </row>
    <row r="31" spans="1:10" x14ac:dyDescent="0.25">
      <c r="A31" s="24">
        <v>28</v>
      </c>
      <c r="B31" s="14" t="s">
        <v>0</v>
      </c>
      <c r="C31" s="15" t="s">
        <v>2415</v>
      </c>
      <c r="D31" s="16" t="s">
        <v>1692</v>
      </c>
      <c r="E31" s="17" t="s">
        <v>109</v>
      </c>
      <c r="F31" s="17"/>
      <c r="G31" s="17" t="s">
        <v>106</v>
      </c>
      <c r="H31" s="17"/>
      <c r="I31" s="17"/>
      <c r="J31" s="17"/>
    </row>
    <row r="32" spans="1:10" x14ac:dyDescent="0.2">
      <c r="A32" s="24">
        <v>29</v>
      </c>
      <c r="B32" s="14" t="s">
        <v>0</v>
      </c>
      <c r="C32" s="15" t="s">
        <v>2416</v>
      </c>
      <c r="D32" s="16" t="s">
        <v>1692</v>
      </c>
      <c r="E32" s="17" t="s">
        <v>109</v>
      </c>
      <c r="F32" s="17"/>
      <c r="G32" s="17" t="s">
        <v>106</v>
      </c>
      <c r="H32" s="17"/>
      <c r="I32" s="17"/>
      <c r="J32" s="17"/>
    </row>
    <row r="33" spans="1:10" s="13" customFormat="1" x14ac:dyDescent="0.2">
      <c r="A33" s="24">
        <v>30</v>
      </c>
      <c r="B33" s="14" t="s">
        <v>0</v>
      </c>
      <c r="C33" s="15" t="s">
        <v>2409</v>
      </c>
      <c r="D33" s="16" t="s">
        <v>1692</v>
      </c>
      <c r="E33" s="17" t="s">
        <v>1693</v>
      </c>
      <c r="F33" s="17" t="s">
        <v>2403</v>
      </c>
      <c r="G33" s="17" t="s">
        <v>122</v>
      </c>
      <c r="H33" s="17" t="s">
        <v>1694</v>
      </c>
      <c r="I33" s="17"/>
      <c r="J33" s="17"/>
    </row>
    <row r="34" spans="1:10" s="13" customFormat="1" x14ac:dyDescent="0.2">
      <c r="A34" s="24">
        <v>31</v>
      </c>
      <c r="B34" s="14" t="s">
        <v>0</v>
      </c>
      <c r="C34" s="15" t="s">
        <v>2410</v>
      </c>
      <c r="D34" s="16" t="s">
        <v>1692</v>
      </c>
      <c r="E34" s="17" t="s">
        <v>1695</v>
      </c>
      <c r="F34" s="17" t="s">
        <v>2403</v>
      </c>
      <c r="G34" s="17" t="s">
        <v>122</v>
      </c>
      <c r="H34" s="17" t="s">
        <v>1696</v>
      </c>
      <c r="I34" s="17"/>
      <c r="J34" s="17"/>
    </row>
    <row r="35" spans="1:10" s="13" customFormat="1" x14ac:dyDescent="0.25">
      <c r="A35" s="24">
        <v>32</v>
      </c>
      <c r="B35" s="14" t="s">
        <v>0</v>
      </c>
      <c r="C35" s="15" t="s">
        <v>2435</v>
      </c>
      <c r="D35" s="16" t="s">
        <v>1692</v>
      </c>
      <c r="E35" s="17" t="s">
        <v>109</v>
      </c>
      <c r="F35" s="17"/>
      <c r="G35" s="17" t="s">
        <v>106</v>
      </c>
      <c r="H35" s="17"/>
      <c r="I35" s="17"/>
      <c r="J35" s="17"/>
    </row>
    <row r="36" spans="1:10" s="13" customFormat="1" x14ac:dyDescent="0.25">
      <c r="A36" s="24">
        <v>33</v>
      </c>
      <c r="B36" s="14" t="s">
        <v>0</v>
      </c>
      <c r="C36" s="15" t="s">
        <v>2542</v>
      </c>
      <c r="D36" s="16" t="s">
        <v>1692</v>
      </c>
      <c r="E36" s="17" t="s">
        <v>109</v>
      </c>
      <c r="F36" s="17"/>
      <c r="G36" s="17" t="s">
        <v>106</v>
      </c>
      <c r="H36" s="17"/>
      <c r="I36" s="17"/>
      <c r="J36" s="17"/>
    </row>
    <row r="37" spans="1:10" s="13" customFormat="1" x14ac:dyDescent="0.25">
      <c r="A37" s="24">
        <v>34</v>
      </c>
      <c r="B37" s="14" t="s">
        <v>0</v>
      </c>
      <c r="C37" s="15" t="s">
        <v>2543</v>
      </c>
      <c r="D37" s="16" t="s">
        <v>1692</v>
      </c>
      <c r="E37" s="17" t="s">
        <v>109</v>
      </c>
      <c r="F37" s="17"/>
      <c r="G37" s="17" t="s">
        <v>106</v>
      </c>
      <c r="H37" s="17"/>
      <c r="I37" s="17"/>
      <c r="J37" s="17"/>
    </row>
    <row r="38" spans="1:10" s="13" customFormat="1" x14ac:dyDescent="0.2">
      <c r="A38" s="24">
        <v>35</v>
      </c>
      <c r="B38" s="14" t="s">
        <v>0</v>
      </c>
      <c r="C38" s="15" t="s">
        <v>250</v>
      </c>
      <c r="D38" s="16" t="s">
        <v>1692</v>
      </c>
      <c r="E38" s="17" t="s">
        <v>109</v>
      </c>
      <c r="F38" s="17"/>
      <c r="G38" s="17" t="s">
        <v>106</v>
      </c>
      <c r="H38" s="17"/>
      <c r="I38" s="17"/>
      <c r="J38" s="17"/>
    </row>
    <row r="39" spans="1:10" s="13" customFormat="1" x14ac:dyDescent="0.2">
      <c r="A39" s="24">
        <v>36</v>
      </c>
      <c r="B39" s="14" t="s">
        <v>0</v>
      </c>
      <c r="C39" s="15" t="s">
        <v>251</v>
      </c>
      <c r="D39" s="16" t="s">
        <v>1692</v>
      </c>
      <c r="E39" s="17" t="s">
        <v>109</v>
      </c>
      <c r="F39" s="17"/>
      <c r="G39" s="17" t="s">
        <v>106</v>
      </c>
      <c r="H39" s="17"/>
      <c r="I39" s="17"/>
      <c r="J39" s="17"/>
    </row>
    <row r="40" spans="1:10" x14ac:dyDescent="0.2">
      <c r="A40" s="24">
        <v>37</v>
      </c>
      <c r="B40" s="14" t="s">
        <v>0</v>
      </c>
      <c r="C40" s="15" t="s">
        <v>2417</v>
      </c>
      <c r="D40" s="16" t="s">
        <v>1692</v>
      </c>
      <c r="E40" s="17" t="s">
        <v>109</v>
      </c>
      <c r="F40" s="17"/>
      <c r="G40" s="17" t="s">
        <v>106</v>
      </c>
      <c r="H40" s="17"/>
      <c r="I40" s="17"/>
      <c r="J40" s="17"/>
    </row>
    <row r="41" spans="1:10" s="13" customFormat="1" x14ac:dyDescent="0.25">
      <c r="A41" s="24">
        <v>38</v>
      </c>
      <c r="B41" s="14" t="s">
        <v>0</v>
      </c>
      <c r="C41" s="15" t="s">
        <v>2418</v>
      </c>
      <c r="D41" s="16" t="s">
        <v>1692</v>
      </c>
      <c r="E41" s="17" t="s">
        <v>109</v>
      </c>
      <c r="F41" s="17"/>
      <c r="G41" s="17" t="s">
        <v>106</v>
      </c>
      <c r="H41" s="17"/>
      <c r="I41" s="17"/>
      <c r="J41" s="17"/>
    </row>
    <row r="42" spans="1:10" s="13" customFormat="1" x14ac:dyDescent="0.2">
      <c r="A42" s="24">
        <v>39</v>
      </c>
      <c r="B42" s="14" t="s">
        <v>0</v>
      </c>
      <c r="C42" s="15" t="s">
        <v>2411</v>
      </c>
      <c r="D42" s="16" t="s">
        <v>1692</v>
      </c>
      <c r="E42" s="17" t="s">
        <v>109</v>
      </c>
      <c r="F42" s="17"/>
      <c r="G42" s="17" t="s">
        <v>106</v>
      </c>
      <c r="H42" s="17"/>
      <c r="I42" s="17"/>
      <c r="J42" s="17"/>
    </row>
    <row r="43" spans="1:10" x14ac:dyDescent="0.2">
      <c r="A43" s="24">
        <v>40</v>
      </c>
      <c r="B43" s="14" t="s">
        <v>0</v>
      </c>
      <c r="C43" s="15" t="s">
        <v>2420</v>
      </c>
      <c r="D43" s="16" t="s">
        <v>1692</v>
      </c>
      <c r="E43" s="17" t="s">
        <v>109</v>
      </c>
      <c r="F43" s="17"/>
      <c r="G43" s="17" t="s">
        <v>106</v>
      </c>
      <c r="H43" s="17"/>
      <c r="I43" s="17"/>
      <c r="J43" s="17"/>
    </row>
    <row r="44" spans="1:10" s="13" customFormat="1" x14ac:dyDescent="0.2">
      <c r="A44" s="24">
        <v>41</v>
      </c>
      <c r="B44" s="14" t="s">
        <v>0</v>
      </c>
      <c r="C44" s="15" t="s">
        <v>2421</v>
      </c>
      <c r="D44" s="16" t="s">
        <v>1692</v>
      </c>
      <c r="E44" s="17" t="s">
        <v>109</v>
      </c>
      <c r="F44" s="17"/>
      <c r="G44" s="17" t="s">
        <v>106</v>
      </c>
      <c r="H44" s="17"/>
      <c r="I44" s="17"/>
      <c r="J44" s="17"/>
    </row>
    <row r="45" spans="1:10" s="13" customFormat="1" x14ac:dyDescent="0.2">
      <c r="A45" s="24">
        <v>42</v>
      </c>
      <c r="B45" s="14" t="s">
        <v>0</v>
      </c>
      <c r="C45" s="15" t="s">
        <v>2422</v>
      </c>
      <c r="D45" s="16" t="s">
        <v>1692</v>
      </c>
      <c r="E45" s="17" t="s">
        <v>109</v>
      </c>
      <c r="F45" s="17"/>
      <c r="G45" s="17" t="s">
        <v>106</v>
      </c>
      <c r="H45" s="17"/>
      <c r="I45" s="17"/>
      <c r="J45" s="17"/>
    </row>
    <row r="46" spans="1:10" s="13" customFormat="1" x14ac:dyDescent="0.25">
      <c r="A46" s="24">
        <v>43</v>
      </c>
      <c r="B46" s="14" t="s">
        <v>0</v>
      </c>
      <c r="C46" s="12" t="s">
        <v>2423</v>
      </c>
      <c r="D46" s="16" t="s">
        <v>1692</v>
      </c>
      <c r="E46" s="17" t="s">
        <v>109</v>
      </c>
      <c r="F46" s="17"/>
      <c r="G46" s="17" t="s">
        <v>106</v>
      </c>
      <c r="H46" s="17"/>
      <c r="I46" s="17"/>
      <c r="J46" s="17"/>
    </row>
    <row r="47" spans="1:10" s="13" customFormat="1" x14ac:dyDescent="0.2">
      <c r="A47" s="24">
        <v>44</v>
      </c>
      <c r="B47" s="14" t="s">
        <v>0</v>
      </c>
      <c r="C47" s="15" t="s">
        <v>2443</v>
      </c>
      <c r="D47" s="16" t="s">
        <v>1692</v>
      </c>
      <c r="E47" s="17" t="s">
        <v>109</v>
      </c>
      <c r="F47" s="17"/>
      <c r="G47" s="17" t="s">
        <v>106</v>
      </c>
      <c r="H47" s="17"/>
      <c r="I47" s="17"/>
      <c r="J47" s="17"/>
    </row>
    <row r="48" spans="1:10" s="13" customFormat="1" x14ac:dyDescent="0.25">
      <c r="A48" s="24">
        <v>45</v>
      </c>
      <c r="B48" s="14" t="s">
        <v>0</v>
      </c>
      <c r="C48" s="15" t="s">
        <v>266</v>
      </c>
      <c r="D48" s="16" t="s">
        <v>1692</v>
      </c>
      <c r="E48" s="17" t="s">
        <v>109</v>
      </c>
      <c r="F48" s="17"/>
      <c r="G48" s="17" t="s">
        <v>106</v>
      </c>
      <c r="H48" s="17"/>
      <c r="I48" s="17"/>
      <c r="J48" s="17"/>
    </row>
    <row r="49" spans="1:10" s="13" customFormat="1" x14ac:dyDescent="0.2">
      <c r="A49" s="24">
        <v>46</v>
      </c>
      <c r="B49" s="14" t="s">
        <v>0</v>
      </c>
      <c r="C49" s="15" t="s">
        <v>267</v>
      </c>
      <c r="D49" s="16" t="s">
        <v>1692</v>
      </c>
      <c r="E49" s="17" t="s">
        <v>109</v>
      </c>
      <c r="F49" s="17"/>
      <c r="G49" s="17" t="s">
        <v>106</v>
      </c>
      <c r="H49" s="17"/>
      <c r="I49" s="17"/>
      <c r="J49" s="17"/>
    </row>
    <row r="50" spans="1:10" s="13" customFormat="1" x14ac:dyDescent="0.2">
      <c r="A50" s="24">
        <v>47</v>
      </c>
      <c r="B50" s="14" t="s">
        <v>0</v>
      </c>
      <c r="C50" s="15" t="s">
        <v>2425</v>
      </c>
      <c r="D50" s="16" t="s">
        <v>1692</v>
      </c>
      <c r="E50" s="17" t="s">
        <v>1697</v>
      </c>
      <c r="F50" s="17" t="s">
        <v>2403</v>
      </c>
      <c r="G50" s="17" t="s">
        <v>122</v>
      </c>
      <c r="H50" s="17"/>
      <c r="I50" s="17" t="s">
        <v>1700</v>
      </c>
      <c r="J50" s="17" t="s">
        <v>1699</v>
      </c>
    </row>
    <row r="51" spans="1:10" s="13" customFormat="1" x14ac:dyDescent="0.2">
      <c r="A51" s="24">
        <v>47</v>
      </c>
      <c r="B51" s="14" t="s">
        <v>0</v>
      </c>
      <c r="C51" s="15" t="s">
        <v>2425</v>
      </c>
      <c r="D51" s="16" t="s">
        <v>1692</v>
      </c>
      <c r="E51" s="17" t="s">
        <v>1698</v>
      </c>
      <c r="F51" s="17" t="s">
        <v>2403</v>
      </c>
      <c r="G51" s="17" t="s">
        <v>122</v>
      </c>
      <c r="H51" s="17"/>
      <c r="I51" s="17"/>
      <c r="J51" s="17"/>
    </row>
    <row r="52" spans="1:10" s="13" customFormat="1" x14ac:dyDescent="0.2">
      <c r="A52" s="24">
        <v>48</v>
      </c>
      <c r="B52" s="14" t="s">
        <v>0</v>
      </c>
      <c r="C52" s="15" t="s">
        <v>2462</v>
      </c>
      <c r="D52" s="16" t="s">
        <v>1692</v>
      </c>
      <c r="E52" s="17" t="s">
        <v>109</v>
      </c>
      <c r="F52" s="17"/>
      <c r="G52" s="17" t="s">
        <v>106</v>
      </c>
      <c r="H52" s="17"/>
      <c r="I52" s="17"/>
      <c r="J52" s="17"/>
    </row>
    <row r="53" spans="1:10" s="13" customFormat="1" x14ac:dyDescent="0.2">
      <c r="A53" s="24">
        <v>49</v>
      </c>
      <c r="B53" s="14" t="s">
        <v>0</v>
      </c>
      <c r="C53" s="15" t="s">
        <v>2467</v>
      </c>
      <c r="D53" s="16" t="s">
        <v>1692</v>
      </c>
      <c r="E53" s="17" t="s">
        <v>109</v>
      </c>
      <c r="F53" s="17"/>
      <c r="G53" s="17" t="s">
        <v>106</v>
      </c>
      <c r="H53" s="17"/>
      <c r="I53" s="17"/>
      <c r="J53" s="1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topLeftCell="A67" workbookViewId="0">
      <selection activeCell="C88" sqref="C88"/>
    </sheetView>
  </sheetViews>
  <sheetFormatPr defaultColWidth="8.85546875" defaultRowHeight="12" x14ac:dyDescent="0.2"/>
  <cols>
    <col min="1" max="1" width="3" style="25" bestFit="1" customWidth="1"/>
    <col min="2" max="2" width="8.85546875" style="11"/>
    <col min="3" max="3" width="34.85546875" style="12" bestFit="1" customWidth="1"/>
    <col min="4" max="4" width="8.85546875" style="11"/>
    <col min="5" max="5" width="35.5703125" style="11" bestFit="1" customWidth="1"/>
    <col min="6" max="6" width="8.85546875" style="11"/>
    <col min="7" max="7" width="10.7109375" style="11" bestFit="1" customWidth="1"/>
    <col min="8" max="16384" width="8.85546875" style="11"/>
  </cols>
  <sheetData>
    <row r="1" spans="1:10" s="23" customFormat="1" ht="48" x14ac:dyDescent="0.3">
      <c r="A1" s="22" t="s">
        <v>19</v>
      </c>
      <c r="B1" s="23" t="s">
        <v>95</v>
      </c>
      <c r="C1" s="23" t="s">
        <v>96</v>
      </c>
      <c r="D1" s="23" t="s">
        <v>97</v>
      </c>
      <c r="E1" s="23" t="s">
        <v>98</v>
      </c>
      <c r="F1" s="23" t="s">
        <v>99</v>
      </c>
      <c r="G1" s="23" t="s">
        <v>100</v>
      </c>
      <c r="H1" s="23" t="s">
        <v>101</v>
      </c>
      <c r="I1" s="23" t="s">
        <v>102</v>
      </c>
      <c r="J1" s="23" t="s">
        <v>103</v>
      </c>
    </row>
    <row r="2" spans="1:10" s="13" customFormat="1" x14ac:dyDescent="0.25">
      <c r="A2" s="24">
        <v>1</v>
      </c>
      <c r="B2" s="14" t="s">
        <v>11</v>
      </c>
      <c r="C2" s="15" t="s">
        <v>2405</v>
      </c>
      <c r="D2" s="16" t="s">
        <v>74</v>
      </c>
      <c r="E2" s="17" t="s">
        <v>1707</v>
      </c>
      <c r="F2" s="17" t="s">
        <v>1708</v>
      </c>
      <c r="G2" s="17" t="s">
        <v>106</v>
      </c>
      <c r="H2" s="17" t="s">
        <v>527</v>
      </c>
      <c r="I2" s="17" t="s">
        <v>527</v>
      </c>
      <c r="J2" s="17" t="s">
        <v>527</v>
      </c>
    </row>
    <row r="3" spans="1:10" s="13" customFormat="1" x14ac:dyDescent="0.2">
      <c r="A3" s="24">
        <v>1</v>
      </c>
      <c r="B3" s="14" t="s">
        <v>11</v>
      </c>
      <c r="C3" s="15" t="s">
        <v>2405</v>
      </c>
      <c r="D3" s="16" t="s">
        <v>74</v>
      </c>
      <c r="E3" s="17" t="s">
        <v>1709</v>
      </c>
      <c r="F3" s="17" t="s">
        <v>1710</v>
      </c>
      <c r="G3" s="17" t="s">
        <v>122</v>
      </c>
      <c r="H3" s="17" t="s">
        <v>1711</v>
      </c>
      <c r="I3" s="17" t="s">
        <v>527</v>
      </c>
      <c r="J3" s="17" t="s">
        <v>527</v>
      </c>
    </row>
    <row r="4" spans="1:10" s="13" customFormat="1" x14ac:dyDescent="0.2">
      <c r="A4" s="24">
        <v>1</v>
      </c>
      <c r="B4" s="14" t="s">
        <v>11</v>
      </c>
      <c r="C4" s="15" t="s">
        <v>2405</v>
      </c>
      <c r="D4" s="16" t="s">
        <v>74</v>
      </c>
      <c r="E4" s="17" t="s">
        <v>1712</v>
      </c>
      <c r="F4" s="17" t="s">
        <v>276</v>
      </c>
      <c r="G4" s="17" t="s">
        <v>122</v>
      </c>
      <c r="H4" s="17" t="s">
        <v>1713</v>
      </c>
      <c r="I4" s="17" t="s">
        <v>527</v>
      </c>
      <c r="J4" s="17" t="s">
        <v>527</v>
      </c>
    </row>
    <row r="5" spans="1:10" s="13" customFormat="1" x14ac:dyDescent="0.25">
      <c r="A5" s="24">
        <v>1</v>
      </c>
      <c r="B5" s="14" t="s">
        <v>11</v>
      </c>
      <c r="C5" s="15" t="s">
        <v>2405</v>
      </c>
      <c r="D5" s="16" t="s">
        <v>74</v>
      </c>
      <c r="E5" s="17" t="s">
        <v>1715</v>
      </c>
      <c r="F5" s="17" t="s">
        <v>1708</v>
      </c>
      <c r="G5" s="17" t="s">
        <v>122</v>
      </c>
      <c r="H5" s="17" t="s">
        <v>1716</v>
      </c>
      <c r="I5" s="17" t="s">
        <v>527</v>
      </c>
      <c r="J5" s="17" t="s">
        <v>527</v>
      </c>
    </row>
    <row r="6" spans="1:10" s="13" customFormat="1" ht="15" x14ac:dyDescent="0.2">
      <c r="A6" s="24">
        <v>2</v>
      </c>
      <c r="B6" s="14" t="s">
        <v>11</v>
      </c>
      <c r="C6" s="15" t="s">
        <v>2431</v>
      </c>
      <c r="D6" s="16" t="s">
        <v>74</v>
      </c>
      <c r="E6" s="17" t="s">
        <v>1717</v>
      </c>
      <c r="F6" s="17" t="s">
        <v>1718</v>
      </c>
      <c r="G6" s="17" t="s">
        <v>122</v>
      </c>
      <c r="H6" s="17"/>
      <c r="I6" s="17"/>
      <c r="J6" s="17"/>
    </row>
    <row r="7" spans="1:10" s="13" customFormat="1" ht="15" x14ac:dyDescent="0.2">
      <c r="A7" s="24">
        <v>3</v>
      </c>
      <c r="B7" s="14" t="s">
        <v>11</v>
      </c>
      <c r="C7" s="15" t="s">
        <v>2433</v>
      </c>
      <c r="D7" s="16" t="s">
        <v>74</v>
      </c>
      <c r="E7" s="17" t="s">
        <v>1719</v>
      </c>
      <c r="F7" s="17" t="s">
        <v>1714</v>
      </c>
      <c r="G7" s="17" t="s">
        <v>106</v>
      </c>
      <c r="H7" s="17"/>
      <c r="I7" s="17"/>
      <c r="J7" s="17"/>
    </row>
    <row r="8" spans="1:10" s="13" customFormat="1" ht="15" x14ac:dyDescent="0.2">
      <c r="A8" s="24">
        <v>4</v>
      </c>
      <c r="B8" s="14" t="s">
        <v>11</v>
      </c>
      <c r="C8" s="15" t="s">
        <v>2438</v>
      </c>
      <c r="D8" s="16" t="s">
        <v>74</v>
      </c>
      <c r="E8" s="17" t="s">
        <v>1720</v>
      </c>
      <c r="F8" s="17" t="s">
        <v>1714</v>
      </c>
      <c r="G8" s="17" t="s">
        <v>106</v>
      </c>
      <c r="H8" s="17"/>
      <c r="I8" s="17"/>
      <c r="J8" s="17"/>
    </row>
    <row r="9" spans="1:10" s="13" customFormat="1" ht="15" x14ac:dyDescent="0.2">
      <c r="A9" s="24">
        <v>4</v>
      </c>
      <c r="B9" s="14" t="s">
        <v>11</v>
      </c>
      <c r="C9" s="15" t="s">
        <v>2437</v>
      </c>
      <c r="D9" s="16" t="s">
        <v>74</v>
      </c>
      <c r="E9" s="17" t="s">
        <v>1721</v>
      </c>
      <c r="F9" s="17" t="s">
        <v>2404</v>
      </c>
      <c r="G9" s="17" t="s">
        <v>106</v>
      </c>
      <c r="H9" s="17" t="s">
        <v>527</v>
      </c>
      <c r="I9" s="17" t="s">
        <v>527</v>
      </c>
      <c r="J9" s="17" t="s">
        <v>527</v>
      </c>
    </row>
    <row r="10" spans="1:10" s="13" customFormat="1" x14ac:dyDescent="0.2">
      <c r="A10" s="24">
        <v>5</v>
      </c>
      <c r="B10" s="14" t="s">
        <v>11</v>
      </c>
      <c r="C10" s="15" t="s">
        <v>2395</v>
      </c>
      <c r="D10" s="16" t="s">
        <v>74</v>
      </c>
      <c r="E10" s="17" t="s">
        <v>1722</v>
      </c>
      <c r="F10" s="17" t="s">
        <v>1714</v>
      </c>
      <c r="G10" s="17" t="s">
        <v>106</v>
      </c>
      <c r="H10" s="17"/>
      <c r="I10" s="17"/>
      <c r="J10" s="17"/>
    </row>
    <row r="11" spans="1:10" s="13" customFormat="1" x14ac:dyDescent="0.2">
      <c r="A11" s="24">
        <v>6</v>
      </c>
      <c r="B11" s="14" t="s">
        <v>11</v>
      </c>
      <c r="C11" s="15" t="s">
        <v>2419</v>
      </c>
      <c r="D11" s="16" t="s">
        <v>74</v>
      </c>
      <c r="E11" s="17" t="s">
        <v>1723</v>
      </c>
      <c r="F11" s="17" t="s">
        <v>1724</v>
      </c>
      <c r="G11" s="17" t="s">
        <v>106</v>
      </c>
      <c r="H11" s="17"/>
      <c r="I11" s="17"/>
      <c r="J11" s="17"/>
    </row>
    <row r="12" spans="1:10" s="13" customFormat="1" x14ac:dyDescent="0.2">
      <c r="A12" s="24">
        <v>6</v>
      </c>
      <c r="B12" s="14" t="s">
        <v>11</v>
      </c>
      <c r="C12" s="15" t="s">
        <v>2419</v>
      </c>
      <c r="D12" s="16" t="s">
        <v>74</v>
      </c>
      <c r="E12" s="17" t="s">
        <v>1725</v>
      </c>
      <c r="F12" s="17" t="s">
        <v>1714</v>
      </c>
      <c r="G12" s="17" t="s">
        <v>106</v>
      </c>
      <c r="H12" s="17"/>
      <c r="I12" s="17"/>
      <c r="J12" s="17"/>
    </row>
    <row r="13" spans="1:10" s="13" customFormat="1" x14ac:dyDescent="0.2">
      <c r="A13" s="24">
        <v>6</v>
      </c>
      <c r="B13" s="14" t="s">
        <v>11</v>
      </c>
      <c r="C13" s="15" t="s">
        <v>2419</v>
      </c>
      <c r="D13" s="16" t="s">
        <v>74</v>
      </c>
      <c r="E13" s="17" t="s">
        <v>1726</v>
      </c>
      <c r="F13" s="17" t="s">
        <v>1724</v>
      </c>
      <c r="G13" s="17" t="s">
        <v>106</v>
      </c>
      <c r="H13" s="17"/>
      <c r="I13" s="17"/>
      <c r="J13" s="17"/>
    </row>
    <row r="14" spans="1:10" s="13" customFormat="1" ht="15" x14ac:dyDescent="0.2">
      <c r="A14" s="24">
        <v>7</v>
      </c>
      <c r="B14" s="14" t="s">
        <v>11</v>
      </c>
      <c r="C14" s="15" t="s">
        <v>2440</v>
      </c>
      <c r="D14" s="16" t="s">
        <v>74</v>
      </c>
      <c r="E14" s="17" t="s">
        <v>1727</v>
      </c>
      <c r="F14" s="17" t="s">
        <v>1714</v>
      </c>
      <c r="G14" s="17" t="s">
        <v>106</v>
      </c>
      <c r="H14" s="17"/>
      <c r="I14" s="17"/>
      <c r="J14" s="17"/>
    </row>
    <row r="15" spans="1:10" s="13" customFormat="1" ht="15" x14ac:dyDescent="0.2">
      <c r="A15" s="24">
        <v>8</v>
      </c>
      <c r="B15" s="14" t="s">
        <v>11</v>
      </c>
      <c r="C15" s="15" t="s">
        <v>2442</v>
      </c>
      <c r="D15" s="16" t="s">
        <v>74</v>
      </c>
      <c r="E15" s="17" t="s">
        <v>662</v>
      </c>
      <c r="F15" s="17" t="s">
        <v>1714</v>
      </c>
      <c r="G15" s="17" t="s">
        <v>122</v>
      </c>
      <c r="H15" s="17" t="s">
        <v>1728</v>
      </c>
      <c r="I15" s="17"/>
      <c r="J15" s="17"/>
    </row>
    <row r="16" spans="1:10" s="13" customFormat="1" x14ac:dyDescent="0.2">
      <c r="A16" s="24">
        <v>9</v>
      </c>
      <c r="B16" s="14" t="s">
        <v>11</v>
      </c>
      <c r="C16" s="15" t="s">
        <v>2424</v>
      </c>
      <c r="D16" s="16" t="s">
        <v>74</v>
      </c>
      <c r="E16" s="17" t="s">
        <v>1729</v>
      </c>
      <c r="F16" s="17" t="s">
        <v>1714</v>
      </c>
      <c r="G16" s="17" t="s">
        <v>122</v>
      </c>
      <c r="H16" s="17" t="s">
        <v>1730</v>
      </c>
      <c r="I16" s="17"/>
      <c r="J16" s="17"/>
    </row>
    <row r="17" spans="1:10" s="13" customFormat="1" ht="14.45" x14ac:dyDescent="0.25">
      <c r="A17" s="24">
        <v>10</v>
      </c>
      <c r="B17" s="14" t="s">
        <v>11</v>
      </c>
      <c r="C17" s="15" t="s">
        <v>2446</v>
      </c>
      <c r="D17" s="16" t="s">
        <v>74</v>
      </c>
      <c r="E17" s="17" t="s">
        <v>1731</v>
      </c>
      <c r="F17" s="17" t="s">
        <v>1714</v>
      </c>
      <c r="G17" s="17" t="s">
        <v>122</v>
      </c>
      <c r="H17" s="17" t="s">
        <v>1732</v>
      </c>
      <c r="I17" s="17"/>
      <c r="J17" s="17"/>
    </row>
    <row r="18" spans="1:10" s="13" customFormat="1" ht="14.45" x14ac:dyDescent="0.25">
      <c r="A18" s="24">
        <v>10</v>
      </c>
      <c r="B18" s="14" t="s">
        <v>11</v>
      </c>
      <c r="C18" s="15" t="s">
        <v>2445</v>
      </c>
      <c r="D18" s="16" t="s">
        <v>74</v>
      </c>
      <c r="E18" s="17" t="s">
        <v>1733</v>
      </c>
      <c r="F18" s="17" t="s">
        <v>1734</v>
      </c>
      <c r="G18" s="17" t="s">
        <v>106</v>
      </c>
      <c r="H18" s="17"/>
      <c r="I18" s="17"/>
      <c r="J18" s="17"/>
    </row>
    <row r="19" spans="1:10" x14ac:dyDescent="0.2">
      <c r="A19" s="24">
        <v>11</v>
      </c>
      <c r="B19" s="14" t="s">
        <v>11</v>
      </c>
      <c r="C19" s="15" t="s">
        <v>2406</v>
      </c>
      <c r="D19" s="16" t="s">
        <v>74</v>
      </c>
      <c r="E19" s="17" t="s">
        <v>1737</v>
      </c>
      <c r="F19" s="17" t="s">
        <v>1714</v>
      </c>
      <c r="G19" s="17" t="s">
        <v>106</v>
      </c>
      <c r="H19" s="17"/>
      <c r="I19" s="17"/>
      <c r="J19" s="17"/>
    </row>
    <row r="20" spans="1:10" ht="15" x14ac:dyDescent="0.2">
      <c r="A20" s="24">
        <v>11</v>
      </c>
      <c r="B20" s="14" t="s">
        <v>11</v>
      </c>
      <c r="C20" s="15" t="s">
        <v>2448</v>
      </c>
      <c r="D20" s="16" t="s">
        <v>74</v>
      </c>
      <c r="E20" s="17" t="s">
        <v>1738</v>
      </c>
      <c r="F20" s="17" t="s">
        <v>1739</v>
      </c>
      <c r="G20" s="17" t="s">
        <v>106</v>
      </c>
      <c r="H20" s="17"/>
      <c r="I20" s="17"/>
      <c r="J20" s="17"/>
    </row>
    <row r="21" spans="1:10" ht="15" x14ac:dyDescent="0.2">
      <c r="A21" s="24">
        <v>12</v>
      </c>
      <c r="B21" s="14" t="s">
        <v>11</v>
      </c>
      <c r="C21" s="15" t="s">
        <v>2448</v>
      </c>
      <c r="D21" s="16" t="s">
        <v>74</v>
      </c>
      <c r="E21" s="17" t="s">
        <v>1740</v>
      </c>
      <c r="F21" s="17" t="s">
        <v>1714</v>
      </c>
      <c r="G21" s="17" t="s">
        <v>106</v>
      </c>
      <c r="H21" s="17"/>
      <c r="I21" s="17"/>
      <c r="J21" s="17"/>
    </row>
    <row r="22" spans="1:10" ht="15" x14ac:dyDescent="0.2">
      <c r="A22" s="24">
        <v>12</v>
      </c>
      <c r="B22" s="14" t="s">
        <v>11</v>
      </c>
      <c r="C22" s="15" t="s">
        <v>2448</v>
      </c>
      <c r="D22" s="16" t="s">
        <v>74</v>
      </c>
      <c r="E22" s="17" t="s">
        <v>1741</v>
      </c>
      <c r="F22" s="17" t="s">
        <v>1739</v>
      </c>
      <c r="G22" s="17" t="s">
        <v>106</v>
      </c>
      <c r="H22" s="17"/>
      <c r="I22" s="17"/>
      <c r="J22" s="17"/>
    </row>
    <row r="23" spans="1:10" s="13" customFormat="1" ht="15" x14ac:dyDescent="0.2">
      <c r="A23" s="24">
        <v>13</v>
      </c>
      <c r="B23" s="14" t="s">
        <v>11</v>
      </c>
      <c r="C23" s="15" t="s">
        <v>2451</v>
      </c>
      <c r="D23" s="16" t="s">
        <v>74</v>
      </c>
      <c r="E23" s="17" t="s">
        <v>1744</v>
      </c>
      <c r="F23" s="17" t="s">
        <v>1714</v>
      </c>
      <c r="G23" s="17" t="s">
        <v>106</v>
      </c>
      <c r="H23" s="17"/>
      <c r="I23" s="17"/>
      <c r="J23" s="17"/>
    </row>
    <row r="24" spans="1:10" s="13" customFormat="1" ht="15" x14ac:dyDescent="0.2">
      <c r="A24" s="24">
        <v>14</v>
      </c>
      <c r="B24" s="14" t="s">
        <v>11</v>
      </c>
      <c r="C24" s="15" t="s">
        <v>2453</v>
      </c>
      <c r="D24" s="16" t="s">
        <v>74</v>
      </c>
      <c r="E24" s="17" t="s">
        <v>1745</v>
      </c>
      <c r="F24" s="17" t="s">
        <v>1714</v>
      </c>
      <c r="G24" s="17" t="s">
        <v>106</v>
      </c>
      <c r="H24" s="17"/>
      <c r="I24" s="17"/>
      <c r="J24" s="17"/>
    </row>
    <row r="25" spans="1:10" s="13" customFormat="1" ht="15" x14ac:dyDescent="0.2">
      <c r="A25" s="24">
        <v>15</v>
      </c>
      <c r="B25" s="14" t="s">
        <v>11</v>
      </c>
      <c r="C25" s="15" t="s">
        <v>2456</v>
      </c>
      <c r="D25" s="16" t="s">
        <v>74</v>
      </c>
      <c r="E25" s="17" t="s">
        <v>1746</v>
      </c>
      <c r="F25" s="17" t="s">
        <v>1714</v>
      </c>
      <c r="G25" s="17" t="s">
        <v>122</v>
      </c>
      <c r="H25" s="17" t="s">
        <v>1747</v>
      </c>
      <c r="I25" s="17"/>
      <c r="J25" s="17"/>
    </row>
    <row r="26" spans="1:10" s="13" customFormat="1" ht="15" x14ac:dyDescent="0.2">
      <c r="A26" s="24">
        <v>16</v>
      </c>
      <c r="B26" s="14" t="s">
        <v>11</v>
      </c>
      <c r="C26" s="15" t="s">
        <v>2460</v>
      </c>
      <c r="D26" s="16" t="s">
        <v>74</v>
      </c>
      <c r="E26" s="17" t="s">
        <v>109</v>
      </c>
      <c r="F26" s="17"/>
      <c r="G26" s="17" t="s">
        <v>106</v>
      </c>
      <c r="H26" s="17"/>
      <c r="I26" s="17"/>
      <c r="J26" s="17"/>
    </row>
    <row r="27" spans="1:10" s="13" customFormat="1" ht="15" x14ac:dyDescent="0.2">
      <c r="A27" s="24">
        <v>16</v>
      </c>
      <c r="B27" s="14" t="s">
        <v>11</v>
      </c>
      <c r="C27" s="14" t="s">
        <v>2461</v>
      </c>
      <c r="D27" s="16" t="s">
        <v>74</v>
      </c>
      <c r="E27" s="17" t="s">
        <v>1748</v>
      </c>
      <c r="F27" s="17" t="s">
        <v>1714</v>
      </c>
      <c r="G27" s="17" t="s">
        <v>106</v>
      </c>
      <c r="H27" s="17" t="s">
        <v>527</v>
      </c>
      <c r="I27" s="17" t="s">
        <v>527</v>
      </c>
      <c r="J27" s="17" t="s">
        <v>527</v>
      </c>
    </row>
    <row r="28" spans="1:10" s="13" customFormat="1" ht="15" x14ac:dyDescent="0.2">
      <c r="A28" s="24">
        <v>17</v>
      </c>
      <c r="B28" s="14" t="s">
        <v>11</v>
      </c>
      <c r="C28" s="15" t="s">
        <v>2464</v>
      </c>
      <c r="D28" s="16" t="s">
        <v>74</v>
      </c>
      <c r="E28" s="17" t="s">
        <v>1749</v>
      </c>
      <c r="F28" s="17" t="s">
        <v>1714</v>
      </c>
      <c r="G28" s="17" t="s">
        <v>122</v>
      </c>
      <c r="H28" s="17" t="s">
        <v>1750</v>
      </c>
      <c r="I28" s="17"/>
      <c r="J28" s="17"/>
    </row>
    <row r="29" spans="1:10" s="13" customFormat="1" x14ac:dyDescent="0.2">
      <c r="A29" s="24">
        <v>18</v>
      </c>
      <c r="B29" s="14" t="s">
        <v>11</v>
      </c>
      <c r="C29" s="15" t="s">
        <v>2429</v>
      </c>
      <c r="D29" s="16" t="s">
        <v>74</v>
      </c>
      <c r="E29" s="17" t="s">
        <v>1751</v>
      </c>
      <c r="F29" s="17" t="s">
        <v>1714</v>
      </c>
      <c r="G29" s="17" t="s">
        <v>122</v>
      </c>
      <c r="H29" s="17" t="s">
        <v>1752</v>
      </c>
      <c r="I29" s="17"/>
      <c r="J29" s="17"/>
    </row>
    <row r="30" spans="1:10" ht="15" x14ac:dyDescent="0.2">
      <c r="A30" s="24">
        <v>19</v>
      </c>
      <c r="B30" s="14" t="s">
        <v>11</v>
      </c>
      <c r="C30" s="15" t="s">
        <v>2466</v>
      </c>
      <c r="D30" s="16" t="s">
        <v>74</v>
      </c>
      <c r="E30" s="17" t="s">
        <v>1753</v>
      </c>
      <c r="F30" s="17" t="s">
        <v>1714</v>
      </c>
      <c r="G30" s="17" t="s">
        <v>122</v>
      </c>
      <c r="H30" s="17" t="s">
        <v>1754</v>
      </c>
      <c r="I30" s="17"/>
      <c r="J30" s="17"/>
    </row>
    <row r="31" spans="1:10" s="13" customFormat="1" x14ac:dyDescent="0.2">
      <c r="A31" s="24">
        <v>20</v>
      </c>
      <c r="B31" s="14" t="s">
        <v>11</v>
      </c>
      <c r="C31" s="15" t="s">
        <v>215</v>
      </c>
      <c r="D31" s="16" t="s">
        <v>74</v>
      </c>
      <c r="E31" s="17" t="s">
        <v>1755</v>
      </c>
      <c r="F31" s="17" t="s">
        <v>1714</v>
      </c>
      <c r="G31" s="17" t="s">
        <v>106</v>
      </c>
      <c r="H31" s="17"/>
      <c r="I31" s="17"/>
      <c r="J31" s="17"/>
    </row>
    <row r="32" spans="1:10" s="13" customFormat="1" x14ac:dyDescent="0.2">
      <c r="A32" s="24">
        <v>20</v>
      </c>
      <c r="B32" s="14" t="s">
        <v>11</v>
      </c>
      <c r="C32" s="15" t="s">
        <v>215</v>
      </c>
      <c r="D32" s="16" t="s">
        <v>74</v>
      </c>
      <c r="E32" s="17" t="s">
        <v>1756</v>
      </c>
      <c r="F32" s="17" t="s">
        <v>331</v>
      </c>
      <c r="G32" s="17" t="s">
        <v>106</v>
      </c>
      <c r="H32" s="17" t="s">
        <v>527</v>
      </c>
      <c r="I32" s="17" t="s">
        <v>527</v>
      </c>
      <c r="J32" s="17" t="s">
        <v>527</v>
      </c>
    </row>
    <row r="33" spans="1:10" s="13" customFormat="1" x14ac:dyDescent="0.2">
      <c r="A33" s="24">
        <v>20</v>
      </c>
      <c r="B33" s="14" t="s">
        <v>11</v>
      </c>
      <c r="C33" s="15" t="s">
        <v>215</v>
      </c>
      <c r="D33" s="16" t="s">
        <v>74</v>
      </c>
      <c r="E33" s="17" t="s">
        <v>109</v>
      </c>
      <c r="F33" s="17"/>
      <c r="G33" s="17" t="s">
        <v>106</v>
      </c>
      <c r="H33" s="17" t="s">
        <v>527</v>
      </c>
      <c r="I33" s="17" t="s">
        <v>527</v>
      </c>
      <c r="J33" s="17" t="s">
        <v>527</v>
      </c>
    </row>
    <row r="34" spans="1:10" s="13" customFormat="1" x14ac:dyDescent="0.2">
      <c r="A34" s="24">
        <v>21</v>
      </c>
      <c r="B34" s="14" t="s">
        <v>11</v>
      </c>
      <c r="C34" s="15" t="s">
        <v>2426</v>
      </c>
      <c r="D34" s="16" t="s">
        <v>74</v>
      </c>
      <c r="E34" s="17" t="s">
        <v>1757</v>
      </c>
      <c r="F34" s="17" t="s">
        <v>1714</v>
      </c>
      <c r="G34" s="17" t="s">
        <v>122</v>
      </c>
      <c r="H34" s="17" t="s">
        <v>1758</v>
      </c>
      <c r="I34" s="17"/>
      <c r="J34" s="17"/>
    </row>
    <row r="35" spans="1:10" s="13" customFormat="1" ht="15" x14ac:dyDescent="0.2">
      <c r="A35" s="24">
        <v>22</v>
      </c>
      <c r="B35" s="14" t="s">
        <v>11</v>
      </c>
      <c r="C35" s="15" t="s">
        <v>2470</v>
      </c>
      <c r="D35" s="16" t="s">
        <v>74</v>
      </c>
      <c r="E35" s="17" t="s">
        <v>1759</v>
      </c>
      <c r="F35" s="17" t="s">
        <v>1714</v>
      </c>
      <c r="G35" s="17" t="s">
        <v>122</v>
      </c>
      <c r="H35" s="17" t="s">
        <v>1760</v>
      </c>
      <c r="I35" s="17"/>
      <c r="J35" s="17"/>
    </row>
    <row r="36" spans="1:10" ht="15" x14ac:dyDescent="0.2">
      <c r="A36" s="24">
        <v>23</v>
      </c>
      <c r="B36" s="14" t="s">
        <v>11</v>
      </c>
      <c r="C36" s="15" t="s">
        <v>2473</v>
      </c>
      <c r="D36" s="16" t="s">
        <v>74</v>
      </c>
      <c r="E36" s="17" t="s">
        <v>1240</v>
      </c>
      <c r="F36" s="17" t="s">
        <v>1714</v>
      </c>
      <c r="G36" s="17" t="s">
        <v>122</v>
      </c>
      <c r="H36" s="17" t="s">
        <v>1761</v>
      </c>
      <c r="I36" s="17"/>
      <c r="J36" s="17"/>
    </row>
    <row r="37" spans="1:10" s="13" customFormat="1" ht="15" x14ac:dyDescent="0.2">
      <c r="A37" s="24">
        <v>24</v>
      </c>
      <c r="B37" s="14" t="s">
        <v>11</v>
      </c>
      <c r="C37" s="15" t="s">
        <v>2474</v>
      </c>
      <c r="D37" s="16" t="s">
        <v>74</v>
      </c>
      <c r="E37" s="17" t="s">
        <v>1762</v>
      </c>
      <c r="F37" s="17" t="s">
        <v>1714</v>
      </c>
      <c r="G37" s="17" t="s">
        <v>106</v>
      </c>
      <c r="H37" s="17"/>
      <c r="I37" s="17"/>
      <c r="J37" s="17"/>
    </row>
    <row r="38" spans="1:10" s="13" customFormat="1" x14ac:dyDescent="0.2">
      <c r="A38" s="24">
        <v>25</v>
      </c>
      <c r="B38" s="14" t="s">
        <v>11</v>
      </c>
      <c r="C38" s="15" t="s">
        <v>2567</v>
      </c>
      <c r="D38" s="16" t="s">
        <v>74</v>
      </c>
      <c r="E38" s="17" t="s">
        <v>1765</v>
      </c>
      <c r="F38" s="17" t="s">
        <v>1766</v>
      </c>
      <c r="G38" s="17" t="s">
        <v>122</v>
      </c>
      <c r="H38" s="17" t="s">
        <v>1767</v>
      </c>
      <c r="I38" s="17"/>
      <c r="J38" s="17"/>
    </row>
    <row r="39" spans="1:10" s="13" customFormat="1" x14ac:dyDescent="0.2">
      <c r="A39" s="24">
        <v>25</v>
      </c>
      <c r="B39" s="14" t="s">
        <v>11</v>
      </c>
      <c r="C39" s="15" t="s">
        <v>2567</v>
      </c>
      <c r="D39" s="16" t="s">
        <v>74</v>
      </c>
      <c r="E39" s="17" t="s">
        <v>1768</v>
      </c>
      <c r="F39" s="17" t="s">
        <v>1769</v>
      </c>
      <c r="G39" s="17" t="s">
        <v>106</v>
      </c>
      <c r="H39" s="17"/>
      <c r="I39" s="17"/>
      <c r="J39" s="17"/>
    </row>
    <row r="40" spans="1:10" s="13" customFormat="1" x14ac:dyDescent="0.2">
      <c r="A40" s="24">
        <v>25</v>
      </c>
      <c r="B40" s="14" t="s">
        <v>11</v>
      </c>
      <c r="C40" s="15" t="s">
        <v>2427</v>
      </c>
      <c r="D40" s="16" t="s">
        <v>74</v>
      </c>
      <c r="E40" s="17" t="s">
        <v>1763</v>
      </c>
      <c r="F40" s="17" t="s">
        <v>1714</v>
      </c>
      <c r="G40" s="17" t="s">
        <v>122</v>
      </c>
      <c r="H40" s="17" t="s">
        <v>1764</v>
      </c>
      <c r="I40" s="17"/>
      <c r="J40" s="17"/>
    </row>
    <row r="41" spans="1:10" s="13" customFormat="1" x14ac:dyDescent="0.2">
      <c r="A41" s="24">
        <v>25</v>
      </c>
      <c r="B41" s="14" t="s">
        <v>11</v>
      </c>
      <c r="C41" s="15" t="s">
        <v>2567</v>
      </c>
      <c r="D41" s="16" t="s">
        <v>74</v>
      </c>
      <c r="E41" s="17" t="s">
        <v>1770</v>
      </c>
      <c r="F41" s="17" t="s">
        <v>1769</v>
      </c>
      <c r="G41" s="17" t="s">
        <v>122</v>
      </c>
      <c r="H41" s="17" t="s">
        <v>1771</v>
      </c>
      <c r="I41" s="17"/>
      <c r="J41" s="17"/>
    </row>
    <row r="42" spans="1:10" s="13" customFormat="1" x14ac:dyDescent="0.2">
      <c r="A42" s="24">
        <v>25</v>
      </c>
      <c r="B42" s="14" t="s">
        <v>11</v>
      </c>
      <c r="C42" s="15" t="s">
        <v>2567</v>
      </c>
      <c r="D42" s="16" t="s">
        <v>74</v>
      </c>
      <c r="E42" s="17" t="s">
        <v>1772</v>
      </c>
      <c r="F42" s="17" t="s">
        <v>1769</v>
      </c>
      <c r="G42" s="17" t="s">
        <v>122</v>
      </c>
      <c r="H42" s="17" t="s">
        <v>1773</v>
      </c>
      <c r="I42" s="17"/>
      <c r="J42" s="17"/>
    </row>
    <row r="43" spans="1:10" s="13" customFormat="1" x14ac:dyDescent="0.2">
      <c r="A43" s="24">
        <v>25</v>
      </c>
      <c r="B43" s="14" t="s">
        <v>11</v>
      </c>
      <c r="C43" s="15" t="s">
        <v>2569</v>
      </c>
      <c r="D43" s="16" t="s">
        <v>74</v>
      </c>
      <c r="E43" s="17" t="s">
        <v>1774</v>
      </c>
      <c r="F43" s="17" t="s">
        <v>2581</v>
      </c>
      <c r="G43" s="17" t="s">
        <v>122</v>
      </c>
      <c r="H43" s="17" t="s">
        <v>1775</v>
      </c>
      <c r="I43" s="17"/>
      <c r="J43" s="17"/>
    </row>
    <row r="44" spans="1:10" s="13" customFormat="1" x14ac:dyDescent="0.2">
      <c r="A44" s="24">
        <v>25</v>
      </c>
      <c r="B44" s="14" t="s">
        <v>11</v>
      </c>
      <c r="C44" s="15" t="s">
        <v>2568</v>
      </c>
      <c r="D44" s="16" t="s">
        <v>74</v>
      </c>
      <c r="E44" s="17" t="s">
        <v>1776</v>
      </c>
      <c r="F44" s="17" t="s">
        <v>1766</v>
      </c>
      <c r="G44" s="17" t="s">
        <v>122</v>
      </c>
      <c r="H44" s="17" t="s">
        <v>1777</v>
      </c>
      <c r="I44" s="17"/>
      <c r="J44" s="17"/>
    </row>
    <row r="45" spans="1:10" s="13" customFormat="1" x14ac:dyDescent="0.2">
      <c r="A45" s="24">
        <v>25</v>
      </c>
      <c r="B45" s="14" t="s">
        <v>11</v>
      </c>
      <c r="C45" s="15" t="s">
        <v>2568</v>
      </c>
      <c r="D45" s="16" t="s">
        <v>74</v>
      </c>
      <c r="E45" s="17" t="s">
        <v>1778</v>
      </c>
      <c r="F45" s="17" t="s">
        <v>1779</v>
      </c>
      <c r="G45" s="17" t="s">
        <v>122</v>
      </c>
      <c r="H45" s="17" t="s">
        <v>1780</v>
      </c>
      <c r="I45" s="17"/>
      <c r="J45" s="17"/>
    </row>
    <row r="46" spans="1:10" s="13" customFormat="1" x14ac:dyDescent="0.2">
      <c r="A46" s="24">
        <v>26</v>
      </c>
      <c r="B46" s="14" t="s">
        <v>11</v>
      </c>
      <c r="C46" s="15" t="s">
        <v>2428</v>
      </c>
      <c r="D46" s="16" t="s">
        <v>74</v>
      </c>
      <c r="E46" s="17" t="s">
        <v>109</v>
      </c>
      <c r="F46" s="17" t="s">
        <v>1714</v>
      </c>
      <c r="G46" s="17" t="s">
        <v>106</v>
      </c>
      <c r="H46" s="17"/>
      <c r="I46" s="17"/>
      <c r="J46" s="17"/>
    </row>
    <row r="47" spans="1:10" s="13" customFormat="1" x14ac:dyDescent="0.25">
      <c r="A47" s="24">
        <v>27</v>
      </c>
      <c r="B47" s="14" t="s">
        <v>0</v>
      </c>
      <c r="C47" s="15" t="s">
        <v>2408</v>
      </c>
      <c r="D47" s="16" t="s">
        <v>74</v>
      </c>
      <c r="E47" s="17" t="s">
        <v>109</v>
      </c>
      <c r="F47" s="17" t="s">
        <v>1714</v>
      </c>
      <c r="G47" s="17" t="s">
        <v>106</v>
      </c>
      <c r="H47" s="17"/>
      <c r="I47" s="17"/>
      <c r="J47" s="17"/>
    </row>
    <row r="48" spans="1:10" x14ac:dyDescent="0.2">
      <c r="A48" s="24">
        <v>28</v>
      </c>
      <c r="B48" s="14" t="s">
        <v>0</v>
      </c>
      <c r="C48" s="15" t="s">
        <v>2415</v>
      </c>
      <c r="D48" s="16" t="s">
        <v>74</v>
      </c>
      <c r="E48" s="17" t="s">
        <v>1781</v>
      </c>
      <c r="F48" s="17" t="s">
        <v>1714</v>
      </c>
      <c r="G48" s="17" t="s">
        <v>122</v>
      </c>
      <c r="H48" s="17" t="s">
        <v>1782</v>
      </c>
      <c r="I48" s="17"/>
      <c r="J48" s="17"/>
    </row>
    <row r="49" spans="1:10" x14ac:dyDescent="0.2">
      <c r="A49" s="24">
        <v>29</v>
      </c>
      <c r="B49" s="14" t="s">
        <v>0</v>
      </c>
      <c r="C49" s="15" t="s">
        <v>2416</v>
      </c>
      <c r="D49" s="16" t="s">
        <v>74</v>
      </c>
      <c r="E49" s="17" t="s">
        <v>109</v>
      </c>
      <c r="F49" s="17" t="s">
        <v>1714</v>
      </c>
      <c r="G49" s="17" t="s">
        <v>106</v>
      </c>
      <c r="H49" s="17"/>
      <c r="I49" s="17"/>
      <c r="J49" s="17"/>
    </row>
    <row r="50" spans="1:10" s="13" customFormat="1" x14ac:dyDescent="0.2">
      <c r="A50" s="24">
        <v>30</v>
      </c>
      <c r="B50" s="14" t="s">
        <v>0</v>
      </c>
      <c r="C50" s="15" t="s">
        <v>2409</v>
      </c>
      <c r="D50" s="16" t="s">
        <v>74</v>
      </c>
      <c r="E50" s="17" t="s">
        <v>1783</v>
      </c>
      <c r="F50" s="17" t="s">
        <v>1714</v>
      </c>
      <c r="G50" s="17" t="s">
        <v>122</v>
      </c>
      <c r="H50" s="17" t="s">
        <v>1784</v>
      </c>
      <c r="I50" s="17"/>
      <c r="J50" s="17"/>
    </row>
    <row r="51" spans="1:10" s="13" customFormat="1" x14ac:dyDescent="0.2">
      <c r="A51" s="24">
        <v>31</v>
      </c>
      <c r="B51" s="14" t="s">
        <v>0</v>
      </c>
      <c r="C51" s="15" t="s">
        <v>241</v>
      </c>
      <c r="D51" s="16" t="s">
        <v>74</v>
      </c>
      <c r="E51" s="17" t="s">
        <v>1785</v>
      </c>
      <c r="F51" s="17" t="s">
        <v>1714</v>
      </c>
      <c r="G51" s="17" t="s">
        <v>122</v>
      </c>
      <c r="H51" s="17" t="s">
        <v>1786</v>
      </c>
      <c r="I51" s="17"/>
      <c r="J51" s="17"/>
    </row>
    <row r="52" spans="1:10" s="13" customFormat="1" x14ac:dyDescent="0.2">
      <c r="A52" s="24">
        <v>31</v>
      </c>
      <c r="B52" s="14" t="s">
        <v>0</v>
      </c>
      <c r="C52" s="15" t="s">
        <v>2410</v>
      </c>
      <c r="D52" s="16" t="s">
        <v>74</v>
      </c>
      <c r="E52" s="17" t="s">
        <v>1787</v>
      </c>
      <c r="F52" s="17" t="s">
        <v>1788</v>
      </c>
      <c r="G52" s="17" t="s">
        <v>122</v>
      </c>
      <c r="H52" s="17" t="s">
        <v>1789</v>
      </c>
      <c r="I52" s="17"/>
      <c r="J52" s="17"/>
    </row>
    <row r="53" spans="1:10" s="13" customFormat="1" x14ac:dyDescent="0.25">
      <c r="A53" s="24">
        <v>32</v>
      </c>
      <c r="B53" s="14" t="s">
        <v>0</v>
      </c>
      <c r="C53" s="15" t="s">
        <v>2435</v>
      </c>
      <c r="D53" s="16" t="s">
        <v>74</v>
      </c>
      <c r="E53" s="17" t="s">
        <v>1790</v>
      </c>
      <c r="F53" s="17" t="s">
        <v>1714</v>
      </c>
      <c r="G53" s="17" t="s">
        <v>122</v>
      </c>
      <c r="H53" s="17" t="s">
        <v>1791</v>
      </c>
      <c r="I53" s="17"/>
      <c r="J53" s="17"/>
    </row>
    <row r="54" spans="1:10" s="13" customFormat="1" x14ac:dyDescent="0.25">
      <c r="A54" s="24">
        <v>33</v>
      </c>
      <c r="B54" s="14" t="s">
        <v>0</v>
      </c>
      <c r="C54" s="15" t="s">
        <v>2542</v>
      </c>
      <c r="D54" s="16" t="s">
        <v>74</v>
      </c>
      <c r="E54" s="17" t="s">
        <v>1792</v>
      </c>
      <c r="F54" s="17" t="s">
        <v>1714</v>
      </c>
      <c r="G54" s="17" t="s">
        <v>122</v>
      </c>
      <c r="H54" s="17" t="s">
        <v>1793</v>
      </c>
      <c r="I54" s="17"/>
      <c r="J54" s="17"/>
    </row>
    <row r="55" spans="1:10" s="13" customFormat="1" x14ac:dyDescent="0.25">
      <c r="A55" s="24">
        <v>34</v>
      </c>
      <c r="B55" s="14" t="s">
        <v>0</v>
      </c>
      <c r="C55" s="15" t="s">
        <v>2543</v>
      </c>
      <c r="D55" s="16" t="s">
        <v>74</v>
      </c>
      <c r="E55" s="17" t="s">
        <v>1794</v>
      </c>
      <c r="F55" s="17" t="s">
        <v>1795</v>
      </c>
      <c r="G55" s="17" t="s">
        <v>106</v>
      </c>
      <c r="H55" s="17"/>
      <c r="I55" s="17"/>
      <c r="J55" s="17"/>
    </row>
    <row r="56" spans="1:10" s="13" customFormat="1" x14ac:dyDescent="0.25">
      <c r="A56" s="24">
        <v>34</v>
      </c>
      <c r="B56" s="14" t="s">
        <v>0</v>
      </c>
      <c r="C56" s="15" t="s">
        <v>2543</v>
      </c>
      <c r="D56" s="16" t="s">
        <v>74</v>
      </c>
      <c r="E56" s="17" t="s">
        <v>1796</v>
      </c>
      <c r="F56" s="17" t="s">
        <v>1795</v>
      </c>
      <c r="G56" s="17" t="s">
        <v>106</v>
      </c>
      <c r="H56" s="17"/>
      <c r="I56" s="17"/>
      <c r="J56" s="17"/>
    </row>
    <row r="57" spans="1:10" s="13" customFormat="1" x14ac:dyDescent="0.25">
      <c r="A57" s="24">
        <v>34</v>
      </c>
      <c r="B57" s="13" t="s">
        <v>0</v>
      </c>
      <c r="C57" s="15" t="s">
        <v>2543</v>
      </c>
      <c r="D57" s="13" t="s">
        <v>74</v>
      </c>
      <c r="E57" s="13" t="s">
        <v>1797</v>
      </c>
      <c r="F57" s="13" t="s">
        <v>1714</v>
      </c>
      <c r="G57" s="13" t="s">
        <v>106</v>
      </c>
      <c r="J57" s="17"/>
    </row>
    <row r="58" spans="1:10" s="13" customFormat="1" x14ac:dyDescent="0.2">
      <c r="A58" s="25">
        <v>35</v>
      </c>
      <c r="B58" s="11" t="s">
        <v>0</v>
      </c>
      <c r="C58" s="15" t="s">
        <v>250</v>
      </c>
      <c r="D58" s="11" t="s">
        <v>74</v>
      </c>
      <c r="E58" s="11" t="s">
        <v>1798</v>
      </c>
      <c r="F58" s="11" t="s">
        <v>1714</v>
      </c>
      <c r="G58" s="11" t="s">
        <v>106</v>
      </c>
      <c r="H58" s="11"/>
      <c r="I58" s="11"/>
      <c r="J58" s="17"/>
    </row>
    <row r="59" spans="1:10" s="13" customFormat="1" x14ac:dyDescent="0.2">
      <c r="A59" s="25">
        <v>36</v>
      </c>
      <c r="B59" s="11" t="s">
        <v>0</v>
      </c>
      <c r="C59" s="15" t="s">
        <v>251</v>
      </c>
      <c r="D59" s="11" t="s">
        <v>74</v>
      </c>
      <c r="E59" s="11" t="s">
        <v>1799</v>
      </c>
      <c r="F59" s="11" t="s">
        <v>1714</v>
      </c>
      <c r="G59" s="11" t="s">
        <v>106</v>
      </c>
      <c r="H59" s="11"/>
      <c r="I59" s="11"/>
      <c r="J59" s="17"/>
    </row>
    <row r="60" spans="1:10" x14ac:dyDescent="0.2">
      <c r="A60" s="25">
        <v>37</v>
      </c>
      <c r="B60" s="11" t="s">
        <v>0</v>
      </c>
      <c r="C60" s="15" t="s">
        <v>2417</v>
      </c>
      <c r="D60" s="11" t="s">
        <v>74</v>
      </c>
      <c r="E60" s="11" t="s">
        <v>1800</v>
      </c>
      <c r="F60" s="11" t="s">
        <v>1714</v>
      </c>
      <c r="G60" s="11" t="s">
        <v>106</v>
      </c>
    </row>
    <row r="61" spans="1:10" x14ac:dyDescent="0.2">
      <c r="A61" s="25">
        <v>37</v>
      </c>
      <c r="B61" s="11" t="s">
        <v>0</v>
      </c>
      <c r="C61" s="15" t="s">
        <v>2417</v>
      </c>
      <c r="D61" s="11" t="s">
        <v>74</v>
      </c>
      <c r="E61" s="11" t="s">
        <v>1801</v>
      </c>
      <c r="F61" s="11" t="s">
        <v>1788</v>
      </c>
      <c r="G61" s="11" t="s">
        <v>106</v>
      </c>
    </row>
    <row r="62" spans="1:10" s="13" customFormat="1" x14ac:dyDescent="0.2">
      <c r="A62" s="25">
        <v>38</v>
      </c>
      <c r="B62" s="11" t="s">
        <v>0</v>
      </c>
      <c r="C62" s="15" t="s">
        <v>2418</v>
      </c>
      <c r="D62" s="11" t="s">
        <v>74</v>
      </c>
      <c r="E62" s="11" t="s">
        <v>1802</v>
      </c>
      <c r="F62" s="11" t="s">
        <v>1714</v>
      </c>
      <c r="G62" s="11" t="s">
        <v>122</v>
      </c>
      <c r="H62" s="11" t="s">
        <v>1803</v>
      </c>
      <c r="I62" s="11"/>
      <c r="J62" s="11"/>
    </row>
    <row r="63" spans="1:10" s="13" customFormat="1" x14ac:dyDescent="0.25">
      <c r="A63" s="25">
        <v>38</v>
      </c>
      <c r="B63" s="11" t="s">
        <v>0</v>
      </c>
      <c r="C63" s="15" t="s">
        <v>2418</v>
      </c>
      <c r="D63" s="11" t="s">
        <v>74</v>
      </c>
      <c r="E63" s="11" t="s">
        <v>1804</v>
      </c>
      <c r="F63" s="11" t="s">
        <v>1788</v>
      </c>
      <c r="G63" s="11" t="s">
        <v>106</v>
      </c>
      <c r="H63" s="11"/>
      <c r="I63" s="11"/>
      <c r="J63" s="11"/>
    </row>
    <row r="64" spans="1:10" s="13" customFormat="1" x14ac:dyDescent="0.2">
      <c r="A64" s="25">
        <v>39</v>
      </c>
      <c r="B64" s="11" t="s">
        <v>0</v>
      </c>
      <c r="C64" s="15" t="s">
        <v>2411</v>
      </c>
      <c r="D64" s="11" t="s">
        <v>74</v>
      </c>
      <c r="E64" s="11" t="s">
        <v>1805</v>
      </c>
      <c r="F64" s="11" t="s">
        <v>1714</v>
      </c>
      <c r="G64" s="11" t="s">
        <v>122</v>
      </c>
      <c r="H64" s="11" t="s">
        <v>1806</v>
      </c>
      <c r="I64" s="11"/>
      <c r="J64" s="11"/>
    </row>
    <row r="65" spans="1:10" x14ac:dyDescent="0.2">
      <c r="A65" s="25">
        <v>40</v>
      </c>
      <c r="B65" s="11" t="s">
        <v>0</v>
      </c>
      <c r="C65" s="15" t="s">
        <v>2420</v>
      </c>
      <c r="D65" s="11" t="s">
        <v>74</v>
      </c>
      <c r="E65" s="11" t="s">
        <v>109</v>
      </c>
      <c r="F65" s="11" t="s">
        <v>1714</v>
      </c>
      <c r="G65" s="11" t="s">
        <v>106</v>
      </c>
    </row>
    <row r="66" spans="1:10" s="13" customFormat="1" x14ac:dyDescent="0.2">
      <c r="A66" s="25">
        <v>41</v>
      </c>
      <c r="B66" s="11" t="s">
        <v>0</v>
      </c>
      <c r="C66" s="15" t="s">
        <v>2421</v>
      </c>
      <c r="D66" s="11" t="s">
        <v>74</v>
      </c>
      <c r="E66" s="11" t="s">
        <v>109</v>
      </c>
      <c r="F66" s="11" t="s">
        <v>1714</v>
      </c>
      <c r="G66" s="11" t="s">
        <v>106</v>
      </c>
      <c r="H66" s="11"/>
      <c r="I66" s="11"/>
      <c r="J66" s="11"/>
    </row>
    <row r="67" spans="1:10" s="13" customFormat="1" x14ac:dyDescent="0.2">
      <c r="A67" s="25">
        <v>42</v>
      </c>
      <c r="B67" s="11" t="s">
        <v>0</v>
      </c>
      <c r="C67" s="15" t="s">
        <v>2422</v>
      </c>
      <c r="D67" s="11" t="s">
        <v>74</v>
      </c>
      <c r="E67" s="11" t="s">
        <v>1807</v>
      </c>
      <c r="F67" s="11" t="s">
        <v>1714</v>
      </c>
      <c r="G67" s="11" t="s">
        <v>122</v>
      </c>
      <c r="H67" s="11" t="s">
        <v>1808</v>
      </c>
      <c r="I67" s="11"/>
      <c r="J67" s="11"/>
    </row>
    <row r="68" spans="1:10" s="13" customFormat="1" x14ac:dyDescent="0.25">
      <c r="A68" s="25">
        <v>43</v>
      </c>
      <c r="B68" s="11" t="s">
        <v>0</v>
      </c>
      <c r="C68" s="12" t="s">
        <v>2423</v>
      </c>
      <c r="D68" s="11" t="s">
        <v>74</v>
      </c>
      <c r="E68" s="11" t="s">
        <v>109</v>
      </c>
      <c r="F68" s="11" t="s">
        <v>1714</v>
      </c>
      <c r="G68" s="11" t="s">
        <v>106</v>
      </c>
      <c r="H68" s="11"/>
      <c r="I68" s="11"/>
      <c r="J68" s="11"/>
    </row>
    <row r="69" spans="1:10" s="13" customFormat="1" x14ac:dyDescent="0.2">
      <c r="A69" s="25">
        <v>44</v>
      </c>
      <c r="B69" s="11" t="s">
        <v>0</v>
      </c>
      <c r="C69" s="15" t="s">
        <v>263</v>
      </c>
      <c r="D69" s="11" t="s">
        <v>74</v>
      </c>
      <c r="E69" s="11" t="s">
        <v>1809</v>
      </c>
      <c r="F69" s="11" t="s">
        <v>1714</v>
      </c>
      <c r="G69" s="11" t="s">
        <v>122</v>
      </c>
      <c r="H69" s="11" t="s">
        <v>1810</v>
      </c>
      <c r="I69" s="11"/>
      <c r="J69" s="11"/>
    </row>
    <row r="70" spans="1:10" s="13" customFormat="1" x14ac:dyDescent="0.2">
      <c r="A70" s="25">
        <v>45</v>
      </c>
      <c r="B70" s="11" t="s">
        <v>0</v>
      </c>
      <c r="C70" s="15" t="s">
        <v>266</v>
      </c>
      <c r="D70" s="11" t="s">
        <v>74</v>
      </c>
      <c r="E70" s="11" t="s">
        <v>1811</v>
      </c>
      <c r="F70" s="11" t="s">
        <v>1714</v>
      </c>
      <c r="G70" s="11" t="s">
        <v>106</v>
      </c>
      <c r="H70" s="11"/>
      <c r="I70" s="11"/>
      <c r="J70" s="11"/>
    </row>
    <row r="71" spans="1:10" s="13" customFormat="1" x14ac:dyDescent="0.2">
      <c r="A71" s="25">
        <v>46</v>
      </c>
      <c r="B71" s="11" t="s">
        <v>0</v>
      </c>
      <c r="C71" s="15" t="s">
        <v>2457</v>
      </c>
      <c r="D71" s="11" t="s">
        <v>74</v>
      </c>
      <c r="E71" s="11" t="s">
        <v>1812</v>
      </c>
      <c r="F71" s="11" t="s">
        <v>1714</v>
      </c>
      <c r="G71" s="11" t="s">
        <v>106</v>
      </c>
      <c r="H71" s="11"/>
      <c r="I71" s="11"/>
      <c r="J71" s="11"/>
    </row>
    <row r="72" spans="1:10" s="13" customFormat="1" x14ac:dyDescent="0.25">
      <c r="A72" s="25">
        <v>47</v>
      </c>
      <c r="B72" s="11" t="s">
        <v>0</v>
      </c>
      <c r="C72" s="15" t="s">
        <v>2425</v>
      </c>
      <c r="D72" s="11" t="s">
        <v>74</v>
      </c>
      <c r="E72" s="11" t="s">
        <v>1813</v>
      </c>
      <c r="F72" s="11" t="s">
        <v>1714</v>
      </c>
      <c r="G72" s="11" t="s">
        <v>122</v>
      </c>
      <c r="H72" s="11" t="s">
        <v>1814</v>
      </c>
      <c r="I72" s="11"/>
      <c r="J72" s="11"/>
    </row>
    <row r="73" spans="1:10" s="13" customFormat="1" x14ac:dyDescent="0.2">
      <c r="A73" s="25">
        <v>48</v>
      </c>
      <c r="B73" s="11" t="s">
        <v>0</v>
      </c>
      <c r="C73" s="15" t="s">
        <v>2462</v>
      </c>
      <c r="D73" s="11" t="s">
        <v>74</v>
      </c>
      <c r="E73" s="11" t="s">
        <v>109</v>
      </c>
      <c r="F73" s="11" t="s">
        <v>1714</v>
      </c>
      <c r="G73" s="11" t="s">
        <v>106</v>
      </c>
      <c r="H73" s="11"/>
      <c r="I73" s="11"/>
      <c r="J73" s="11"/>
    </row>
    <row r="74" spans="1:10" s="13" customFormat="1" x14ac:dyDescent="0.2">
      <c r="A74" s="25">
        <v>49</v>
      </c>
      <c r="B74" s="11" t="s">
        <v>0</v>
      </c>
      <c r="C74" s="15" t="s">
        <v>2467</v>
      </c>
      <c r="D74" s="11" t="s">
        <v>74</v>
      </c>
      <c r="E74" s="11" t="s">
        <v>628</v>
      </c>
      <c r="F74" s="11" t="s">
        <v>1815</v>
      </c>
      <c r="G74" s="11" t="s">
        <v>106</v>
      </c>
      <c r="H74" s="11"/>
      <c r="I74" s="11"/>
      <c r="J74" s="11"/>
    </row>
    <row r="75" spans="1:10" s="13" customFormat="1" x14ac:dyDescent="0.2">
      <c r="A75" s="25">
        <v>49</v>
      </c>
      <c r="B75" s="11" t="s">
        <v>0</v>
      </c>
      <c r="C75" s="15" t="s">
        <v>2467</v>
      </c>
      <c r="D75" s="11" t="s">
        <v>74</v>
      </c>
      <c r="E75" s="11" t="s">
        <v>1816</v>
      </c>
      <c r="F75" s="11" t="s">
        <v>1817</v>
      </c>
      <c r="G75" s="11" t="s">
        <v>106</v>
      </c>
      <c r="H75" s="11"/>
      <c r="I75" s="11"/>
      <c r="J75" s="11"/>
    </row>
    <row r="76" spans="1:10" s="13" customFormat="1" x14ac:dyDescent="0.2">
      <c r="A76" s="25">
        <v>49</v>
      </c>
      <c r="B76" s="11" t="s">
        <v>0</v>
      </c>
      <c r="C76" s="15" t="s">
        <v>2467</v>
      </c>
      <c r="D76" s="11" t="s">
        <v>74</v>
      </c>
      <c r="E76" s="11" t="s">
        <v>1818</v>
      </c>
      <c r="F76" s="11" t="s">
        <v>774</v>
      </c>
      <c r="G76" s="11" t="s">
        <v>106</v>
      </c>
      <c r="H76" s="11" t="s">
        <v>527</v>
      </c>
      <c r="I76" s="11" t="s">
        <v>527</v>
      </c>
      <c r="J76" s="11" t="s">
        <v>527</v>
      </c>
    </row>
    <row r="77" spans="1:10" s="13" customFormat="1" x14ac:dyDescent="0.2">
      <c r="A77" s="25">
        <v>49</v>
      </c>
      <c r="B77" s="11" t="s">
        <v>0</v>
      </c>
      <c r="C77" s="15" t="s">
        <v>2467</v>
      </c>
      <c r="D77" s="11" t="s">
        <v>74</v>
      </c>
      <c r="E77" s="11" t="s">
        <v>1819</v>
      </c>
      <c r="F77" s="11" t="s">
        <v>1714</v>
      </c>
      <c r="G77" s="11" t="s">
        <v>122</v>
      </c>
      <c r="H77" s="11" t="s">
        <v>1820</v>
      </c>
      <c r="I77" s="11"/>
      <c r="J77" s="11"/>
    </row>
    <row r="78" spans="1:10" x14ac:dyDescent="0.25">
      <c r="A78" s="2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0"/>
  <sheetViews>
    <sheetView topLeftCell="A76" zoomScale="130" zoomScaleNormal="130" workbookViewId="0">
      <selection activeCell="C97" sqref="C97"/>
    </sheetView>
  </sheetViews>
  <sheetFormatPr defaultColWidth="8.85546875" defaultRowHeight="12" x14ac:dyDescent="0.2"/>
  <cols>
    <col min="1" max="1" width="3" style="25" bestFit="1" customWidth="1"/>
    <col min="2" max="2" width="8.85546875" style="11"/>
    <col min="3" max="3" width="34.85546875" style="12" bestFit="1" customWidth="1"/>
    <col min="4" max="4" width="8.85546875" style="11"/>
    <col min="5" max="5" width="35.5703125" style="11" bestFit="1" customWidth="1"/>
    <col min="6" max="6" width="8.85546875" style="11"/>
    <col min="7" max="7" width="10.7109375" style="11" bestFit="1" customWidth="1"/>
    <col min="8" max="16384" width="8.85546875" style="11"/>
  </cols>
  <sheetData>
    <row r="1" spans="1:10" s="23" customFormat="1" ht="48" x14ac:dyDescent="0.3">
      <c r="A1" s="22" t="s">
        <v>19</v>
      </c>
      <c r="B1" s="23" t="s">
        <v>95</v>
      </c>
      <c r="C1" s="23" t="s">
        <v>96</v>
      </c>
      <c r="D1" s="23" t="s">
        <v>97</v>
      </c>
      <c r="E1" s="23" t="s">
        <v>98</v>
      </c>
      <c r="F1" s="23" t="s">
        <v>99</v>
      </c>
      <c r="G1" s="23" t="s">
        <v>100</v>
      </c>
      <c r="H1" s="23" t="s">
        <v>101</v>
      </c>
      <c r="I1" s="23" t="s">
        <v>102</v>
      </c>
      <c r="J1" s="23" t="s">
        <v>103</v>
      </c>
    </row>
    <row r="2" spans="1:10" s="13" customFormat="1" x14ac:dyDescent="0.25">
      <c r="A2" s="24">
        <v>1</v>
      </c>
      <c r="B2" s="14" t="s">
        <v>11</v>
      </c>
      <c r="C2" s="15" t="s">
        <v>2405</v>
      </c>
      <c r="D2" s="16" t="s">
        <v>77</v>
      </c>
      <c r="E2" s="17" t="s">
        <v>1873</v>
      </c>
      <c r="F2" s="17" t="s">
        <v>1821</v>
      </c>
      <c r="G2" s="17" t="s">
        <v>106</v>
      </c>
      <c r="H2" s="17"/>
      <c r="I2" s="17"/>
      <c r="J2" s="17"/>
    </row>
    <row r="3" spans="1:10" s="13" customFormat="1" ht="15" x14ac:dyDescent="0.2">
      <c r="A3" s="24">
        <v>2</v>
      </c>
      <c r="B3" s="14" t="s">
        <v>11</v>
      </c>
      <c r="C3" s="15" t="s">
        <v>2431</v>
      </c>
      <c r="D3" s="16" t="s">
        <v>77</v>
      </c>
      <c r="E3" s="17" t="s">
        <v>1874</v>
      </c>
      <c r="F3" s="17" t="s">
        <v>1822</v>
      </c>
      <c r="G3" s="17" t="s">
        <v>106</v>
      </c>
      <c r="H3" s="17"/>
      <c r="I3" s="17"/>
      <c r="J3" s="17"/>
    </row>
    <row r="4" spans="1:10" s="13" customFormat="1" ht="15" x14ac:dyDescent="0.2">
      <c r="A4" s="24">
        <v>2</v>
      </c>
      <c r="B4" s="14" t="s">
        <v>11</v>
      </c>
      <c r="C4" s="15" t="s">
        <v>2431</v>
      </c>
      <c r="D4" s="16" t="s">
        <v>77</v>
      </c>
      <c r="E4" s="17" t="s">
        <v>1872</v>
      </c>
      <c r="F4" s="17" t="s">
        <v>1822</v>
      </c>
      <c r="G4" s="17" t="s">
        <v>106</v>
      </c>
      <c r="H4" s="17"/>
      <c r="I4" s="17"/>
      <c r="J4" s="17"/>
    </row>
    <row r="5" spans="1:10" s="13" customFormat="1" ht="15" x14ac:dyDescent="0.2">
      <c r="A5" s="24">
        <v>3</v>
      </c>
      <c r="B5" s="14" t="s">
        <v>11</v>
      </c>
      <c r="C5" s="15" t="s">
        <v>2434</v>
      </c>
      <c r="D5" s="16" t="s">
        <v>77</v>
      </c>
      <c r="E5" s="17" t="s">
        <v>1875</v>
      </c>
      <c r="F5" s="17" t="s">
        <v>1823</v>
      </c>
      <c r="G5" s="17" t="s">
        <v>106</v>
      </c>
      <c r="H5" s="17"/>
      <c r="I5" s="17"/>
      <c r="J5" s="17"/>
    </row>
    <row r="6" spans="1:10" s="13" customFormat="1" ht="15" x14ac:dyDescent="0.2">
      <c r="A6" s="24">
        <v>4</v>
      </c>
      <c r="B6" s="14" t="s">
        <v>11</v>
      </c>
      <c r="C6" s="15" t="s">
        <v>2438</v>
      </c>
      <c r="D6" s="16" t="s">
        <v>77</v>
      </c>
      <c r="E6" s="17" t="s">
        <v>1876</v>
      </c>
      <c r="F6" s="17" t="s">
        <v>1824</v>
      </c>
      <c r="G6" s="17" t="s">
        <v>106</v>
      </c>
      <c r="H6" s="17"/>
      <c r="I6" s="17"/>
      <c r="J6" s="17"/>
    </row>
    <row r="7" spans="1:10" s="13" customFormat="1" x14ac:dyDescent="0.2">
      <c r="A7" s="24">
        <v>5</v>
      </c>
      <c r="B7" s="14" t="s">
        <v>11</v>
      </c>
      <c r="C7" s="15" t="s">
        <v>2395</v>
      </c>
      <c r="D7" s="16" t="s">
        <v>77</v>
      </c>
      <c r="E7" s="17" t="s">
        <v>1877</v>
      </c>
      <c r="F7" s="17" t="s">
        <v>1825</v>
      </c>
      <c r="G7" s="17" t="s">
        <v>106</v>
      </c>
      <c r="H7" s="17"/>
      <c r="I7" s="17"/>
      <c r="J7" s="17"/>
    </row>
    <row r="8" spans="1:10" s="13" customFormat="1" x14ac:dyDescent="0.2">
      <c r="A8" s="24">
        <v>6</v>
      </c>
      <c r="B8" s="14" t="s">
        <v>11</v>
      </c>
      <c r="C8" s="15" t="s">
        <v>2419</v>
      </c>
      <c r="D8" s="16" t="s">
        <v>77</v>
      </c>
      <c r="E8" s="17" t="s">
        <v>1878</v>
      </c>
      <c r="F8" s="17" t="s">
        <v>1826</v>
      </c>
      <c r="G8" s="17" t="s">
        <v>106</v>
      </c>
      <c r="H8" s="17"/>
      <c r="I8" s="17" t="s">
        <v>1827</v>
      </c>
      <c r="J8" s="17"/>
    </row>
    <row r="9" spans="1:10" s="13" customFormat="1" x14ac:dyDescent="0.2">
      <c r="A9" s="24">
        <v>6</v>
      </c>
      <c r="B9" s="14" t="s">
        <v>11</v>
      </c>
      <c r="C9" s="15" t="s">
        <v>2419</v>
      </c>
      <c r="D9" s="16" t="s">
        <v>77</v>
      </c>
      <c r="E9" s="17" t="s">
        <v>1879</v>
      </c>
      <c r="F9" s="17" t="s">
        <v>1826</v>
      </c>
      <c r="G9" s="17" t="s">
        <v>106</v>
      </c>
      <c r="H9" s="17"/>
      <c r="I9" s="17" t="s">
        <v>1827</v>
      </c>
      <c r="J9" s="17"/>
    </row>
    <row r="10" spans="1:10" s="13" customFormat="1" ht="15" x14ac:dyDescent="0.2">
      <c r="A10" s="24">
        <v>7</v>
      </c>
      <c r="B10" s="14" t="s">
        <v>11</v>
      </c>
      <c r="C10" s="15" t="s">
        <v>2440</v>
      </c>
      <c r="D10" s="16" t="s">
        <v>77</v>
      </c>
      <c r="E10" s="17" t="s">
        <v>1881</v>
      </c>
      <c r="F10" s="17" t="s">
        <v>1828</v>
      </c>
      <c r="G10" s="17" t="s">
        <v>106</v>
      </c>
      <c r="H10" s="17"/>
      <c r="I10" s="17"/>
      <c r="J10" s="17"/>
    </row>
    <row r="11" spans="1:10" s="13" customFormat="1" ht="15" x14ac:dyDescent="0.2">
      <c r="A11" s="24">
        <v>7</v>
      </c>
      <c r="B11" s="14" t="s">
        <v>11</v>
      </c>
      <c r="C11" s="15" t="s">
        <v>2440</v>
      </c>
      <c r="D11" s="16" t="s">
        <v>77</v>
      </c>
      <c r="E11" s="17" t="s">
        <v>1880</v>
      </c>
      <c r="F11" s="17" t="s">
        <v>1828</v>
      </c>
      <c r="G11" s="17" t="s">
        <v>106</v>
      </c>
      <c r="H11" s="17"/>
      <c r="I11" s="17"/>
      <c r="J11" s="17"/>
    </row>
    <row r="12" spans="1:10" s="13" customFormat="1" ht="15" x14ac:dyDescent="0.2">
      <c r="A12" s="24">
        <v>8</v>
      </c>
      <c r="B12" s="14" t="s">
        <v>11</v>
      </c>
      <c r="C12" s="15" t="s">
        <v>2442</v>
      </c>
      <c r="D12" s="16" t="s">
        <v>77</v>
      </c>
      <c r="E12" s="17" t="s">
        <v>1883</v>
      </c>
      <c r="F12" s="17" t="s">
        <v>1829</v>
      </c>
      <c r="G12" s="17" t="s">
        <v>106</v>
      </c>
      <c r="H12" s="17"/>
      <c r="I12" s="17"/>
      <c r="J12" s="17"/>
    </row>
    <row r="13" spans="1:10" s="13" customFormat="1" ht="15" x14ac:dyDescent="0.2">
      <c r="A13" s="24">
        <v>8</v>
      </c>
      <c r="B13" s="14" t="s">
        <v>11</v>
      </c>
      <c r="C13" s="15" t="s">
        <v>2442</v>
      </c>
      <c r="D13" s="16" t="s">
        <v>77</v>
      </c>
      <c r="E13" s="17" t="s">
        <v>1882</v>
      </c>
      <c r="F13" s="17" t="s">
        <v>1829</v>
      </c>
      <c r="G13" s="17" t="s">
        <v>106</v>
      </c>
      <c r="H13" s="17"/>
      <c r="I13" s="17"/>
      <c r="J13" s="17"/>
    </row>
    <row r="14" spans="1:10" s="13" customFormat="1" x14ac:dyDescent="0.2">
      <c r="A14" s="24">
        <v>9</v>
      </c>
      <c r="B14" s="14" t="s">
        <v>11</v>
      </c>
      <c r="C14" s="15" t="s">
        <v>2424</v>
      </c>
      <c r="D14" s="16" t="s">
        <v>77</v>
      </c>
      <c r="E14" s="17" t="s">
        <v>1885</v>
      </c>
      <c r="F14" s="17" t="s">
        <v>1825</v>
      </c>
      <c r="G14" s="17" t="s">
        <v>106</v>
      </c>
      <c r="H14" s="17"/>
      <c r="I14" s="17" t="s">
        <v>1830</v>
      </c>
      <c r="J14" s="17"/>
    </row>
    <row r="15" spans="1:10" s="13" customFormat="1" x14ac:dyDescent="0.2">
      <c r="A15" s="24">
        <v>9</v>
      </c>
      <c r="B15" s="14" t="s">
        <v>11</v>
      </c>
      <c r="C15" s="15" t="s">
        <v>2424</v>
      </c>
      <c r="D15" s="16" t="s">
        <v>77</v>
      </c>
      <c r="E15" s="17" t="s">
        <v>1884</v>
      </c>
      <c r="F15" s="17" t="s">
        <v>1825</v>
      </c>
      <c r="G15" s="17" t="s">
        <v>106</v>
      </c>
      <c r="H15" s="17"/>
      <c r="I15" s="17" t="s">
        <v>1830</v>
      </c>
      <c r="J15" s="17"/>
    </row>
    <row r="16" spans="1:10" s="13" customFormat="1" ht="15" x14ac:dyDescent="0.2">
      <c r="A16" s="24">
        <v>10</v>
      </c>
      <c r="B16" s="14" t="s">
        <v>11</v>
      </c>
      <c r="C16" s="15" t="s">
        <v>2445</v>
      </c>
      <c r="D16" s="16" t="s">
        <v>77</v>
      </c>
      <c r="E16" s="17" t="s">
        <v>1887</v>
      </c>
      <c r="F16" s="17" t="s">
        <v>1831</v>
      </c>
      <c r="G16" s="17" t="s">
        <v>106</v>
      </c>
      <c r="H16" s="17"/>
      <c r="I16" s="17"/>
      <c r="J16" s="17"/>
    </row>
    <row r="17" spans="1:10" s="13" customFormat="1" ht="15" x14ac:dyDescent="0.2">
      <c r="A17" s="24">
        <v>10</v>
      </c>
      <c r="B17" s="14" t="s">
        <v>11</v>
      </c>
      <c r="C17" s="15" t="s">
        <v>2446</v>
      </c>
      <c r="D17" s="16" t="s">
        <v>77</v>
      </c>
      <c r="E17" s="17" t="s">
        <v>1886</v>
      </c>
      <c r="F17" s="17" t="s">
        <v>1831</v>
      </c>
      <c r="G17" s="17" t="s">
        <v>106</v>
      </c>
      <c r="H17" s="17"/>
      <c r="I17" s="17"/>
      <c r="J17" s="17"/>
    </row>
    <row r="18" spans="1:10" x14ac:dyDescent="0.25">
      <c r="A18" s="24">
        <v>11</v>
      </c>
      <c r="B18" s="14" t="s">
        <v>11</v>
      </c>
      <c r="C18" s="15" t="s">
        <v>2447</v>
      </c>
      <c r="D18" s="16" t="s">
        <v>77</v>
      </c>
      <c r="E18" s="17" t="s">
        <v>1888</v>
      </c>
      <c r="F18" s="17" t="s">
        <v>1832</v>
      </c>
      <c r="G18" s="17" t="s">
        <v>106</v>
      </c>
      <c r="H18" s="17"/>
      <c r="I18" s="17"/>
      <c r="J18" s="17"/>
    </row>
    <row r="19" spans="1:10" ht="15" x14ac:dyDescent="0.2">
      <c r="A19" s="24">
        <v>12</v>
      </c>
      <c r="B19" s="14" t="s">
        <v>11</v>
      </c>
      <c r="C19" s="15" t="s">
        <v>2448</v>
      </c>
      <c r="D19" s="16" t="s">
        <v>77</v>
      </c>
      <c r="E19" s="17" t="s">
        <v>1889</v>
      </c>
      <c r="F19" s="17" t="s">
        <v>1833</v>
      </c>
      <c r="G19" s="17" t="s">
        <v>106</v>
      </c>
      <c r="H19" s="17"/>
      <c r="I19" s="17"/>
      <c r="J19" s="17"/>
    </row>
    <row r="20" spans="1:10" s="13" customFormat="1" ht="15" x14ac:dyDescent="0.2">
      <c r="A20" s="24">
        <v>13</v>
      </c>
      <c r="B20" s="14" t="s">
        <v>11</v>
      </c>
      <c r="C20" s="15" t="s">
        <v>2450</v>
      </c>
      <c r="D20" s="16" t="s">
        <v>77</v>
      </c>
      <c r="E20" s="17" t="s">
        <v>1834</v>
      </c>
      <c r="F20" s="17" t="s">
        <v>1835</v>
      </c>
      <c r="G20" s="17" t="s">
        <v>106</v>
      </c>
      <c r="H20" s="17"/>
      <c r="I20" s="17"/>
      <c r="J20" s="17" t="s">
        <v>1836</v>
      </c>
    </row>
    <row r="21" spans="1:10" s="13" customFormat="1" ht="15" x14ac:dyDescent="0.2">
      <c r="A21" s="24">
        <v>14</v>
      </c>
      <c r="B21" s="14" t="s">
        <v>11</v>
      </c>
      <c r="C21" s="15" t="s">
        <v>2454</v>
      </c>
      <c r="D21" s="16" t="s">
        <v>77</v>
      </c>
      <c r="E21" s="17" t="s">
        <v>1890</v>
      </c>
      <c r="F21" s="17" t="s">
        <v>1837</v>
      </c>
      <c r="G21" s="17" t="s">
        <v>106</v>
      </c>
      <c r="H21" s="17"/>
      <c r="I21" s="17"/>
      <c r="J21" s="17"/>
    </row>
    <row r="22" spans="1:10" s="13" customFormat="1" ht="15" x14ac:dyDescent="0.2">
      <c r="A22" s="24">
        <v>15</v>
      </c>
      <c r="B22" s="14" t="s">
        <v>11</v>
      </c>
      <c r="C22" s="15" t="s">
        <v>2456</v>
      </c>
      <c r="D22" s="16" t="s">
        <v>77</v>
      </c>
      <c r="E22" s="17" t="s">
        <v>1892</v>
      </c>
      <c r="F22" s="17" t="s">
        <v>1838</v>
      </c>
      <c r="G22" s="17" t="s">
        <v>106</v>
      </c>
      <c r="H22" s="17"/>
      <c r="I22" s="17"/>
      <c r="J22" s="17"/>
    </row>
    <row r="23" spans="1:10" s="13" customFormat="1" ht="15" x14ac:dyDescent="0.2">
      <c r="A23" s="24">
        <v>15</v>
      </c>
      <c r="B23" s="14" t="s">
        <v>11</v>
      </c>
      <c r="C23" s="15" t="s">
        <v>2456</v>
      </c>
      <c r="D23" s="16" t="s">
        <v>77</v>
      </c>
      <c r="E23" s="17" t="s">
        <v>1891</v>
      </c>
      <c r="F23" s="17" t="s">
        <v>1838</v>
      </c>
      <c r="G23" s="17" t="s">
        <v>106</v>
      </c>
      <c r="H23" s="17"/>
      <c r="I23" s="17"/>
      <c r="J23" s="17"/>
    </row>
    <row r="24" spans="1:10" s="13" customFormat="1" ht="15" x14ac:dyDescent="0.2">
      <c r="A24" s="24">
        <v>16</v>
      </c>
      <c r="B24" s="14" t="s">
        <v>11</v>
      </c>
      <c r="C24" s="14" t="s">
        <v>2461</v>
      </c>
      <c r="D24" s="16" t="s">
        <v>77</v>
      </c>
      <c r="E24" s="17" t="s">
        <v>1839</v>
      </c>
      <c r="F24" s="17" t="s">
        <v>1840</v>
      </c>
      <c r="G24" s="17" t="s">
        <v>106</v>
      </c>
      <c r="H24" s="17"/>
      <c r="I24" s="17"/>
      <c r="J24" s="17" t="s">
        <v>1841</v>
      </c>
    </row>
    <row r="25" spans="1:10" s="13" customFormat="1" ht="15" x14ac:dyDescent="0.2">
      <c r="A25" s="24">
        <v>17</v>
      </c>
      <c r="B25" s="14" t="s">
        <v>11</v>
      </c>
      <c r="C25" s="15" t="s">
        <v>2465</v>
      </c>
      <c r="D25" s="16" t="s">
        <v>77</v>
      </c>
      <c r="E25" s="17" t="s">
        <v>1893</v>
      </c>
      <c r="F25" s="17" t="s">
        <v>1842</v>
      </c>
      <c r="G25" s="17" t="s">
        <v>106</v>
      </c>
      <c r="H25" s="17"/>
      <c r="I25" s="17" t="s">
        <v>1843</v>
      </c>
      <c r="J25" s="17"/>
    </row>
    <row r="26" spans="1:10" s="13" customFormat="1" x14ac:dyDescent="0.2">
      <c r="A26" s="24">
        <v>18</v>
      </c>
      <c r="B26" s="14" t="s">
        <v>11</v>
      </c>
      <c r="C26" s="15" t="s">
        <v>2429</v>
      </c>
      <c r="D26" s="16" t="s">
        <v>77</v>
      </c>
      <c r="E26" s="17" t="s">
        <v>1894</v>
      </c>
      <c r="F26" s="17" t="s">
        <v>1844</v>
      </c>
      <c r="G26" s="17" t="s">
        <v>106</v>
      </c>
      <c r="H26" s="17"/>
      <c r="I26" s="17"/>
      <c r="J26" s="17"/>
    </row>
    <row r="27" spans="1:10" ht="15" x14ac:dyDescent="0.2">
      <c r="A27" s="24">
        <v>19</v>
      </c>
      <c r="B27" s="14" t="s">
        <v>11</v>
      </c>
      <c r="C27" s="15" t="s">
        <v>2466</v>
      </c>
      <c r="D27" s="16" t="s">
        <v>77</v>
      </c>
      <c r="E27" s="17" t="s">
        <v>1895</v>
      </c>
      <c r="F27" s="17" t="s">
        <v>1845</v>
      </c>
      <c r="G27" s="17" t="s">
        <v>106</v>
      </c>
      <c r="H27" s="17"/>
      <c r="I27" s="17"/>
      <c r="J27" s="17"/>
    </row>
    <row r="28" spans="1:10" s="13" customFormat="1" x14ac:dyDescent="0.2">
      <c r="A28" s="24">
        <v>20</v>
      </c>
      <c r="B28" s="14" t="s">
        <v>11</v>
      </c>
      <c r="C28" s="15" t="s">
        <v>215</v>
      </c>
      <c r="D28" s="16" t="s">
        <v>77</v>
      </c>
      <c r="E28" s="17" t="s">
        <v>1896</v>
      </c>
      <c r="F28" s="17" t="s">
        <v>1846</v>
      </c>
      <c r="G28" s="17" t="s">
        <v>106</v>
      </c>
      <c r="H28" s="17"/>
      <c r="I28" s="17"/>
      <c r="J28" s="17"/>
    </row>
    <row r="29" spans="1:10" s="13" customFormat="1" x14ac:dyDescent="0.2">
      <c r="A29" s="24">
        <v>21</v>
      </c>
      <c r="B29" s="14" t="s">
        <v>11</v>
      </c>
      <c r="C29" s="15" t="s">
        <v>2426</v>
      </c>
      <c r="D29" s="16" t="s">
        <v>77</v>
      </c>
      <c r="E29" s="17" t="s">
        <v>1897</v>
      </c>
      <c r="F29" s="17" t="s">
        <v>1837</v>
      </c>
      <c r="G29" s="17" t="s">
        <v>106</v>
      </c>
      <c r="H29" s="17"/>
      <c r="I29" s="17"/>
      <c r="J29" s="17"/>
    </row>
    <row r="30" spans="1:10" s="13" customFormat="1" ht="15" x14ac:dyDescent="0.2">
      <c r="A30" s="24">
        <v>22</v>
      </c>
      <c r="B30" s="14" t="s">
        <v>11</v>
      </c>
      <c r="C30" s="15" t="s">
        <v>2469</v>
      </c>
      <c r="D30" s="16" t="s">
        <v>77</v>
      </c>
      <c r="E30" s="17" t="s">
        <v>1898</v>
      </c>
      <c r="F30" s="17" t="s">
        <v>1837</v>
      </c>
      <c r="G30" s="17" t="s">
        <v>106</v>
      </c>
      <c r="H30" s="17"/>
      <c r="I30" s="17"/>
      <c r="J30" s="17"/>
    </row>
    <row r="31" spans="1:10" ht="15" x14ac:dyDescent="0.2">
      <c r="A31" s="24">
        <v>23</v>
      </c>
      <c r="B31" s="14" t="s">
        <v>11</v>
      </c>
      <c r="C31" s="15" t="s">
        <v>2472</v>
      </c>
      <c r="D31" s="16" t="s">
        <v>77</v>
      </c>
      <c r="E31" s="17" t="s">
        <v>1901</v>
      </c>
      <c r="F31" s="17" t="s">
        <v>1847</v>
      </c>
      <c r="G31" s="17" t="s">
        <v>106</v>
      </c>
      <c r="H31" s="17"/>
      <c r="I31" s="17" t="s">
        <v>1848</v>
      </c>
      <c r="J31" s="17"/>
    </row>
    <row r="32" spans="1:10" ht="15" x14ac:dyDescent="0.2">
      <c r="A32" s="24">
        <v>23</v>
      </c>
      <c r="B32" s="14" t="s">
        <v>11</v>
      </c>
      <c r="C32" s="15" t="s">
        <v>2473</v>
      </c>
      <c r="D32" s="16" t="s">
        <v>77</v>
      </c>
      <c r="E32" s="17" t="s">
        <v>1900</v>
      </c>
      <c r="F32" s="17" t="s">
        <v>1847</v>
      </c>
      <c r="G32" s="17" t="s">
        <v>106</v>
      </c>
      <c r="H32" s="17"/>
      <c r="I32" s="17" t="s">
        <v>1848</v>
      </c>
      <c r="J32" s="17"/>
    </row>
    <row r="33" spans="1:10" ht="15" x14ac:dyDescent="0.2">
      <c r="A33" s="24">
        <v>23</v>
      </c>
      <c r="B33" s="14" t="s">
        <v>11</v>
      </c>
      <c r="C33" s="15" t="s">
        <v>2472</v>
      </c>
      <c r="D33" s="16" t="s">
        <v>77</v>
      </c>
      <c r="E33" s="17" t="s">
        <v>1899</v>
      </c>
      <c r="F33" s="17" t="s">
        <v>1847</v>
      </c>
      <c r="G33" s="17" t="s">
        <v>106</v>
      </c>
      <c r="H33" s="17"/>
      <c r="I33" s="17" t="s">
        <v>1848</v>
      </c>
      <c r="J33" s="17"/>
    </row>
    <row r="34" spans="1:10" s="13" customFormat="1" ht="15" x14ac:dyDescent="0.2">
      <c r="A34" s="24">
        <v>24</v>
      </c>
      <c r="B34" s="14" t="s">
        <v>11</v>
      </c>
      <c r="C34" s="15" t="s">
        <v>2474</v>
      </c>
      <c r="D34" s="16" t="s">
        <v>77</v>
      </c>
      <c r="E34" s="17" t="s">
        <v>1849</v>
      </c>
      <c r="F34" s="17" t="s">
        <v>1850</v>
      </c>
      <c r="G34" s="17" t="s">
        <v>106</v>
      </c>
      <c r="H34" s="17"/>
      <c r="I34" s="17"/>
      <c r="J34" s="17"/>
    </row>
    <row r="35" spans="1:10" s="13" customFormat="1" x14ac:dyDescent="0.2">
      <c r="A35" s="24">
        <v>25</v>
      </c>
      <c r="B35" s="14" t="s">
        <v>11</v>
      </c>
      <c r="C35" s="15" t="s">
        <v>2567</v>
      </c>
      <c r="D35" s="16" t="s">
        <v>77</v>
      </c>
      <c r="E35" s="17" t="s">
        <v>2582</v>
      </c>
      <c r="F35" s="17" t="s">
        <v>2583</v>
      </c>
      <c r="G35" s="17" t="s">
        <v>106</v>
      </c>
      <c r="H35" s="17"/>
      <c r="I35" s="17" t="s">
        <v>1851</v>
      </c>
      <c r="J35" s="17"/>
    </row>
    <row r="36" spans="1:10" s="13" customFormat="1" x14ac:dyDescent="0.2">
      <c r="A36" s="24">
        <v>25</v>
      </c>
      <c r="B36" s="14" t="s">
        <v>11</v>
      </c>
      <c r="C36" s="15" t="s">
        <v>2587</v>
      </c>
      <c r="D36" s="16" t="s">
        <v>77</v>
      </c>
      <c r="E36" s="17" t="s">
        <v>2586</v>
      </c>
      <c r="F36" s="17" t="s">
        <v>2585</v>
      </c>
      <c r="G36" s="17"/>
      <c r="H36" s="17"/>
      <c r="I36" s="17" t="s">
        <v>2588</v>
      </c>
      <c r="J36" s="17"/>
    </row>
    <row r="37" spans="1:10" s="13" customFormat="1" x14ac:dyDescent="0.2">
      <c r="A37" s="24">
        <v>25</v>
      </c>
      <c r="B37" s="14" t="s">
        <v>11</v>
      </c>
      <c r="C37" s="15" t="s">
        <v>2427</v>
      </c>
      <c r="D37" s="16" t="s">
        <v>77</v>
      </c>
      <c r="E37" s="17" t="s">
        <v>2584</v>
      </c>
      <c r="F37" s="17" t="s">
        <v>2585</v>
      </c>
      <c r="G37" s="17" t="s">
        <v>106</v>
      </c>
      <c r="H37" s="17"/>
      <c r="I37" s="17" t="s">
        <v>1851</v>
      </c>
      <c r="J37" s="17"/>
    </row>
    <row r="38" spans="1:10" s="13" customFormat="1" x14ac:dyDescent="0.2">
      <c r="A38" s="24">
        <v>25</v>
      </c>
      <c r="B38" s="14" t="s">
        <v>11</v>
      </c>
      <c r="C38" s="15" t="s">
        <v>2567</v>
      </c>
      <c r="D38" s="16" t="s">
        <v>77</v>
      </c>
      <c r="E38" s="17" t="s">
        <v>1902</v>
      </c>
      <c r="F38" s="17" t="s">
        <v>1837</v>
      </c>
      <c r="G38" s="17" t="s">
        <v>106</v>
      </c>
      <c r="H38" s="17"/>
      <c r="I38" s="17" t="s">
        <v>1851</v>
      </c>
      <c r="J38" s="17"/>
    </row>
    <row r="39" spans="1:10" s="13" customFormat="1" x14ac:dyDescent="0.2">
      <c r="A39" s="24">
        <v>26</v>
      </c>
      <c r="B39" s="14" t="s">
        <v>11</v>
      </c>
      <c r="C39" s="15" t="s">
        <v>2428</v>
      </c>
      <c r="D39" s="16" t="s">
        <v>77</v>
      </c>
      <c r="E39" s="17" t="s">
        <v>1905</v>
      </c>
      <c r="F39" s="17" t="s">
        <v>1852</v>
      </c>
      <c r="G39" s="17" t="s">
        <v>106</v>
      </c>
      <c r="H39" s="17"/>
      <c r="I39" s="17" t="s">
        <v>1853</v>
      </c>
      <c r="J39" s="17"/>
    </row>
    <row r="40" spans="1:10" s="13" customFormat="1" x14ac:dyDescent="0.2">
      <c r="A40" s="24">
        <v>26</v>
      </c>
      <c r="B40" s="14" t="s">
        <v>11</v>
      </c>
      <c r="C40" s="15" t="s">
        <v>2428</v>
      </c>
      <c r="D40" s="16" t="s">
        <v>77</v>
      </c>
      <c r="E40" s="17" t="s">
        <v>1903</v>
      </c>
      <c r="F40" s="17" t="s">
        <v>1852</v>
      </c>
      <c r="G40" s="17" t="s">
        <v>106</v>
      </c>
      <c r="H40" s="17"/>
      <c r="I40" s="17" t="s">
        <v>1853</v>
      </c>
      <c r="J40" s="17"/>
    </row>
    <row r="41" spans="1:10" s="13" customFormat="1" x14ac:dyDescent="0.2">
      <c r="A41" s="24">
        <v>26</v>
      </c>
      <c r="B41" s="14" t="s">
        <v>11</v>
      </c>
      <c r="C41" s="15" t="s">
        <v>2428</v>
      </c>
      <c r="D41" s="16" t="s">
        <v>77</v>
      </c>
      <c r="E41" s="17" t="s">
        <v>1904</v>
      </c>
      <c r="F41" s="17" t="s">
        <v>1852</v>
      </c>
      <c r="G41" s="17" t="s">
        <v>106</v>
      </c>
      <c r="H41" s="17"/>
      <c r="I41" s="17" t="s">
        <v>1853</v>
      </c>
      <c r="J41" s="17"/>
    </row>
    <row r="42" spans="1:10" s="13" customFormat="1" x14ac:dyDescent="0.2">
      <c r="A42" s="24">
        <v>27</v>
      </c>
      <c r="B42" s="14" t="s">
        <v>0</v>
      </c>
      <c r="C42" s="15" t="s">
        <v>2408</v>
      </c>
      <c r="D42" s="16" t="s">
        <v>77</v>
      </c>
      <c r="E42" s="17" t="s">
        <v>1907</v>
      </c>
      <c r="F42" s="17" t="s">
        <v>1854</v>
      </c>
      <c r="G42" s="17" t="s">
        <v>106</v>
      </c>
      <c r="H42" s="17"/>
      <c r="I42" s="17"/>
      <c r="J42" s="17"/>
    </row>
    <row r="43" spans="1:10" s="13" customFormat="1" x14ac:dyDescent="0.25">
      <c r="A43" s="24">
        <v>27</v>
      </c>
      <c r="B43" s="14" t="s">
        <v>0</v>
      </c>
      <c r="C43" s="15" t="s">
        <v>2408</v>
      </c>
      <c r="D43" s="16" t="s">
        <v>77</v>
      </c>
      <c r="E43" s="17" t="s">
        <v>1906</v>
      </c>
      <c r="F43" s="17" t="s">
        <v>1854</v>
      </c>
      <c r="G43" s="17" t="s">
        <v>106</v>
      </c>
      <c r="H43" s="17"/>
      <c r="I43" s="17"/>
      <c r="J43" s="17"/>
    </row>
    <row r="44" spans="1:10" x14ac:dyDescent="0.2">
      <c r="A44" s="24">
        <v>28</v>
      </c>
      <c r="B44" s="14" t="s">
        <v>0</v>
      </c>
      <c r="C44" s="15" t="s">
        <v>2415</v>
      </c>
      <c r="D44" s="16" t="s">
        <v>77</v>
      </c>
      <c r="E44" s="17" t="s">
        <v>1908</v>
      </c>
      <c r="F44" s="17" t="s">
        <v>1855</v>
      </c>
      <c r="G44" s="17" t="s">
        <v>106</v>
      </c>
      <c r="H44" s="17"/>
      <c r="I44" s="17"/>
      <c r="J44" s="17"/>
    </row>
    <row r="45" spans="1:10" x14ac:dyDescent="0.2">
      <c r="A45" s="24">
        <v>29</v>
      </c>
      <c r="B45" s="14" t="s">
        <v>0</v>
      </c>
      <c r="C45" s="15" t="s">
        <v>2416</v>
      </c>
      <c r="D45" s="16" t="s">
        <v>77</v>
      </c>
      <c r="E45" s="17" t="s">
        <v>1909</v>
      </c>
      <c r="F45" s="17" t="s">
        <v>1856</v>
      </c>
      <c r="G45" s="17" t="s">
        <v>106</v>
      </c>
      <c r="H45" s="17"/>
      <c r="I45" s="17"/>
      <c r="J45" s="17"/>
    </row>
    <row r="46" spans="1:10" s="13" customFormat="1" x14ac:dyDescent="0.2">
      <c r="A46" s="24">
        <v>30</v>
      </c>
      <c r="B46" s="14" t="s">
        <v>0</v>
      </c>
      <c r="C46" s="15" t="s">
        <v>2409</v>
      </c>
      <c r="D46" s="16" t="s">
        <v>77</v>
      </c>
      <c r="E46" s="17" t="s">
        <v>1910</v>
      </c>
      <c r="F46" s="17" t="s">
        <v>1857</v>
      </c>
      <c r="G46" s="17" t="s">
        <v>106</v>
      </c>
      <c r="H46" s="17"/>
      <c r="I46" s="17"/>
      <c r="J46" s="17" t="s">
        <v>1858</v>
      </c>
    </row>
    <row r="47" spans="1:10" s="13" customFormat="1" x14ac:dyDescent="0.2">
      <c r="A47" s="24">
        <v>30</v>
      </c>
      <c r="B47" s="14" t="s">
        <v>0</v>
      </c>
      <c r="C47" s="15" t="s">
        <v>2409</v>
      </c>
      <c r="D47" s="16" t="s">
        <v>77</v>
      </c>
      <c r="E47" s="17" t="s">
        <v>1911</v>
      </c>
      <c r="F47" s="17" t="s">
        <v>1857</v>
      </c>
      <c r="G47" s="17" t="s">
        <v>106</v>
      </c>
      <c r="H47" s="17"/>
      <c r="I47" s="17"/>
      <c r="J47" s="17" t="s">
        <v>1858</v>
      </c>
    </row>
    <row r="48" spans="1:10" s="13" customFormat="1" x14ac:dyDescent="0.2">
      <c r="A48" s="24">
        <v>31</v>
      </c>
      <c r="B48" s="14" t="s">
        <v>0</v>
      </c>
      <c r="C48" s="15" t="s">
        <v>2410</v>
      </c>
      <c r="D48" s="16" t="s">
        <v>77</v>
      </c>
      <c r="E48" s="17" t="s">
        <v>1918</v>
      </c>
      <c r="F48" s="17" t="s">
        <v>1859</v>
      </c>
      <c r="G48" s="17" t="s">
        <v>122</v>
      </c>
      <c r="H48" s="17" t="s">
        <v>1860</v>
      </c>
      <c r="I48" s="17"/>
      <c r="J48" s="17"/>
    </row>
    <row r="49" spans="1:13" s="13" customFormat="1" x14ac:dyDescent="0.2">
      <c r="A49" s="24">
        <v>31</v>
      </c>
      <c r="B49" s="14" t="s">
        <v>0</v>
      </c>
      <c r="C49" s="15" t="s">
        <v>2410</v>
      </c>
      <c r="D49" s="16" t="s">
        <v>77</v>
      </c>
      <c r="E49" s="17" t="s">
        <v>1920</v>
      </c>
      <c r="F49" s="17" t="s">
        <v>1859</v>
      </c>
      <c r="G49" s="17" t="s">
        <v>122</v>
      </c>
      <c r="H49" s="17" t="s">
        <v>1860</v>
      </c>
      <c r="I49" s="17"/>
      <c r="J49" s="17"/>
    </row>
    <row r="50" spans="1:13" s="13" customFormat="1" x14ac:dyDescent="0.2">
      <c r="A50" s="24">
        <v>31</v>
      </c>
      <c r="B50" s="14" t="s">
        <v>0</v>
      </c>
      <c r="C50" s="15" t="s">
        <v>2410</v>
      </c>
      <c r="D50" s="16" t="s">
        <v>77</v>
      </c>
      <c r="E50" s="17" t="s">
        <v>1913</v>
      </c>
      <c r="F50" s="17" t="s">
        <v>1859</v>
      </c>
      <c r="G50" s="17" t="s">
        <v>122</v>
      </c>
      <c r="H50" s="17" t="s">
        <v>1860</v>
      </c>
      <c r="I50" s="17"/>
      <c r="J50" s="17"/>
    </row>
    <row r="51" spans="1:13" s="13" customFormat="1" x14ac:dyDescent="0.2">
      <c r="A51" s="24">
        <v>31</v>
      </c>
      <c r="B51" s="14" t="s">
        <v>0</v>
      </c>
      <c r="C51" s="15" t="s">
        <v>241</v>
      </c>
      <c r="D51" s="16" t="s">
        <v>77</v>
      </c>
      <c r="E51" s="17" t="s">
        <v>1917</v>
      </c>
      <c r="F51" s="17" t="s">
        <v>1859</v>
      </c>
      <c r="G51" s="17" t="s">
        <v>122</v>
      </c>
      <c r="H51" s="17" t="s">
        <v>1860</v>
      </c>
      <c r="I51" s="17"/>
      <c r="J51" s="17"/>
    </row>
    <row r="52" spans="1:13" s="13" customFormat="1" x14ac:dyDescent="0.2">
      <c r="A52" s="24">
        <v>31</v>
      </c>
      <c r="B52" s="14" t="s">
        <v>0</v>
      </c>
      <c r="C52" s="15" t="s">
        <v>241</v>
      </c>
      <c r="D52" s="16" t="s">
        <v>77</v>
      </c>
      <c r="E52" s="17" t="s">
        <v>1919</v>
      </c>
      <c r="F52" s="17" t="s">
        <v>1859</v>
      </c>
      <c r="G52" s="17" t="s">
        <v>122</v>
      </c>
      <c r="H52" s="17" t="s">
        <v>1860</v>
      </c>
      <c r="I52" s="17"/>
      <c r="J52" s="17"/>
    </row>
    <row r="53" spans="1:13" s="13" customFormat="1" x14ac:dyDescent="0.2">
      <c r="A53" s="24">
        <v>31</v>
      </c>
      <c r="B53" s="14" t="s">
        <v>0</v>
      </c>
      <c r="C53" s="15" t="s">
        <v>241</v>
      </c>
      <c r="D53" s="16" t="s">
        <v>77</v>
      </c>
      <c r="E53" s="17" t="s">
        <v>1921</v>
      </c>
      <c r="F53" s="17" t="s">
        <v>1859</v>
      </c>
      <c r="G53" s="17" t="s">
        <v>122</v>
      </c>
      <c r="H53" s="17" t="s">
        <v>1860</v>
      </c>
      <c r="I53" s="17"/>
      <c r="J53" s="17"/>
    </row>
    <row r="54" spans="1:13" s="13" customFormat="1" x14ac:dyDescent="0.2">
      <c r="A54" s="24">
        <v>31</v>
      </c>
      <c r="B54" s="14" t="s">
        <v>0</v>
      </c>
      <c r="C54" s="15" t="s">
        <v>2410</v>
      </c>
      <c r="D54" s="16" t="s">
        <v>77</v>
      </c>
      <c r="E54" s="17" t="s">
        <v>1916</v>
      </c>
      <c r="F54" s="17" t="s">
        <v>1859</v>
      </c>
      <c r="G54" s="17" t="s">
        <v>122</v>
      </c>
      <c r="H54" s="17" t="s">
        <v>1860</v>
      </c>
      <c r="I54" s="17"/>
      <c r="J54" s="17"/>
    </row>
    <row r="55" spans="1:13" s="13" customFormat="1" x14ac:dyDescent="0.2">
      <c r="A55" s="24">
        <v>31</v>
      </c>
      <c r="B55" s="14" t="s">
        <v>0</v>
      </c>
      <c r="C55" s="15" t="s">
        <v>2410</v>
      </c>
      <c r="D55" s="16" t="s">
        <v>77</v>
      </c>
      <c r="E55" s="17" t="s">
        <v>1915</v>
      </c>
      <c r="F55" s="17" t="s">
        <v>1859</v>
      </c>
      <c r="G55" s="17" t="s">
        <v>122</v>
      </c>
      <c r="H55" s="17" t="s">
        <v>1860</v>
      </c>
      <c r="I55" s="17"/>
      <c r="J55" s="17"/>
    </row>
    <row r="56" spans="1:13" s="13" customFormat="1" x14ac:dyDescent="0.2">
      <c r="A56" s="24">
        <v>31</v>
      </c>
      <c r="B56" s="14" t="s">
        <v>0</v>
      </c>
      <c r="C56" s="15" t="s">
        <v>241</v>
      </c>
      <c r="D56" s="16" t="s">
        <v>77</v>
      </c>
      <c r="E56" s="17" t="s">
        <v>1914</v>
      </c>
      <c r="F56" s="17" t="s">
        <v>1859</v>
      </c>
      <c r="G56" s="17" t="s">
        <v>122</v>
      </c>
      <c r="H56" s="17" t="s">
        <v>1860</v>
      </c>
      <c r="I56" s="17"/>
      <c r="J56" s="17"/>
    </row>
    <row r="57" spans="1:13" s="13" customFormat="1" x14ac:dyDescent="0.2">
      <c r="A57" s="24">
        <v>31</v>
      </c>
      <c r="B57" s="14" t="s">
        <v>0</v>
      </c>
      <c r="C57" s="15" t="s">
        <v>241</v>
      </c>
      <c r="D57" s="16" t="s">
        <v>77</v>
      </c>
      <c r="E57" s="17" t="s">
        <v>1912</v>
      </c>
      <c r="F57" s="17" t="s">
        <v>1859</v>
      </c>
      <c r="G57" s="17" t="s">
        <v>122</v>
      </c>
      <c r="H57" s="17" t="s">
        <v>1860</v>
      </c>
      <c r="I57" s="17"/>
      <c r="J57" s="17"/>
    </row>
    <row r="58" spans="1:13" s="13" customFormat="1" x14ac:dyDescent="0.25">
      <c r="A58" s="24">
        <v>32</v>
      </c>
      <c r="B58" s="14" t="s">
        <v>0</v>
      </c>
      <c r="C58" s="15" t="s">
        <v>2435</v>
      </c>
      <c r="D58" s="16" t="s">
        <v>77</v>
      </c>
      <c r="E58" s="17" t="s">
        <v>109</v>
      </c>
      <c r="F58" s="17" t="s">
        <v>107</v>
      </c>
      <c r="G58" s="17" t="s">
        <v>106</v>
      </c>
      <c r="H58" s="17"/>
      <c r="I58" s="17"/>
      <c r="J58" s="17"/>
    </row>
    <row r="59" spans="1:13" s="13" customFormat="1" x14ac:dyDescent="0.2">
      <c r="A59" s="24">
        <v>33</v>
      </c>
      <c r="B59" s="14" t="s">
        <v>0</v>
      </c>
      <c r="C59" s="15" t="s">
        <v>2542</v>
      </c>
      <c r="D59" s="16" t="s">
        <v>77</v>
      </c>
      <c r="E59" s="17" t="s">
        <v>1922</v>
      </c>
      <c r="F59" s="17" t="s">
        <v>1861</v>
      </c>
      <c r="G59" s="17" t="s">
        <v>106</v>
      </c>
      <c r="H59" s="17"/>
      <c r="I59" s="17"/>
      <c r="J59" s="17"/>
    </row>
    <row r="60" spans="1:13" s="13" customFormat="1" x14ac:dyDescent="0.25">
      <c r="A60" s="24">
        <v>34</v>
      </c>
      <c r="B60" s="13" t="s">
        <v>0</v>
      </c>
      <c r="C60" s="15" t="s">
        <v>2543</v>
      </c>
      <c r="D60" s="13" t="s">
        <v>77</v>
      </c>
      <c r="E60" s="13" t="s">
        <v>109</v>
      </c>
      <c r="F60" s="13" t="s">
        <v>107</v>
      </c>
      <c r="G60" s="13" t="s">
        <v>106</v>
      </c>
      <c r="J60" s="17"/>
    </row>
    <row r="61" spans="1:13" s="13" customFormat="1" x14ac:dyDescent="0.2">
      <c r="A61" s="25">
        <v>35</v>
      </c>
      <c r="B61" s="11" t="s">
        <v>0</v>
      </c>
      <c r="C61" s="15" t="s">
        <v>250</v>
      </c>
      <c r="D61" s="11" t="s">
        <v>77</v>
      </c>
      <c r="E61" s="11" t="s">
        <v>109</v>
      </c>
      <c r="F61" s="11" t="s">
        <v>107</v>
      </c>
      <c r="G61" s="11" t="s">
        <v>106</v>
      </c>
      <c r="H61" s="11"/>
      <c r="I61" s="11"/>
      <c r="J61" s="17"/>
      <c r="L61" s="13" t="s">
        <v>1735</v>
      </c>
      <c r="M61" s="13" t="s">
        <v>1736</v>
      </c>
    </row>
    <row r="62" spans="1:13" s="13" customFormat="1" x14ac:dyDescent="0.2">
      <c r="A62" s="25">
        <v>36</v>
      </c>
      <c r="B62" s="11" t="s">
        <v>0</v>
      </c>
      <c r="C62" s="15" t="s">
        <v>251</v>
      </c>
      <c r="D62" s="11" t="s">
        <v>77</v>
      </c>
      <c r="E62" s="11" t="s">
        <v>109</v>
      </c>
      <c r="F62" s="11" t="s">
        <v>107</v>
      </c>
      <c r="G62" s="11" t="s">
        <v>106</v>
      </c>
      <c r="H62" s="11"/>
      <c r="I62" s="11"/>
      <c r="J62" s="17"/>
    </row>
    <row r="63" spans="1:13" x14ac:dyDescent="0.2">
      <c r="A63" s="25">
        <v>37</v>
      </c>
      <c r="B63" s="11" t="s">
        <v>0</v>
      </c>
      <c r="C63" s="15" t="s">
        <v>2417</v>
      </c>
      <c r="D63" s="11" t="s">
        <v>77</v>
      </c>
      <c r="E63" s="11" t="s">
        <v>109</v>
      </c>
      <c r="F63" s="11" t="s">
        <v>107</v>
      </c>
      <c r="G63" s="11" t="s">
        <v>106</v>
      </c>
    </row>
    <row r="64" spans="1:13" s="13" customFormat="1" x14ac:dyDescent="0.2">
      <c r="A64" s="25">
        <v>38</v>
      </c>
      <c r="B64" s="11" t="s">
        <v>0</v>
      </c>
      <c r="C64" s="15" t="s">
        <v>2418</v>
      </c>
      <c r="D64" s="11" t="s">
        <v>77</v>
      </c>
      <c r="E64" s="11" t="s">
        <v>1923</v>
      </c>
      <c r="F64" s="11" t="s">
        <v>1862</v>
      </c>
      <c r="G64" s="11" t="s">
        <v>1346</v>
      </c>
      <c r="H64" s="11" t="s">
        <v>1863</v>
      </c>
      <c r="I64" s="11"/>
      <c r="J64" s="11"/>
    </row>
    <row r="65" spans="1:10" s="13" customFormat="1" x14ac:dyDescent="0.2">
      <c r="A65" s="25">
        <v>38</v>
      </c>
      <c r="B65" s="11" t="s">
        <v>0</v>
      </c>
      <c r="C65" s="15" t="s">
        <v>2418</v>
      </c>
      <c r="D65" s="11" t="s">
        <v>77</v>
      </c>
      <c r="E65" s="11" t="s">
        <v>1924</v>
      </c>
      <c r="F65" s="11" t="s">
        <v>1862</v>
      </c>
      <c r="G65" s="11" t="s">
        <v>1346</v>
      </c>
      <c r="H65" s="11" t="s">
        <v>1863</v>
      </c>
      <c r="I65" s="11"/>
      <c r="J65" s="11"/>
    </row>
    <row r="66" spans="1:10" s="13" customFormat="1" x14ac:dyDescent="0.2">
      <c r="A66" s="25">
        <v>38</v>
      </c>
      <c r="B66" s="11" t="s">
        <v>0</v>
      </c>
      <c r="C66" s="15" t="s">
        <v>2418</v>
      </c>
      <c r="D66" s="11" t="s">
        <v>77</v>
      </c>
      <c r="E66" s="11" t="s">
        <v>1925</v>
      </c>
      <c r="F66" s="11" t="s">
        <v>1862</v>
      </c>
      <c r="G66" s="11" t="s">
        <v>1346</v>
      </c>
      <c r="H66" s="11" t="s">
        <v>1863</v>
      </c>
      <c r="I66" s="11"/>
      <c r="J66" s="11"/>
    </row>
    <row r="67" spans="1:10" s="13" customFormat="1" x14ac:dyDescent="0.2">
      <c r="A67" s="25">
        <v>39</v>
      </c>
      <c r="B67" s="11" t="s">
        <v>0</v>
      </c>
      <c r="C67" s="15" t="s">
        <v>2411</v>
      </c>
      <c r="D67" s="11" t="s">
        <v>77</v>
      </c>
      <c r="E67" s="11" t="s">
        <v>1926</v>
      </c>
      <c r="F67" s="11" t="s">
        <v>1864</v>
      </c>
      <c r="G67" s="11" t="s">
        <v>1346</v>
      </c>
      <c r="H67" s="11" t="s">
        <v>1865</v>
      </c>
      <c r="I67" s="11"/>
      <c r="J67" s="11"/>
    </row>
    <row r="68" spans="1:10" x14ac:dyDescent="0.2">
      <c r="A68" s="25">
        <v>40</v>
      </c>
      <c r="B68" s="11" t="s">
        <v>0</v>
      </c>
      <c r="C68" s="15" t="s">
        <v>2420</v>
      </c>
      <c r="D68" s="11" t="s">
        <v>77</v>
      </c>
      <c r="E68" s="11" t="s">
        <v>1927</v>
      </c>
      <c r="F68" s="11" t="s">
        <v>1866</v>
      </c>
      <c r="G68" s="11" t="s">
        <v>106</v>
      </c>
    </row>
    <row r="69" spans="1:10" s="13" customFormat="1" x14ac:dyDescent="0.2">
      <c r="A69" s="25">
        <v>41</v>
      </c>
      <c r="B69" s="11" t="s">
        <v>0</v>
      </c>
      <c r="C69" s="15" t="s">
        <v>2421</v>
      </c>
      <c r="D69" s="11" t="s">
        <v>77</v>
      </c>
      <c r="E69" s="11" t="s">
        <v>109</v>
      </c>
      <c r="F69" s="11" t="s">
        <v>107</v>
      </c>
      <c r="G69" s="11" t="s">
        <v>106</v>
      </c>
      <c r="H69" s="11"/>
      <c r="I69" s="11"/>
      <c r="J69" s="11"/>
    </row>
    <row r="70" spans="1:10" s="13" customFormat="1" x14ac:dyDescent="0.2">
      <c r="A70" s="25">
        <v>42</v>
      </c>
      <c r="B70" s="11" t="s">
        <v>0</v>
      </c>
      <c r="C70" s="15" t="s">
        <v>2422</v>
      </c>
      <c r="D70" s="11" t="s">
        <v>77</v>
      </c>
      <c r="E70" s="11" t="s">
        <v>1928</v>
      </c>
      <c r="F70" s="11" t="s">
        <v>1867</v>
      </c>
      <c r="G70" s="11" t="s">
        <v>106</v>
      </c>
      <c r="H70" s="11"/>
      <c r="I70" s="11"/>
      <c r="J70" s="11"/>
    </row>
    <row r="71" spans="1:10" s="13" customFormat="1" x14ac:dyDescent="0.2">
      <c r="A71" s="25">
        <v>42</v>
      </c>
      <c r="B71" s="11" t="s">
        <v>0</v>
      </c>
      <c r="C71" s="15" t="s">
        <v>2422</v>
      </c>
      <c r="D71" s="11" t="s">
        <v>77</v>
      </c>
      <c r="E71" s="11" t="s">
        <v>1929</v>
      </c>
      <c r="F71" s="11" t="s">
        <v>1867</v>
      </c>
      <c r="G71" s="11" t="s">
        <v>106</v>
      </c>
      <c r="H71" s="11"/>
      <c r="I71" s="11"/>
      <c r="J71" s="11"/>
    </row>
    <row r="72" spans="1:10" s="13" customFormat="1" x14ac:dyDescent="0.25">
      <c r="A72" s="25">
        <v>43</v>
      </c>
      <c r="B72" s="11" t="s">
        <v>0</v>
      </c>
      <c r="C72" s="12" t="s">
        <v>2423</v>
      </c>
      <c r="D72" s="11" t="s">
        <v>77</v>
      </c>
      <c r="E72" s="11" t="s">
        <v>109</v>
      </c>
      <c r="F72" s="11" t="s">
        <v>107</v>
      </c>
      <c r="G72" s="11" t="s">
        <v>106</v>
      </c>
      <c r="H72" s="11"/>
      <c r="I72" s="11"/>
      <c r="J72" s="11"/>
    </row>
    <row r="73" spans="1:10" s="13" customFormat="1" x14ac:dyDescent="0.2">
      <c r="A73" s="25">
        <v>44</v>
      </c>
      <c r="B73" s="11" t="s">
        <v>0</v>
      </c>
      <c r="C73" s="15" t="s">
        <v>2443</v>
      </c>
      <c r="D73" s="11" t="s">
        <v>77</v>
      </c>
      <c r="E73" s="11" t="s">
        <v>1932</v>
      </c>
      <c r="F73" s="11" t="s">
        <v>1868</v>
      </c>
      <c r="G73" s="11" t="s">
        <v>106</v>
      </c>
      <c r="H73" s="11"/>
      <c r="I73" s="11"/>
      <c r="J73" s="11"/>
    </row>
    <row r="74" spans="1:10" s="13" customFormat="1" x14ac:dyDescent="0.2">
      <c r="A74" s="25">
        <v>44</v>
      </c>
      <c r="B74" s="11" t="s">
        <v>0</v>
      </c>
      <c r="C74" s="15" t="s">
        <v>263</v>
      </c>
      <c r="D74" s="11" t="s">
        <v>77</v>
      </c>
      <c r="E74" s="11" t="s">
        <v>1931</v>
      </c>
      <c r="F74" s="11" t="s">
        <v>1868</v>
      </c>
      <c r="G74" s="11" t="s">
        <v>106</v>
      </c>
      <c r="H74" s="11"/>
      <c r="I74" s="11"/>
      <c r="J74" s="11"/>
    </row>
    <row r="75" spans="1:10" s="13" customFormat="1" x14ac:dyDescent="0.2">
      <c r="A75" s="25">
        <v>44</v>
      </c>
      <c r="B75" s="11" t="s">
        <v>0</v>
      </c>
      <c r="C75" s="15" t="s">
        <v>2443</v>
      </c>
      <c r="D75" s="11" t="s">
        <v>77</v>
      </c>
      <c r="E75" s="11" t="s">
        <v>1930</v>
      </c>
      <c r="F75" s="11" t="s">
        <v>1868</v>
      </c>
      <c r="G75" s="11" t="s">
        <v>106</v>
      </c>
      <c r="H75" s="11"/>
      <c r="I75" s="11"/>
      <c r="J75" s="11"/>
    </row>
    <row r="76" spans="1:10" s="13" customFormat="1" x14ac:dyDescent="0.2">
      <c r="A76" s="25">
        <v>44</v>
      </c>
      <c r="B76" s="11" t="s">
        <v>0</v>
      </c>
      <c r="C76" s="15" t="s">
        <v>263</v>
      </c>
      <c r="D76" s="11" t="s">
        <v>77</v>
      </c>
      <c r="E76" s="11" t="s">
        <v>1933</v>
      </c>
      <c r="F76" s="11" t="s">
        <v>1868</v>
      </c>
      <c r="G76" s="11" t="s">
        <v>106</v>
      </c>
      <c r="H76" s="11"/>
      <c r="I76" s="11"/>
      <c r="J76" s="11"/>
    </row>
    <row r="77" spans="1:10" s="13" customFormat="1" x14ac:dyDescent="0.25">
      <c r="A77" s="25">
        <v>45</v>
      </c>
      <c r="B77" s="11" t="s">
        <v>0</v>
      </c>
      <c r="C77" s="15" t="s">
        <v>266</v>
      </c>
      <c r="D77" s="11" t="s">
        <v>77</v>
      </c>
      <c r="E77" s="11" t="s">
        <v>109</v>
      </c>
      <c r="F77" s="11" t="s">
        <v>107</v>
      </c>
      <c r="G77" s="11" t="s">
        <v>106</v>
      </c>
      <c r="H77" s="11"/>
      <c r="I77" s="11"/>
      <c r="J77" s="11"/>
    </row>
    <row r="78" spans="1:10" s="13" customFormat="1" x14ac:dyDescent="0.2">
      <c r="A78" s="25">
        <v>46</v>
      </c>
      <c r="B78" s="11" t="s">
        <v>0</v>
      </c>
      <c r="C78" s="15" t="s">
        <v>267</v>
      </c>
      <c r="D78" s="11" t="s">
        <v>77</v>
      </c>
      <c r="E78" s="11" t="s">
        <v>1936</v>
      </c>
      <c r="F78" s="11" t="s">
        <v>1869</v>
      </c>
      <c r="G78" s="11" t="s">
        <v>106</v>
      </c>
      <c r="H78" s="11"/>
      <c r="I78" s="11" t="s">
        <v>1870</v>
      </c>
      <c r="J78" s="11"/>
    </row>
    <row r="79" spans="1:10" s="13" customFormat="1" x14ac:dyDescent="0.2">
      <c r="A79" s="25">
        <v>46</v>
      </c>
      <c r="B79" s="11" t="s">
        <v>0</v>
      </c>
      <c r="C79" s="15" t="s">
        <v>2457</v>
      </c>
      <c r="D79" s="11" t="s">
        <v>77</v>
      </c>
      <c r="E79" s="11" t="s">
        <v>1937</v>
      </c>
      <c r="F79" s="11" t="s">
        <v>1869</v>
      </c>
      <c r="G79" s="11" t="s">
        <v>106</v>
      </c>
      <c r="H79" s="11"/>
      <c r="I79" s="11" t="s">
        <v>1870</v>
      </c>
      <c r="J79" s="11"/>
    </row>
    <row r="80" spans="1:10" s="13" customFormat="1" x14ac:dyDescent="0.2">
      <c r="A80" s="25">
        <v>46</v>
      </c>
      <c r="B80" s="11" t="s">
        <v>0</v>
      </c>
      <c r="C80" s="15" t="s">
        <v>267</v>
      </c>
      <c r="D80" s="11" t="s">
        <v>77</v>
      </c>
      <c r="E80" s="11" t="s">
        <v>1938</v>
      </c>
      <c r="F80" s="11" t="s">
        <v>1869</v>
      </c>
      <c r="G80" s="11" t="s">
        <v>106</v>
      </c>
      <c r="H80" s="11"/>
      <c r="I80" s="11" t="s">
        <v>1870</v>
      </c>
      <c r="J80" s="11"/>
    </row>
    <row r="81" spans="1:10" s="13" customFormat="1" x14ac:dyDescent="0.2">
      <c r="A81" s="25">
        <v>46</v>
      </c>
      <c r="B81" s="11" t="s">
        <v>0</v>
      </c>
      <c r="C81" s="15" t="s">
        <v>2457</v>
      </c>
      <c r="D81" s="11" t="s">
        <v>77</v>
      </c>
      <c r="E81" s="11" t="s">
        <v>1935</v>
      </c>
      <c r="F81" s="11" t="s">
        <v>1869</v>
      </c>
      <c r="G81" s="11" t="s">
        <v>106</v>
      </c>
      <c r="H81" s="11"/>
      <c r="I81" s="11" t="s">
        <v>1870</v>
      </c>
      <c r="J81" s="11"/>
    </row>
    <row r="82" spans="1:10" s="13" customFormat="1" x14ac:dyDescent="0.2">
      <c r="A82" s="25">
        <v>46</v>
      </c>
      <c r="B82" s="11" t="s">
        <v>0</v>
      </c>
      <c r="C82" s="15" t="s">
        <v>267</v>
      </c>
      <c r="D82" s="11" t="s">
        <v>77</v>
      </c>
      <c r="E82" s="11" t="s">
        <v>1934</v>
      </c>
      <c r="F82" s="11" t="s">
        <v>1869</v>
      </c>
      <c r="G82" s="11" t="s">
        <v>106</v>
      </c>
      <c r="H82" s="11"/>
      <c r="I82" s="11" t="s">
        <v>1870</v>
      </c>
      <c r="J82" s="11"/>
    </row>
    <row r="83" spans="1:10" s="13" customFormat="1" x14ac:dyDescent="0.2">
      <c r="A83" s="25">
        <v>46</v>
      </c>
      <c r="B83" s="11" t="s">
        <v>0</v>
      </c>
      <c r="C83" s="15" t="s">
        <v>2457</v>
      </c>
      <c r="D83" s="11" t="s">
        <v>77</v>
      </c>
      <c r="E83" s="11" t="s">
        <v>1939</v>
      </c>
      <c r="F83" s="11" t="s">
        <v>1869</v>
      </c>
      <c r="G83" s="11" t="s">
        <v>106</v>
      </c>
      <c r="H83" s="11"/>
      <c r="I83" s="11" t="s">
        <v>1870</v>
      </c>
      <c r="J83" s="11"/>
    </row>
    <row r="84" spans="1:10" s="13" customFormat="1" x14ac:dyDescent="0.2">
      <c r="A84" s="25">
        <v>47</v>
      </c>
      <c r="B84" s="11" t="s">
        <v>0</v>
      </c>
      <c r="C84" s="15" t="s">
        <v>2425</v>
      </c>
      <c r="D84" s="11" t="s">
        <v>77</v>
      </c>
      <c r="E84" s="11" t="s">
        <v>1941</v>
      </c>
      <c r="F84" s="11" t="s">
        <v>1861</v>
      </c>
      <c r="G84" s="11" t="s">
        <v>122</v>
      </c>
      <c r="H84" s="11" t="s">
        <v>1860</v>
      </c>
      <c r="I84" s="11"/>
      <c r="J84" s="11"/>
    </row>
    <row r="85" spans="1:10" s="13" customFormat="1" x14ac:dyDescent="0.2">
      <c r="A85" s="25">
        <v>47</v>
      </c>
      <c r="B85" s="11" t="s">
        <v>0</v>
      </c>
      <c r="C85" s="15" t="s">
        <v>2425</v>
      </c>
      <c r="D85" s="11" t="s">
        <v>77</v>
      </c>
      <c r="E85" s="11" t="s">
        <v>1940</v>
      </c>
      <c r="F85" s="11" t="s">
        <v>1861</v>
      </c>
      <c r="G85" s="11" t="s">
        <v>122</v>
      </c>
      <c r="H85" s="11" t="s">
        <v>1860</v>
      </c>
      <c r="I85" s="11"/>
      <c r="J85" s="11"/>
    </row>
    <row r="86" spans="1:10" s="13" customFormat="1" x14ac:dyDescent="0.2">
      <c r="A86" s="25">
        <v>48</v>
      </c>
      <c r="B86" s="11" t="s">
        <v>0</v>
      </c>
      <c r="C86" s="15" t="s">
        <v>2462</v>
      </c>
      <c r="D86" s="11" t="s">
        <v>77</v>
      </c>
      <c r="E86" s="11" t="s">
        <v>109</v>
      </c>
      <c r="F86" s="11" t="s">
        <v>107</v>
      </c>
      <c r="G86" s="11" t="s">
        <v>106</v>
      </c>
      <c r="H86" s="11"/>
      <c r="I86" s="11"/>
      <c r="J86" s="11"/>
    </row>
    <row r="87" spans="1:10" s="13" customFormat="1" x14ac:dyDescent="0.2">
      <c r="A87" s="25">
        <v>49</v>
      </c>
      <c r="B87" s="11" t="s">
        <v>0</v>
      </c>
      <c r="C87" s="15" t="s">
        <v>2467</v>
      </c>
      <c r="D87" s="11" t="s">
        <v>77</v>
      </c>
      <c r="E87" s="11" t="s">
        <v>1942</v>
      </c>
      <c r="F87" s="11" t="s">
        <v>1871</v>
      </c>
      <c r="G87" s="11" t="s">
        <v>106</v>
      </c>
      <c r="H87" s="11"/>
      <c r="I87" s="11"/>
      <c r="J87" s="11"/>
    </row>
    <row r="88" spans="1:10" s="13" customFormat="1" x14ac:dyDescent="0.2">
      <c r="A88" s="25">
        <v>49</v>
      </c>
      <c r="B88" s="11" t="s">
        <v>0</v>
      </c>
      <c r="C88" s="15" t="s">
        <v>2467</v>
      </c>
      <c r="D88" s="11" t="s">
        <v>77</v>
      </c>
      <c r="E88" s="11" t="s">
        <v>1944</v>
      </c>
      <c r="F88" s="11" t="s">
        <v>1871</v>
      </c>
      <c r="G88" s="11" t="s">
        <v>106</v>
      </c>
      <c r="H88" s="11"/>
      <c r="I88" s="11"/>
      <c r="J88" s="11"/>
    </row>
    <row r="89" spans="1:10" s="13" customFormat="1" x14ac:dyDescent="0.2">
      <c r="A89" s="25">
        <v>49</v>
      </c>
      <c r="B89" s="11" t="s">
        <v>0</v>
      </c>
      <c r="C89" s="15" t="s">
        <v>2467</v>
      </c>
      <c r="D89" s="11" t="s">
        <v>77</v>
      </c>
      <c r="E89" s="11" t="s">
        <v>1943</v>
      </c>
      <c r="F89" s="11" t="s">
        <v>1871</v>
      </c>
      <c r="G89" s="11" t="s">
        <v>106</v>
      </c>
      <c r="H89" s="11"/>
      <c r="I89" s="11"/>
      <c r="J89" s="11"/>
    </row>
    <row r="90" spans="1:10" s="13" customFormat="1" x14ac:dyDescent="0.2">
      <c r="A90" s="25">
        <v>49</v>
      </c>
      <c r="B90" s="11" t="s">
        <v>0</v>
      </c>
      <c r="C90" s="15" t="s">
        <v>2467</v>
      </c>
      <c r="D90" s="11" t="s">
        <v>77</v>
      </c>
      <c r="E90" s="11" t="s">
        <v>397</v>
      </c>
      <c r="F90" s="11" t="s">
        <v>1871</v>
      </c>
      <c r="G90" s="11" t="s">
        <v>106</v>
      </c>
      <c r="H90" s="11"/>
      <c r="I90" s="11"/>
      <c r="J90" s="11"/>
    </row>
  </sheetData>
  <hyperlinks>
    <hyperlink ref="F16" r:id="rId1" display="http://repositorio.ul.pt/bitstream/10451/5778/1/ulsd062227_td_Francisco_Alvares.pdf"/>
    <hyperlink ref="F17" r:id="rId2" display="http://repositorio.ul.pt/bitstream/10451/5778/1/ulsd062227_td_Francisco_Alvares.pdf"/>
    <hyperlink ref="F25" r:id="rId3" display="https://www.researchgate.net/publication/234556485_Ciclo_biologico_e_producao_do_lagostim_vermelho_da_louisiana_Procambarus_clarkii_Girard_na_regiao_do_baixo_Mondego"/>
    <hyperlink ref="F27" r:id="rId4" display="http://repositorio.ul.pt/bitstream/10451/5778/1/ulsd062227_td_Francisco_Alvares.pdf"/>
    <hyperlink ref="F45" r:id="rId5" display="http://luirig.altervista.org/biology/main.php?taxon=Baccharis+halimifolia"/>
    <hyperlink ref="F47" r:id="rId6" display="http://www.aquariofilia.net/forum/search/?&amp;q=cabomba&amp;page=3&amp;sortby=relevancy"/>
    <hyperlink ref="F46" r:id="rId7" display="http://www.aquariofilia.net/forum/search/?&amp;q=cabomba&amp;page=3&amp;sortby=relevancy"/>
    <hyperlink ref="F64" r:id="rId8" display="https://plantasflores.net/impatiens-glandulifera/; (plant seller webpage) name used commercially; Rocha, J. 2016.Lista de alguns taxa invasores e de risco para Portugal:_x000a_1.ª versão (2016)"/>
    <hyperlink ref="F65" r:id="rId9" display="https://plantasflores.net/impatiens-glandulifera/; (plant seller webpage) name used commercially; Rocha, J. 2016.Lista de alguns taxa invasores e de risco para Portugal:_x000a_1.ª versão (2016)"/>
    <hyperlink ref="F66" r:id="rId10" display="https://plantasflores.net/impatiens-glandulifera/; (plant seller webpage) name used commercially; Rocha, J. 2016.Lista de alguns taxa invasores e de risco para Portugal:_x000a_1.ª versão (2016)"/>
    <hyperlink ref="H67" r:id="rId11"/>
    <hyperlink ref="F71" r:id="rId12" display="http://www.thjardins.com.br/php/shopping_produtos.php?categoria=5"/>
    <hyperlink ref="F70" r:id="rId13" display="http://www.thjardins.com.br/php/shopping_produtos.php?categoria=5"/>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37" workbookViewId="0">
      <selection activeCell="C56" sqref="C56"/>
    </sheetView>
  </sheetViews>
  <sheetFormatPr defaultColWidth="8.85546875" defaultRowHeight="12" x14ac:dyDescent="0.2"/>
  <cols>
    <col min="1" max="1" width="3" style="25" bestFit="1" customWidth="1"/>
    <col min="2" max="2" width="8.85546875" style="11"/>
    <col min="3" max="3" width="34.85546875" style="12" bestFit="1" customWidth="1"/>
    <col min="4" max="4" width="8.85546875" style="11"/>
    <col min="5" max="5" width="35.5703125" style="11" bestFit="1" customWidth="1"/>
    <col min="6" max="6" width="8.85546875" style="11"/>
    <col min="7" max="7" width="10.7109375" style="11" bestFit="1" customWidth="1"/>
    <col min="8" max="16384" width="8.85546875" style="11"/>
  </cols>
  <sheetData>
    <row r="1" spans="1:10" s="23" customFormat="1" ht="48" x14ac:dyDescent="0.3">
      <c r="A1" s="22" t="s">
        <v>19</v>
      </c>
      <c r="B1" s="23" t="s">
        <v>95</v>
      </c>
      <c r="C1" s="23" t="s">
        <v>96</v>
      </c>
      <c r="D1" s="23" t="s">
        <v>97</v>
      </c>
      <c r="E1" s="23" t="s">
        <v>98</v>
      </c>
      <c r="F1" s="23" t="s">
        <v>99</v>
      </c>
      <c r="G1" s="23" t="s">
        <v>100</v>
      </c>
      <c r="H1" s="23" t="s">
        <v>101</v>
      </c>
      <c r="I1" s="23" t="s">
        <v>102</v>
      </c>
      <c r="J1" s="23" t="s">
        <v>103</v>
      </c>
    </row>
    <row r="2" spans="1:10" s="13" customFormat="1" x14ac:dyDescent="0.2">
      <c r="A2" s="24">
        <v>1</v>
      </c>
      <c r="B2" s="14" t="s">
        <v>11</v>
      </c>
      <c r="C2" s="15" t="s">
        <v>2405</v>
      </c>
      <c r="D2" s="16" t="s">
        <v>80</v>
      </c>
      <c r="E2" s="17" t="s">
        <v>1945</v>
      </c>
      <c r="F2" s="17" t="s">
        <v>276</v>
      </c>
      <c r="G2" s="17" t="s">
        <v>122</v>
      </c>
      <c r="H2" s="17" t="s">
        <v>1969</v>
      </c>
      <c r="I2" s="17"/>
      <c r="J2" s="17"/>
    </row>
    <row r="3" spans="1:10" s="13" customFormat="1" ht="15" x14ac:dyDescent="0.2">
      <c r="A3" s="24">
        <v>2</v>
      </c>
      <c r="B3" s="14" t="s">
        <v>11</v>
      </c>
      <c r="C3" s="15" t="s">
        <v>2431</v>
      </c>
      <c r="D3" s="16" t="s">
        <v>80</v>
      </c>
      <c r="E3" s="17" t="s">
        <v>109</v>
      </c>
      <c r="F3" s="17"/>
      <c r="G3" s="17" t="s">
        <v>106</v>
      </c>
      <c r="H3" s="17"/>
      <c r="I3" s="17"/>
      <c r="J3" s="17"/>
    </row>
    <row r="4" spans="1:10" s="13" customFormat="1" ht="15" x14ac:dyDescent="0.2">
      <c r="A4" s="24">
        <v>3</v>
      </c>
      <c r="B4" s="14" t="s">
        <v>11</v>
      </c>
      <c r="C4" s="15" t="s">
        <v>2433</v>
      </c>
      <c r="D4" s="16" t="s">
        <v>80</v>
      </c>
      <c r="E4" s="17" t="s">
        <v>1946</v>
      </c>
      <c r="F4" s="17"/>
      <c r="G4" s="17" t="s">
        <v>106</v>
      </c>
      <c r="H4" s="17"/>
      <c r="I4" s="17"/>
      <c r="J4" s="17"/>
    </row>
    <row r="5" spans="1:10" s="13" customFormat="1" ht="15" x14ac:dyDescent="0.2">
      <c r="A5" s="24">
        <v>4</v>
      </c>
      <c r="B5" s="14" t="s">
        <v>11</v>
      </c>
      <c r="C5" s="15" t="s">
        <v>2437</v>
      </c>
      <c r="D5" s="16" t="s">
        <v>80</v>
      </c>
      <c r="E5" s="17" t="s">
        <v>1947</v>
      </c>
      <c r="F5" s="17" t="s">
        <v>1948</v>
      </c>
      <c r="G5" s="17" t="s">
        <v>106</v>
      </c>
      <c r="H5" s="17"/>
      <c r="I5" s="17"/>
      <c r="J5" s="17"/>
    </row>
    <row r="6" spans="1:10" s="13" customFormat="1" x14ac:dyDescent="0.2">
      <c r="A6" s="24">
        <v>5</v>
      </c>
      <c r="B6" s="14" t="s">
        <v>11</v>
      </c>
      <c r="C6" s="15" t="s">
        <v>2395</v>
      </c>
      <c r="D6" s="16" t="s">
        <v>80</v>
      </c>
      <c r="E6" s="17" t="s">
        <v>1949</v>
      </c>
      <c r="F6" s="17" t="s">
        <v>1950</v>
      </c>
      <c r="G6" s="17" t="s">
        <v>106</v>
      </c>
      <c r="H6" s="17"/>
      <c r="I6" s="17"/>
      <c r="J6" s="17"/>
    </row>
    <row r="7" spans="1:10" s="13" customFormat="1" x14ac:dyDescent="0.2">
      <c r="A7" s="24">
        <v>6</v>
      </c>
      <c r="B7" s="14" t="s">
        <v>11</v>
      </c>
      <c r="C7" s="15" t="s">
        <v>2419</v>
      </c>
      <c r="D7" s="16" t="s">
        <v>80</v>
      </c>
      <c r="E7" s="17" t="s">
        <v>1946</v>
      </c>
      <c r="F7" s="17"/>
      <c r="G7" s="17" t="s">
        <v>106</v>
      </c>
      <c r="H7" s="17"/>
      <c r="I7" s="17"/>
      <c r="J7" s="17"/>
    </row>
    <row r="8" spans="1:10" s="13" customFormat="1" ht="15" x14ac:dyDescent="0.2">
      <c r="A8" s="24">
        <v>7</v>
      </c>
      <c r="B8" s="14" t="s">
        <v>11</v>
      </c>
      <c r="C8" s="15" t="s">
        <v>2440</v>
      </c>
      <c r="D8" s="16" t="s">
        <v>80</v>
      </c>
      <c r="E8" s="17" t="s">
        <v>1946</v>
      </c>
      <c r="F8" s="17"/>
      <c r="G8" s="17" t="s">
        <v>106</v>
      </c>
      <c r="H8" s="17"/>
      <c r="I8" s="17"/>
      <c r="J8" s="17"/>
    </row>
    <row r="9" spans="1:10" s="13" customFormat="1" ht="15" x14ac:dyDescent="0.2">
      <c r="A9" s="24">
        <v>8</v>
      </c>
      <c r="B9" s="14" t="s">
        <v>11</v>
      </c>
      <c r="C9" s="15" t="s">
        <v>2442</v>
      </c>
      <c r="D9" s="16" t="s">
        <v>80</v>
      </c>
      <c r="E9" s="17" t="s">
        <v>1951</v>
      </c>
      <c r="F9" s="17"/>
      <c r="G9" s="17" t="s">
        <v>106</v>
      </c>
      <c r="H9" s="17"/>
      <c r="I9" s="17"/>
      <c r="J9" s="17"/>
    </row>
    <row r="10" spans="1:10" s="13" customFormat="1" x14ac:dyDescent="0.2">
      <c r="A10" s="24">
        <v>9</v>
      </c>
      <c r="B10" s="14" t="s">
        <v>11</v>
      </c>
      <c r="C10" s="15" t="s">
        <v>2424</v>
      </c>
      <c r="D10" s="16" t="s">
        <v>80</v>
      </c>
      <c r="E10" s="17" t="s">
        <v>1946</v>
      </c>
      <c r="F10" s="17"/>
      <c r="G10" s="17" t="s">
        <v>106</v>
      </c>
      <c r="H10" s="17"/>
      <c r="I10" s="17"/>
      <c r="J10" s="17"/>
    </row>
    <row r="11" spans="1:10" s="13" customFormat="1" ht="15" x14ac:dyDescent="0.2">
      <c r="A11" s="24">
        <v>10</v>
      </c>
      <c r="B11" s="14" t="s">
        <v>11</v>
      </c>
      <c r="C11" s="15" t="s">
        <v>2446</v>
      </c>
      <c r="D11" s="16" t="s">
        <v>80</v>
      </c>
      <c r="E11" s="17" t="s">
        <v>1952</v>
      </c>
      <c r="F11" s="17"/>
      <c r="G11" s="17" t="s">
        <v>106</v>
      </c>
      <c r="H11" s="17"/>
      <c r="I11" s="17"/>
      <c r="J11" s="17"/>
    </row>
    <row r="12" spans="1:10" x14ac:dyDescent="0.25">
      <c r="A12" s="24">
        <v>11</v>
      </c>
      <c r="B12" s="14" t="s">
        <v>11</v>
      </c>
      <c r="C12" s="15" t="s">
        <v>2406</v>
      </c>
      <c r="D12" s="16" t="s">
        <v>80</v>
      </c>
      <c r="E12" s="17" t="s">
        <v>1953</v>
      </c>
      <c r="F12" s="17"/>
      <c r="G12" s="17" t="s">
        <v>106</v>
      </c>
      <c r="H12" s="17"/>
      <c r="I12" s="17"/>
      <c r="J12" s="17"/>
    </row>
    <row r="13" spans="1:10" ht="15" x14ac:dyDescent="0.2">
      <c r="A13" s="24">
        <v>12</v>
      </c>
      <c r="B13" s="14" t="s">
        <v>11</v>
      </c>
      <c r="C13" s="15" t="s">
        <v>2448</v>
      </c>
      <c r="D13" s="16" t="s">
        <v>80</v>
      </c>
      <c r="E13" s="17" t="s">
        <v>1954</v>
      </c>
      <c r="F13" s="17" t="s">
        <v>2412</v>
      </c>
      <c r="G13" s="17" t="s">
        <v>106</v>
      </c>
      <c r="H13" s="17"/>
      <c r="I13" s="17"/>
      <c r="J13" s="17"/>
    </row>
    <row r="14" spans="1:10" s="13" customFormat="1" ht="15" x14ac:dyDescent="0.2">
      <c r="A14" s="24">
        <v>13</v>
      </c>
      <c r="B14" s="14" t="s">
        <v>11</v>
      </c>
      <c r="C14" s="15" t="s">
        <v>2451</v>
      </c>
      <c r="D14" s="16" t="s">
        <v>80</v>
      </c>
      <c r="E14" s="17" t="s">
        <v>1946</v>
      </c>
      <c r="F14" s="17"/>
      <c r="G14" s="17" t="s">
        <v>106</v>
      </c>
      <c r="H14" s="17"/>
      <c r="I14" s="17"/>
      <c r="J14" s="17"/>
    </row>
    <row r="15" spans="1:10" s="13" customFormat="1" ht="15" x14ac:dyDescent="0.2">
      <c r="A15" s="24">
        <v>14</v>
      </c>
      <c r="B15" s="14" t="s">
        <v>11</v>
      </c>
      <c r="C15" s="15" t="s">
        <v>2453</v>
      </c>
      <c r="D15" s="16" t="s">
        <v>80</v>
      </c>
      <c r="E15" s="17" t="s">
        <v>1946</v>
      </c>
      <c r="F15" s="17"/>
      <c r="G15" s="17" t="s">
        <v>106</v>
      </c>
      <c r="H15" s="17"/>
      <c r="I15" s="17"/>
      <c r="J15" s="17"/>
    </row>
    <row r="16" spans="1:10" s="13" customFormat="1" ht="15" x14ac:dyDescent="0.2">
      <c r="A16" s="24">
        <v>15</v>
      </c>
      <c r="B16" s="14" t="s">
        <v>11</v>
      </c>
      <c r="C16" s="15" t="s">
        <v>2456</v>
      </c>
      <c r="D16" s="16" t="s">
        <v>80</v>
      </c>
      <c r="E16" s="17" t="s">
        <v>1955</v>
      </c>
      <c r="F16" s="17"/>
      <c r="G16" s="17" t="s">
        <v>106</v>
      </c>
      <c r="H16" s="17"/>
      <c r="I16" s="17"/>
      <c r="J16" s="17"/>
    </row>
    <row r="17" spans="1:10" s="13" customFormat="1" ht="15" x14ac:dyDescent="0.2">
      <c r="A17" s="24">
        <v>16</v>
      </c>
      <c r="B17" s="14" t="s">
        <v>11</v>
      </c>
      <c r="C17" s="15" t="s">
        <v>2460</v>
      </c>
      <c r="D17" s="16" t="s">
        <v>80</v>
      </c>
      <c r="E17" s="17" t="s">
        <v>1956</v>
      </c>
      <c r="F17" s="17" t="s">
        <v>1957</v>
      </c>
      <c r="G17" s="17" t="s">
        <v>106</v>
      </c>
      <c r="H17" s="17"/>
      <c r="I17" s="17"/>
      <c r="J17" s="17"/>
    </row>
    <row r="18" spans="1:10" s="13" customFormat="1" ht="15" x14ac:dyDescent="0.2">
      <c r="A18" s="24">
        <v>17</v>
      </c>
      <c r="B18" s="14" t="s">
        <v>11</v>
      </c>
      <c r="C18" s="15" t="s">
        <v>2464</v>
      </c>
      <c r="D18" s="16" t="s">
        <v>80</v>
      </c>
      <c r="E18" s="17" t="s">
        <v>1958</v>
      </c>
      <c r="F18" s="17"/>
      <c r="G18" s="17" t="s">
        <v>106</v>
      </c>
      <c r="H18" s="17"/>
      <c r="I18" s="17"/>
      <c r="J18" s="17"/>
    </row>
    <row r="19" spans="1:10" s="13" customFormat="1" x14ac:dyDescent="0.2">
      <c r="A19" s="24">
        <v>18</v>
      </c>
      <c r="B19" s="14" t="s">
        <v>11</v>
      </c>
      <c r="C19" s="15" t="s">
        <v>2429</v>
      </c>
      <c r="D19" s="16" t="s">
        <v>80</v>
      </c>
      <c r="E19" s="17" t="s">
        <v>1959</v>
      </c>
      <c r="F19" s="17" t="s">
        <v>1960</v>
      </c>
      <c r="G19" s="17" t="s">
        <v>106</v>
      </c>
      <c r="H19" s="17"/>
      <c r="I19" s="17"/>
      <c r="J19" s="17"/>
    </row>
    <row r="20" spans="1:10" ht="15" x14ac:dyDescent="0.2">
      <c r="A20" s="24">
        <v>19</v>
      </c>
      <c r="B20" s="14" t="s">
        <v>11</v>
      </c>
      <c r="C20" s="15" t="s">
        <v>2466</v>
      </c>
      <c r="D20" s="16" t="s">
        <v>80</v>
      </c>
      <c r="E20" s="17" t="s">
        <v>1961</v>
      </c>
      <c r="F20" s="17"/>
      <c r="G20" s="17" t="s">
        <v>106</v>
      </c>
      <c r="H20" s="17"/>
      <c r="I20" s="17"/>
      <c r="J20" s="17"/>
    </row>
    <row r="21" spans="1:10" s="13" customFormat="1" x14ac:dyDescent="0.2">
      <c r="A21" s="24">
        <v>20</v>
      </c>
      <c r="B21" s="14" t="s">
        <v>11</v>
      </c>
      <c r="C21" s="15" t="s">
        <v>215</v>
      </c>
      <c r="D21" s="16" t="s">
        <v>80</v>
      </c>
      <c r="E21" s="17" t="s">
        <v>1962</v>
      </c>
      <c r="F21" s="17" t="s">
        <v>331</v>
      </c>
      <c r="G21" s="17" t="s">
        <v>106</v>
      </c>
      <c r="H21" s="17"/>
      <c r="I21" s="17"/>
      <c r="J21" s="17"/>
    </row>
    <row r="22" spans="1:10" s="13" customFormat="1" x14ac:dyDescent="0.2">
      <c r="A22" s="24">
        <v>21</v>
      </c>
      <c r="B22" s="14" t="s">
        <v>11</v>
      </c>
      <c r="C22" s="15" t="s">
        <v>2426</v>
      </c>
      <c r="D22" s="16" t="s">
        <v>80</v>
      </c>
      <c r="E22" s="17" t="s">
        <v>1963</v>
      </c>
      <c r="F22" s="17"/>
      <c r="G22" s="17" t="s">
        <v>106</v>
      </c>
      <c r="H22" s="17"/>
      <c r="I22" s="17"/>
      <c r="J22" s="17"/>
    </row>
    <row r="23" spans="1:10" s="13" customFormat="1" ht="15" x14ac:dyDescent="0.2">
      <c r="A23" s="24">
        <v>22</v>
      </c>
      <c r="B23" s="14" t="s">
        <v>11</v>
      </c>
      <c r="C23" s="15" t="s">
        <v>2470</v>
      </c>
      <c r="D23" s="16" t="s">
        <v>80</v>
      </c>
      <c r="E23" s="17" t="s">
        <v>1946</v>
      </c>
      <c r="F23" s="17"/>
      <c r="G23" s="17" t="s">
        <v>106</v>
      </c>
      <c r="H23" s="17"/>
      <c r="I23" s="17"/>
      <c r="J23" s="17"/>
    </row>
    <row r="24" spans="1:10" ht="15" x14ac:dyDescent="0.2">
      <c r="A24" s="24">
        <v>23</v>
      </c>
      <c r="B24" s="14" t="s">
        <v>11</v>
      </c>
      <c r="C24" s="15" t="s">
        <v>2473</v>
      </c>
      <c r="D24" s="16" t="s">
        <v>80</v>
      </c>
      <c r="E24" s="17" t="s">
        <v>1964</v>
      </c>
      <c r="F24" s="17"/>
      <c r="G24" s="17" t="s">
        <v>106</v>
      </c>
      <c r="H24" s="17"/>
      <c r="I24" s="17"/>
      <c r="J24" s="17"/>
    </row>
    <row r="25" spans="1:10" s="13" customFormat="1" ht="15" x14ac:dyDescent="0.2">
      <c r="A25" s="24">
        <v>24</v>
      </c>
      <c r="B25" s="14" t="s">
        <v>11</v>
      </c>
      <c r="C25" s="15" t="s">
        <v>2474</v>
      </c>
      <c r="D25" s="16" t="s">
        <v>80</v>
      </c>
      <c r="E25" s="17" t="s">
        <v>1946</v>
      </c>
      <c r="F25" s="17"/>
      <c r="G25" s="17" t="s">
        <v>106</v>
      </c>
      <c r="H25" s="17"/>
      <c r="I25" s="17"/>
      <c r="J25" s="17"/>
    </row>
    <row r="26" spans="1:10" s="13" customFormat="1" x14ac:dyDescent="0.2">
      <c r="A26" s="24">
        <v>25</v>
      </c>
      <c r="B26" s="14" t="s">
        <v>11</v>
      </c>
      <c r="C26" s="15" t="s">
        <v>2569</v>
      </c>
      <c r="D26" s="16" t="s">
        <v>80</v>
      </c>
      <c r="E26" s="17" t="s">
        <v>1965</v>
      </c>
      <c r="F26" s="17" t="s">
        <v>2589</v>
      </c>
      <c r="G26" s="17" t="s">
        <v>106</v>
      </c>
      <c r="H26" s="17"/>
      <c r="I26" s="17"/>
      <c r="J26" s="17"/>
    </row>
    <row r="27" spans="1:10" s="13" customFormat="1" x14ac:dyDescent="0.2">
      <c r="A27" s="24">
        <v>26</v>
      </c>
      <c r="B27" s="14" t="s">
        <v>11</v>
      </c>
      <c r="C27" s="15" t="s">
        <v>2428</v>
      </c>
      <c r="D27" s="16" t="s">
        <v>80</v>
      </c>
      <c r="E27" s="17" t="s">
        <v>1946</v>
      </c>
      <c r="F27" s="17"/>
      <c r="G27" s="17" t="s">
        <v>106</v>
      </c>
      <c r="H27" s="17"/>
      <c r="I27" s="17"/>
      <c r="J27" s="17"/>
    </row>
    <row r="28" spans="1:10" s="13" customFormat="1" x14ac:dyDescent="0.25">
      <c r="A28" s="24">
        <v>27</v>
      </c>
      <c r="B28" s="14" t="s">
        <v>0</v>
      </c>
      <c r="C28" s="15" t="s">
        <v>2408</v>
      </c>
      <c r="D28" s="16" t="s">
        <v>80</v>
      </c>
      <c r="E28" s="17" t="s">
        <v>1946</v>
      </c>
      <c r="F28" s="17"/>
      <c r="G28" s="17" t="s">
        <v>106</v>
      </c>
      <c r="H28" s="17"/>
      <c r="I28" s="17"/>
      <c r="J28" s="17"/>
    </row>
    <row r="29" spans="1:10" x14ac:dyDescent="0.25">
      <c r="A29" s="24">
        <v>28</v>
      </c>
      <c r="B29" s="14" t="s">
        <v>0</v>
      </c>
      <c r="C29" s="15" t="s">
        <v>2415</v>
      </c>
      <c r="D29" s="16" t="s">
        <v>80</v>
      </c>
      <c r="E29" s="17" t="s">
        <v>1946</v>
      </c>
      <c r="F29" s="17"/>
      <c r="G29" s="17" t="s">
        <v>106</v>
      </c>
      <c r="H29" s="17"/>
      <c r="I29" s="17"/>
      <c r="J29" s="17"/>
    </row>
    <row r="30" spans="1:10" x14ac:dyDescent="0.2">
      <c r="A30" s="24">
        <v>29</v>
      </c>
      <c r="B30" s="14" t="s">
        <v>0</v>
      </c>
      <c r="C30" s="15" t="s">
        <v>2416</v>
      </c>
      <c r="D30" s="16" t="s">
        <v>80</v>
      </c>
      <c r="E30" s="17" t="s">
        <v>1946</v>
      </c>
      <c r="F30" s="17"/>
      <c r="G30" s="17" t="s">
        <v>106</v>
      </c>
      <c r="H30" s="17"/>
      <c r="I30" s="17"/>
      <c r="J30" s="17"/>
    </row>
    <row r="31" spans="1:10" s="13" customFormat="1" x14ac:dyDescent="0.2">
      <c r="A31" s="24">
        <v>30</v>
      </c>
      <c r="B31" s="14" t="s">
        <v>0</v>
      </c>
      <c r="C31" s="15" t="s">
        <v>2409</v>
      </c>
      <c r="D31" s="16" t="s">
        <v>80</v>
      </c>
      <c r="E31" s="17" t="s">
        <v>1946</v>
      </c>
      <c r="F31" s="17"/>
      <c r="G31" s="17" t="s">
        <v>106</v>
      </c>
      <c r="H31" s="17"/>
      <c r="I31" s="17"/>
      <c r="J31" s="17"/>
    </row>
    <row r="32" spans="1:10" s="13" customFormat="1" x14ac:dyDescent="0.2">
      <c r="A32" s="24">
        <v>31</v>
      </c>
      <c r="B32" s="14" t="s">
        <v>0</v>
      </c>
      <c r="C32" s="15" t="s">
        <v>241</v>
      </c>
      <c r="D32" s="16" t="s">
        <v>80</v>
      </c>
      <c r="E32" s="17" t="s">
        <v>1966</v>
      </c>
      <c r="F32" s="17"/>
      <c r="G32" s="17" t="s">
        <v>106</v>
      </c>
      <c r="H32" s="17"/>
      <c r="I32" s="17"/>
      <c r="J32" s="17"/>
    </row>
    <row r="33" spans="1:10" s="13" customFormat="1" x14ac:dyDescent="0.25">
      <c r="A33" s="24">
        <v>32</v>
      </c>
      <c r="B33" s="14" t="s">
        <v>0</v>
      </c>
      <c r="C33" s="15" t="s">
        <v>2435</v>
      </c>
      <c r="D33" s="16" t="s">
        <v>80</v>
      </c>
      <c r="E33" s="17" t="s">
        <v>1946</v>
      </c>
      <c r="F33" s="17"/>
      <c r="G33" s="17" t="s">
        <v>106</v>
      </c>
      <c r="H33" s="17"/>
      <c r="I33" s="17"/>
      <c r="J33" s="17"/>
    </row>
    <row r="34" spans="1:10" s="13" customFormat="1" x14ac:dyDescent="0.25">
      <c r="A34" s="24">
        <v>33</v>
      </c>
      <c r="B34" s="14" t="s">
        <v>0</v>
      </c>
      <c r="C34" s="15" t="s">
        <v>2542</v>
      </c>
      <c r="D34" s="16" t="s">
        <v>80</v>
      </c>
      <c r="E34" s="17" t="s">
        <v>1946</v>
      </c>
      <c r="F34" s="17"/>
      <c r="G34" s="17" t="s">
        <v>106</v>
      </c>
      <c r="H34" s="17"/>
      <c r="I34" s="17"/>
      <c r="J34" s="17"/>
    </row>
    <row r="35" spans="1:10" s="13" customFormat="1" x14ac:dyDescent="0.2">
      <c r="A35" s="24">
        <v>34</v>
      </c>
      <c r="B35" s="14" t="s">
        <v>0</v>
      </c>
      <c r="C35" s="15" t="s">
        <v>2543</v>
      </c>
      <c r="D35" s="16" t="s">
        <v>80</v>
      </c>
      <c r="E35" s="17" t="s">
        <v>1968</v>
      </c>
      <c r="F35" s="17"/>
      <c r="G35" s="17" t="s">
        <v>106</v>
      </c>
      <c r="H35" s="17"/>
      <c r="I35" s="17"/>
      <c r="J35" s="17"/>
    </row>
    <row r="36" spans="1:10" s="13" customFormat="1" x14ac:dyDescent="0.2">
      <c r="A36" s="24">
        <v>35</v>
      </c>
      <c r="B36" s="14" t="s">
        <v>0</v>
      </c>
      <c r="C36" s="15" t="s">
        <v>250</v>
      </c>
      <c r="D36" s="16" t="s">
        <v>80</v>
      </c>
      <c r="E36" s="17" t="s">
        <v>1946</v>
      </c>
      <c r="F36" s="17"/>
      <c r="G36" s="17" t="s">
        <v>106</v>
      </c>
      <c r="H36" s="17"/>
      <c r="I36" s="17"/>
      <c r="J36" s="17"/>
    </row>
    <row r="37" spans="1:10" s="13" customFormat="1" x14ac:dyDescent="0.2">
      <c r="A37" s="24">
        <v>36</v>
      </c>
      <c r="B37" s="14" t="s">
        <v>0</v>
      </c>
      <c r="C37" s="15" t="s">
        <v>251</v>
      </c>
      <c r="D37" s="16" t="s">
        <v>80</v>
      </c>
      <c r="E37" s="17" t="s">
        <v>1946</v>
      </c>
      <c r="F37" s="17"/>
      <c r="G37" s="17" t="s">
        <v>106</v>
      </c>
      <c r="H37" s="17"/>
      <c r="I37" s="17"/>
      <c r="J37" s="17"/>
    </row>
    <row r="38" spans="1:10" x14ac:dyDescent="0.2">
      <c r="A38" s="24">
        <v>37</v>
      </c>
      <c r="B38" s="14" t="s">
        <v>0</v>
      </c>
      <c r="C38" s="15" t="s">
        <v>2417</v>
      </c>
      <c r="D38" s="16" t="s">
        <v>80</v>
      </c>
      <c r="E38" s="17" t="s">
        <v>1946</v>
      </c>
      <c r="F38" s="17"/>
      <c r="G38" s="17" t="s">
        <v>106</v>
      </c>
      <c r="H38" s="17"/>
      <c r="I38" s="17"/>
      <c r="J38" s="17"/>
    </row>
    <row r="39" spans="1:10" s="13" customFormat="1" x14ac:dyDescent="0.25">
      <c r="A39" s="24">
        <v>38</v>
      </c>
      <c r="B39" s="14" t="s">
        <v>0</v>
      </c>
      <c r="C39" s="15" t="s">
        <v>2418</v>
      </c>
      <c r="D39" s="16" t="s">
        <v>80</v>
      </c>
      <c r="E39" s="17" t="s">
        <v>1946</v>
      </c>
      <c r="F39" s="17"/>
      <c r="G39" s="17" t="s">
        <v>106</v>
      </c>
      <c r="H39" s="17"/>
      <c r="I39" s="17"/>
      <c r="J39" s="17"/>
    </row>
    <row r="40" spans="1:10" s="13" customFormat="1" x14ac:dyDescent="0.2">
      <c r="A40" s="24">
        <v>39</v>
      </c>
      <c r="B40" s="14" t="s">
        <v>0</v>
      </c>
      <c r="C40" s="15" t="s">
        <v>2411</v>
      </c>
      <c r="D40" s="16" t="s">
        <v>80</v>
      </c>
      <c r="E40" s="17" t="s">
        <v>1946</v>
      </c>
      <c r="F40" s="17"/>
      <c r="G40" s="17" t="s">
        <v>106</v>
      </c>
      <c r="H40" s="17"/>
      <c r="I40" s="17"/>
      <c r="J40" s="17"/>
    </row>
    <row r="41" spans="1:10" x14ac:dyDescent="0.2">
      <c r="A41" s="24">
        <v>40</v>
      </c>
      <c r="B41" s="14" t="s">
        <v>0</v>
      </c>
      <c r="C41" s="15" t="s">
        <v>2420</v>
      </c>
      <c r="D41" s="16" t="s">
        <v>80</v>
      </c>
      <c r="E41" s="17" t="s">
        <v>1946</v>
      </c>
      <c r="F41" s="17"/>
      <c r="G41" s="17" t="s">
        <v>106</v>
      </c>
      <c r="H41" s="17"/>
      <c r="I41" s="17"/>
      <c r="J41" s="17"/>
    </row>
    <row r="42" spans="1:10" s="13" customFormat="1" x14ac:dyDescent="0.2">
      <c r="A42" s="24">
        <v>41</v>
      </c>
      <c r="B42" s="14" t="s">
        <v>0</v>
      </c>
      <c r="C42" s="15" t="s">
        <v>2421</v>
      </c>
      <c r="D42" s="16" t="s">
        <v>80</v>
      </c>
      <c r="E42" s="17" t="s">
        <v>1946</v>
      </c>
      <c r="F42" s="17"/>
      <c r="G42" s="17" t="s">
        <v>106</v>
      </c>
      <c r="H42" s="17"/>
      <c r="I42" s="17"/>
      <c r="J42" s="17"/>
    </row>
    <row r="43" spans="1:10" s="13" customFormat="1" x14ac:dyDescent="0.2">
      <c r="A43" s="24">
        <v>42</v>
      </c>
      <c r="B43" s="14" t="s">
        <v>0</v>
      </c>
      <c r="C43" s="15" t="s">
        <v>2422</v>
      </c>
      <c r="D43" s="16" t="s">
        <v>80</v>
      </c>
      <c r="E43" s="17" t="s">
        <v>1946</v>
      </c>
      <c r="F43" s="17"/>
      <c r="G43" s="17" t="s">
        <v>106</v>
      </c>
      <c r="H43" s="17"/>
      <c r="I43" s="17"/>
      <c r="J43" s="17"/>
    </row>
    <row r="44" spans="1:10" s="13" customFormat="1" x14ac:dyDescent="0.25">
      <c r="A44" s="24">
        <v>43</v>
      </c>
      <c r="B44" s="14" t="s">
        <v>0</v>
      </c>
      <c r="C44" s="12" t="s">
        <v>2423</v>
      </c>
      <c r="D44" s="16" t="s">
        <v>80</v>
      </c>
      <c r="E44" s="17" t="s">
        <v>1946</v>
      </c>
      <c r="F44" s="17"/>
      <c r="G44" s="17" t="s">
        <v>106</v>
      </c>
      <c r="H44" s="17"/>
      <c r="I44" s="17"/>
      <c r="J44" s="17"/>
    </row>
    <row r="45" spans="1:10" s="13" customFormat="1" x14ac:dyDescent="0.2">
      <c r="A45" s="24">
        <v>44</v>
      </c>
      <c r="B45" s="14" t="s">
        <v>0</v>
      </c>
      <c r="C45" s="15" t="s">
        <v>2443</v>
      </c>
      <c r="D45" s="16" t="s">
        <v>80</v>
      </c>
      <c r="E45" s="17" t="s">
        <v>1946</v>
      </c>
      <c r="F45" s="17"/>
      <c r="G45" s="17" t="s">
        <v>106</v>
      </c>
      <c r="H45" s="17"/>
      <c r="I45" s="17"/>
      <c r="J45" s="17"/>
    </row>
    <row r="46" spans="1:10" s="13" customFormat="1" x14ac:dyDescent="0.25">
      <c r="A46" s="24">
        <v>45</v>
      </c>
      <c r="B46" s="14" t="s">
        <v>0</v>
      </c>
      <c r="C46" s="15" t="s">
        <v>266</v>
      </c>
      <c r="D46" s="16" t="s">
        <v>80</v>
      </c>
      <c r="E46" s="17" t="s">
        <v>1946</v>
      </c>
      <c r="F46" s="17"/>
      <c r="G46" s="17" t="s">
        <v>106</v>
      </c>
      <c r="H46" s="17"/>
      <c r="I46" s="17"/>
      <c r="J46" s="17"/>
    </row>
    <row r="47" spans="1:10" s="13" customFormat="1" x14ac:dyDescent="0.2">
      <c r="A47" s="24">
        <v>46</v>
      </c>
      <c r="B47" s="14" t="s">
        <v>0</v>
      </c>
      <c r="C47" s="15" t="s">
        <v>267</v>
      </c>
      <c r="D47" s="16" t="s">
        <v>80</v>
      </c>
      <c r="E47" s="17" t="s">
        <v>1946</v>
      </c>
      <c r="F47" s="17"/>
      <c r="G47" s="17" t="s">
        <v>106</v>
      </c>
      <c r="H47" s="17"/>
      <c r="I47" s="17"/>
      <c r="J47" s="17"/>
    </row>
    <row r="48" spans="1:10" s="13" customFormat="1" x14ac:dyDescent="0.25">
      <c r="A48" s="24">
        <v>47</v>
      </c>
      <c r="B48" s="14" t="s">
        <v>0</v>
      </c>
      <c r="C48" s="15" t="s">
        <v>2425</v>
      </c>
      <c r="D48" s="16" t="s">
        <v>80</v>
      </c>
      <c r="E48" s="17" t="s">
        <v>1967</v>
      </c>
      <c r="F48" s="17"/>
      <c r="G48" s="17" t="s">
        <v>106</v>
      </c>
      <c r="H48" s="17"/>
      <c r="I48" s="17"/>
      <c r="J48" s="17"/>
    </row>
    <row r="49" spans="1:10" s="13" customFormat="1" x14ac:dyDescent="0.2">
      <c r="A49" s="24">
        <v>48</v>
      </c>
      <c r="B49" s="14" t="s">
        <v>0</v>
      </c>
      <c r="C49" s="15" t="s">
        <v>2462</v>
      </c>
      <c r="D49" s="16" t="s">
        <v>80</v>
      </c>
      <c r="E49" s="17" t="s">
        <v>1946</v>
      </c>
      <c r="F49" s="17"/>
      <c r="G49" s="17" t="s">
        <v>106</v>
      </c>
      <c r="H49" s="17"/>
      <c r="I49" s="17"/>
      <c r="J49" s="17"/>
    </row>
    <row r="50" spans="1:10" s="13" customFormat="1" x14ac:dyDescent="0.2">
      <c r="A50" s="24">
        <v>49</v>
      </c>
      <c r="B50" s="14" t="s">
        <v>0</v>
      </c>
      <c r="C50" s="15" t="s">
        <v>2467</v>
      </c>
      <c r="D50" s="16" t="s">
        <v>80</v>
      </c>
      <c r="E50" s="17" t="s">
        <v>1946</v>
      </c>
      <c r="F50" s="17"/>
      <c r="G50" s="17" t="s">
        <v>106</v>
      </c>
      <c r="H50" s="17"/>
      <c r="I50" s="17"/>
      <c r="J50" s="17"/>
    </row>
    <row r="51" spans="1:10" x14ac:dyDescent="0.25">
      <c r="A51" s="2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topLeftCell="A25" zoomScale="80" zoomScaleNormal="80" workbookViewId="0">
      <selection activeCell="E62" sqref="E62"/>
    </sheetView>
  </sheetViews>
  <sheetFormatPr defaultColWidth="8.85546875" defaultRowHeight="12" x14ac:dyDescent="0.2"/>
  <cols>
    <col min="1" max="1" width="3" style="25" bestFit="1" customWidth="1"/>
    <col min="2" max="2" width="8.85546875" style="11"/>
    <col min="3" max="3" width="34.85546875" style="12" bestFit="1" customWidth="1"/>
    <col min="4" max="4" width="8.85546875" style="11"/>
    <col min="5" max="5" width="82.28515625" style="11" bestFit="1" customWidth="1"/>
    <col min="6" max="6" width="8.85546875" style="11"/>
    <col min="7" max="7" width="10.7109375" style="11" bestFit="1" customWidth="1"/>
    <col min="8" max="16384" width="8.85546875" style="11"/>
  </cols>
  <sheetData>
    <row r="1" spans="1:10" s="23" customFormat="1" ht="48" x14ac:dyDescent="0.3">
      <c r="A1" s="22" t="s">
        <v>19</v>
      </c>
      <c r="B1" s="23" t="s">
        <v>95</v>
      </c>
      <c r="C1" s="23" t="s">
        <v>96</v>
      </c>
      <c r="D1" s="23" t="s">
        <v>97</v>
      </c>
      <c r="E1" s="23" t="s">
        <v>98</v>
      </c>
      <c r="F1" s="23" t="s">
        <v>99</v>
      </c>
      <c r="G1" s="23" t="s">
        <v>100</v>
      </c>
      <c r="H1" s="23" t="s">
        <v>101</v>
      </c>
      <c r="I1" s="23" t="s">
        <v>102</v>
      </c>
      <c r="J1" s="23" t="s">
        <v>103</v>
      </c>
    </row>
    <row r="2" spans="1:10" s="13" customFormat="1" x14ac:dyDescent="0.2">
      <c r="A2" s="24">
        <v>1</v>
      </c>
      <c r="B2" s="14" t="s">
        <v>11</v>
      </c>
      <c r="C2" s="15" t="s">
        <v>2405</v>
      </c>
      <c r="D2" s="16" t="s">
        <v>83</v>
      </c>
      <c r="E2" s="17" t="s">
        <v>1970</v>
      </c>
      <c r="F2" s="17" t="s">
        <v>1971</v>
      </c>
      <c r="G2" s="17" t="s">
        <v>106</v>
      </c>
      <c r="H2" s="17"/>
      <c r="I2" s="17"/>
      <c r="J2" s="17"/>
    </row>
    <row r="3" spans="1:10" s="13" customFormat="1" ht="15" x14ac:dyDescent="0.2">
      <c r="A3" s="24">
        <v>2</v>
      </c>
      <c r="B3" s="14" t="s">
        <v>11</v>
      </c>
      <c r="C3" s="15" t="s">
        <v>2431</v>
      </c>
      <c r="D3" s="16" t="s">
        <v>83</v>
      </c>
      <c r="E3" s="17" t="s">
        <v>1972</v>
      </c>
      <c r="F3" s="17" t="s">
        <v>1973</v>
      </c>
      <c r="G3" s="17" t="s">
        <v>106</v>
      </c>
      <c r="H3" s="17" t="s">
        <v>527</v>
      </c>
      <c r="I3" s="17"/>
      <c r="J3" s="17"/>
    </row>
    <row r="4" spans="1:10" s="13" customFormat="1" ht="15" x14ac:dyDescent="0.2">
      <c r="A4" s="24">
        <v>3</v>
      </c>
      <c r="B4" s="14" t="s">
        <v>11</v>
      </c>
      <c r="C4" s="15" t="s">
        <v>2434</v>
      </c>
      <c r="D4" s="16" t="s">
        <v>83</v>
      </c>
      <c r="E4" s="17" t="s">
        <v>1974</v>
      </c>
      <c r="F4" s="17" t="s">
        <v>1975</v>
      </c>
      <c r="G4" s="17" t="s">
        <v>106</v>
      </c>
      <c r="H4" s="17"/>
      <c r="I4" s="17"/>
      <c r="J4" s="17"/>
    </row>
    <row r="5" spans="1:10" s="13" customFormat="1" ht="15" x14ac:dyDescent="0.2">
      <c r="A5" s="24">
        <v>4</v>
      </c>
      <c r="B5" s="14" t="s">
        <v>11</v>
      </c>
      <c r="C5" s="15" t="s">
        <v>2438</v>
      </c>
      <c r="D5" s="16" t="s">
        <v>83</v>
      </c>
      <c r="E5" s="17" t="s">
        <v>1976</v>
      </c>
      <c r="F5" s="17"/>
      <c r="G5" s="17" t="s">
        <v>106</v>
      </c>
      <c r="H5" s="17"/>
      <c r="I5" s="17"/>
      <c r="J5" s="17"/>
    </row>
    <row r="6" spans="1:10" s="13" customFormat="1" x14ac:dyDescent="0.2">
      <c r="A6" s="24">
        <v>5</v>
      </c>
      <c r="B6" s="14" t="s">
        <v>11</v>
      </c>
      <c r="C6" s="15" t="s">
        <v>2395</v>
      </c>
      <c r="D6" s="16" t="s">
        <v>83</v>
      </c>
      <c r="E6" s="17" t="s">
        <v>1977</v>
      </c>
      <c r="F6" s="17" t="s">
        <v>1978</v>
      </c>
      <c r="G6" s="17" t="s">
        <v>106</v>
      </c>
      <c r="H6" s="17"/>
      <c r="I6" s="17"/>
      <c r="J6" s="17"/>
    </row>
    <row r="7" spans="1:10" s="13" customFormat="1" x14ac:dyDescent="0.2">
      <c r="A7" s="24">
        <v>6</v>
      </c>
      <c r="B7" s="14" t="s">
        <v>11</v>
      </c>
      <c r="C7" s="15" t="s">
        <v>2419</v>
      </c>
      <c r="D7" s="16" t="s">
        <v>83</v>
      </c>
      <c r="E7" s="17" t="s">
        <v>293</v>
      </c>
      <c r="F7" s="17" t="s">
        <v>1973</v>
      </c>
      <c r="G7" s="17" t="s">
        <v>106</v>
      </c>
      <c r="H7" s="17" t="s">
        <v>527</v>
      </c>
      <c r="I7" s="17" t="s">
        <v>527</v>
      </c>
      <c r="J7" s="17" t="s">
        <v>527</v>
      </c>
    </row>
    <row r="8" spans="1:10" s="13" customFormat="1" ht="15" x14ac:dyDescent="0.2">
      <c r="A8" s="24">
        <v>7</v>
      </c>
      <c r="B8" s="14" t="s">
        <v>11</v>
      </c>
      <c r="C8" s="15" t="s">
        <v>2440</v>
      </c>
      <c r="D8" s="16" t="s">
        <v>83</v>
      </c>
      <c r="E8" s="17" t="s">
        <v>1979</v>
      </c>
      <c r="F8" s="17"/>
      <c r="G8" s="17" t="s">
        <v>106</v>
      </c>
      <c r="H8" s="17"/>
      <c r="I8" s="17"/>
      <c r="J8" s="17"/>
    </row>
    <row r="9" spans="1:10" s="13" customFormat="1" ht="15" x14ac:dyDescent="0.2">
      <c r="A9" s="24">
        <v>8</v>
      </c>
      <c r="B9" s="14" t="s">
        <v>11</v>
      </c>
      <c r="C9" s="15" t="s">
        <v>2442</v>
      </c>
      <c r="D9" s="16" t="s">
        <v>83</v>
      </c>
      <c r="E9" s="17" t="s">
        <v>1980</v>
      </c>
      <c r="F9" s="17" t="s">
        <v>1973</v>
      </c>
      <c r="G9" s="17" t="s">
        <v>106</v>
      </c>
      <c r="H9" s="17"/>
      <c r="I9" s="17"/>
      <c r="J9" s="17"/>
    </row>
    <row r="10" spans="1:10" s="13" customFormat="1" x14ac:dyDescent="0.2">
      <c r="A10" s="24">
        <v>9</v>
      </c>
      <c r="B10" s="14" t="s">
        <v>11</v>
      </c>
      <c r="C10" s="15" t="s">
        <v>2424</v>
      </c>
      <c r="D10" s="16" t="s">
        <v>83</v>
      </c>
      <c r="E10" s="17" t="s">
        <v>1981</v>
      </c>
      <c r="F10" s="17" t="s">
        <v>1982</v>
      </c>
      <c r="G10" s="17" t="s">
        <v>106</v>
      </c>
      <c r="H10" s="17"/>
      <c r="I10" s="17"/>
      <c r="J10" s="17"/>
    </row>
    <row r="11" spans="1:10" s="13" customFormat="1" ht="15" x14ac:dyDescent="0.2">
      <c r="A11" s="24">
        <v>10</v>
      </c>
      <c r="B11" s="14" t="s">
        <v>11</v>
      </c>
      <c r="C11" s="15" t="s">
        <v>2445</v>
      </c>
      <c r="D11" s="16" t="s">
        <v>83</v>
      </c>
      <c r="E11" s="17" t="s">
        <v>1983</v>
      </c>
      <c r="F11" s="17" t="s">
        <v>1973</v>
      </c>
      <c r="G11" s="17" t="s">
        <v>106</v>
      </c>
      <c r="H11" s="17"/>
      <c r="I11" s="17"/>
      <c r="J11" s="17"/>
    </row>
    <row r="12" spans="1:10" x14ac:dyDescent="0.2">
      <c r="A12" s="24">
        <v>11</v>
      </c>
      <c r="B12" s="14" t="s">
        <v>11</v>
      </c>
      <c r="C12" s="15" t="s">
        <v>2447</v>
      </c>
      <c r="D12" s="16" t="s">
        <v>83</v>
      </c>
      <c r="E12" s="17" t="s">
        <v>305</v>
      </c>
      <c r="F12" s="17" t="s">
        <v>1973</v>
      </c>
      <c r="G12" s="17" t="s">
        <v>106</v>
      </c>
      <c r="H12" s="17"/>
      <c r="I12" s="17"/>
      <c r="J12" s="17"/>
    </row>
    <row r="13" spans="1:10" ht="15" x14ac:dyDescent="0.2">
      <c r="A13" s="24">
        <v>12</v>
      </c>
      <c r="B13" s="14" t="s">
        <v>11</v>
      </c>
      <c r="C13" s="15" t="s">
        <v>2448</v>
      </c>
      <c r="D13" s="16" t="s">
        <v>83</v>
      </c>
      <c r="E13" s="17" t="s">
        <v>307</v>
      </c>
      <c r="F13" s="17" t="s">
        <v>1973</v>
      </c>
      <c r="G13" s="17" t="s">
        <v>106</v>
      </c>
      <c r="H13" s="17"/>
      <c r="I13" s="17"/>
      <c r="J13" s="17"/>
    </row>
    <row r="14" spans="1:10" s="13" customFormat="1" ht="15" x14ac:dyDescent="0.2">
      <c r="A14" s="24">
        <v>13</v>
      </c>
      <c r="B14" s="14" t="s">
        <v>11</v>
      </c>
      <c r="C14" s="15" t="s">
        <v>2450</v>
      </c>
      <c r="D14" s="16" t="s">
        <v>83</v>
      </c>
      <c r="E14" s="17" t="s">
        <v>1984</v>
      </c>
      <c r="F14" s="17"/>
      <c r="G14" s="17" t="s">
        <v>106</v>
      </c>
      <c r="H14" s="17"/>
      <c r="I14" s="17"/>
      <c r="J14" s="17"/>
    </row>
    <row r="15" spans="1:10" s="13" customFormat="1" ht="15" x14ac:dyDescent="0.2">
      <c r="A15" s="24">
        <v>14</v>
      </c>
      <c r="B15" s="14" t="s">
        <v>11</v>
      </c>
      <c r="C15" s="15" t="s">
        <v>2454</v>
      </c>
      <c r="D15" s="16" t="s">
        <v>83</v>
      </c>
      <c r="E15" s="17" t="s">
        <v>1985</v>
      </c>
      <c r="F15" s="17" t="s">
        <v>1973</v>
      </c>
      <c r="G15" s="17" t="s">
        <v>106</v>
      </c>
      <c r="H15" s="17"/>
      <c r="I15" s="17"/>
      <c r="J15" s="17"/>
    </row>
    <row r="16" spans="1:10" s="13" customFormat="1" ht="15" x14ac:dyDescent="0.2">
      <c r="A16" s="24">
        <v>15</v>
      </c>
      <c r="B16" s="14" t="s">
        <v>11</v>
      </c>
      <c r="C16" s="15" t="s">
        <v>2456</v>
      </c>
      <c r="D16" s="16" t="s">
        <v>83</v>
      </c>
      <c r="E16" s="17" t="s">
        <v>1986</v>
      </c>
      <c r="F16" s="17" t="s">
        <v>1973</v>
      </c>
      <c r="G16" s="17" t="s">
        <v>106</v>
      </c>
      <c r="H16" s="17"/>
      <c r="I16" s="17"/>
      <c r="J16" s="17"/>
    </row>
    <row r="17" spans="1:10" s="13" customFormat="1" ht="15" x14ac:dyDescent="0.2">
      <c r="A17" s="24">
        <v>16</v>
      </c>
      <c r="B17" s="14" t="s">
        <v>11</v>
      </c>
      <c r="C17" s="14" t="s">
        <v>2461</v>
      </c>
      <c r="D17" s="16" t="s">
        <v>83</v>
      </c>
      <c r="E17" s="17" t="s">
        <v>1987</v>
      </c>
      <c r="F17" s="17" t="s">
        <v>1973</v>
      </c>
      <c r="G17" s="17" t="s">
        <v>106</v>
      </c>
      <c r="H17" s="17"/>
      <c r="I17" s="17"/>
      <c r="J17" s="17"/>
    </row>
    <row r="18" spans="1:10" s="13" customFormat="1" ht="15" x14ac:dyDescent="0.2">
      <c r="A18" s="24">
        <v>17</v>
      </c>
      <c r="B18" s="14" t="s">
        <v>11</v>
      </c>
      <c r="C18" s="15" t="s">
        <v>2465</v>
      </c>
      <c r="D18" s="16" t="s">
        <v>83</v>
      </c>
      <c r="E18" s="17" t="s">
        <v>320</v>
      </c>
      <c r="F18" s="17" t="s">
        <v>1973</v>
      </c>
      <c r="G18" s="17" t="s">
        <v>106</v>
      </c>
      <c r="H18" s="17"/>
      <c r="I18" s="17"/>
      <c r="J18" s="17"/>
    </row>
    <row r="19" spans="1:10" s="13" customFormat="1" x14ac:dyDescent="0.2">
      <c r="A19" s="24">
        <v>18</v>
      </c>
      <c r="B19" s="14" t="s">
        <v>11</v>
      </c>
      <c r="C19" s="15" t="s">
        <v>2429</v>
      </c>
      <c r="D19" s="16" t="s">
        <v>83</v>
      </c>
      <c r="E19" s="17" t="s">
        <v>1988</v>
      </c>
      <c r="F19" s="17" t="s">
        <v>1989</v>
      </c>
      <c r="G19" s="17" t="s">
        <v>106</v>
      </c>
      <c r="H19" s="17"/>
      <c r="I19" s="17"/>
      <c r="J19" s="17"/>
    </row>
    <row r="20" spans="1:10" ht="15" x14ac:dyDescent="0.2">
      <c r="A20" s="24">
        <v>19</v>
      </c>
      <c r="B20" s="14" t="s">
        <v>11</v>
      </c>
      <c r="C20" s="15" t="s">
        <v>2466</v>
      </c>
      <c r="D20" s="16" t="s">
        <v>83</v>
      </c>
      <c r="E20" s="17" t="s">
        <v>1990</v>
      </c>
      <c r="F20" s="17" t="s">
        <v>1973</v>
      </c>
      <c r="G20" s="17" t="s">
        <v>106</v>
      </c>
      <c r="H20" s="17"/>
      <c r="I20" s="17"/>
      <c r="J20" s="17"/>
    </row>
    <row r="21" spans="1:10" s="13" customFormat="1" x14ac:dyDescent="0.2">
      <c r="A21" s="24">
        <v>20</v>
      </c>
      <c r="B21" s="14" t="s">
        <v>11</v>
      </c>
      <c r="C21" s="15" t="s">
        <v>215</v>
      </c>
      <c r="D21" s="16" t="s">
        <v>83</v>
      </c>
      <c r="E21" s="17" t="s">
        <v>1991</v>
      </c>
      <c r="F21" s="17" t="s">
        <v>1973</v>
      </c>
      <c r="G21" s="17" t="s">
        <v>106</v>
      </c>
      <c r="H21" s="17"/>
      <c r="I21" s="17"/>
      <c r="J21" s="17"/>
    </row>
    <row r="22" spans="1:10" s="13" customFormat="1" x14ac:dyDescent="0.2">
      <c r="A22" s="24">
        <v>21</v>
      </c>
      <c r="B22" s="14" t="s">
        <v>11</v>
      </c>
      <c r="C22" s="15" t="s">
        <v>2426</v>
      </c>
      <c r="D22" s="16" t="s">
        <v>83</v>
      </c>
      <c r="E22" s="17" t="s">
        <v>1992</v>
      </c>
      <c r="F22" s="17" t="s">
        <v>1973</v>
      </c>
      <c r="G22" s="17" t="s">
        <v>106</v>
      </c>
      <c r="H22" s="17"/>
      <c r="I22" s="17"/>
      <c r="J22" s="17"/>
    </row>
    <row r="23" spans="1:10" s="13" customFormat="1" ht="15" x14ac:dyDescent="0.2">
      <c r="A23" s="24">
        <v>22</v>
      </c>
      <c r="B23" s="14" t="s">
        <v>11</v>
      </c>
      <c r="C23" s="15" t="s">
        <v>2469</v>
      </c>
      <c r="D23" s="16" t="s">
        <v>83</v>
      </c>
      <c r="E23" s="17" t="s">
        <v>1993</v>
      </c>
      <c r="F23" s="17" t="s">
        <v>1973</v>
      </c>
      <c r="G23" s="17" t="s">
        <v>106</v>
      </c>
      <c r="H23" s="17"/>
      <c r="I23" s="17"/>
      <c r="J23" s="17"/>
    </row>
    <row r="24" spans="1:10" ht="15" x14ac:dyDescent="0.2">
      <c r="A24" s="24">
        <v>23</v>
      </c>
      <c r="B24" s="14" t="s">
        <v>11</v>
      </c>
      <c r="C24" s="15" t="s">
        <v>2472</v>
      </c>
      <c r="D24" s="16" t="s">
        <v>83</v>
      </c>
      <c r="E24" s="17" t="s">
        <v>1994</v>
      </c>
      <c r="F24" s="17"/>
      <c r="G24" s="17" t="s">
        <v>106</v>
      </c>
      <c r="H24" s="17"/>
      <c r="I24" s="17"/>
      <c r="J24" s="17"/>
    </row>
    <row r="25" spans="1:10" s="13" customFormat="1" ht="15" x14ac:dyDescent="0.2">
      <c r="A25" s="24">
        <v>24</v>
      </c>
      <c r="B25" s="14" t="s">
        <v>11</v>
      </c>
      <c r="C25" s="15" t="s">
        <v>2474</v>
      </c>
      <c r="D25" s="16" t="s">
        <v>83</v>
      </c>
      <c r="E25" s="17" t="s">
        <v>1995</v>
      </c>
      <c r="F25" s="17" t="s">
        <v>1975</v>
      </c>
      <c r="G25" s="17" t="s">
        <v>106</v>
      </c>
      <c r="H25" s="17"/>
      <c r="I25" s="17"/>
      <c r="J25" s="17"/>
    </row>
    <row r="26" spans="1:10" s="13" customFormat="1" x14ac:dyDescent="0.2">
      <c r="A26" s="24">
        <v>25</v>
      </c>
      <c r="B26" s="14" t="s">
        <v>11</v>
      </c>
      <c r="C26" s="15" t="s">
        <v>2427</v>
      </c>
      <c r="D26" s="16" t="s">
        <v>83</v>
      </c>
      <c r="E26" s="17" t="s">
        <v>1996</v>
      </c>
      <c r="F26" s="17" t="s">
        <v>1973</v>
      </c>
      <c r="G26" s="17" t="s">
        <v>106</v>
      </c>
      <c r="H26" s="17"/>
      <c r="I26" s="17"/>
      <c r="J26" s="17"/>
    </row>
    <row r="27" spans="1:10" s="13" customFormat="1" x14ac:dyDescent="0.2">
      <c r="A27" s="24">
        <v>26</v>
      </c>
      <c r="B27" s="14" t="s">
        <v>11</v>
      </c>
      <c r="C27" s="15" t="s">
        <v>2428</v>
      </c>
      <c r="D27" s="16" t="s">
        <v>83</v>
      </c>
      <c r="E27" s="17" t="s">
        <v>1997</v>
      </c>
      <c r="F27" s="17" t="s">
        <v>1998</v>
      </c>
      <c r="G27" s="17" t="s">
        <v>106</v>
      </c>
      <c r="H27" s="17"/>
      <c r="I27" s="17"/>
      <c r="J27" s="17"/>
    </row>
    <row r="28" spans="1:10" s="13" customFormat="1" x14ac:dyDescent="0.2">
      <c r="A28" s="24">
        <v>27</v>
      </c>
      <c r="B28" s="14" t="s">
        <v>0</v>
      </c>
      <c r="C28" s="15" t="s">
        <v>2408</v>
      </c>
      <c r="D28" s="16" t="s">
        <v>83</v>
      </c>
      <c r="E28" s="17" t="s">
        <v>2129</v>
      </c>
      <c r="F28" s="17" t="s">
        <v>2130</v>
      </c>
      <c r="G28" s="17" t="s">
        <v>106</v>
      </c>
      <c r="H28" s="17"/>
      <c r="I28" s="17"/>
      <c r="J28" s="17" t="s">
        <v>1999</v>
      </c>
    </row>
    <row r="29" spans="1:10" x14ac:dyDescent="0.2">
      <c r="A29" s="24">
        <v>28</v>
      </c>
      <c r="B29" s="14" t="s">
        <v>0</v>
      </c>
      <c r="C29" s="15" t="s">
        <v>2415</v>
      </c>
      <c r="D29" s="16" t="s">
        <v>83</v>
      </c>
      <c r="E29" s="17" t="s">
        <v>2000</v>
      </c>
      <c r="F29" s="17" t="s">
        <v>2001</v>
      </c>
      <c r="G29" s="17" t="s">
        <v>106</v>
      </c>
      <c r="H29" s="17"/>
      <c r="I29" s="17"/>
      <c r="J29" s="17"/>
    </row>
    <row r="30" spans="1:10" x14ac:dyDescent="0.2">
      <c r="A30" s="24">
        <v>29</v>
      </c>
      <c r="B30" s="14" t="s">
        <v>0</v>
      </c>
      <c r="C30" s="15" t="s">
        <v>2416</v>
      </c>
      <c r="D30" s="16" t="s">
        <v>83</v>
      </c>
      <c r="E30" s="17" t="s">
        <v>109</v>
      </c>
      <c r="F30" s="17"/>
      <c r="G30" s="17" t="s">
        <v>106</v>
      </c>
      <c r="H30" s="17"/>
      <c r="I30" s="17"/>
      <c r="J30" s="17" t="s">
        <v>1999</v>
      </c>
    </row>
    <row r="31" spans="1:10" s="13" customFormat="1" x14ac:dyDescent="0.2">
      <c r="A31" s="24">
        <v>30</v>
      </c>
      <c r="B31" s="14" t="s">
        <v>0</v>
      </c>
      <c r="C31" s="15" t="s">
        <v>2409</v>
      </c>
      <c r="D31" s="16" t="s">
        <v>83</v>
      </c>
      <c r="E31" s="17" t="s">
        <v>2131</v>
      </c>
      <c r="F31" s="17" t="s">
        <v>2132</v>
      </c>
      <c r="G31" s="17" t="s">
        <v>106</v>
      </c>
      <c r="H31" s="17"/>
      <c r="I31" s="17"/>
      <c r="J31" s="17"/>
    </row>
    <row r="32" spans="1:10" s="13" customFormat="1" x14ac:dyDescent="0.2">
      <c r="A32" s="24">
        <v>31</v>
      </c>
      <c r="B32" s="14" t="s">
        <v>0</v>
      </c>
      <c r="C32" s="15" t="s">
        <v>2410</v>
      </c>
      <c r="D32" s="16" t="s">
        <v>83</v>
      </c>
      <c r="E32" s="17" t="s">
        <v>2133</v>
      </c>
      <c r="F32" s="17"/>
      <c r="G32" s="17" t="s">
        <v>106</v>
      </c>
      <c r="H32" s="17"/>
      <c r="I32" s="17"/>
      <c r="J32" s="17"/>
    </row>
    <row r="33" spans="1:10" s="13" customFormat="1" x14ac:dyDescent="0.2">
      <c r="A33" s="24">
        <v>31</v>
      </c>
      <c r="B33" s="14" t="s">
        <v>0</v>
      </c>
      <c r="C33" s="15" t="s">
        <v>241</v>
      </c>
      <c r="D33" s="16" t="s">
        <v>83</v>
      </c>
      <c r="E33" s="17" t="s">
        <v>2134</v>
      </c>
      <c r="F33" s="17" t="s">
        <v>2135</v>
      </c>
      <c r="G33" s="17" t="s">
        <v>106</v>
      </c>
      <c r="H33" s="17"/>
      <c r="I33" s="17"/>
      <c r="J33" s="17"/>
    </row>
    <row r="34" spans="1:10" s="13" customFormat="1" x14ac:dyDescent="0.25">
      <c r="A34" s="24">
        <v>32</v>
      </c>
      <c r="B34" s="14" t="s">
        <v>0</v>
      </c>
      <c r="C34" s="15" t="s">
        <v>2435</v>
      </c>
      <c r="D34" s="16" t="s">
        <v>83</v>
      </c>
      <c r="E34" s="17" t="s">
        <v>2002</v>
      </c>
      <c r="F34" s="17" t="s">
        <v>2003</v>
      </c>
      <c r="G34" s="17" t="s">
        <v>106</v>
      </c>
      <c r="H34" s="17"/>
      <c r="I34" s="17"/>
      <c r="J34" s="17"/>
    </row>
    <row r="35" spans="1:10" s="13" customFormat="1" x14ac:dyDescent="0.2">
      <c r="A35" s="24">
        <v>33</v>
      </c>
      <c r="B35" s="14" t="s">
        <v>0</v>
      </c>
      <c r="C35" s="15" t="s">
        <v>2542</v>
      </c>
      <c r="D35" s="16" t="s">
        <v>83</v>
      </c>
      <c r="E35" s="17" t="s">
        <v>2136</v>
      </c>
      <c r="F35" s="17" t="s">
        <v>2135</v>
      </c>
      <c r="G35" s="17" t="s">
        <v>106</v>
      </c>
      <c r="H35" s="17"/>
      <c r="I35" s="17"/>
      <c r="J35" s="17"/>
    </row>
    <row r="36" spans="1:10" s="13" customFormat="1" x14ac:dyDescent="0.2">
      <c r="A36" s="24">
        <v>34</v>
      </c>
      <c r="B36" s="14" t="s">
        <v>0</v>
      </c>
      <c r="C36" s="15" t="s">
        <v>2543</v>
      </c>
      <c r="D36" s="16" t="s">
        <v>83</v>
      </c>
      <c r="E36" s="17" t="s">
        <v>2004</v>
      </c>
      <c r="F36" s="17" t="s">
        <v>2005</v>
      </c>
      <c r="G36" s="17" t="s">
        <v>106</v>
      </c>
      <c r="H36" s="17"/>
      <c r="I36" s="17"/>
      <c r="J36" s="17"/>
    </row>
    <row r="37" spans="1:10" s="13" customFormat="1" x14ac:dyDescent="0.2">
      <c r="A37" s="24">
        <v>35</v>
      </c>
      <c r="B37" s="14" t="s">
        <v>0</v>
      </c>
      <c r="C37" s="15" t="s">
        <v>250</v>
      </c>
      <c r="D37" s="16" t="s">
        <v>83</v>
      </c>
      <c r="E37" s="17" t="s">
        <v>2137</v>
      </c>
      <c r="F37" s="17" t="s">
        <v>2135</v>
      </c>
      <c r="G37" s="17" t="s">
        <v>106</v>
      </c>
      <c r="H37" s="17"/>
      <c r="I37" s="17"/>
      <c r="J37" s="17"/>
    </row>
    <row r="38" spans="1:10" s="13" customFormat="1" x14ac:dyDescent="0.2">
      <c r="A38" s="24">
        <v>36</v>
      </c>
      <c r="B38" s="14" t="s">
        <v>0</v>
      </c>
      <c r="C38" s="15" t="s">
        <v>251</v>
      </c>
      <c r="D38" s="16" t="s">
        <v>83</v>
      </c>
      <c r="E38" s="17" t="s">
        <v>2006</v>
      </c>
      <c r="F38" s="17" t="s">
        <v>2007</v>
      </c>
      <c r="G38" s="17" t="s">
        <v>106</v>
      </c>
      <c r="H38" s="17"/>
      <c r="I38" s="17"/>
      <c r="J38" s="17"/>
    </row>
    <row r="39" spans="1:10" x14ac:dyDescent="0.2">
      <c r="A39" s="24">
        <v>37</v>
      </c>
      <c r="B39" s="14" t="s">
        <v>0</v>
      </c>
      <c r="C39" s="15" t="s">
        <v>2417</v>
      </c>
      <c r="D39" s="16" t="s">
        <v>83</v>
      </c>
      <c r="E39" s="17" t="s">
        <v>2008</v>
      </c>
      <c r="F39" s="17" t="s">
        <v>2007</v>
      </c>
      <c r="G39" s="17" t="s">
        <v>106</v>
      </c>
      <c r="H39" s="17"/>
      <c r="I39" s="17"/>
      <c r="J39" s="17"/>
    </row>
    <row r="40" spans="1:10" s="13" customFormat="1" x14ac:dyDescent="0.2">
      <c r="A40" s="24">
        <v>38</v>
      </c>
      <c r="B40" s="14" t="s">
        <v>0</v>
      </c>
      <c r="C40" s="15" t="s">
        <v>2418</v>
      </c>
      <c r="D40" s="16" t="s">
        <v>83</v>
      </c>
      <c r="E40" s="17" t="s">
        <v>2009</v>
      </c>
      <c r="F40" s="17" t="s">
        <v>2010</v>
      </c>
      <c r="G40" s="17" t="s">
        <v>106</v>
      </c>
      <c r="H40" s="17"/>
      <c r="I40" s="17"/>
      <c r="J40" s="17"/>
    </row>
    <row r="41" spans="1:10" s="13" customFormat="1" x14ac:dyDescent="0.2">
      <c r="A41" s="24">
        <v>39</v>
      </c>
      <c r="B41" s="14" t="s">
        <v>0</v>
      </c>
      <c r="C41" s="15" t="s">
        <v>2411</v>
      </c>
      <c r="D41" s="16" t="s">
        <v>83</v>
      </c>
      <c r="E41" s="17" t="s">
        <v>2011</v>
      </c>
      <c r="F41" s="17"/>
      <c r="G41" s="17" t="s">
        <v>106</v>
      </c>
      <c r="H41" s="17"/>
      <c r="I41" s="17"/>
      <c r="J41" s="17"/>
    </row>
    <row r="42" spans="1:10" s="13" customFormat="1" x14ac:dyDescent="0.2">
      <c r="A42" s="24">
        <v>41</v>
      </c>
      <c r="B42" s="14" t="s">
        <v>0</v>
      </c>
      <c r="C42" s="15" t="s">
        <v>2421</v>
      </c>
      <c r="D42" s="16" t="s">
        <v>83</v>
      </c>
      <c r="E42" s="17" t="s">
        <v>2138</v>
      </c>
      <c r="F42" s="17" t="s">
        <v>2139</v>
      </c>
      <c r="G42" s="17" t="s">
        <v>106</v>
      </c>
      <c r="H42" s="17"/>
      <c r="I42" s="17"/>
      <c r="J42" s="17" t="s">
        <v>1999</v>
      </c>
    </row>
    <row r="43" spans="1:10" s="13" customFormat="1" x14ac:dyDescent="0.2">
      <c r="A43" s="24">
        <v>42</v>
      </c>
      <c r="B43" s="14" t="s">
        <v>0</v>
      </c>
      <c r="C43" s="15" t="s">
        <v>2422</v>
      </c>
      <c r="D43" s="16" t="s">
        <v>83</v>
      </c>
      <c r="E43" s="17" t="s">
        <v>109</v>
      </c>
      <c r="F43" s="17"/>
      <c r="G43" s="17" t="s">
        <v>106</v>
      </c>
      <c r="H43" s="17"/>
      <c r="I43" s="17"/>
      <c r="J43" s="17" t="s">
        <v>1999</v>
      </c>
    </row>
    <row r="44" spans="1:10" s="13" customFormat="1" x14ac:dyDescent="0.25">
      <c r="A44" s="24">
        <v>43</v>
      </c>
      <c r="B44" s="14" t="s">
        <v>0</v>
      </c>
      <c r="C44" s="12" t="s">
        <v>2423</v>
      </c>
      <c r="D44" s="16" t="s">
        <v>83</v>
      </c>
      <c r="E44" s="17" t="s">
        <v>109</v>
      </c>
      <c r="F44" s="17"/>
      <c r="G44" s="17" t="s">
        <v>106</v>
      </c>
      <c r="H44" s="17"/>
      <c r="I44" s="17"/>
      <c r="J44" s="17" t="s">
        <v>1999</v>
      </c>
    </row>
    <row r="45" spans="1:10" s="13" customFormat="1" x14ac:dyDescent="0.2">
      <c r="A45" s="24">
        <v>44</v>
      </c>
      <c r="B45" s="14" t="s">
        <v>0</v>
      </c>
      <c r="C45" s="15" t="s">
        <v>263</v>
      </c>
      <c r="D45" s="16" t="s">
        <v>83</v>
      </c>
      <c r="E45" s="17" t="s">
        <v>2012</v>
      </c>
      <c r="F45" s="17" t="s">
        <v>2007</v>
      </c>
      <c r="G45" s="17" t="s">
        <v>106</v>
      </c>
      <c r="H45" s="17"/>
      <c r="I45" s="17"/>
      <c r="J45" s="17"/>
    </row>
    <row r="46" spans="1:10" s="13" customFormat="1" x14ac:dyDescent="0.2">
      <c r="A46" s="24">
        <v>45</v>
      </c>
      <c r="B46" s="14" t="s">
        <v>0</v>
      </c>
      <c r="C46" s="15" t="s">
        <v>266</v>
      </c>
      <c r="D46" s="16" t="s">
        <v>83</v>
      </c>
      <c r="E46" s="17" t="s">
        <v>2140</v>
      </c>
      <c r="F46" s="17" t="s">
        <v>2141</v>
      </c>
      <c r="G46" s="17" t="s">
        <v>106</v>
      </c>
      <c r="H46" s="17"/>
      <c r="I46" s="17"/>
      <c r="J46" s="17" t="s">
        <v>1999</v>
      </c>
    </row>
    <row r="47" spans="1:10" s="13" customFormat="1" x14ac:dyDescent="0.2">
      <c r="A47" s="24">
        <v>46</v>
      </c>
      <c r="B47" s="14" t="s">
        <v>0</v>
      </c>
      <c r="C47" s="15" t="s">
        <v>2457</v>
      </c>
      <c r="D47" s="16" t="s">
        <v>83</v>
      </c>
      <c r="E47" s="17" t="s">
        <v>109</v>
      </c>
      <c r="F47" s="17"/>
      <c r="G47" s="17" t="s">
        <v>106</v>
      </c>
      <c r="H47" s="17"/>
      <c r="I47" s="17"/>
      <c r="J47" s="17" t="s">
        <v>1999</v>
      </c>
    </row>
    <row r="48" spans="1:10" x14ac:dyDescent="0.2">
      <c r="A48" s="24">
        <v>47</v>
      </c>
      <c r="B48" s="14" t="s">
        <v>0</v>
      </c>
      <c r="C48" s="15" t="s">
        <v>2425</v>
      </c>
      <c r="D48" s="16" t="s">
        <v>83</v>
      </c>
      <c r="E48" s="17" t="s">
        <v>2142</v>
      </c>
      <c r="F48" s="17" t="s">
        <v>2132</v>
      </c>
      <c r="G48" s="17" t="s">
        <v>106</v>
      </c>
      <c r="H48" s="17"/>
      <c r="I48" s="17"/>
      <c r="J48" s="17"/>
    </row>
    <row r="49" spans="1:10" s="13" customFormat="1" x14ac:dyDescent="0.2">
      <c r="A49" s="24">
        <v>48</v>
      </c>
      <c r="B49" s="14" t="s">
        <v>0</v>
      </c>
      <c r="C49" s="15" t="s">
        <v>2462</v>
      </c>
      <c r="D49" s="16" t="s">
        <v>83</v>
      </c>
      <c r="E49" s="17" t="s">
        <v>2143</v>
      </c>
      <c r="F49" s="17"/>
      <c r="G49" s="17" t="s">
        <v>106</v>
      </c>
      <c r="H49" s="17"/>
      <c r="I49" s="17"/>
      <c r="J49" s="17" t="s">
        <v>1999</v>
      </c>
    </row>
    <row r="50" spans="1:10" s="13" customFormat="1" x14ac:dyDescent="0.2">
      <c r="A50" s="24">
        <v>49</v>
      </c>
      <c r="B50" s="14" t="s">
        <v>0</v>
      </c>
      <c r="C50" s="15" t="s">
        <v>2467</v>
      </c>
      <c r="D50" s="16" t="s">
        <v>83</v>
      </c>
      <c r="E50" s="17" t="s">
        <v>2013</v>
      </c>
      <c r="F50" s="17" t="s">
        <v>2007</v>
      </c>
      <c r="G50" s="17" t="s">
        <v>106</v>
      </c>
      <c r="H50" s="17"/>
      <c r="I50" s="17"/>
      <c r="J50" s="17"/>
    </row>
  </sheetData>
  <hyperlinks>
    <hyperlink ref="F29" r:id="rId1"/>
    <hyperlink ref="F34" r:id="rId2"/>
    <hyperlink ref="F36" r:id="rId3"/>
    <hyperlink ref="F40" r:id="rId4"/>
    <hyperlink ref="F45" r:id="rId5"/>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topLeftCell="D22" workbookViewId="0">
      <selection activeCell="D2" sqref="A2:XFD50"/>
    </sheetView>
  </sheetViews>
  <sheetFormatPr defaultColWidth="8.85546875" defaultRowHeight="12" x14ac:dyDescent="0.2"/>
  <cols>
    <col min="1" max="1" width="3" style="25" bestFit="1" customWidth="1"/>
    <col min="2" max="2" width="8.85546875" style="11"/>
    <col min="3" max="3" width="34.85546875" style="12" bestFit="1" customWidth="1"/>
    <col min="4" max="4" width="8.85546875" style="11"/>
    <col min="5" max="5" width="35.5703125" style="11" bestFit="1" customWidth="1"/>
    <col min="6" max="6" width="8.85546875" style="11"/>
    <col min="7" max="7" width="10.7109375" style="11" bestFit="1" customWidth="1"/>
    <col min="8" max="16384" width="8.85546875" style="11"/>
  </cols>
  <sheetData>
    <row r="1" spans="1:10" s="23" customFormat="1" ht="48" x14ac:dyDescent="0.3">
      <c r="A1" s="22" t="s">
        <v>19</v>
      </c>
      <c r="B1" s="23" t="s">
        <v>95</v>
      </c>
      <c r="C1" s="23" t="s">
        <v>96</v>
      </c>
      <c r="D1" s="23" t="s">
        <v>97</v>
      </c>
      <c r="E1" s="23" t="s">
        <v>98</v>
      </c>
      <c r="F1" s="23" t="s">
        <v>99</v>
      </c>
      <c r="G1" s="23" t="s">
        <v>100</v>
      </c>
      <c r="H1" s="23" t="s">
        <v>101</v>
      </c>
      <c r="I1" s="23" t="s">
        <v>102</v>
      </c>
      <c r="J1" s="23" t="s">
        <v>103</v>
      </c>
    </row>
    <row r="2" spans="1:10" s="13" customFormat="1" x14ac:dyDescent="0.25">
      <c r="A2" s="24">
        <v>1</v>
      </c>
      <c r="B2" s="14" t="s">
        <v>11</v>
      </c>
      <c r="C2" s="15" t="s">
        <v>2405</v>
      </c>
      <c r="D2" s="16" t="s">
        <v>86</v>
      </c>
      <c r="E2" s="17" t="s">
        <v>2014</v>
      </c>
      <c r="F2" s="17" t="s">
        <v>2015</v>
      </c>
      <c r="G2" s="17" t="s">
        <v>106</v>
      </c>
      <c r="H2" s="17"/>
      <c r="I2" s="17"/>
      <c r="J2" s="17"/>
    </row>
    <row r="3" spans="1:10" s="13" customFormat="1" ht="15" x14ac:dyDescent="0.2">
      <c r="A3" s="24">
        <v>2</v>
      </c>
      <c r="B3" s="14" t="s">
        <v>11</v>
      </c>
      <c r="C3" s="15" t="s">
        <v>2431</v>
      </c>
      <c r="D3" s="16" t="s">
        <v>86</v>
      </c>
      <c r="E3" s="17" t="s">
        <v>2016</v>
      </c>
      <c r="F3" s="17" t="s">
        <v>2015</v>
      </c>
      <c r="G3" s="17" t="s">
        <v>106</v>
      </c>
      <c r="H3" s="17"/>
      <c r="I3" s="17"/>
      <c r="J3" s="17"/>
    </row>
    <row r="4" spans="1:10" s="13" customFormat="1" ht="15" x14ac:dyDescent="0.2">
      <c r="A4" s="24">
        <v>3</v>
      </c>
      <c r="B4" s="14" t="s">
        <v>11</v>
      </c>
      <c r="C4" s="15" t="s">
        <v>2433</v>
      </c>
      <c r="D4" s="16" t="s">
        <v>86</v>
      </c>
      <c r="E4" s="17" t="s">
        <v>2017</v>
      </c>
      <c r="F4" s="17" t="s">
        <v>2015</v>
      </c>
      <c r="G4" s="17" t="s">
        <v>106</v>
      </c>
      <c r="H4" s="17"/>
      <c r="I4" s="17"/>
      <c r="J4" s="17"/>
    </row>
    <row r="5" spans="1:10" s="13" customFormat="1" ht="15" x14ac:dyDescent="0.2">
      <c r="A5" s="24">
        <v>4</v>
      </c>
      <c r="B5" s="14" t="s">
        <v>11</v>
      </c>
      <c r="C5" s="15" t="s">
        <v>2437</v>
      </c>
      <c r="D5" s="16" t="s">
        <v>86</v>
      </c>
      <c r="E5" s="17" t="s">
        <v>2018</v>
      </c>
      <c r="F5" s="17" t="s">
        <v>2015</v>
      </c>
      <c r="G5" s="17" t="s">
        <v>106</v>
      </c>
      <c r="H5" s="17"/>
      <c r="I5" s="17"/>
      <c r="J5" s="17"/>
    </row>
    <row r="6" spans="1:10" s="13" customFormat="1" x14ac:dyDescent="0.2">
      <c r="A6" s="24">
        <v>5</v>
      </c>
      <c r="B6" s="14" t="s">
        <v>11</v>
      </c>
      <c r="C6" s="15" t="s">
        <v>2395</v>
      </c>
      <c r="D6" s="16" t="s">
        <v>86</v>
      </c>
      <c r="E6" s="17" t="s">
        <v>2019</v>
      </c>
      <c r="F6" s="17" t="s">
        <v>2015</v>
      </c>
      <c r="G6" s="17" t="s">
        <v>106</v>
      </c>
      <c r="H6" s="17"/>
      <c r="I6" s="17"/>
      <c r="J6" s="17"/>
    </row>
    <row r="7" spans="1:10" s="13" customFormat="1" x14ac:dyDescent="0.2">
      <c r="A7" s="24">
        <v>6</v>
      </c>
      <c r="B7" s="14" t="s">
        <v>11</v>
      </c>
      <c r="C7" s="15" t="s">
        <v>2419</v>
      </c>
      <c r="D7" s="16" t="s">
        <v>86</v>
      </c>
      <c r="E7" s="17" t="s">
        <v>2020</v>
      </c>
      <c r="F7" s="17" t="s">
        <v>2015</v>
      </c>
      <c r="G7" s="17" t="s">
        <v>106</v>
      </c>
      <c r="H7" s="17"/>
      <c r="I7" s="17"/>
      <c r="J7" s="17"/>
    </row>
    <row r="8" spans="1:10" s="13" customFormat="1" ht="15" x14ac:dyDescent="0.2">
      <c r="A8" s="24">
        <v>7</v>
      </c>
      <c r="B8" s="14" t="s">
        <v>11</v>
      </c>
      <c r="C8" s="15" t="s">
        <v>2440</v>
      </c>
      <c r="D8" s="16" t="s">
        <v>86</v>
      </c>
      <c r="E8" s="17" t="s">
        <v>2021</v>
      </c>
      <c r="F8" s="17" t="s">
        <v>2015</v>
      </c>
      <c r="G8" s="17" t="s">
        <v>106</v>
      </c>
      <c r="H8" s="17"/>
      <c r="I8" s="17"/>
      <c r="J8" s="17"/>
    </row>
    <row r="9" spans="1:10" s="13" customFormat="1" ht="15" x14ac:dyDescent="0.2">
      <c r="A9" s="24">
        <v>8</v>
      </c>
      <c r="B9" s="14" t="s">
        <v>11</v>
      </c>
      <c r="C9" s="15" t="s">
        <v>2442</v>
      </c>
      <c r="D9" s="16" t="s">
        <v>86</v>
      </c>
      <c r="E9" s="17" t="s">
        <v>1669</v>
      </c>
      <c r="F9" s="17" t="s">
        <v>2015</v>
      </c>
      <c r="G9" s="17" t="s">
        <v>106</v>
      </c>
      <c r="H9" s="17"/>
      <c r="I9" s="17"/>
      <c r="J9" s="17"/>
    </row>
    <row r="10" spans="1:10" s="13" customFormat="1" x14ac:dyDescent="0.2">
      <c r="A10" s="24">
        <v>9</v>
      </c>
      <c r="B10" s="14" t="s">
        <v>11</v>
      </c>
      <c r="C10" s="15" t="s">
        <v>2424</v>
      </c>
      <c r="D10" s="16" t="s">
        <v>86</v>
      </c>
      <c r="E10" s="17" t="s">
        <v>2022</v>
      </c>
      <c r="F10" s="17" t="s">
        <v>2015</v>
      </c>
      <c r="G10" s="17" t="s">
        <v>106</v>
      </c>
      <c r="H10" s="17"/>
      <c r="I10" s="17"/>
      <c r="J10" s="17"/>
    </row>
    <row r="11" spans="1:10" s="13" customFormat="1" ht="14.45" x14ac:dyDescent="0.25">
      <c r="A11" s="24">
        <v>10</v>
      </c>
      <c r="B11" s="14" t="s">
        <v>11</v>
      </c>
      <c r="C11" s="15" t="s">
        <v>2446</v>
      </c>
      <c r="D11" s="16" t="s">
        <v>86</v>
      </c>
      <c r="E11" s="17" t="s">
        <v>2023</v>
      </c>
      <c r="F11" s="17" t="s">
        <v>2015</v>
      </c>
      <c r="G11" s="17" t="s">
        <v>106</v>
      </c>
      <c r="H11" s="17"/>
      <c r="I11" s="17"/>
      <c r="J11" s="17"/>
    </row>
    <row r="12" spans="1:10" x14ac:dyDescent="0.2">
      <c r="A12" s="24">
        <v>11</v>
      </c>
      <c r="B12" s="14" t="s">
        <v>11</v>
      </c>
      <c r="C12" s="15" t="s">
        <v>2406</v>
      </c>
      <c r="D12" s="16" t="s">
        <v>86</v>
      </c>
      <c r="E12" s="17" t="s">
        <v>2024</v>
      </c>
      <c r="F12" s="17" t="s">
        <v>2015</v>
      </c>
      <c r="G12" s="17" t="s">
        <v>106</v>
      </c>
      <c r="H12" s="17"/>
      <c r="I12" s="17"/>
      <c r="J12" s="17"/>
    </row>
    <row r="13" spans="1:10" ht="15" x14ac:dyDescent="0.2">
      <c r="A13" s="24">
        <v>12</v>
      </c>
      <c r="B13" s="14" t="s">
        <v>11</v>
      </c>
      <c r="C13" s="15" t="s">
        <v>2448</v>
      </c>
      <c r="D13" s="16" t="s">
        <v>86</v>
      </c>
      <c r="E13" s="17" t="s">
        <v>2025</v>
      </c>
      <c r="F13" s="17" t="s">
        <v>2015</v>
      </c>
      <c r="G13" s="17" t="s">
        <v>106</v>
      </c>
      <c r="H13" s="17"/>
      <c r="I13" s="17"/>
      <c r="J13" s="17"/>
    </row>
    <row r="14" spans="1:10" s="13" customFormat="1" ht="15" x14ac:dyDescent="0.2">
      <c r="A14" s="24">
        <v>13</v>
      </c>
      <c r="B14" s="14" t="s">
        <v>11</v>
      </c>
      <c r="C14" s="15" t="s">
        <v>2451</v>
      </c>
      <c r="D14" s="16" t="s">
        <v>86</v>
      </c>
      <c r="E14" s="17" t="s">
        <v>2026</v>
      </c>
      <c r="F14" s="17" t="s">
        <v>2015</v>
      </c>
      <c r="G14" s="17" t="s">
        <v>106</v>
      </c>
      <c r="H14" s="17"/>
      <c r="I14" s="17"/>
      <c r="J14" s="17"/>
    </row>
    <row r="15" spans="1:10" s="13" customFormat="1" ht="15" x14ac:dyDescent="0.2">
      <c r="A15" s="24">
        <v>14</v>
      </c>
      <c r="B15" s="14" t="s">
        <v>11</v>
      </c>
      <c r="C15" s="15" t="s">
        <v>2453</v>
      </c>
      <c r="D15" s="16" t="s">
        <v>86</v>
      </c>
      <c r="E15" s="17" t="s">
        <v>2027</v>
      </c>
      <c r="F15" s="17" t="s">
        <v>2015</v>
      </c>
      <c r="G15" s="17" t="s">
        <v>106</v>
      </c>
      <c r="H15" s="17"/>
      <c r="I15" s="17"/>
      <c r="J15" s="17"/>
    </row>
    <row r="16" spans="1:10" s="13" customFormat="1" ht="15" x14ac:dyDescent="0.2">
      <c r="A16" s="24">
        <v>15</v>
      </c>
      <c r="B16" s="14" t="s">
        <v>11</v>
      </c>
      <c r="C16" s="15" t="s">
        <v>2456</v>
      </c>
      <c r="D16" s="16" t="s">
        <v>86</v>
      </c>
      <c r="E16" s="17" t="s">
        <v>2028</v>
      </c>
      <c r="F16" s="17" t="s">
        <v>2015</v>
      </c>
      <c r="G16" s="17" t="s">
        <v>106</v>
      </c>
      <c r="H16" s="17"/>
      <c r="I16" s="17"/>
      <c r="J16" s="17"/>
    </row>
    <row r="17" spans="1:10" s="13" customFormat="1" ht="15" x14ac:dyDescent="0.2">
      <c r="A17" s="24">
        <v>16</v>
      </c>
      <c r="B17" s="14" t="s">
        <v>11</v>
      </c>
      <c r="C17" s="15" t="s">
        <v>2460</v>
      </c>
      <c r="D17" s="16" t="s">
        <v>86</v>
      </c>
      <c r="E17" s="17" t="s">
        <v>2029</v>
      </c>
      <c r="F17" s="17" t="s">
        <v>2015</v>
      </c>
      <c r="G17" s="17" t="s">
        <v>106</v>
      </c>
      <c r="H17" s="17"/>
      <c r="I17" s="17"/>
      <c r="J17" s="17"/>
    </row>
    <row r="18" spans="1:10" s="13" customFormat="1" ht="15" x14ac:dyDescent="0.2">
      <c r="A18" s="24">
        <v>17</v>
      </c>
      <c r="B18" s="14" t="s">
        <v>11</v>
      </c>
      <c r="C18" s="15" t="s">
        <v>2464</v>
      </c>
      <c r="D18" s="16" t="s">
        <v>86</v>
      </c>
      <c r="E18" s="17" t="s">
        <v>2030</v>
      </c>
      <c r="F18" s="17" t="s">
        <v>2015</v>
      </c>
      <c r="G18" s="17" t="s">
        <v>106</v>
      </c>
      <c r="H18" s="17"/>
      <c r="I18" s="17"/>
      <c r="J18" s="17"/>
    </row>
    <row r="19" spans="1:10" s="13" customFormat="1" x14ac:dyDescent="0.2">
      <c r="A19" s="24">
        <v>18</v>
      </c>
      <c r="B19" s="14" t="s">
        <v>11</v>
      </c>
      <c r="C19" s="15" t="s">
        <v>2429</v>
      </c>
      <c r="D19" s="16" t="s">
        <v>86</v>
      </c>
      <c r="E19" s="17" t="s">
        <v>2031</v>
      </c>
      <c r="F19" s="17" t="s">
        <v>2015</v>
      </c>
      <c r="G19" s="17" t="s">
        <v>106</v>
      </c>
      <c r="H19" s="17"/>
      <c r="I19" s="17"/>
      <c r="J19" s="17"/>
    </row>
    <row r="20" spans="1:10" ht="15" x14ac:dyDescent="0.2">
      <c r="A20" s="24">
        <v>19</v>
      </c>
      <c r="B20" s="14" t="s">
        <v>11</v>
      </c>
      <c r="C20" s="15" t="s">
        <v>2466</v>
      </c>
      <c r="D20" s="16" t="s">
        <v>86</v>
      </c>
      <c r="E20" s="17" t="s">
        <v>2032</v>
      </c>
      <c r="F20" s="17" t="s">
        <v>2015</v>
      </c>
      <c r="G20" s="17" t="s">
        <v>106</v>
      </c>
      <c r="H20" s="17"/>
      <c r="I20" s="17"/>
      <c r="J20" s="17"/>
    </row>
    <row r="21" spans="1:10" s="13" customFormat="1" x14ac:dyDescent="0.2">
      <c r="A21" s="24">
        <v>20</v>
      </c>
      <c r="B21" s="14" t="s">
        <v>11</v>
      </c>
      <c r="C21" s="15" t="s">
        <v>215</v>
      </c>
      <c r="D21" s="16" t="s">
        <v>86</v>
      </c>
      <c r="E21" s="17" t="s">
        <v>2033</v>
      </c>
      <c r="F21" s="17" t="s">
        <v>2015</v>
      </c>
      <c r="G21" s="17" t="s">
        <v>106</v>
      </c>
      <c r="H21" s="17"/>
      <c r="I21" s="17"/>
      <c r="J21" s="17"/>
    </row>
    <row r="22" spans="1:10" s="13" customFormat="1" x14ac:dyDescent="0.2">
      <c r="A22" s="24">
        <v>21</v>
      </c>
      <c r="B22" s="14" t="s">
        <v>11</v>
      </c>
      <c r="C22" s="15" t="s">
        <v>2426</v>
      </c>
      <c r="D22" s="16" t="s">
        <v>86</v>
      </c>
      <c r="E22" s="17" t="s">
        <v>2034</v>
      </c>
      <c r="F22" s="17" t="s">
        <v>2015</v>
      </c>
      <c r="G22" s="17" t="s">
        <v>106</v>
      </c>
      <c r="H22" s="17"/>
      <c r="I22" s="17"/>
      <c r="J22" s="17"/>
    </row>
    <row r="23" spans="1:10" s="13" customFormat="1" ht="15" x14ac:dyDescent="0.2">
      <c r="A23" s="24">
        <v>22</v>
      </c>
      <c r="B23" s="14" t="s">
        <v>11</v>
      </c>
      <c r="C23" s="15" t="s">
        <v>2470</v>
      </c>
      <c r="D23" s="16" t="s">
        <v>86</v>
      </c>
      <c r="E23" s="17" t="s">
        <v>2035</v>
      </c>
      <c r="F23" s="17" t="s">
        <v>2015</v>
      </c>
      <c r="G23" s="17" t="s">
        <v>106</v>
      </c>
      <c r="H23" s="17"/>
      <c r="I23" s="17"/>
      <c r="J23" s="17"/>
    </row>
    <row r="24" spans="1:10" ht="15" x14ac:dyDescent="0.2">
      <c r="A24" s="24">
        <v>23</v>
      </c>
      <c r="B24" s="14" t="s">
        <v>11</v>
      </c>
      <c r="C24" s="15" t="s">
        <v>2473</v>
      </c>
      <c r="D24" s="16" t="s">
        <v>86</v>
      </c>
      <c r="E24" s="17" t="s">
        <v>2036</v>
      </c>
      <c r="F24" s="17" t="s">
        <v>2015</v>
      </c>
      <c r="G24" s="17" t="s">
        <v>106</v>
      </c>
      <c r="H24" s="17"/>
      <c r="I24" s="17"/>
      <c r="J24" s="17"/>
    </row>
    <row r="25" spans="1:10" s="13" customFormat="1" ht="15" x14ac:dyDescent="0.2">
      <c r="A25" s="24">
        <v>24</v>
      </c>
      <c r="B25" s="14" t="s">
        <v>11</v>
      </c>
      <c r="C25" s="15" t="s">
        <v>2474</v>
      </c>
      <c r="D25" s="16" t="s">
        <v>86</v>
      </c>
      <c r="E25" s="17" t="s">
        <v>2037</v>
      </c>
      <c r="F25" s="17" t="s">
        <v>2015</v>
      </c>
      <c r="G25" s="17" t="s">
        <v>106</v>
      </c>
      <c r="H25" s="17"/>
      <c r="I25" s="17"/>
      <c r="J25" s="17"/>
    </row>
    <row r="26" spans="1:10" s="13" customFormat="1" x14ac:dyDescent="0.2">
      <c r="A26" s="24">
        <v>25</v>
      </c>
      <c r="B26" s="14" t="s">
        <v>11</v>
      </c>
      <c r="C26" s="15" t="s">
        <v>2427</v>
      </c>
      <c r="D26" s="16" t="s">
        <v>86</v>
      </c>
      <c r="E26" s="17" t="s">
        <v>2038</v>
      </c>
      <c r="F26" s="17" t="s">
        <v>2015</v>
      </c>
      <c r="G26" s="17" t="s">
        <v>106</v>
      </c>
      <c r="H26" s="17"/>
      <c r="I26" s="17"/>
      <c r="J26" s="17"/>
    </row>
    <row r="27" spans="1:10" s="13" customFormat="1" x14ac:dyDescent="0.2">
      <c r="A27" s="24">
        <v>26</v>
      </c>
      <c r="B27" s="14" t="s">
        <v>11</v>
      </c>
      <c r="C27" s="15" t="s">
        <v>2428</v>
      </c>
      <c r="D27" s="16" t="s">
        <v>86</v>
      </c>
      <c r="E27" s="17" t="s">
        <v>2039</v>
      </c>
      <c r="F27" s="17" t="s">
        <v>2015</v>
      </c>
      <c r="G27" s="17" t="s">
        <v>106</v>
      </c>
      <c r="H27" s="17"/>
      <c r="I27" s="17"/>
      <c r="J27" s="17"/>
    </row>
    <row r="28" spans="1:10" s="13" customFormat="1" x14ac:dyDescent="0.25">
      <c r="A28" s="24">
        <v>27</v>
      </c>
      <c r="B28" s="14" t="s">
        <v>0</v>
      </c>
      <c r="C28" s="15" t="s">
        <v>2408</v>
      </c>
      <c r="D28" s="16" t="s">
        <v>86</v>
      </c>
      <c r="E28" s="17" t="s">
        <v>2040</v>
      </c>
      <c r="F28" s="17" t="s">
        <v>2015</v>
      </c>
      <c r="G28" s="17" t="s">
        <v>106</v>
      </c>
      <c r="H28" s="17"/>
      <c r="I28" s="17"/>
      <c r="J28" s="17"/>
    </row>
    <row r="29" spans="1:10" x14ac:dyDescent="0.25">
      <c r="A29" s="24">
        <v>28</v>
      </c>
      <c r="B29" s="14" t="s">
        <v>0</v>
      </c>
      <c r="C29" s="15" t="s">
        <v>2415</v>
      </c>
      <c r="D29" s="16" t="s">
        <v>86</v>
      </c>
      <c r="E29" s="17" t="s">
        <v>2041</v>
      </c>
      <c r="F29" s="17" t="s">
        <v>2015</v>
      </c>
      <c r="G29" s="17" t="s">
        <v>106</v>
      </c>
      <c r="H29" s="17"/>
      <c r="I29" s="17"/>
      <c r="J29" s="17"/>
    </row>
    <row r="30" spans="1:10" x14ac:dyDescent="0.2">
      <c r="A30" s="24">
        <v>29</v>
      </c>
      <c r="B30" s="14" t="s">
        <v>0</v>
      </c>
      <c r="C30" s="15" t="s">
        <v>2416</v>
      </c>
      <c r="D30" s="16" t="s">
        <v>86</v>
      </c>
      <c r="E30" s="17" t="s">
        <v>2042</v>
      </c>
      <c r="F30" s="17" t="s">
        <v>2015</v>
      </c>
      <c r="G30" s="17" t="s">
        <v>106</v>
      </c>
      <c r="H30" s="17"/>
      <c r="I30" s="17"/>
      <c r="J30" s="17"/>
    </row>
    <row r="31" spans="1:10" s="13" customFormat="1" x14ac:dyDescent="0.2">
      <c r="A31" s="24">
        <v>30</v>
      </c>
      <c r="B31" s="14" t="s">
        <v>0</v>
      </c>
      <c r="C31" s="15" t="s">
        <v>2409</v>
      </c>
      <c r="D31" s="16" t="s">
        <v>86</v>
      </c>
      <c r="E31" s="17" t="s">
        <v>2043</v>
      </c>
      <c r="F31" s="17" t="s">
        <v>2015</v>
      </c>
      <c r="G31" s="17" t="s">
        <v>106</v>
      </c>
      <c r="H31" s="17"/>
      <c r="I31" s="17"/>
      <c r="J31" s="17"/>
    </row>
    <row r="32" spans="1:10" s="13" customFormat="1" x14ac:dyDescent="0.2">
      <c r="A32" s="24">
        <v>31</v>
      </c>
      <c r="B32" s="14" t="s">
        <v>0</v>
      </c>
      <c r="C32" s="15" t="s">
        <v>2410</v>
      </c>
      <c r="D32" s="16" t="s">
        <v>86</v>
      </c>
      <c r="E32" s="17" t="s">
        <v>2044</v>
      </c>
      <c r="F32" s="17" t="s">
        <v>2015</v>
      </c>
      <c r="G32" s="17" t="s">
        <v>122</v>
      </c>
      <c r="H32" s="17"/>
      <c r="I32" s="17"/>
      <c r="J32" s="17"/>
    </row>
    <row r="33" spans="1:10" s="13" customFormat="1" x14ac:dyDescent="0.2">
      <c r="A33" s="24">
        <v>32</v>
      </c>
      <c r="B33" s="14" t="s">
        <v>0</v>
      </c>
      <c r="C33" s="15" t="s">
        <v>2435</v>
      </c>
      <c r="D33" s="16" t="s">
        <v>86</v>
      </c>
      <c r="E33" s="17" t="s">
        <v>2045</v>
      </c>
      <c r="F33" s="17" t="s">
        <v>2015</v>
      </c>
      <c r="G33" s="17" t="s">
        <v>122</v>
      </c>
      <c r="H33" s="17"/>
      <c r="I33" s="17"/>
      <c r="J33" s="17"/>
    </row>
    <row r="34" spans="1:10" s="13" customFormat="1" x14ac:dyDescent="0.2">
      <c r="A34" s="24">
        <v>33</v>
      </c>
      <c r="B34" s="14" t="s">
        <v>0</v>
      </c>
      <c r="C34" s="15" t="s">
        <v>2542</v>
      </c>
      <c r="D34" s="16" t="s">
        <v>86</v>
      </c>
      <c r="E34" s="17" t="s">
        <v>2046</v>
      </c>
      <c r="F34" s="17" t="s">
        <v>2015</v>
      </c>
      <c r="G34" s="17" t="s">
        <v>106</v>
      </c>
      <c r="H34" s="17"/>
      <c r="I34" s="17"/>
      <c r="J34" s="17"/>
    </row>
    <row r="35" spans="1:10" s="13" customFormat="1" x14ac:dyDescent="0.2">
      <c r="A35" s="24">
        <v>34</v>
      </c>
      <c r="B35" s="14" t="s">
        <v>0</v>
      </c>
      <c r="C35" s="15" t="s">
        <v>2543</v>
      </c>
      <c r="D35" s="16" t="s">
        <v>86</v>
      </c>
      <c r="E35" s="17" t="s">
        <v>2047</v>
      </c>
      <c r="F35" s="17" t="s">
        <v>2015</v>
      </c>
      <c r="G35" s="17" t="s">
        <v>106</v>
      </c>
      <c r="H35" s="17"/>
      <c r="I35" s="17"/>
      <c r="J35" s="17"/>
    </row>
    <row r="36" spans="1:10" s="13" customFormat="1" x14ac:dyDescent="0.2">
      <c r="A36" s="24">
        <v>35</v>
      </c>
      <c r="B36" s="14" t="s">
        <v>0</v>
      </c>
      <c r="C36" s="15" t="s">
        <v>250</v>
      </c>
      <c r="D36" s="16" t="s">
        <v>86</v>
      </c>
      <c r="E36" s="17" t="s">
        <v>2048</v>
      </c>
      <c r="F36" s="17" t="s">
        <v>2015</v>
      </c>
      <c r="G36" s="17" t="s">
        <v>106</v>
      </c>
      <c r="H36" s="17"/>
      <c r="I36" s="17"/>
      <c r="J36" s="17"/>
    </row>
    <row r="37" spans="1:10" s="13" customFormat="1" x14ac:dyDescent="0.2">
      <c r="A37" s="24">
        <v>36</v>
      </c>
      <c r="B37" s="14" t="s">
        <v>0</v>
      </c>
      <c r="C37" s="15" t="s">
        <v>251</v>
      </c>
      <c r="D37" s="16" t="s">
        <v>86</v>
      </c>
      <c r="E37" s="17" t="s">
        <v>2049</v>
      </c>
      <c r="F37" s="17" t="s">
        <v>2015</v>
      </c>
      <c r="G37" s="17" t="s">
        <v>106</v>
      </c>
      <c r="H37" s="17"/>
      <c r="I37" s="17"/>
      <c r="J37" s="17"/>
    </row>
    <row r="38" spans="1:10" x14ac:dyDescent="0.2">
      <c r="A38" s="24">
        <v>37</v>
      </c>
      <c r="B38" s="14" t="s">
        <v>0</v>
      </c>
      <c r="C38" s="15" t="s">
        <v>2417</v>
      </c>
      <c r="D38" s="16" t="s">
        <v>86</v>
      </c>
      <c r="E38" s="17" t="s">
        <v>2050</v>
      </c>
      <c r="F38" s="17" t="s">
        <v>2015</v>
      </c>
      <c r="G38" s="17" t="s">
        <v>106</v>
      </c>
      <c r="H38" s="17"/>
      <c r="I38" s="17"/>
      <c r="J38" s="17"/>
    </row>
    <row r="39" spans="1:10" s="13" customFormat="1" x14ac:dyDescent="0.2">
      <c r="A39" s="24">
        <v>38</v>
      </c>
      <c r="B39" s="14" t="s">
        <v>0</v>
      </c>
      <c r="C39" s="15" t="s">
        <v>2418</v>
      </c>
      <c r="D39" s="16" t="s">
        <v>86</v>
      </c>
      <c r="E39" s="17" t="s">
        <v>2051</v>
      </c>
      <c r="F39" s="17" t="s">
        <v>2015</v>
      </c>
      <c r="G39" s="17" t="s">
        <v>106</v>
      </c>
      <c r="H39" s="17"/>
      <c r="I39" s="17"/>
      <c r="J39" s="17"/>
    </row>
    <row r="40" spans="1:10" x14ac:dyDescent="0.2">
      <c r="A40" s="24">
        <v>39</v>
      </c>
      <c r="B40" s="14" t="s">
        <v>0</v>
      </c>
      <c r="C40" s="15" t="s">
        <v>2411</v>
      </c>
      <c r="D40" s="16" t="s">
        <v>86</v>
      </c>
      <c r="E40" s="17" t="s">
        <v>2052</v>
      </c>
      <c r="F40" s="17" t="s">
        <v>2015</v>
      </c>
      <c r="G40" s="17" t="s">
        <v>106</v>
      </c>
      <c r="H40" s="17"/>
      <c r="I40" s="17"/>
      <c r="J40" s="17"/>
    </row>
    <row r="41" spans="1:10" x14ac:dyDescent="0.2">
      <c r="A41" s="24">
        <v>40</v>
      </c>
      <c r="B41" s="14" t="s">
        <v>0</v>
      </c>
      <c r="C41" s="15" t="s">
        <v>2420</v>
      </c>
      <c r="D41" s="16" t="s">
        <v>86</v>
      </c>
      <c r="E41" s="17" t="s">
        <v>2053</v>
      </c>
      <c r="F41" s="17" t="s">
        <v>2015</v>
      </c>
      <c r="G41" s="17" t="s">
        <v>106</v>
      </c>
      <c r="H41" s="17"/>
      <c r="I41" s="17"/>
      <c r="J41" s="17"/>
    </row>
    <row r="42" spans="1:10" s="13" customFormat="1" x14ac:dyDescent="0.2">
      <c r="A42" s="24">
        <v>41</v>
      </c>
      <c r="B42" s="14" t="s">
        <v>0</v>
      </c>
      <c r="C42" s="15" t="s">
        <v>2421</v>
      </c>
      <c r="D42" s="16" t="s">
        <v>86</v>
      </c>
      <c r="E42" s="17" t="s">
        <v>2054</v>
      </c>
      <c r="F42" s="17" t="s">
        <v>2015</v>
      </c>
      <c r="G42" s="17" t="s">
        <v>106</v>
      </c>
      <c r="H42" s="17"/>
      <c r="I42" s="17"/>
      <c r="J42" s="17"/>
    </row>
    <row r="43" spans="1:10" s="13" customFormat="1" x14ac:dyDescent="0.2">
      <c r="A43" s="24">
        <v>42</v>
      </c>
      <c r="B43" s="14" t="s">
        <v>0</v>
      </c>
      <c r="C43" s="15" t="s">
        <v>2422</v>
      </c>
      <c r="D43" s="16" t="s">
        <v>86</v>
      </c>
      <c r="E43" s="17" t="s">
        <v>2055</v>
      </c>
      <c r="F43" s="17" t="s">
        <v>2015</v>
      </c>
      <c r="G43" s="17" t="s">
        <v>106</v>
      </c>
      <c r="H43" s="17"/>
      <c r="I43" s="17"/>
      <c r="J43" s="17"/>
    </row>
    <row r="44" spans="1:10" s="13" customFormat="1" x14ac:dyDescent="0.25">
      <c r="A44" s="24">
        <v>43</v>
      </c>
      <c r="B44" s="14" t="s">
        <v>0</v>
      </c>
      <c r="C44" s="12" t="s">
        <v>2423</v>
      </c>
      <c r="D44" s="16" t="s">
        <v>86</v>
      </c>
      <c r="E44" s="17" t="s">
        <v>2056</v>
      </c>
      <c r="F44" s="17" t="s">
        <v>2015</v>
      </c>
      <c r="G44" s="17" t="s">
        <v>106</v>
      </c>
      <c r="H44" s="17"/>
      <c r="I44" s="17"/>
      <c r="J44" s="17"/>
    </row>
    <row r="45" spans="1:10" s="13" customFormat="1" x14ac:dyDescent="0.2">
      <c r="A45" s="24">
        <v>44</v>
      </c>
      <c r="B45" s="14" t="s">
        <v>0</v>
      </c>
      <c r="C45" s="15" t="s">
        <v>2443</v>
      </c>
      <c r="D45" s="16" t="s">
        <v>86</v>
      </c>
      <c r="E45" s="17" t="s">
        <v>2057</v>
      </c>
      <c r="F45" s="17" t="s">
        <v>2015</v>
      </c>
      <c r="G45" s="17" t="s">
        <v>106</v>
      </c>
      <c r="H45" s="17"/>
      <c r="I45" s="17"/>
      <c r="J45" s="17"/>
    </row>
    <row r="46" spans="1:10" s="13" customFormat="1" x14ac:dyDescent="0.25">
      <c r="A46" s="24">
        <v>45</v>
      </c>
      <c r="B46" s="14" t="s">
        <v>0</v>
      </c>
      <c r="C46" s="15" t="s">
        <v>266</v>
      </c>
      <c r="D46" s="16" t="s">
        <v>86</v>
      </c>
      <c r="E46" s="17" t="s">
        <v>2058</v>
      </c>
      <c r="F46" s="17" t="s">
        <v>2015</v>
      </c>
      <c r="G46" s="17" t="s">
        <v>106</v>
      </c>
      <c r="H46" s="17"/>
      <c r="I46" s="17"/>
      <c r="J46" s="17"/>
    </row>
    <row r="47" spans="1:10" s="13" customFormat="1" x14ac:dyDescent="0.2">
      <c r="A47" s="24">
        <v>46</v>
      </c>
      <c r="B47" s="14" t="s">
        <v>0</v>
      </c>
      <c r="C47" s="15" t="s">
        <v>267</v>
      </c>
      <c r="D47" s="16" t="s">
        <v>86</v>
      </c>
      <c r="E47" s="17" t="s">
        <v>2059</v>
      </c>
      <c r="F47" s="17" t="s">
        <v>2015</v>
      </c>
      <c r="G47" s="17" t="s">
        <v>106</v>
      </c>
      <c r="H47" s="17"/>
      <c r="I47" s="17"/>
      <c r="J47" s="17"/>
    </row>
    <row r="48" spans="1:10" x14ac:dyDescent="0.2">
      <c r="A48" s="24">
        <v>47</v>
      </c>
      <c r="B48" s="14" t="s">
        <v>0</v>
      </c>
      <c r="C48" s="15" t="s">
        <v>2425</v>
      </c>
      <c r="D48" s="16" t="s">
        <v>86</v>
      </c>
      <c r="E48" s="17" t="s">
        <v>2060</v>
      </c>
      <c r="F48" s="17" t="s">
        <v>2015</v>
      </c>
      <c r="G48" s="17" t="s">
        <v>106</v>
      </c>
      <c r="H48" s="17"/>
      <c r="I48" s="17"/>
      <c r="J48" s="17"/>
    </row>
    <row r="49" spans="1:10" s="13" customFormat="1" x14ac:dyDescent="0.2">
      <c r="A49" s="24">
        <v>48</v>
      </c>
      <c r="B49" s="14" t="s">
        <v>0</v>
      </c>
      <c r="C49" s="15" t="s">
        <v>2462</v>
      </c>
      <c r="D49" s="16" t="s">
        <v>86</v>
      </c>
      <c r="E49" s="17" t="s">
        <v>2061</v>
      </c>
      <c r="F49" s="17" t="s">
        <v>2015</v>
      </c>
      <c r="G49" s="17" t="s">
        <v>106</v>
      </c>
      <c r="H49" s="17"/>
      <c r="I49" s="17"/>
      <c r="J49" s="17"/>
    </row>
    <row r="50" spans="1:10" s="13" customFormat="1" x14ac:dyDescent="0.2">
      <c r="A50" s="24">
        <v>49</v>
      </c>
      <c r="B50" s="14" t="s">
        <v>0</v>
      </c>
      <c r="C50" s="15" t="s">
        <v>2467</v>
      </c>
      <c r="D50" s="16" t="s">
        <v>86</v>
      </c>
      <c r="E50" s="17" t="s">
        <v>2062</v>
      </c>
      <c r="F50" s="17" t="s">
        <v>2015</v>
      </c>
      <c r="G50" s="17" t="s">
        <v>106</v>
      </c>
      <c r="H50" s="17"/>
      <c r="I50" s="17"/>
      <c r="J50" s="17"/>
    </row>
  </sheetData>
  <hyperlinks>
    <hyperlink ref="F28" r:id="rId1"/>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8"/>
  <sheetViews>
    <sheetView topLeftCell="A34" zoomScaleNormal="100" workbookViewId="0">
      <selection activeCell="E41" sqref="E41"/>
    </sheetView>
  </sheetViews>
  <sheetFormatPr defaultColWidth="8.85546875" defaultRowHeight="12" x14ac:dyDescent="0.2"/>
  <cols>
    <col min="1" max="1" width="3" style="25" bestFit="1" customWidth="1"/>
    <col min="2" max="2" width="8.85546875" style="11"/>
    <col min="3" max="3" width="64.28515625" style="12" bestFit="1" customWidth="1"/>
    <col min="4" max="4" width="8.85546875" style="11"/>
    <col min="5" max="5" width="35.42578125" style="11" bestFit="1" customWidth="1"/>
    <col min="6" max="6" width="8.85546875" style="11"/>
    <col min="7" max="7" width="10.7109375" style="11" bestFit="1" customWidth="1"/>
    <col min="8" max="16384" width="8.85546875" style="11"/>
  </cols>
  <sheetData>
    <row r="1" spans="1:10" s="23" customFormat="1" ht="48" x14ac:dyDescent="0.3">
      <c r="A1" s="22" t="s">
        <v>19</v>
      </c>
      <c r="B1" s="23" t="s">
        <v>95</v>
      </c>
      <c r="C1" s="23" t="s">
        <v>96</v>
      </c>
      <c r="D1" s="23" t="s">
        <v>97</v>
      </c>
      <c r="E1" s="23" t="s">
        <v>98</v>
      </c>
      <c r="F1" s="23" t="s">
        <v>99</v>
      </c>
      <c r="G1" s="23" t="s">
        <v>100</v>
      </c>
      <c r="H1" s="23" t="s">
        <v>101</v>
      </c>
      <c r="I1" s="23" t="s">
        <v>102</v>
      </c>
      <c r="J1" s="23" t="s">
        <v>103</v>
      </c>
    </row>
    <row r="2" spans="1:10" s="13" customFormat="1" x14ac:dyDescent="0.25">
      <c r="A2" s="24">
        <v>1</v>
      </c>
      <c r="B2" s="14" t="s">
        <v>11</v>
      </c>
      <c r="C2" s="15" t="s">
        <v>2405</v>
      </c>
      <c r="D2" s="16" t="s">
        <v>27</v>
      </c>
      <c r="E2" s="17" t="s">
        <v>2065</v>
      </c>
      <c r="F2" s="17" t="s">
        <v>2066</v>
      </c>
      <c r="G2" s="17" t="s">
        <v>106</v>
      </c>
      <c r="H2" s="17" t="s">
        <v>107</v>
      </c>
      <c r="I2" s="17" t="s">
        <v>107</v>
      </c>
      <c r="J2" s="17" t="s">
        <v>107</v>
      </c>
    </row>
    <row r="3" spans="1:10" s="13" customFormat="1" ht="15" x14ac:dyDescent="0.2">
      <c r="A3" s="24">
        <v>2</v>
      </c>
      <c r="B3" s="14" t="s">
        <v>11</v>
      </c>
      <c r="C3" s="15" t="s">
        <v>2431</v>
      </c>
      <c r="D3" s="16" t="s">
        <v>27</v>
      </c>
      <c r="E3" s="17" t="s">
        <v>2150</v>
      </c>
      <c r="F3" s="17" t="s">
        <v>2151</v>
      </c>
      <c r="G3" s="17" t="s">
        <v>106</v>
      </c>
      <c r="H3" s="17"/>
      <c r="I3" s="17"/>
      <c r="J3" s="17"/>
    </row>
    <row r="4" spans="1:10" s="13" customFormat="1" ht="15" x14ac:dyDescent="0.2">
      <c r="A4" s="24">
        <v>3</v>
      </c>
      <c r="B4" s="14" t="s">
        <v>2145</v>
      </c>
      <c r="C4" s="15" t="s">
        <v>2433</v>
      </c>
      <c r="D4" s="16" t="s">
        <v>27</v>
      </c>
      <c r="E4" s="17" t="s">
        <v>2146</v>
      </c>
      <c r="F4" s="17" t="s">
        <v>2147</v>
      </c>
      <c r="G4" s="17" t="s">
        <v>122</v>
      </c>
      <c r="H4" s="17" t="s">
        <v>2393</v>
      </c>
      <c r="I4" s="17"/>
      <c r="J4" s="17"/>
    </row>
    <row r="5" spans="1:10" s="13" customFormat="1" ht="15" x14ac:dyDescent="0.2">
      <c r="A5" s="24">
        <v>3</v>
      </c>
      <c r="B5" s="14" t="s">
        <v>2145</v>
      </c>
      <c r="C5" s="15" t="s">
        <v>2434</v>
      </c>
      <c r="D5" s="16" t="s">
        <v>27</v>
      </c>
      <c r="E5" s="17" t="s">
        <v>2394</v>
      </c>
      <c r="F5" s="17" t="s">
        <v>2151</v>
      </c>
      <c r="G5" s="17" t="s">
        <v>106</v>
      </c>
      <c r="H5" s="17"/>
      <c r="I5" s="17"/>
      <c r="J5" s="17"/>
    </row>
    <row r="6" spans="1:10" s="13" customFormat="1" ht="15" x14ac:dyDescent="0.2">
      <c r="A6" s="24">
        <v>4</v>
      </c>
      <c r="B6" s="14" t="s">
        <v>11</v>
      </c>
      <c r="C6" s="15" t="s">
        <v>2438</v>
      </c>
      <c r="D6" s="16" t="s">
        <v>27</v>
      </c>
      <c r="E6" s="17" t="s">
        <v>2067</v>
      </c>
      <c r="F6" s="17" t="s">
        <v>2068</v>
      </c>
      <c r="G6" s="17" t="s">
        <v>122</v>
      </c>
      <c r="H6" s="17" t="s">
        <v>107</v>
      </c>
      <c r="I6" s="17" t="s">
        <v>107</v>
      </c>
      <c r="J6" s="17" t="s">
        <v>107</v>
      </c>
    </row>
    <row r="7" spans="1:10" s="13" customFormat="1" x14ac:dyDescent="0.2">
      <c r="A7" s="24">
        <v>5</v>
      </c>
      <c r="B7" s="14" t="s">
        <v>11</v>
      </c>
      <c r="C7" s="15" t="s">
        <v>2395</v>
      </c>
      <c r="D7" s="16" t="s">
        <v>27</v>
      </c>
      <c r="E7" s="17" t="s">
        <v>2069</v>
      </c>
      <c r="F7" s="17" t="s">
        <v>2070</v>
      </c>
      <c r="G7" s="17" t="s">
        <v>106</v>
      </c>
      <c r="H7" s="17" t="s">
        <v>107</v>
      </c>
      <c r="I7" s="17" t="s">
        <v>107</v>
      </c>
      <c r="J7" s="17" t="s">
        <v>107</v>
      </c>
    </row>
    <row r="8" spans="1:10" s="13" customFormat="1" x14ac:dyDescent="0.2">
      <c r="A8" s="24">
        <v>6</v>
      </c>
      <c r="B8" s="14" t="s">
        <v>11</v>
      </c>
      <c r="C8" s="15" t="s">
        <v>2419</v>
      </c>
      <c r="D8" s="16" t="s">
        <v>27</v>
      </c>
      <c r="E8" s="17" t="s">
        <v>2071</v>
      </c>
      <c r="F8" s="17" t="s">
        <v>651</v>
      </c>
      <c r="G8" s="17" t="s">
        <v>106</v>
      </c>
      <c r="H8" s="17" t="s">
        <v>107</v>
      </c>
      <c r="I8" s="17" t="s">
        <v>107</v>
      </c>
      <c r="J8" s="17" t="s">
        <v>107</v>
      </c>
    </row>
    <row r="9" spans="1:10" s="13" customFormat="1" ht="15" x14ac:dyDescent="0.2">
      <c r="A9" s="24">
        <v>7</v>
      </c>
      <c r="B9" s="14" t="s">
        <v>11</v>
      </c>
      <c r="C9" s="15" t="s">
        <v>2440</v>
      </c>
      <c r="D9" s="16" t="s">
        <v>27</v>
      </c>
      <c r="E9" s="17" t="s">
        <v>2152</v>
      </c>
      <c r="F9" s="17"/>
      <c r="G9" s="17" t="s">
        <v>106</v>
      </c>
      <c r="H9" s="17"/>
      <c r="I9" s="17"/>
      <c r="J9" s="17"/>
    </row>
    <row r="10" spans="1:10" s="13" customFormat="1" ht="15" x14ac:dyDescent="0.2">
      <c r="A10" s="24">
        <v>8</v>
      </c>
      <c r="B10" s="14" t="s">
        <v>11</v>
      </c>
      <c r="C10" s="15" t="s">
        <v>2442</v>
      </c>
      <c r="D10" s="16" t="s">
        <v>27</v>
      </c>
      <c r="E10" s="17" t="s">
        <v>2072</v>
      </c>
      <c r="F10" s="17" t="s">
        <v>2066</v>
      </c>
      <c r="G10" s="17" t="s">
        <v>106</v>
      </c>
      <c r="H10" s="17" t="s">
        <v>107</v>
      </c>
      <c r="I10" s="17" t="s">
        <v>107</v>
      </c>
      <c r="J10" s="17" t="s">
        <v>107</v>
      </c>
    </row>
    <row r="11" spans="1:10" s="13" customFormat="1" x14ac:dyDescent="0.2">
      <c r="A11" s="24">
        <v>9</v>
      </c>
      <c r="B11" s="14" t="s">
        <v>11</v>
      </c>
      <c r="C11" s="15" t="s">
        <v>2424</v>
      </c>
      <c r="D11" s="16" t="s">
        <v>27</v>
      </c>
      <c r="E11" s="17" t="s">
        <v>2073</v>
      </c>
      <c r="F11" s="17" t="s">
        <v>664</v>
      </c>
      <c r="G11" s="17" t="s">
        <v>106</v>
      </c>
      <c r="H11" s="17" t="s">
        <v>107</v>
      </c>
      <c r="I11" s="17" t="s">
        <v>107</v>
      </c>
      <c r="J11" s="17" t="s">
        <v>107</v>
      </c>
    </row>
    <row r="12" spans="1:10" s="13" customFormat="1" x14ac:dyDescent="0.2">
      <c r="A12" s="24">
        <v>9</v>
      </c>
      <c r="B12" s="14" t="s">
        <v>11</v>
      </c>
      <c r="C12" s="15" t="s">
        <v>2424</v>
      </c>
      <c r="D12" s="16" t="s">
        <v>27</v>
      </c>
      <c r="E12" s="17" t="s">
        <v>2076</v>
      </c>
      <c r="F12" s="17" t="s">
        <v>664</v>
      </c>
      <c r="G12" s="17" t="s">
        <v>106</v>
      </c>
      <c r="H12" s="17" t="s">
        <v>107</v>
      </c>
      <c r="I12" s="17" t="s">
        <v>107</v>
      </c>
      <c r="J12" s="17" t="s">
        <v>107</v>
      </c>
    </row>
    <row r="13" spans="1:10" s="13" customFormat="1" x14ac:dyDescent="0.2">
      <c r="A13" s="24">
        <v>9</v>
      </c>
      <c r="B13" s="14" t="s">
        <v>11</v>
      </c>
      <c r="C13" s="15" t="s">
        <v>2424</v>
      </c>
      <c r="D13" s="16" t="s">
        <v>27</v>
      </c>
      <c r="E13" s="17" t="s">
        <v>2075</v>
      </c>
      <c r="F13" s="17" t="s">
        <v>2070</v>
      </c>
      <c r="G13" s="17" t="s">
        <v>106</v>
      </c>
      <c r="H13" s="17" t="s">
        <v>107</v>
      </c>
      <c r="I13" s="17" t="s">
        <v>107</v>
      </c>
      <c r="J13" s="17" t="s">
        <v>107</v>
      </c>
    </row>
    <row r="14" spans="1:10" s="13" customFormat="1" x14ac:dyDescent="0.2">
      <c r="A14" s="24">
        <v>9</v>
      </c>
      <c r="B14" s="14" t="s">
        <v>11</v>
      </c>
      <c r="C14" s="15" t="s">
        <v>2424</v>
      </c>
      <c r="D14" s="16" t="s">
        <v>27</v>
      </c>
      <c r="E14" s="17" t="s">
        <v>2074</v>
      </c>
      <c r="F14" s="17" t="s">
        <v>664</v>
      </c>
      <c r="G14" s="17" t="s">
        <v>106</v>
      </c>
      <c r="H14" s="17" t="s">
        <v>107</v>
      </c>
      <c r="I14" s="17" t="s">
        <v>107</v>
      </c>
      <c r="J14" s="17" t="s">
        <v>107</v>
      </c>
    </row>
    <row r="15" spans="1:10" s="13" customFormat="1" ht="15" x14ac:dyDescent="0.2">
      <c r="A15" s="24">
        <v>10</v>
      </c>
      <c r="B15" s="14" t="s">
        <v>11</v>
      </c>
      <c r="C15" s="15" t="s">
        <v>2445</v>
      </c>
      <c r="D15" s="16" t="s">
        <v>27</v>
      </c>
      <c r="E15" s="17" t="s">
        <v>2077</v>
      </c>
      <c r="F15" s="17" t="s">
        <v>666</v>
      </c>
      <c r="G15" s="17" t="s">
        <v>106</v>
      </c>
      <c r="H15" s="17" t="s">
        <v>107</v>
      </c>
      <c r="I15" s="17" t="s">
        <v>107</v>
      </c>
      <c r="J15" s="17" t="s">
        <v>107</v>
      </c>
    </row>
    <row r="16" spans="1:10" x14ac:dyDescent="0.25">
      <c r="A16" s="24">
        <v>11</v>
      </c>
      <c r="B16" s="14" t="s">
        <v>11</v>
      </c>
      <c r="C16" s="15" t="s">
        <v>2447</v>
      </c>
      <c r="D16" s="16" t="s">
        <v>27</v>
      </c>
      <c r="E16" s="17" t="s">
        <v>2078</v>
      </c>
      <c r="F16" s="17" t="s">
        <v>2070</v>
      </c>
      <c r="G16" s="17" t="s">
        <v>106</v>
      </c>
      <c r="H16" s="17" t="s">
        <v>107</v>
      </c>
      <c r="I16" s="17" t="s">
        <v>107</v>
      </c>
      <c r="J16" s="17" t="s">
        <v>107</v>
      </c>
    </row>
    <row r="17" spans="1:10" ht="15" x14ac:dyDescent="0.2">
      <c r="A17" s="24">
        <v>12</v>
      </c>
      <c r="B17" s="14" t="s">
        <v>11</v>
      </c>
      <c r="C17" s="15" t="s">
        <v>2448</v>
      </c>
      <c r="D17" s="16" t="s">
        <v>27</v>
      </c>
      <c r="E17" s="17" t="s">
        <v>2079</v>
      </c>
      <c r="F17" s="17" t="s">
        <v>2068</v>
      </c>
      <c r="G17" s="17" t="s">
        <v>106</v>
      </c>
      <c r="H17" s="17" t="s">
        <v>107</v>
      </c>
      <c r="I17" s="17" t="s">
        <v>107</v>
      </c>
      <c r="J17" s="17" t="s">
        <v>107</v>
      </c>
    </row>
    <row r="18" spans="1:10" s="13" customFormat="1" ht="15" x14ac:dyDescent="0.2">
      <c r="A18" s="24">
        <v>13</v>
      </c>
      <c r="B18" s="14" t="s">
        <v>11</v>
      </c>
      <c r="C18" s="15" t="s">
        <v>2450</v>
      </c>
      <c r="D18" s="16" t="s">
        <v>27</v>
      </c>
      <c r="E18" s="17" t="s">
        <v>2153</v>
      </c>
      <c r="F18" s="17"/>
      <c r="G18" s="17" t="s">
        <v>106</v>
      </c>
      <c r="H18" s="17"/>
      <c r="I18" s="17"/>
      <c r="J18" s="17"/>
    </row>
    <row r="19" spans="1:10" s="13" customFormat="1" ht="15" x14ac:dyDescent="0.2">
      <c r="A19" s="24">
        <v>14</v>
      </c>
      <c r="B19" s="14" t="s">
        <v>11</v>
      </c>
      <c r="C19" s="15" t="s">
        <v>2454</v>
      </c>
      <c r="D19" s="16" t="s">
        <v>27</v>
      </c>
      <c r="E19" s="17" t="s">
        <v>2081</v>
      </c>
      <c r="F19" s="17" t="s">
        <v>2066</v>
      </c>
      <c r="G19" s="17" t="s">
        <v>106</v>
      </c>
      <c r="H19" s="17" t="s">
        <v>107</v>
      </c>
      <c r="I19" s="17" t="s">
        <v>107</v>
      </c>
      <c r="J19" s="17" t="s">
        <v>107</v>
      </c>
    </row>
    <row r="20" spans="1:10" s="13" customFormat="1" ht="15" x14ac:dyDescent="0.2">
      <c r="A20" s="24">
        <v>14</v>
      </c>
      <c r="B20" s="14" t="s">
        <v>11</v>
      </c>
      <c r="C20" s="15" t="s">
        <v>2453</v>
      </c>
      <c r="D20" s="16" t="s">
        <v>27</v>
      </c>
      <c r="E20" s="17" t="s">
        <v>2080</v>
      </c>
      <c r="F20" s="17" t="s">
        <v>649</v>
      </c>
      <c r="G20" s="17" t="s">
        <v>106</v>
      </c>
      <c r="H20" s="17" t="s">
        <v>107</v>
      </c>
      <c r="I20" s="17" t="s">
        <v>107</v>
      </c>
      <c r="J20" s="17" t="s">
        <v>107</v>
      </c>
    </row>
    <row r="21" spans="1:10" s="13" customFormat="1" ht="15" x14ac:dyDescent="0.2">
      <c r="A21" s="24">
        <v>15</v>
      </c>
      <c r="B21" s="14" t="s">
        <v>11</v>
      </c>
      <c r="C21" s="15" t="s">
        <v>2456</v>
      </c>
      <c r="D21" s="16" t="s">
        <v>27</v>
      </c>
      <c r="E21" s="17" t="s">
        <v>2083</v>
      </c>
      <c r="F21" s="17" t="s">
        <v>2068</v>
      </c>
      <c r="G21" s="17" t="s">
        <v>106</v>
      </c>
      <c r="H21" s="17" t="s">
        <v>107</v>
      </c>
      <c r="I21" s="17" t="s">
        <v>107</v>
      </c>
      <c r="J21" s="17" t="s">
        <v>107</v>
      </c>
    </row>
    <row r="22" spans="1:10" s="13" customFormat="1" ht="15" x14ac:dyDescent="0.2">
      <c r="A22" s="24">
        <v>15</v>
      </c>
      <c r="B22" s="14" t="s">
        <v>11</v>
      </c>
      <c r="C22" s="15" t="s">
        <v>2456</v>
      </c>
      <c r="D22" s="16" t="s">
        <v>27</v>
      </c>
      <c r="E22" s="17" t="s">
        <v>2084</v>
      </c>
      <c r="F22" s="17" t="s">
        <v>2068</v>
      </c>
      <c r="G22" s="17" t="s">
        <v>106</v>
      </c>
      <c r="H22" s="17" t="s">
        <v>107</v>
      </c>
      <c r="I22" s="17" t="s">
        <v>107</v>
      </c>
      <c r="J22" s="17" t="s">
        <v>107</v>
      </c>
    </row>
    <row r="23" spans="1:10" s="13" customFormat="1" ht="15" x14ac:dyDescent="0.2">
      <c r="A23" s="24">
        <v>15</v>
      </c>
      <c r="B23" s="14" t="s">
        <v>11</v>
      </c>
      <c r="C23" s="15" t="s">
        <v>2456</v>
      </c>
      <c r="D23" s="16" t="s">
        <v>27</v>
      </c>
      <c r="E23" s="17" t="s">
        <v>2082</v>
      </c>
      <c r="F23" s="17" t="s">
        <v>2068</v>
      </c>
      <c r="G23" s="17" t="s">
        <v>106</v>
      </c>
      <c r="H23" s="17" t="s">
        <v>107</v>
      </c>
      <c r="I23" s="17" t="s">
        <v>107</v>
      </c>
      <c r="J23" s="17" t="s">
        <v>107</v>
      </c>
    </row>
    <row r="24" spans="1:10" s="13" customFormat="1" ht="15" x14ac:dyDescent="0.2">
      <c r="A24" s="24">
        <v>16</v>
      </c>
      <c r="B24" s="14" t="s">
        <v>11</v>
      </c>
      <c r="C24" s="14" t="s">
        <v>2461</v>
      </c>
      <c r="D24" s="16" t="s">
        <v>27</v>
      </c>
      <c r="E24" s="17" t="s">
        <v>109</v>
      </c>
      <c r="F24" s="17"/>
      <c r="G24" s="17" t="s">
        <v>106</v>
      </c>
      <c r="H24" s="17"/>
      <c r="I24" s="17"/>
      <c r="J24" s="17"/>
    </row>
    <row r="25" spans="1:10" s="13" customFormat="1" ht="15" x14ac:dyDescent="0.2">
      <c r="A25" s="24">
        <v>17</v>
      </c>
      <c r="B25" s="14" t="s">
        <v>11</v>
      </c>
      <c r="C25" s="15" t="s">
        <v>2465</v>
      </c>
      <c r="D25" s="16" t="s">
        <v>27</v>
      </c>
      <c r="E25" s="17" t="s">
        <v>2086</v>
      </c>
      <c r="F25" s="17" t="s">
        <v>2068</v>
      </c>
      <c r="G25" s="17" t="s">
        <v>106</v>
      </c>
      <c r="H25" s="17" t="s">
        <v>107</v>
      </c>
      <c r="I25" s="17" t="s">
        <v>107</v>
      </c>
      <c r="J25" s="17" t="s">
        <v>107</v>
      </c>
    </row>
    <row r="26" spans="1:10" s="13" customFormat="1" ht="15" x14ac:dyDescent="0.2">
      <c r="A26" s="24">
        <v>17</v>
      </c>
      <c r="B26" s="14" t="s">
        <v>11</v>
      </c>
      <c r="C26" s="15" t="s">
        <v>2464</v>
      </c>
      <c r="D26" s="16" t="s">
        <v>27</v>
      </c>
      <c r="E26" s="17" t="s">
        <v>2085</v>
      </c>
      <c r="F26" s="17" t="s">
        <v>2066</v>
      </c>
      <c r="G26" s="17" t="s">
        <v>106</v>
      </c>
      <c r="H26" s="17" t="s">
        <v>107</v>
      </c>
      <c r="I26" s="17" t="s">
        <v>107</v>
      </c>
      <c r="J26" s="17" t="s">
        <v>107</v>
      </c>
    </row>
    <row r="27" spans="1:10" s="13" customFormat="1" x14ac:dyDescent="0.2">
      <c r="A27" s="24">
        <v>18</v>
      </c>
      <c r="B27" s="14" t="s">
        <v>11</v>
      </c>
      <c r="C27" s="15" t="s">
        <v>2429</v>
      </c>
      <c r="D27" s="16" t="s">
        <v>27</v>
      </c>
      <c r="E27" s="17" t="s">
        <v>2154</v>
      </c>
      <c r="F27" s="17"/>
      <c r="G27" s="17" t="s">
        <v>106</v>
      </c>
      <c r="H27" s="17"/>
      <c r="I27" s="17"/>
      <c r="J27" s="17"/>
    </row>
    <row r="28" spans="1:10" ht="15" x14ac:dyDescent="0.2">
      <c r="A28" s="24">
        <v>19</v>
      </c>
      <c r="B28" s="14" t="s">
        <v>11</v>
      </c>
      <c r="C28" s="15" t="s">
        <v>2466</v>
      </c>
      <c r="D28" s="16" t="s">
        <v>27</v>
      </c>
      <c r="E28" s="17" t="s">
        <v>2087</v>
      </c>
      <c r="F28" s="17" t="s">
        <v>684</v>
      </c>
      <c r="G28" s="17" t="s">
        <v>106</v>
      </c>
      <c r="H28" s="17" t="s">
        <v>107</v>
      </c>
      <c r="I28" s="17" t="s">
        <v>107</v>
      </c>
      <c r="J28" s="17" t="s">
        <v>107</v>
      </c>
    </row>
    <row r="29" spans="1:10" ht="15" x14ac:dyDescent="0.2">
      <c r="A29" s="24">
        <v>19</v>
      </c>
      <c r="B29" s="14" t="s">
        <v>11</v>
      </c>
      <c r="C29" s="15" t="s">
        <v>2466</v>
      </c>
      <c r="D29" s="16" t="s">
        <v>27</v>
      </c>
      <c r="E29" s="17" t="s">
        <v>2089</v>
      </c>
      <c r="F29" s="17" t="s">
        <v>649</v>
      </c>
      <c r="G29" s="17" t="s">
        <v>106</v>
      </c>
      <c r="H29" s="17" t="s">
        <v>107</v>
      </c>
      <c r="I29" s="17" t="s">
        <v>107</v>
      </c>
      <c r="J29" s="17" t="s">
        <v>107</v>
      </c>
    </row>
    <row r="30" spans="1:10" ht="15" x14ac:dyDescent="0.2">
      <c r="A30" s="24">
        <v>19</v>
      </c>
      <c r="B30" s="14" t="s">
        <v>11</v>
      </c>
      <c r="C30" s="15" t="s">
        <v>2466</v>
      </c>
      <c r="D30" s="16" t="s">
        <v>27</v>
      </c>
      <c r="E30" s="17" t="s">
        <v>2088</v>
      </c>
      <c r="F30" s="17" t="s">
        <v>684</v>
      </c>
      <c r="G30" s="17" t="s">
        <v>106</v>
      </c>
      <c r="H30" s="17" t="s">
        <v>107</v>
      </c>
      <c r="I30" s="17" t="s">
        <v>107</v>
      </c>
      <c r="J30" s="17" t="s">
        <v>107</v>
      </c>
    </row>
    <row r="31" spans="1:10" s="13" customFormat="1" x14ac:dyDescent="0.2">
      <c r="A31" s="24">
        <v>20</v>
      </c>
      <c r="B31" s="14" t="s">
        <v>11</v>
      </c>
      <c r="C31" s="15" t="s">
        <v>215</v>
      </c>
      <c r="D31" s="16" t="s">
        <v>27</v>
      </c>
      <c r="E31" s="17" t="s">
        <v>1080</v>
      </c>
      <c r="F31" s="17" t="s">
        <v>2090</v>
      </c>
      <c r="G31" s="17" t="s">
        <v>106</v>
      </c>
      <c r="H31" s="17" t="s">
        <v>107</v>
      </c>
      <c r="I31" s="17" t="s">
        <v>107</v>
      </c>
      <c r="J31" s="17" t="s">
        <v>107</v>
      </c>
    </row>
    <row r="32" spans="1:10" s="13" customFormat="1" x14ac:dyDescent="0.2">
      <c r="A32" s="24">
        <v>21</v>
      </c>
      <c r="B32" s="14" t="s">
        <v>11</v>
      </c>
      <c r="C32" s="15" t="s">
        <v>2426</v>
      </c>
      <c r="D32" s="16" t="s">
        <v>27</v>
      </c>
      <c r="E32" s="17" t="s">
        <v>2155</v>
      </c>
      <c r="F32" s="17"/>
      <c r="G32" s="17" t="s">
        <v>106</v>
      </c>
      <c r="H32" s="17"/>
      <c r="I32" s="17"/>
      <c r="J32" s="17"/>
    </row>
    <row r="33" spans="1:10" s="13" customFormat="1" ht="15" x14ac:dyDescent="0.2">
      <c r="A33" s="24">
        <v>22</v>
      </c>
      <c r="B33" s="14" t="s">
        <v>11</v>
      </c>
      <c r="C33" s="15" t="s">
        <v>2469</v>
      </c>
      <c r="D33" s="16" t="s">
        <v>27</v>
      </c>
      <c r="E33" s="17" t="s">
        <v>2156</v>
      </c>
      <c r="F33" s="17"/>
      <c r="G33" s="17" t="s">
        <v>106</v>
      </c>
      <c r="H33" s="17"/>
      <c r="I33" s="17"/>
      <c r="J33" s="17"/>
    </row>
    <row r="34" spans="1:10" ht="15" x14ac:dyDescent="0.2">
      <c r="A34" s="24">
        <v>23</v>
      </c>
      <c r="B34" s="14" t="s">
        <v>11</v>
      </c>
      <c r="C34" s="15" t="s">
        <v>2472</v>
      </c>
      <c r="D34" s="16" t="s">
        <v>27</v>
      </c>
      <c r="E34" s="17" t="s">
        <v>2148</v>
      </c>
      <c r="F34" s="17" t="s">
        <v>2147</v>
      </c>
      <c r="G34" s="17" t="s">
        <v>106</v>
      </c>
      <c r="H34" s="17"/>
      <c r="I34" s="17"/>
      <c r="J34" s="17"/>
    </row>
    <row r="35" spans="1:10" s="13" customFormat="1" ht="15" x14ac:dyDescent="0.2">
      <c r="A35" s="24">
        <v>24</v>
      </c>
      <c r="B35" s="14" t="s">
        <v>11</v>
      </c>
      <c r="C35" s="15" t="s">
        <v>2474</v>
      </c>
      <c r="D35" s="16" t="s">
        <v>27</v>
      </c>
      <c r="E35" s="17" t="s">
        <v>2091</v>
      </c>
      <c r="F35" s="17" t="s">
        <v>2066</v>
      </c>
      <c r="G35" s="17" t="s">
        <v>106</v>
      </c>
      <c r="H35" s="17" t="s">
        <v>107</v>
      </c>
      <c r="I35" s="17" t="s">
        <v>107</v>
      </c>
      <c r="J35" s="17" t="s">
        <v>107</v>
      </c>
    </row>
    <row r="36" spans="1:10" s="13" customFormat="1" x14ac:dyDescent="0.2">
      <c r="A36" s="24">
        <v>25</v>
      </c>
      <c r="B36" s="14" t="s">
        <v>11</v>
      </c>
      <c r="C36" s="15" t="s">
        <v>2427</v>
      </c>
      <c r="D36" s="16" t="s">
        <v>27</v>
      </c>
      <c r="E36" s="17" t="s">
        <v>2149</v>
      </c>
      <c r="F36" s="17" t="s">
        <v>2147</v>
      </c>
      <c r="G36" s="17" t="s">
        <v>106</v>
      </c>
      <c r="H36" s="17"/>
      <c r="I36" s="17"/>
      <c r="J36" s="17"/>
    </row>
    <row r="37" spans="1:10" s="13" customFormat="1" x14ac:dyDescent="0.2">
      <c r="A37" s="24">
        <v>26</v>
      </c>
      <c r="B37" s="14" t="s">
        <v>11</v>
      </c>
      <c r="C37" s="15" t="s">
        <v>2428</v>
      </c>
      <c r="D37" s="16" t="s">
        <v>27</v>
      </c>
      <c r="E37" s="17" t="s">
        <v>2063</v>
      </c>
      <c r="F37" s="17" t="s">
        <v>2064</v>
      </c>
      <c r="G37" s="17" t="s">
        <v>106</v>
      </c>
      <c r="H37" s="17" t="s">
        <v>107</v>
      </c>
      <c r="I37" s="17" t="s">
        <v>107</v>
      </c>
      <c r="J37" s="17" t="s">
        <v>107</v>
      </c>
    </row>
    <row r="38" spans="1:10" s="13" customFormat="1" x14ac:dyDescent="0.25">
      <c r="A38" s="24">
        <v>27</v>
      </c>
      <c r="B38" s="14" t="s">
        <v>0</v>
      </c>
      <c r="C38" s="15" t="s">
        <v>2408</v>
      </c>
      <c r="D38" s="16" t="s">
        <v>27</v>
      </c>
      <c r="E38" s="17" t="s">
        <v>2092</v>
      </c>
      <c r="F38" s="17" t="s">
        <v>2066</v>
      </c>
      <c r="G38" s="17" t="s">
        <v>106</v>
      </c>
      <c r="H38" s="17" t="s">
        <v>107</v>
      </c>
      <c r="I38" s="17" t="s">
        <v>107</v>
      </c>
      <c r="J38" s="17" t="s">
        <v>107</v>
      </c>
    </row>
    <row r="39" spans="1:10" s="13" customFormat="1" x14ac:dyDescent="0.25">
      <c r="A39" s="24">
        <v>27</v>
      </c>
      <c r="B39" s="14" t="s">
        <v>0</v>
      </c>
      <c r="C39" s="15" t="s">
        <v>2408</v>
      </c>
      <c r="D39" s="16" t="s">
        <v>27</v>
      </c>
      <c r="E39" s="17" t="s">
        <v>2095</v>
      </c>
      <c r="F39" s="17" t="s">
        <v>2066</v>
      </c>
      <c r="G39" s="17" t="s">
        <v>106</v>
      </c>
      <c r="H39" s="17" t="s">
        <v>107</v>
      </c>
      <c r="I39" s="17" t="s">
        <v>107</v>
      </c>
      <c r="J39" s="17" t="s">
        <v>107</v>
      </c>
    </row>
    <row r="40" spans="1:10" s="13" customFormat="1" x14ac:dyDescent="0.25">
      <c r="A40" s="24">
        <v>27</v>
      </c>
      <c r="B40" s="14" t="s">
        <v>0</v>
      </c>
      <c r="C40" s="15" t="s">
        <v>2408</v>
      </c>
      <c r="D40" s="16" t="s">
        <v>27</v>
      </c>
      <c r="E40" s="17" t="s">
        <v>2093</v>
      </c>
      <c r="F40" s="17" t="s">
        <v>2094</v>
      </c>
      <c r="G40" s="17" t="s">
        <v>106</v>
      </c>
      <c r="H40" s="17" t="s">
        <v>107</v>
      </c>
      <c r="I40" s="17" t="s">
        <v>107</v>
      </c>
      <c r="J40" s="17" t="s">
        <v>107</v>
      </c>
    </row>
    <row r="41" spans="1:10" x14ac:dyDescent="0.25">
      <c r="A41" s="24">
        <v>28</v>
      </c>
      <c r="B41" s="14" t="s">
        <v>0</v>
      </c>
      <c r="C41" s="15" t="s">
        <v>2415</v>
      </c>
      <c r="D41" s="16" t="s">
        <v>27</v>
      </c>
      <c r="E41" s="17" t="s">
        <v>2096</v>
      </c>
      <c r="F41" s="17" t="s">
        <v>723</v>
      </c>
      <c r="G41" s="17" t="s">
        <v>106</v>
      </c>
      <c r="H41" s="17" t="s">
        <v>107</v>
      </c>
      <c r="I41" s="17" t="s">
        <v>107</v>
      </c>
      <c r="J41" s="17" t="s">
        <v>107</v>
      </c>
    </row>
    <row r="42" spans="1:10" x14ac:dyDescent="0.2">
      <c r="A42" s="24">
        <v>29</v>
      </c>
      <c r="B42" s="14" t="s">
        <v>0</v>
      </c>
      <c r="C42" s="15" t="s">
        <v>2416</v>
      </c>
      <c r="D42" s="16" t="s">
        <v>27</v>
      </c>
      <c r="E42" s="17" t="s">
        <v>2100</v>
      </c>
      <c r="F42" s="17" t="s">
        <v>2094</v>
      </c>
      <c r="G42" s="17" t="s">
        <v>106</v>
      </c>
      <c r="H42" s="17" t="s">
        <v>107</v>
      </c>
      <c r="I42" s="17" t="s">
        <v>107</v>
      </c>
      <c r="J42" s="17" t="s">
        <v>107</v>
      </c>
    </row>
    <row r="43" spans="1:10" x14ac:dyDescent="0.2">
      <c r="A43" s="24">
        <v>29</v>
      </c>
      <c r="B43" s="14" t="s">
        <v>0</v>
      </c>
      <c r="C43" s="15" t="s">
        <v>2416</v>
      </c>
      <c r="D43" s="16" t="s">
        <v>27</v>
      </c>
      <c r="E43" s="17" t="s">
        <v>2098</v>
      </c>
      <c r="F43" s="17" t="s">
        <v>2094</v>
      </c>
      <c r="G43" s="17" t="s">
        <v>106</v>
      </c>
      <c r="H43" s="17" t="s">
        <v>107</v>
      </c>
      <c r="I43" s="17" t="s">
        <v>107</v>
      </c>
      <c r="J43" s="17" t="s">
        <v>107</v>
      </c>
    </row>
    <row r="44" spans="1:10" x14ac:dyDescent="0.2">
      <c r="A44" s="24">
        <v>29</v>
      </c>
      <c r="B44" s="14" t="s">
        <v>0</v>
      </c>
      <c r="C44" s="15" t="s">
        <v>2416</v>
      </c>
      <c r="D44" s="16" t="s">
        <v>27</v>
      </c>
      <c r="E44" s="17" t="s">
        <v>2099</v>
      </c>
      <c r="F44" s="17" t="s">
        <v>2094</v>
      </c>
      <c r="G44" s="17" t="s">
        <v>106</v>
      </c>
      <c r="H44" s="17" t="s">
        <v>107</v>
      </c>
      <c r="I44" s="17" t="s">
        <v>107</v>
      </c>
      <c r="J44" s="17" t="s">
        <v>107</v>
      </c>
    </row>
    <row r="45" spans="1:10" x14ac:dyDescent="0.2">
      <c r="A45" s="24">
        <v>29</v>
      </c>
      <c r="B45" s="14" t="s">
        <v>0</v>
      </c>
      <c r="C45" s="15" t="s">
        <v>2416</v>
      </c>
      <c r="D45" s="16" t="s">
        <v>27</v>
      </c>
      <c r="E45" s="17" t="s">
        <v>2097</v>
      </c>
      <c r="F45" s="17" t="s">
        <v>2094</v>
      </c>
      <c r="G45" s="17" t="s">
        <v>106</v>
      </c>
      <c r="H45" s="17" t="s">
        <v>107</v>
      </c>
      <c r="I45" s="17" t="s">
        <v>107</v>
      </c>
      <c r="J45" s="17" t="s">
        <v>107</v>
      </c>
    </row>
    <row r="46" spans="1:10" s="13" customFormat="1" x14ac:dyDescent="0.2">
      <c r="A46" s="24">
        <v>30</v>
      </c>
      <c r="B46" s="14" t="s">
        <v>0</v>
      </c>
      <c r="C46" s="15" t="s">
        <v>2409</v>
      </c>
      <c r="D46" s="16" t="s">
        <v>27</v>
      </c>
      <c r="E46" s="17" t="s">
        <v>728</v>
      </c>
      <c r="F46" s="17" t="s">
        <v>2101</v>
      </c>
      <c r="G46" s="17" t="s">
        <v>106</v>
      </c>
      <c r="H46" s="17" t="s">
        <v>107</v>
      </c>
      <c r="I46" s="17" t="s">
        <v>107</v>
      </c>
      <c r="J46" s="17" t="s">
        <v>107</v>
      </c>
    </row>
    <row r="47" spans="1:10" s="13" customFormat="1" x14ac:dyDescent="0.2">
      <c r="A47" s="24">
        <v>30</v>
      </c>
      <c r="B47" s="14" t="s">
        <v>0</v>
      </c>
      <c r="C47" s="15" t="s">
        <v>2409</v>
      </c>
      <c r="D47" s="16" t="s">
        <v>27</v>
      </c>
      <c r="E47" s="17" t="s">
        <v>2103</v>
      </c>
      <c r="F47" s="17" t="s">
        <v>2101</v>
      </c>
      <c r="G47" s="17" t="s">
        <v>106</v>
      </c>
      <c r="H47" s="17" t="s">
        <v>107</v>
      </c>
      <c r="I47" s="17" t="s">
        <v>107</v>
      </c>
      <c r="J47" s="17" t="s">
        <v>107</v>
      </c>
    </row>
    <row r="48" spans="1:10" s="13" customFormat="1" x14ac:dyDescent="0.2">
      <c r="A48" s="24">
        <v>30</v>
      </c>
      <c r="B48" s="14" t="s">
        <v>0</v>
      </c>
      <c r="C48" s="15" t="s">
        <v>2409</v>
      </c>
      <c r="D48" s="16" t="s">
        <v>27</v>
      </c>
      <c r="E48" s="17" t="s">
        <v>2102</v>
      </c>
      <c r="F48" s="17" t="s">
        <v>2094</v>
      </c>
      <c r="G48" s="17" t="s">
        <v>106</v>
      </c>
      <c r="H48" s="17" t="s">
        <v>107</v>
      </c>
      <c r="I48" s="17" t="s">
        <v>107</v>
      </c>
      <c r="J48" s="17" t="s">
        <v>107</v>
      </c>
    </row>
    <row r="49" spans="1:13" s="13" customFormat="1" x14ac:dyDescent="0.2">
      <c r="A49" s="24">
        <v>31</v>
      </c>
      <c r="B49" s="14" t="s">
        <v>0</v>
      </c>
      <c r="C49" s="15" t="s">
        <v>241</v>
      </c>
      <c r="D49" s="16" t="s">
        <v>27</v>
      </c>
      <c r="E49" s="17" t="s">
        <v>1919</v>
      </c>
      <c r="F49" s="17" t="s">
        <v>2066</v>
      </c>
      <c r="G49" s="17" t="s">
        <v>106</v>
      </c>
      <c r="H49" s="17" t="s">
        <v>107</v>
      </c>
      <c r="I49" s="17" t="s">
        <v>107</v>
      </c>
      <c r="J49" s="17" t="s">
        <v>107</v>
      </c>
    </row>
    <row r="50" spans="1:13" s="13" customFormat="1" x14ac:dyDescent="0.2">
      <c r="A50" s="24">
        <v>31</v>
      </c>
      <c r="B50" s="14" t="s">
        <v>0</v>
      </c>
      <c r="C50" s="15" t="s">
        <v>2410</v>
      </c>
      <c r="D50" s="16" t="s">
        <v>27</v>
      </c>
      <c r="E50" s="17" t="s">
        <v>2104</v>
      </c>
      <c r="F50" s="17" t="s">
        <v>2066</v>
      </c>
      <c r="G50" s="17" t="s">
        <v>106</v>
      </c>
      <c r="H50" s="17" t="s">
        <v>107</v>
      </c>
      <c r="I50" s="17" t="s">
        <v>107</v>
      </c>
      <c r="J50" s="17" t="s">
        <v>107</v>
      </c>
    </row>
    <row r="51" spans="1:13" s="13" customFormat="1" x14ac:dyDescent="0.2">
      <c r="A51" s="24">
        <v>32</v>
      </c>
      <c r="B51" s="14" t="s">
        <v>0</v>
      </c>
      <c r="C51" s="15" t="s">
        <v>2435</v>
      </c>
      <c r="D51" s="16" t="s">
        <v>27</v>
      </c>
      <c r="E51" s="17" t="s">
        <v>2106</v>
      </c>
      <c r="F51" s="17" t="s">
        <v>2094</v>
      </c>
      <c r="G51" s="17" t="s">
        <v>106</v>
      </c>
      <c r="H51" s="17" t="s">
        <v>107</v>
      </c>
      <c r="I51" s="17" t="s">
        <v>107</v>
      </c>
      <c r="J51" s="17" t="s">
        <v>107</v>
      </c>
    </row>
    <row r="52" spans="1:13" s="13" customFormat="1" x14ac:dyDescent="0.25">
      <c r="A52" s="24">
        <v>32</v>
      </c>
      <c r="B52" s="14" t="s">
        <v>0</v>
      </c>
      <c r="C52" s="15" t="s">
        <v>2435</v>
      </c>
      <c r="D52" s="16" t="s">
        <v>27</v>
      </c>
      <c r="E52" s="17" t="s">
        <v>2105</v>
      </c>
      <c r="F52" s="17" t="s">
        <v>2094</v>
      </c>
      <c r="G52" s="17" t="s">
        <v>106</v>
      </c>
      <c r="H52" s="17" t="s">
        <v>107</v>
      </c>
      <c r="I52" s="17" t="s">
        <v>107</v>
      </c>
      <c r="J52" s="17" t="s">
        <v>107</v>
      </c>
    </row>
    <row r="53" spans="1:13" s="13" customFormat="1" x14ac:dyDescent="0.25">
      <c r="A53" s="24">
        <v>33</v>
      </c>
      <c r="B53" s="14" t="s">
        <v>0</v>
      </c>
      <c r="C53" s="15" t="s">
        <v>2542</v>
      </c>
      <c r="D53" s="16" t="s">
        <v>27</v>
      </c>
      <c r="E53" s="17" t="s">
        <v>2108</v>
      </c>
      <c r="F53" s="17" t="s">
        <v>2107</v>
      </c>
      <c r="G53" s="17" t="s">
        <v>106</v>
      </c>
      <c r="H53" s="17" t="s">
        <v>107</v>
      </c>
      <c r="I53" s="17" t="s">
        <v>107</v>
      </c>
      <c r="J53" s="17" t="s">
        <v>107</v>
      </c>
    </row>
    <row r="54" spans="1:13" s="13" customFormat="1" x14ac:dyDescent="0.2">
      <c r="A54" s="24">
        <v>33</v>
      </c>
      <c r="B54" s="14" t="s">
        <v>0</v>
      </c>
      <c r="C54" s="15" t="s">
        <v>2542</v>
      </c>
      <c r="D54" s="16" t="s">
        <v>27</v>
      </c>
      <c r="E54" s="17" t="s">
        <v>2413</v>
      </c>
      <c r="F54" s="17" t="s">
        <v>2107</v>
      </c>
      <c r="G54" s="17" t="s">
        <v>106</v>
      </c>
      <c r="H54" s="17" t="s">
        <v>107</v>
      </c>
      <c r="I54" s="17" t="s">
        <v>107</v>
      </c>
      <c r="J54" s="17" t="s">
        <v>107</v>
      </c>
    </row>
    <row r="55" spans="1:13" s="13" customFormat="1" x14ac:dyDescent="0.25">
      <c r="A55" s="24">
        <v>34</v>
      </c>
      <c r="B55" s="13" t="s">
        <v>0</v>
      </c>
      <c r="C55" s="15" t="s">
        <v>2543</v>
      </c>
      <c r="D55" s="13" t="s">
        <v>27</v>
      </c>
      <c r="E55" s="13" t="s">
        <v>2109</v>
      </c>
      <c r="F55" s="13" t="s">
        <v>2094</v>
      </c>
      <c r="G55" s="13" t="s">
        <v>106</v>
      </c>
      <c r="H55" s="13" t="s">
        <v>107</v>
      </c>
      <c r="I55" s="13" t="s">
        <v>107</v>
      </c>
      <c r="J55" s="17" t="s">
        <v>107</v>
      </c>
    </row>
    <row r="56" spans="1:13" s="13" customFormat="1" x14ac:dyDescent="0.2">
      <c r="A56" s="25">
        <v>35</v>
      </c>
      <c r="B56" s="11" t="s">
        <v>0</v>
      </c>
      <c r="C56" s="15" t="s">
        <v>250</v>
      </c>
      <c r="D56" s="11" t="s">
        <v>27</v>
      </c>
      <c r="E56" s="11" t="s">
        <v>2157</v>
      </c>
      <c r="F56" s="13" t="s">
        <v>2094</v>
      </c>
      <c r="G56" s="17" t="s">
        <v>106</v>
      </c>
      <c r="H56" s="11"/>
      <c r="I56" s="11"/>
      <c r="J56" s="17"/>
      <c r="L56" s="13" t="s">
        <v>1742</v>
      </c>
      <c r="M56" s="13" t="s">
        <v>1743</v>
      </c>
    </row>
    <row r="57" spans="1:13" s="13" customFormat="1" x14ac:dyDescent="0.2">
      <c r="A57" s="25">
        <v>36</v>
      </c>
      <c r="B57" s="11" t="s">
        <v>0</v>
      </c>
      <c r="C57" s="15" t="s">
        <v>251</v>
      </c>
      <c r="D57" s="11" t="s">
        <v>27</v>
      </c>
      <c r="E57" s="11" t="s">
        <v>109</v>
      </c>
      <c r="F57" s="11"/>
      <c r="G57" s="17" t="s">
        <v>106</v>
      </c>
      <c r="H57" s="11"/>
      <c r="I57" s="11"/>
      <c r="J57" s="17"/>
    </row>
    <row r="58" spans="1:13" x14ac:dyDescent="0.2">
      <c r="A58" s="25">
        <v>37</v>
      </c>
      <c r="B58" s="11" t="s">
        <v>0</v>
      </c>
      <c r="C58" s="15" t="s">
        <v>2417</v>
      </c>
      <c r="D58" s="11" t="s">
        <v>27</v>
      </c>
      <c r="E58" s="11" t="s">
        <v>2110</v>
      </c>
      <c r="F58" s="11" t="s">
        <v>2094</v>
      </c>
      <c r="G58" s="11" t="s">
        <v>106</v>
      </c>
      <c r="H58" s="11" t="s">
        <v>107</v>
      </c>
      <c r="I58" s="11" t="s">
        <v>107</v>
      </c>
      <c r="J58" s="11" t="s">
        <v>107</v>
      </c>
    </row>
    <row r="59" spans="1:13" s="13" customFormat="1" x14ac:dyDescent="0.2">
      <c r="A59" s="25">
        <v>38</v>
      </c>
      <c r="B59" s="11" t="s">
        <v>0</v>
      </c>
      <c r="C59" s="15" t="s">
        <v>2418</v>
      </c>
      <c r="D59" s="11" t="s">
        <v>27</v>
      </c>
      <c r="E59" s="11" t="s">
        <v>2113</v>
      </c>
      <c r="F59" s="11" t="s">
        <v>2112</v>
      </c>
      <c r="G59" s="11" t="s">
        <v>106</v>
      </c>
      <c r="H59" s="11" t="s">
        <v>107</v>
      </c>
      <c r="I59" s="11" t="s">
        <v>107</v>
      </c>
      <c r="J59" s="11" t="s">
        <v>107</v>
      </c>
    </row>
    <row r="60" spans="1:13" s="13" customFormat="1" x14ac:dyDescent="0.2">
      <c r="A60" s="25">
        <v>38</v>
      </c>
      <c r="B60" s="11" t="s">
        <v>0</v>
      </c>
      <c r="C60" s="15" t="s">
        <v>2418</v>
      </c>
      <c r="D60" s="11" t="s">
        <v>27</v>
      </c>
      <c r="E60" s="11" t="s">
        <v>2114</v>
      </c>
      <c r="F60" s="11" t="s">
        <v>2112</v>
      </c>
      <c r="G60" s="11" t="s">
        <v>106</v>
      </c>
      <c r="H60" s="11" t="s">
        <v>107</v>
      </c>
      <c r="I60" s="11" t="s">
        <v>107</v>
      </c>
      <c r="J60" s="11" t="s">
        <v>107</v>
      </c>
    </row>
    <row r="61" spans="1:13" s="13" customFormat="1" x14ac:dyDescent="0.25">
      <c r="A61" s="25">
        <v>38</v>
      </c>
      <c r="B61" s="11" t="s">
        <v>0</v>
      </c>
      <c r="C61" s="15" t="s">
        <v>2418</v>
      </c>
      <c r="D61" s="11" t="s">
        <v>27</v>
      </c>
      <c r="E61" s="11" t="s">
        <v>2111</v>
      </c>
      <c r="F61" s="11" t="s">
        <v>2112</v>
      </c>
      <c r="G61" s="11" t="s">
        <v>106</v>
      </c>
      <c r="H61" s="11" t="s">
        <v>107</v>
      </c>
      <c r="I61" s="11" t="s">
        <v>107</v>
      </c>
      <c r="J61" s="11" t="s">
        <v>107</v>
      </c>
    </row>
    <row r="62" spans="1:13" x14ac:dyDescent="0.2">
      <c r="A62" s="25">
        <v>39</v>
      </c>
      <c r="B62" s="11" t="s">
        <v>0</v>
      </c>
      <c r="C62" s="15" t="s">
        <v>2411</v>
      </c>
      <c r="D62" s="11" t="s">
        <v>27</v>
      </c>
      <c r="E62" s="11" t="s">
        <v>2115</v>
      </c>
      <c r="F62" s="11" t="s">
        <v>2116</v>
      </c>
      <c r="G62" s="11" t="s">
        <v>106</v>
      </c>
      <c r="H62" s="11" t="s">
        <v>107</v>
      </c>
      <c r="I62" s="11" t="s">
        <v>107</v>
      </c>
      <c r="J62" s="11" t="s">
        <v>107</v>
      </c>
    </row>
    <row r="63" spans="1:13" x14ac:dyDescent="0.2">
      <c r="A63" s="25">
        <v>40</v>
      </c>
      <c r="B63" s="11" t="s">
        <v>0</v>
      </c>
      <c r="C63" s="15" t="s">
        <v>2420</v>
      </c>
      <c r="D63" s="11" t="s">
        <v>27</v>
      </c>
      <c r="E63" s="11" t="s">
        <v>2117</v>
      </c>
      <c r="F63" s="11" t="s">
        <v>2066</v>
      </c>
      <c r="G63" s="11" t="s">
        <v>106</v>
      </c>
      <c r="H63" s="11" t="s">
        <v>107</v>
      </c>
      <c r="I63" s="11" t="s">
        <v>107</v>
      </c>
      <c r="J63" s="11" t="s">
        <v>107</v>
      </c>
    </row>
    <row r="64" spans="1:13" s="13" customFormat="1" x14ac:dyDescent="0.2">
      <c r="A64" s="25">
        <v>41</v>
      </c>
      <c r="B64" s="11" t="s">
        <v>0</v>
      </c>
      <c r="C64" s="15" t="s">
        <v>2421</v>
      </c>
      <c r="D64" s="11" t="s">
        <v>27</v>
      </c>
      <c r="E64" s="11" t="s">
        <v>2118</v>
      </c>
      <c r="F64" s="11" t="s">
        <v>2094</v>
      </c>
      <c r="G64" s="11" t="s">
        <v>106</v>
      </c>
      <c r="H64" s="11" t="s">
        <v>107</v>
      </c>
      <c r="I64" s="11" t="s">
        <v>107</v>
      </c>
      <c r="J64" s="11" t="s">
        <v>107</v>
      </c>
    </row>
    <row r="65" spans="1:10" s="13" customFormat="1" x14ac:dyDescent="0.2">
      <c r="A65" s="25">
        <v>42</v>
      </c>
      <c r="B65" s="11" t="s">
        <v>0</v>
      </c>
      <c r="C65" s="15" t="s">
        <v>2422</v>
      </c>
      <c r="D65" s="11" t="s">
        <v>27</v>
      </c>
      <c r="E65" s="11" t="s">
        <v>2120</v>
      </c>
      <c r="F65" s="11" t="s">
        <v>2121</v>
      </c>
      <c r="G65" s="11" t="s">
        <v>106</v>
      </c>
      <c r="H65" s="11" t="s">
        <v>107</v>
      </c>
      <c r="I65" s="11" t="s">
        <v>107</v>
      </c>
      <c r="J65" s="11" t="s">
        <v>107</v>
      </c>
    </row>
    <row r="66" spans="1:10" s="13" customFormat="1" x14ac:dyDescent="0.2">
      <c r="A66" s="25">
        <v>42</v>
      </c>
      <c r="B66" s="11" t="s">
        <v>0</v>
      </c>
      <c r="C66" s="15" t="s">
        <v>2422</v>
      </c>
      <c r="D66" s="11" t="s">
        <v>27</v>
      </c>
      <c r="E66" s="11" t="s">
        <v>2144</v>
      </c>
      <c r="F66" s="11" t="s">
        <v>2119</v>
      </c>
      <c r="G66" s="11" t="s">
        <v>106</v>
      </c>
      <c r="H66" s="11" t="s">
        <v>107</v>
      </c>
      <c r="I66" s="11" t="s">
        <v>107</v>
      </c>
      <c r="J66" s="11" t="s">
        <v>107</v>
      </c>
    </row>
    <row r="67" spans="1:10" s="13" customFormat="1" x14ac:dyDescent="0.2">
      <c r="A67" s="25">
        <v>42</v>
      </c>
      <c r="B67" s="11" t="s">
        <v>0</v>
      </c>
      <c r="C67" s="15" t="s">
        <v>2422</v>
      </c>
      <c r="D67" s="11" t="s">
        <v>27</v>
      </c>
      <c r="E67" s="11" t="s">
        <v>2123</v>
      </c>
      <c r="F67" s="11" t="s">
        <v>2121</v>
      </c>
      <c r="G67" s="11" t="s">
        <v>106</v>
      </c>
      <c r="H67" s="11" t="s">
        <v>107</v>
      </c>
      <c r="I67" s="11" t="s">
        <v>107</v>
      </c>
      <c r="J67" s="11" t="s">
        <v>107</v>
      </c>
    </row>
    <row r="68" spans="1:10" s="13" customFormat="1" x14ac:dyDescent="0.2">
      <c r="A68" s="25">
        <v>42</v>
      </c>
      <c r="B68" s="11" t="s">
        <v>0</v>
      </c>
      <c r="C68" s="15" t="s">
        <v>2422</v>
      </c>
      <c r="D68" s="11" t="s">
        <v>27</v>
      </c>
      <c r="E68" s="11" t="s">
        <v>2122</v>
      </c>
      <c r="F68" s="11" t="s">
        <v>2121</v>
      </c>
      <c r="G68" s="11" t="s">
        <v>106</v>
      </c>
      <c r="H68" s="11" t="s">
        <v>107</v>
      </c>
      <c r="I68" s="11" t="s">
        <v>107</v>
      </c>
      <c r="J68" s="11" t="s">
        <v>107</v>
      </c>
    </row>
    <row r="69" spans="1:10" s="13" customFormat="1" x14ac:dyDescent="0.25">
      <c r="A69" s="25">
        <v>43</v>
      </c>
      <c r="B69" s="11" t="s">
        <v>0</v>
      </c>
      <c r="C69" s="12" t="s">
        <v>2423</v>
      </c>
      <c r="D69" s="11" t="s">
        <v>27</v>
      </c>
      <c r="E69" s="11" t="s">
        <v>109</v>
      </c>
      <c r="F69" s="11"/>
      <c r="G69" s="17" t="s">
        <v>106</v>
      </c>
      <c r="H69" s="11"/>
      <c r="I69" s="11"/>
      <c r="J69" s="11"/>
    </row>
    <row r="70" spans="1:10" s="13" customFormat="1" x14ac:dyDescent="0.2">
      <c r="A70" s="25">
        <v>44</v>
      </c>
      <c r="B70" s="11" t="s">
        <v>0</v>
      </c>
      <c r="C70" s="15" t="s">
        <v>263</v>
      </c>
      <c r="D70" s="11" t="s">
        <v>27</v>
      </c>
      <c r="E70" s="11" t="s">
        <v>2125</v>
      </c>
      <c r="F70" s="11" t="s">
        <v>2094</v>
      </c>
      <c r="G70" s="11" t="s">
        <v>106</v>
      </c>
      <c r="H70" s="11" t="s">
        <v>107</v>
      </c>
      <c r="I70" s="11" t="s">
        <v>107</v>
      </c>
      <c r="J70" s="11" t="s">
        <v>107</v>
      </c>
    </row>
    <row r="71" spans="1:10" s="13" customFormat="1" x14ac:dyDescent="0.2">
      <c r="A71" s="25">
        <v>44</v>
      </c>
      <c r="B71" s="11" t="s">
        <v>0</v>
      </c>
      <c r="C71" s="15" t="s">
        <v>2443</v>
      </c>
      <c r="D71" s="11" t="s">
        <v>27</v>
      </c>
      <c r="E71" s="11" t="s">
        <v>2124</v>
      </c>
      <c r="F71" s="11" t="s">
        <v>2094</v>
      </c>
      <c r="G71" s="11" t="s">
        <v>106</v>
      </c>
      <c r="H71" s="11" t="s">
        <v>107</v>
      </c>
      <c r="I71" s="11" t="s">
        <v>107</v>
      </c>
      <c r="J71" s="11" t="s">
        <v>107</v>
      </c>
    </row>
    <row r="72" spans="1:10" s="13" customFormat="1" x14ac:dyDescent="0.2">
      <c r="A72" s="25">
        <v>45</v>
      </c>
      <c r="B72" s="11" t="s">
        <v>0</v>
      </c>
      <c r="C72" s="15" t="s">
        <v>266</v>
      </c>
      <c r="D72" s="11" t="s">
        <v>27</v>
      </c>
      <c r="E72" s="11" t="s">
        <v>109</v>
      </c>
      <c r="F72" s="11"/>
      <c r="G72" s="17" t="s">
        <v>106</v>
      </c>
      <c r="H72" s="11"/>
      <c r="I72" s="11"/>
      <c r="J72" s="11"/>
    </row>
    <row r="73" spans="1:10" s="13" customFormat="1" x14ac:dyDescent="0.2">
      <c r="A73" s="25">
        <v>46</v>
      </c>
      <c r="B73" s="11" t="s">
        <v>0</v>
      </c>
      <c r="C73" s="15" t="s">
        <v>2457</v>
      </c>
      <c r="D73" s="11" t="s">
        <v>27</v>
      </c>
      <c r="E73" s="11" t="s">
        <v>109</v>
      </c>
      <c r="F73" s="11"/>
      <c r="G73" s="17" t="s">
        <v>106</v>
      </c>
      <c r="H73" s="11"/>
      <c r="I73" s="11"/>
      <c r="J73" s="11"/>
    </row>
    <row r="74" spans="1:10" x14ac:dyDescent="0.2">
      <c r="A74" s="25">
        <v>47</v>
      </c>
      <c r="B74" s="11" t="s">
        <v>0</v>
      </c>
      <c r="C74" s="15" t="s">
        <v>2425</v>
      </c>
      <c r="D74" s="11" t="s">
        <v>27</v>
      </c>
      <c r="E74" s="11" t="s">
        <v>2127</v>
      </c>
      <c r="F74" s="11" t="s">
        <v>2094</v>
      </c>
      <c r="G74" s="11" t="s">
        <v>106</v>
      </c>
      <c r="H74" s="11" t="s">
        <v>107</v>
      </c>
      <c r="I74" s="11" t="s">
        <v>107</v>
      </c>
      <c r="J74" s="11" t="s">
        <v>107</v>
      </c>
    </row>
    <row r="75" spans="1:10" x14ac:dyDescent="0.2">
      <c r="A75" s="25">
        <v>47</v>
      </c>
      <c r="B75" s="11" t="s">
        <v>0</v>
      </c>
      <c r="C75" s="15" t="s">
        <v>2425</v>
      </c>
      <c r="D75" s="11" t="s">
        <v>27</v>
      </c>
      <c r="E75" s="11" t="s">
        <v>2126</v>
      </c>
      <c r="F75" s="11" t="s">
        <v>2094</v>
      </c>
      <c r="G75" s="11" t="s">
        <v>106</v>
      </c>
      <c r="H75" s="11" t="s">
        <v>107</v>
      </c>
      <c r="I75" s="11" t="s">
        <v>107</v>
      </c>
      <c r="J75" s="11" t="s">
        <v>107</v>
      </c>
    </row>
    <row r="76" spans="1:10" x14ac:dyDescent="0.2">
      <c r="A76" s="25">
        <v>47</v>
      </c>
      <c r="B76" s="11" t="s">
        <v>0</v>
      </c>
      <c r="C76" s="15" t="s">
        <v>2425</v>
      </c>
      <c r="D76" s="11" t="s">
        <v>27</v>
      </c>
      <c r="E76" s="11" t="s">
        <v>2128</v>
      </c>
      <c r="F76" s="11" t="s">
        <v>2094</v>
      </c>
      <c r="G76" s="11" t="s">
        <v>106</v>
      </c>
      <c r="H76" s="11" t="s">
        <v>107</v>
      </c>
      <c r="I76" s="11" t="s">
        <v>107</v>
      </c>
      <c r="J76" s="11" t="s">
        <v>107</v>
      </c>
    </row>
    <row r="77" spans="1:10" s="13" customFormat="1" x14ac:dyDescent="0.2">
      <c r="A77" s="25">
        <v>48</v>
      </c>
      <c r="B77" s="11" t="s">
        <v>0</v>
      </c>
      <c r="C77" s="15" t="s">
        <v>2462</v>
      </c>
      <c r="D77" s="11" t="s">
        <v>27</v>
      </c>
      <c r="E77" s="11" t="s">
        <v>109</v>
      </c>
      <c r="F77" s="11"/>
      <c r="G77" s="17" t="s">
        <v>106</v>
      </c>
      <c r="H77" s="11"/>
      <c r="I77" s="11"/>
      <c r="J77" s="11"/>
    </row>
    <row r="78" spans="1:10" s="13" customFormat="1" x14ac:dyDescent="0.2">
      <c r="A78" s="25">
        <v>49</v>
      </c>
      <c r="B78" s="11" t="s">
        <v>0</v>
      </c>
      <c r="C78" s="15" t="s">
        <v>2467</v>
      </c>
      <c r="D78" s="11" t="s">
        <v>27</v>
      </c>
      <c r="E78" s="11" t="s">
        <v>109</v>
      </c>
      <c r="F78" s="11" t="s">
        <v>2147</v>
      </c>
      <c r="G78" s="11"/>
      <c r="H78" s="11"/>
      <c r="I78" s="11"/>
      <c r="J78" s="11"/>
    </row>
  </sheetData>
  <sortState ref="A2:J68">
    <sortCondition ref="B2:B68"/>
    <sortCondition ref="C2:C68"/>
    <sortCondition ref="E2:E68"/>
  </sortState>
  <hyperlinks>
    <hyperlink ref="F17" r:id="rId1"/>
    <hyperlink ref="F22" r:id="rId2"/>
    <hyperlink ref="F21" r:id="rId3"/>
    <hyperlink ref="F23" r:id="rId4"/>
    <hyperlink ref="F25" r:id="rId5"/>
    <hyperlink ref="F49" r:id="rId6"/>
    <hyperlink ref="F75" r:id="rId7"/>
  </hyperlinks>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5"/>
  <sheetViews>
    <sheetView topLeftCell="A7" workbookViewId="0">
      <selection activeCell="C30" sqref="C30"/>
    </sheetView>
  </sheetViews>
  <sheetFormatPr defaultRowHeight="15" x14ac:dyDescent="0.25"/>
  <cols>
    <col min="1" max="1" width="19.42578125" customWidth="1"/>
    <col min="2" max="2" width="15.7109375" customWidth="1"/>
    <col min="3" max="3" width="17.42578125" bestFit="1" customWidth="1"/>
  </cols>
  <sheetData>
    <row r="1" spans="1:52" ht="21" x14ac:dyDescent="0.4">
      <c r="A1" s="65" t="s">
        <v>2523</v>
      </c>
    </row>
    <row r="3" spans="1:52" s="83" customFormat="1" ht="125.45" customHeight="1" x14ac:dyDescent="0.25">
      <c r="B3" s="83" t="s">
        <v>2475</v>
      </c>
      <c r="C3" s="83" t="s">
        <v>2476</v>
      </c>
      <c r="D3" s="83" t="s">
        <v>2477</v>
      </c>
      <c r="E3" s="83" t="s">
        <v>2478</v>
      </c>
      <c r="F3" s="83" t="s">
        <v>2479</v>
      </c>
      <c r="G3" s="83" t="s">
        <v>2480</v>
      </c>
      <c r="H3" s="83" t="s">
        <v>2481</v>
      </c>
      <c r="I3" s="83" t="s">
        <v>2482</v>
      </c>
      <c r="J3" s="83" t="s">
        <v>2483</v>
      </c>
      <c r="K3" s="83" t="s">
        <v>2484</v>
      </c>
      <c r="L3" s="83" t="s">
        <v>2599</v>
      </c>
      <c r="M3" s="83" t="s">
        <v>2600</v>
      </c>
      <c r="N3" s="83" t="s">
        <v>2485</v>
      </c>
      <c r="O3" s="83" t="s">
        <v>2486</v>
      </c>
      <c r="P3" s="83" t="s">
        <v>2487</v>
      </c>
      <c r="Q3" s="83" t="s">
        <v>2488</v>
      </c>
      <c r="R3" s="83" t="s">
        <v>2489</v>
      </c>
      <c r="S3" s="83" t="s">
        <v>2490</v>
      </c>
      <c r="T3" s="83" t="s">
        <v>2491</v>
      </c>
      <c r="U3" s="83" t="s">
        <v>2492</v>
      </c>
      <c r="V3" s="83" t="s">
        <v>2493</v>
      </c>
      <c r="W3" s="83" t="s">
        <v>2494</v>
      </c>
      <c r="X3" s="83" t="s">
        <v>2495</v>
      </c>
      <c r="Y3" s="83" t="s">
        <v>2496</v>
      </c>
      <c r="Z3" s="83" t="s">
        <v>2497</v>
      </c>
      <c r="AA3" s="83" t="s">
        <v>2498</v>
      </c>
      <c r="AB3" s="83" t="s">
        <v>2499</v>
      </c>
      <c r="AC3" s="83" t="s">
        <v>2500</v>
      </c>
      <c r="AD3" s="83" t="s">
        <v>2501</v>
      </c>
      <c r="AE3" s="83" t="s">
        <v>2502</v>
      </c>
      <c r="AF3" s="83" t="s">
        <v>2503</v>
      </c>
      <c r="AG3" s="83" t="s">
        <v>2505</v>
      </c>
      <c r="AH3" s="83" t="s">
        <v>2506</v>
      </c>
      <c r="AI3" s="83" t="s">
        <v>2508</v>
      </c>
      <c r="AJ3" s="83" t="s">
        <v>2509</v>
      </c>
      <c r="AK3" s="83" t="s">
        <v>2510</v>
      </c>
      <c r="AL3" s="83" t="s">
        <v>2511</v>
      </c>
      <c r="AM3" s="83" t="s">
        <v>2512</v>
      </c>
      <c r="AN3" s="83" t="s">
        <v>2513</v>
      </c>
      <c r="AO3" s="83" t="s">
        <v>2514</v>
      </c>
      <c r="AP3" s="83" t="s">
        <v>2515</v>
      </c>
      <c r="AQ3" s="83" t="s">
        <v>2516</v>
      </c>
      <c r="AR3" s="83" t="s">
        <v>2517</v>
      </c>
      <c r="AS3" s="83" t="s">
        <v>2518</v>
      </c>
      <c r="AT3" s="83" t="s">
        <v>2601</v>
      </c>
      <c r="AU3" s="83" t="s">
        <v>2602</v>
      </c>
      <c r="AV3" s="83" t="s">
        <v>2604</v>
      </c>
      <c r="AW3" s="83" t="s">
        <v>2520</v>
      </c>
      <c r="AX3" s="83" t="s">
        <v>2587</v>
      </c>
      <c r="AY3" s="83" t="s">
        <v>2605</v>
      </c>
      <c r="AZ3" s="84" t="s">
        <v>2606</v>
      </c>
    </row>
    <row r="4" spans="1:52" ht="14.45" x14ac:dyDescent="0.3">
      <c r="A4" s="62" t="s">
        <v>24</v>
      </c>
      <c r="B4" s="63"/>
      <c r="C4" s="63"/>
      <c r="D4" s="63"/>
      <c r="E4" s="63"/>
      <c r="F4" s="63">
        <v>1</v>
      </c>
      <c r="G4" s="63"/>
      <c r="H4" s="63"/>
      <c r="I4" s="63">
        <v>1</v>
      </c>
      <c r="J4" s="63">
        <v>2</v>
      </c>
      <c r="K4" s="63"/>
      <c r="L4" s="63"/>
      <c r="M4" s="63"/>
      <c r="N4" s="63"/>
      <c r="O4" s="63"/>
      <c r="P4" s="63"/>
      <c r="Q4" s="63"/>
      <c r="R4" s="63">
        <v>1</v>
      </c>
      <c r="S4" s="63"/>
      <c r="T4" s="63"/>
      <c r="U4" s="63"/>
      <c r="V4" s="63"/>
      <c r="W4" s="63"/>
      <c r="X4" s="63"/>
      <c r="Y4" s="63"/>
      <c r="Z4" s="63">
        <v>1</v>
      </c>
      <c r="AA4" s="63">
        <v>1</v>
      </c>
      <c r="AB4" s="63"/>
      <c r="AC4" s="63"/>
      <c r="AD4" s="63"/>
      <c r="AE4" s="63">
        <v>1</v>
      </c>
      <c r="AF4" s="63"/>
      <c r="AG4" s="63"/>
      <c r="AH4" s="63"/>
      <c r="AI4" s="63">
        <v>1</v>
      </c>
      <c r="AJ4" s="63"/>
      <c r="AK4" s="63"/>
      <c r="AL4" s="63"/>
      <c r="AM4" s="63"/>
      <c r="AN4" s="63"/>
      <c r="AO4" s="63"/>
      <c r="AP4" s="63"/>
      <c r="AQ4" s="63"/>
      <c r="AR4" s="63"/>
      <c r="AS4" s="63"/>
      <c r="AT4" s="63"/>
      <c r="AU4" s="63"/>
      <c r="AV4" s="63"/>
      <c r="AW4" s="63"/>
      <c r="AX4" s="63"/>
      <c r="AY4" s="63"/>
      <c r="AZ4" s="63">
        <v>9</v>
      </c>
    </row>
    <row r="5" spans="1:52" ht="14.45" x14ac:dyDescent="0.3">
      <c r="A5" s="62" t="s">
        <v>53</v>
      </c>
      <c r="B5" s="63">
        <v>1</v>
      </c>
      <c r="C5" s="63"/>
      <c r="D5" s="63">
        <v>1</v>
      </c>
      <c r="E5" s="63"/>
      <c r="F5" s="63">
        <v>1</v>
      </c>
      <c r="G5" s="63"/>
      <c r="H5" s="63">
        <v>1</v>
      </c>
      <c r="I5" s="63">
        <v>1</v>
      </c>
      <c r="J5" s="63">
        <v>1</v>
      </c>
      <c r="K5" s="63"/>
      <c r="L5" s="63"/>
      <c r="M5" s="63">
        <v>1</v>
      </c>
      <c r="N5" s="63"/>
      <c r="O5" s="63"/>
      <c r="P5" s="63"/>
      <c r="Q5" s="63"/>
      <c r="R5" s="63">
        <v>1</v>
      </c>
      <c r="S5" s="63">
        <v>1</v>
      </c>
      <c r="T5" s="63"/>
      <c r="U5" s="63">
        <v>1</v>
      </c>
      <c r="V5" s="63">
        <v>1</v>
      </c>
      <c r="W5" s="63">
        <v>1</v>
      </c>
      <c r="X5" s="63"/>
      <c r="Y5" s="63">
        <v>1</v>
      </c>
      <c r="Z5" s="63"/>
      <c r="AA5" s="63">
        <v>1</v>
      </c>
      <c r="AB5" s="63"/>
      <c r="AC5" s="63"/>
      <c r="AD5" s="63"/>
      <c r="AE5" s="63"/>
      <c r="AF5" s="63"/>
      <c r="AG5" s="63"/>
      <c r="AH5" s="63"/>
      <c r="AI5" s="63">
        <v>1</v>
      </c>
      <c r="AJ5" s="63"/>
      <c r="AK5" s="63"/>
      <c r="AL5" s="63"/>
      <c r="AM5" s="63"/>
      <c r="AN5" s="63"/>
      <c r="AO5" s="63">
        <v>1</v>
      </c>
      <c r="AP5" s="63"/>
      <c r="AQ5" s="63"/>
      <c r="AR5" s="63"/>
      <c r="AS5" s="63"/>
      <c r="AT5" s="63"/>
      <c r="AU5" s="63"/>
      <c r="AV5" s="63"/>
      <c r="AW5" s="63"/>
      <c r="AX5" s="63"/>
      <c r="AY5" s="63"/>
      <c r="AZ5" s="63">
        <v>16</v>
      </c>
    </row>
    <row r="6" spans="1:52" ht="14.45" x14ac:dyDescent="0.3">
      <c r="A6" s="62" t="s">
        <v>30</v>
      </c>
      <c r="B6" s="63">
        <v>1</v>
      </c>
      <c r="C6" s="63">
        <v>1</v>
      </c>
      <c r="D6" s="63">
        <v>2</v>
      </c>
      <c r="E6" s="63">
        <v>1</v>
      </c>
      <c r="F6" s="63">
        <v>2</v>
      </c>
      <c r="G6" s="63">
        <v>1</v>
      </c>
      <c r="H6" s="63">
        <v>1</v>
      </c>
      <c r="I6" s="63">
        <v>3</v>
      </c>
      <c r="J6" s="63">
        <v>1</v>
      </c>
      <c r="K6" s="63">
        <v>1</v>
      </c>
      <c r="L6" s="63">
        <v>1</v>
      </c>
      <c r="M6" s="63"/>
      <c r="N6" s="63"/>
      <c r="O6" s="63"/>
      <c r="P6" s="63">
        <v>1</v>
      </c>
      <c r="Q6" s="63"/>
      <c r="R6" s="63">
        <v>2</v>
      </c>
      <c r="S6" s="63">
        <v>1</v>
      </c>
      <c r="T6" s="63">
        <v>1</v>
      </c>
      <c r="U6" s="63">
        <v>1</v>
      </c>
      <c r="V6" s="63"/>
      <c r="W6" s="63">
        <v>2</v>
      </c>
      <c r="X6" s="63"/>
      <c r="Y6" s="63">
        <v>1</v>
      </c>
      <c r="Z6" s="63">
        <v>1</v>
      </c>
      <c r="AA6" s="63">
        <v>1</v>
      </c>
      <c r="AB6" s="63">
        <v>1</v>
      </c>
      <c r="AC6" s="63">
        <v>1</v>
      </c>
      <c r="AD6" s="63"/>
      <c r="AE6" s="63">
        <v>1</v>
      </c>
      <c r="AF6" s="63">
        <v>1</v>
      </c>
      <c r="AG6" s="63">
        <v>1</v>
      </c>
      <c r="AH6" s="63">
        <v>1</v>
      </c>
      <c r="AI6" s="63">
        <v>1</v>
      </c>
      <c r="AJ6" s="63"/>
      <c r="AK6" s="63">
        <v>1</v>
      </c>
      <c r="AL6" s="63">
        <v>1</v>
      </c>
      <c r="AM6" s="63">
        <v>1</v>
      </c>
      <c r="AN6" s="63">
        <v>1</v>
      </c>
      <c r="AO6" s="63">
        <v>2</v>
      </c>
      <c r="AP6" s="63">
        <v>2</v>
      </c>
      <c r="AQ6" s="63">
        <v>1</v>
      </c>
      <c r="AR6" s="63"/>
      <c r="AS6" s="63">
        <v>1</v>
      </c>
      <c r="AT6" s="63"/>
      <c r="AU6" s="63"/>
      <c r="AV6" s="63"/>
      <c r="AW6" s="63">
        <v>1</v>
      </c>
      <c r="AX6" s="63"/>
      <c r="AY6" s="63"/>
      <c r="AZ6" s="63">
        <v>44</v>
      </c>
    </row>
    <row r="7" spans="1:52" ht="14.45" x14ac:dyDescent="0.3">
      <c r="A7" s="62" t="s">
        <v>33</v>
      </c>
      <c r="B7" s="63"/>
      <c r="C7" s="63"/>
      <c r="D7" s="63">
        <v>1</v>
      </c>
      <c r="E7" s="63"/>
      <c r="F7" s="63">
        <v>1</v>
      </c>
      <c r="G7" s="63">
        <v>1</v>
      </c>
      <c r="H7" s="63"/>
      <c r="I7" s="63"/>
      <c r="J7" s="63">
        <v>1</v>
      </c>
      <c r="K7" s="63"/>
      <c r="L7" s="63">
        <v>1</v>
      </c>
      <c r="M7" s="63">
        <v>1</v>
      </c>
      <c r="N7" s="63"/>
      <c r="O7" s="63"/>
      <c r="P7" s="63"/>
      <c r="Q7" s="63">
        <v>1</v>
      </c>
      <c r="R7" s="63"/>
      <c r="S7" s="63"/>
      <c r="T7" s="63"/>
      <c r="U7" s="63">
        <v>1</v>
      </c>
      <c r="V7" s="63">
        <v>1</v>
      </c>
      <c r="W7" s="63">
        <v>1</v>
      </c>
      <c r="X7" s="63"/>
      <c r="Y7" s="63"/>
      <c r="Z7" s="63">
        <v>2</v>
      </c>
      <c r="AA7" s="63"/>
      <c r="AB7" s="63"/>
      <c r="AC7" s="63"/>
      <c r="AD7" s="63"/>
      <c r="AE7" s="63"/>
      <c r="AF7" s="63"/>
      <c r="AG7" s="63"/>
      <c r="AH7" s="63"/>
      <c r="AI7" s="63">
        <v>1</v>
      </c>
      <c r="AJ7" s="63"/>
      <c r="AK7" s="63"/>
      <c r="AL7" s="63"/>
      <c r="AM7" s="63"/>
      <c r="AN7" s="63"/>
      <c r="AO7" s="63">
        <v>1</v>
      </c>
      <c r="AP7" s="63">
        <v>1</v>
      </c>
      <c r="AQ7" s="63">
        <v>1</v>
      </c>
      <c r="AR7" s="63">
        <v>1</v>
      </c>
      <c r="AS7" s="63">
        <v>1</v>
      </c>
      <c r="AT7" s="63"/>
      <c r="AU7" s="63">
        <v>1</v>
      </c>
      <c r="AV7" s="63"/>
      <c r="AW7" s="63"/>
      <c r="AX7" s="63"/>
      <c r="AY7" s="63">
        <v>1</v>
      </c>
      <c r="AZ7" s="63">
        <v>20</v>
      </c>
    </row>
    <row r="8" spans="1:52" ht="14.45" x14ac:dyDescent="0.3">
      <c r="A8" s="62" t="s">
        <v>71</v>
      </c>
      <c r="B8" s="63"/>
      <c r="C8" s="63"/>
      <c r="D8" s="63"/>
      <c r="E8" s="63"/>
      <c r="F8" s="63"/>
      <c r="G8" s="63"/>
      <c r="H8" s="63"/>
      <c r="I8" s="63"/>
      <c r="J8" s="63"/>
      <c r="K8" s="63"/>
      <c r="L8" s="63"/>
      <c r="M8" s="63"/>
      <c r="N8" s="63"/>
      <c r="O8" s="63"/>
      <c r="P8" s="63"/>
      <c r="Q8" s="63"/>
      <c r="R8" s="63">
        <v>1</v>
      </c>
      <c r="S8" s="63"/>
      <c r="T8" s="63"/>
      <c r="U8" s="63"/>
      <c r="V8" s="63"/>
      <c r="W8" s="63"/>
      <c r="X8" s="63"/>
      <c r="Y8" s="63"/>
      <c r="Z8" s="63"/>
      <c r="AA8" s="63"/>
      <c r="AB8" s="63">
        <v>1</v>
      </c>
      <c r="AC8" s="63"/>
      <c r="AD8" s="63">
        <v>1</v>
      </c>
      <c r="AE8" s="63"/>
      <c r="AF8" s="63"/>
      <c r="AG8" s="63"/>
      <c r="AH8" s="63"/>
      <c r="AI8" s="63">
        <v>1</v>
      </c>
      <c r="AJ8" s="63"/>
      <c r="AK8" s="63"/>
      <c r="AL8" s="63"/>
      <c r="AM8" s="63"/>
      <c r="AN8" s="63"/>
      <c r="AO8" s="63"/>
      <c r="AP8" s="63"/>
      <c r="AQ8" s="63"/>
      <c r="AR8" s="63"/>
      <c r="AS8" s="63"/>
      <c r="AT8" s="63"/>
      <c r="AU8" s="63"/>
      <c r="AV8" s="63"/>
      <c r="AW8" s="63"/>
      <c r="AX8" s="63"/>
      <c r="AY8" s="63"/>
      <c r="AZ8" s="63">
        <v>4</v>
      </c>
    </row>
    <row r="9" spans="1:52" ht="14.45" x14ac:dyDescent="0.3">
      <c r="A9" s="62" t="s">
        <v>44</v>
      </c>
      <c r="B9" s="63"/>
      <c r="C9" s="63"/>
      <c r="D9" s="63"/>
      <c r="E9" s="63"/>
      <c r="F9" s="63"/>
      <c r="G9" s="63"/>
      <c r="H9" s="63"/>
      <c r="I9" s="63"/>
      <c r="J9" s="63">
        <v>3</v>
      </c>
      <c r="K9" s="63"/>
      <c r="L9" s="63">
        <v>2</v>
      </c>
      <c r="M9" s="63"/>
      <c r="N9" s="63"/>
      <c r="O9" s="63">
        <v>1</v>
      </c>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v>3</v>
      </c>
      <c r="AQ9" s="63"/>
      <c r="AR9" s="63"/>
      <c r="AS9" s="63"/>
      <c r="AT9" s="63">
        <v>2</v>
      </c>
      <c r="AU9" s="63"/>
      <c r="AV9" s="63">
        <v>1</v>
      </c>
      <c r="AW9" s="63"/>
      <c r="AX9" s="63">
        <v>2</v>
      </c>
      <c r="AY9" s="63"/>
      <c r="AZ9" s="63">
        <v>14</v>
      </c>
    </row>
    <row r="10" spans="1:52" ht="14.45" x14ac:dyDescent="0.3">
      <c r="A10" s="62" t="s">
        <v>39</v>
      </c>
      <c r="B10" s="63"/>
      <c r="C10" s="63"/>
      <c r="D10" s="63">
        <v>1</v>
      </c>
      <c r="E10" s="63"/>
      <c r="F10" s="63"/>
      <c r="G10" s="63"/>
      <c r="H10" s="63"/>
      <c r="I10" s="63">
        <v>1</v>
      </c>
      <c r="J10" s="63"/>
      <c r="K10" s="63"/>
      <c r="L10" s="63">
        <v>1</v>
      </c>
      <c r="M10" s="63"/>
      <c r="N10" s="63"/>
      <c r="O10" s="63"/>
      <c r="P10" s="63"/>
      <c r="Q10" s="63"/>
      <c r="R10" s="63">
        <v>2</v>
      </c>
      <c r="S10" s="63"/>
      <c r="T10" s="63"/>
      <c r="U10" s="63"/>
      <c r="V10" s="63"/>
      <c r="W10" s="63">
        <v>1</v>
      </c>
      <c r="X10" s="63"/>
      <c r="Y10" s="63"/>
      <c r="Z10" s="63">
        <v>1</v>
      </c>
      <c r="AA10" s="63"/>
      <c r="AB10" s="63"/>
      <c r="AC10" s="63">
        <v>1</v>
      </c>
      <c r="AD10" s="63">
        <v>2</v>
      </c>
      <c r="AE10" s="63">
        <v>2</v>
      </c>
      <c r="AF10" s="63">
        <v>1</v>
      </c>
      <c r="AG10" s="63"/>
      <c r="AH10" s="63">
        <v>1</v>
      </c>
      <c r="AI10" s="63">
        <v>1</v>
      </c>
      <c r="AJ10" s="63"/>
      <c r="AK10" s="63"/>
      <c r="AL10" s="63">
        <v>1</v>
      </c>
      <c r="AM10" s="63">
        <v>1</v>
      </c>
      <c r="AN10" s="63">
        <v>3</v>
      </c>
      <c r="AO10" s="63"/>
      <c r="AP10" s="63"/>
      <c r="AQ10" s="63"/>
      <c r="AR10" s="63"/>
      <c r="AS10" s="63">
        <v>1</v>
      </c>
      <c r="AT10" s="63">
        <v>1</v>
      </c>
      <c r="AU10" s="63"/>
      <c r="AV10" s="63"/>
      <c r="AW10" s="63"/>
      <c r="AX10" s="63"/>
      <c r="AY10" s="63"/>
      <c r="AZ10" s="63">
        <v>22</v>
      </c>
    </row>
    <row r="11" spans="1:52" ht="14.45" x14ac:dyDescent="0.3">
      <c r="A11" s="62" t="s">
        <v>89</v>
      </c>
      <c r="B11" s="63"/>
      <c r="C11" s="63"/>
      <c r="D11" s="63"/>
      <c r="E11" s="63"/>
      <c r="F11" s="63"/>
      <c r="G11" s="63"/>
      <c r="H11" s="63"/>
      <c r="I11" s="63"/>
      <c r="J11" s="63">
        <v>1</v>
      </c>
      <c r="K11" s="63"/>
      <c r="L11" s="63"/>
      <c r="M11" s="63"/>
      <c r="N11" s="63"/>
      <c r="O11" s="63">
        <v>1</v>
      </c>
      <c r="P11" s="63"/>
      <c r="Q11" s="63">
        <v>1</v>
      </c>
      <c r="R11" s="63"/>
      <c r="S11" s="63"/>
      <c r="T11" s="63"/>
      <c r="U11" s="63"/>
      <c r="V11" s="63"/>
      <c r="W11" s="63"/>
      <c r="X11" s="63"/>
      <c r="Y11" s="63"/>
      <c r="Z11" s="63"/>
      <c r="AA11" s="63"/>
      <c r="AB11" s="63"/>
      <c r="AC11" s="63"/>
      <c r="AD11" s="63">
        <v>1</v>
      </c>
      <c r="AE11" s="63"/>
      <c r="AF11" s="63"/>
      <c r="AG11" s="63"/>
      <c r="AH11" s="63">
        <v>1</v>
      </c>
      <c r="AI11" s="63"/>
      <c r="AJ11" s="63"/>
      <c r="AK11" s="63"/>
      <c r="AL11" s="63"/>
      <c r="AM11" s="63"/>
      <c r="AN11" s="63"/>
      <c r="AO11" s="63"/>
      <c r="AP11" s="63"/>
      <c r="AQ11" s="63"/>
      <c r="AR11" s="63"/>
      <c r="AS11" s="63"/>
      <c r="AT11" s="63"/>
      <c r="AU11" s="63"/>
      <c r="AV11" s="63"/>
      <c r="AW11" s="63"/>
      <c r="AX11" s="63"/>
      <c r="AY11" s="63"/>
      <c r="AZ11" s="63">
        <v>5</v>
      </c>
    </row>
    <row r="12" spans="1:52" ht="14.45" x14ac:dyDescent="0.3">
      <c r="A12" s="62" t="s">
        <v>47</v>
      </c>
      <c r="B12" s="63"/>
      <c r="C12" s="63">
        <v>2</v>
      </c>
      <c r="D12" s="63">
        <v>2</v>
      </c>
      <c r="E12" s="63">
        <v>2</v>
      </c>
      <c r="F12" s="63">
        <v>2</v>
      </c>
      <c r="G12" s="63">
        <v>1</v>
      </c>
      <c r="H12" s="63"/>
      <c r="I12" s="63">
        <v>1</v>
      </c>
      <c r="J12" s="63">
        <v>2</v>
      </c>
      <c r="K12" s="63"/>
      <c r="L12" s="63">
        <v>1</v>
      </c>
      <c r="M12" s="63"/>
      <c r="N12" s="63"/>
      <c r="O12" s="63"/>
      <c r="P12" s="63"/>
      <c r="Q12" s="63">
        <v>2</v>
      </c>
      <c r="R12" s="63">
        <v>2</v>
      </c>
      <c r="S12" s="63">
        <v>1</v>
      </c>
      <c r="T12" s="63"/>
      <c r="U12" s="63"/>
      <c r="V12" s="63">
        <v>1</v>
      </c>
      <c r="W12" s="63">
        <v>3</v>
      </c>
      <c r="X12" s="63"/>
      <c r="Y12" s="63"/>
      <c r="Z12" s="63"/>
      <c r="AA12" s="63">
        <v>2</v>
      </c>
      <c r="AB12" s="63"/>
      <c r="AC12" s="63"/>
      <c r="AD12" s="63"/>
      <c r="AE12" s="63">
        <v>1</v>
      </c>
      <c r="AF12" s="63">
        <v>1</v>
      </c>
      <c r="AG12" s="63"/>
      <c r="AH12" s="63">
        <v>2</v>
      </c>
      <c r="AI12" s="63">
        <v>2</v>
      </c>
      <c r="AJ12" s="63"/>
      <c r="AK12" s="63"/>
      <c r="AL12" s="63">
        <v>1</v>
      </c>
      <c r="AM12" s="63"/>
      <c r="AN12" s="63"/>
      <c r="AO12" s="63">
        <v>1</v>
      </c>
      <c r="AP12" s="63"/>
      <c r="AQ12" s="63">
        <v>1</v>
      </c>
      <c r="AR12" s="63"/>
      <c r="AS12" s="63">
        <v>1</v>
      </c>
      <c r="AT12" s="63"/>
      <c r="AU12" s="63"/>
      <c r="AV12" s="63"/>
      <c r="AW12" s="63">
        <v>1</v>
      </c>
      <c r="AX12" s="63"/>
      <c r="AY12" s="63"/>
      <c r="AZ12" s="63">
        <v>35</v>
      </c>
    </row>
    <row r="13" spans="1:52" ht="14.45" x14ac:dyDescent="0.3">
      <c r="A13" s="62" t="s">
        <v>36</v>
      </c>
      <c r="B13" s="63"/>
      <c r="C13" s="63">
        <v>1</v>
      </c>
      <c r="D13" s="63">
        <v>3</v>
      </c>
      <c r="E13" s="63">
        <v>1</v>
      </c>
      <c r="F13" s="63">
        <v>1</v>
      </c>
      <c r="G13" s="63">
        <v>1</v>
      </c>
      <c r="H13" s="63"/>
      <c r="I13" s="63">
        <v>1</v>
      </c>
      <c r="J13" s="63">
        <v>1</v>
      </c>
      <c r="K13" s="63">
        <v>1</v>
      </c>
      <c r="L13" s="63">
        <v>2</v>
      </c>
      <c r="M13" s="63">
        <v>1</v>
      </c>
      <c r="N13" s="63">
        <v>1</v>
      </c>
      <c r="O13" s="63"/>
      <c r="P13" s="63"/>
      <c r="Q13" s="63"/>
      <c r="R13" s="63">
        <v>2</v>
      </c>
      <c r="S13" s="63">
        <v>2</v>
      </c>
      <c r="T13" s="63">
        <v>1</v>
      </c>
      <c r="U13" s="63"/>
      <c r="V13" s="63"/>
      <c r="W13" s="63">
        <v>3</v>
      </c>
      <c r="X13" s="63"/>
      <c r="Y13" s="63">
        <v>1</v>
      </c>
      <c r="Z13" s="63">
        <v>1</v>
      </c>
      <c r="AA13" s="63">
        <v>1</v>
      </c>
      <c r="AB13" s="63"/>
      <c r="AC13" s="63"/>
      <c r="AD13" s="63">
        <v>1</v>
      </c>
      <c r="AE13" s="63">
        <v>1</v>
      </c>
      <c r="AF13" s="63">
        <v>1</v>
      </c>
      <c r="AG13" s="63">
        <v>2</v>
      </c>
      <c r="AH13" s="63"/>
      <c r="AI13" s="63">
        <v>2</v>
      </c>
      <c r="AJ13" s="63">
        <v>2</v>
      </c>
      <c r="AK13" s="63"/>
      <c r="AL13" s="63"/>
      <c r="AM13" s="63">
        <v>1</v>
      </c>
      <c r="AN13" s="63">
        <v>1</v>
      </c>
      <c r="AO13" s="63">
        <v>3</v>
      </c>
      <c r="AP13" s="63"/>
      <c r="AQ13" s="63">
        <v>1</v>
      </c>
      <c r="AR13" s="63"/>
      <c r="AS13" s="63">
        <v>1</v>
      </c>
      <c r="AT13" s="63">
        <v>1</v>
      </c>
      <c r="AU13" s="63"/>
      <c r="AV13" s="63">
        <v>1</v>
      </c>
      <c r="AW13" s="63">
        <v>3</v>
      </c>
      <c r="AX13" s="63">
        <v>1</v>
      </c>
      <c r="AY13" s="63"/>
      <c r="AZ13" s="63">
        <v>47</v>
      </c>
    </row>
    <row r="14" spans="1:52" ht="14.45" x14ac:dyDescent="0.3">
      <c r="A14" s="62" t="s">
        <v>42</v>
      </c>
      <c r="B14" s="6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v>1</v>
      </c>
      <c r="AG14" s="63"/>
      <c r="AH14" s="63"/>
      <c r="AI14" s="63">
        <v>1</v>
      </c>
      <c r="AJ14" s="63"/>
      <c r="AK14" s="63"/>
      <c r="AL14" s="63">
        <v>1</v>
      </c>
      <c r="AM14" s="63"/>
      <c r="AN14" s="63"/>
      <c r="AO14" s="63"/>
      <c r="AP14" s="63"/>
      <c r="AQ14" s="63"/>
      <c r="AR14" s="63"/>
      <c r="AS14" s="63"/>
      <c r="AT14" s="63"/>
      <c r="AU14" s="63"/>
      <c r="AV14" s="63"/>
      <c r="AW14" s="63"/>
      <c r="AX14" s="63"/>
      <c r="AY14" s="63"/>
      <c r="AZ14" s="63">
        <v>3</v>
      </c>
    </row>
    <row r="15" spans="1:52" ht="14.45" x14ac:dyDescent="0.3">
      <c r="A15" s="62" t="s">
        <v>65</v>
      </c>
      <c r="B15" s="63"/>
      <c r="C15" s="63"/>
      <c r="D15" s="63">
        <v>1</v>
      </c>
      <c r="E15" s="63">
        <v>1</v>
      </c>
      <c r="F15" s="63"/>
      <c r="G15" s="63"/>
      <c r="H15" s="63"/>
      <c r="I15" s="63"/>
      <c r="J15" s="63"/>
      <c r="K15" s="63"/>
      <c r="L15" s="63"/>
      <c r="M15" s="63"/>
      <c r="N15" s="63"/>
      <c r="O15" s="63"/>
      <c r="P15" s="63"/>
      <c r="Q15" s="63"/>
      <c r="R15" s="63"/>
      <c r="S15" s="63">
        <v>1</v>
      </c>
      <c r="T15" s="63">
        <v>1</v>
      </c>
      <c r="U15" s="63">
        <v>1</v>
      </c>
      <c r="V15" s="63">
        <v>1</v>
      </c>
      <c r="W15" s="63"/>
      <c r="X15" s="63">
        <v>1</v>
      </c>
      <c r="Y15" s="63"/>
      <c r="Z15" s="63"/>
      <c r="AA15" s="63">
        <v>1</v>
      </c>
      <c r="AB15" s="63">
        <v>1</v>
      </c>
      <c r="AC15" s="63"/>
      <c r="AD15" s="63"/>
      <c r="AE15" s="63"/>
      <c r="AF15" s="63"/>
      <c r="AG15" s="63"/>
      <c r="AH15" s="63"/>
      <c r="AI15" s="63">
        <v>1</v>
      </c>
      <c r="AJ15" s="63">
        <v>1</v>
      </c>
      <c r="AK15" s="63"/>
      <c r="AL15" s="63">
        <v>1</v>
      </c>
      <c r="AM15" s="63"/>
      <c r="AN15" s="63">
        <v>1</v>
      </c>
      <c r="AO15" s="63"/>
      <c r="AP15" s="63"/>
      <c r="AQ15" s="63"/>
      <c r="AR15" s="63"/>
      <c r="AS15" s="63"/>
      <c r="AT15" s="63"/>
      <c r="AU15" s="63"/>
      <c r="AV15" s="63"/>
      <c r="AW15" s="63"/>
      <c r="AX15" s="63"/>
      <c r="AY15" s="63"/>
      <c r="AZ15" s="63">
        <v>13</v>
      </c>
    </row>
    <row r="16" spans="1:52" ht="14.45" x14ac:dyDescent="0.3">
      <c r="A16" s="62" t="s">
        <v>56</v>
      </c>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v>1</v>
      </c>
      <c r="AU16" s="63"/>
      <c r="AV16" s="63">
        <v>1</v>
      </c>
      <c r="AW16" s="63"/>
      <c r="AX16" s="63">
        <v>1</v>
      </c>
      <c r="AY16" s="63"/>
      <c r="AZ16" s="63">
        <v>3</v>
      </c>
    </row>
    <row r="17" spans="1:52" ht="14.45" x14ac:dyDescent="0.3">
      <c r="A17" s="62" t="s">
        <v>59</v>
      </c>
      <c r="B17" s="63"/>
      <c r="C17" s="63"/>
      <c r="D17" s="63"/>
      <c r="E17" s="63"/>
      <c r="F17" s="63"/>
      <c r="G17" s="63"/>
      <c r="H17" s="63"/>
      <c r="I17" s="63"/>
      <c r="J17" s="63"/>
      <c r="K17" s="63"/>
      <c r="L17" s="63"/>
      <c r="M17" s="63"/>
      <c r="N17" s="63"/>
      <c r="O17" s="63"/>
      <c r="P17" s="63"/>
      <c r="Q17" s="63"/>
      <c r="R17" s="63"/>
      <c r="S17" s="63"/>
      <c r="T17" s="63"/>
      <c r="U17" s="63"/>
      <c r="V17" s="63"/>
      <c r="W17" s="63"/>
      <c r="X17" s="63"/>
      <c r="Y17" s="63"/>
      <c r="Z17" s="63">
        <v>1</v>
      </c>
      <c r="AA17" s="63"/>
      <c r="AB17" s="63"/>
      <c r="AC17" s="63"/>
      <c r="AD17" s="63">
        <v>1</v>
      </c>
      <c r="AE17" s="63">
        <v>1</v>
      </c>
      <c r="AF17" s="63"/>
      <c r="AG17" s="63"/>
      <c r="AH17" s="63"/>
      <c r="AI17" s="63"/>
      <c r="AJ17" s="63"/>
      <c r="AK17" s="63"/>
      <c r="AL17" s="63"/>
      <c r="AM17" s="63"/>
      <c r="AN17" s="63">
        <v>1</v>
      </c>
      <c r="AO17" s="63"/>
      <c r="AP17" s="63"/>
      <c r="AQ17" s="63"/>
      <c r="AR17" s="63"/>
      <c r="AS17" s="63"/>
      <c r="AT17" s="63"/>
      <c r="AU17" s="63"/>
      <c r="AV17" s="63"/>
      <c r="AW17" s="63"/>
      <c r="AX17" s="63"/>
      <c r="AY17" s="63"/>
      <c r="AZ17" s="63">
        <v>4</v>
      </c>
    </row>
    <row r="18" spans="1:52" ht="14.45" x14ac:dyDescent="0.3">
      <c r="A18" s="62" t="s">
        <v>1692</v>
      </c>
      <c r="B18" s="63"/>
      <c r="C18" s="63"/>
      <c r="D18" s="63"/>
      <c r="E18" s="63"/>
      <c r="F18" s="63">
        <v>1</v>
      </c>
      <c r="G18" s="63"/>
      <c r="H18" s="63"/>
      <c r="I18" s="63">
        <v>1</v>
      </c>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v>2</v>
      </c>
      <c r="AJ18" s="63"/>
      <c r="AK18" s="63"/>
      <c r="AL18" s="63">
        <v>3</v>
      </c>
      <c r="AM18" s="63"/>
      <c r="AN18" s="63"/>
      <c r="AO18" s="63"/>
      <c r="AP18" s="63"/>
      <c r="AQ18" s="63"/>
      <c r="AR18" s="63"/>
      <c r="AS18" s="63"/>
      <c r="AT18" s="63"/>
      <c r="AU18" s="63"/>
      <c r="AV18" s="63"/>
      <c r="AW18" s="63">
        <v>1</v>
      </c>
      <c r="AX18" s="63"/>
      <c r="AY18" s="63"/>
      <c r="AZ18" s="63">
        <v>8</v>
      </c>
    </row>
    <row r="19" spans="1:52" ht="14.45" x14ac:dyDescent="0.3">
      <c r="A19" s="62" t="s">
        <v>74</v>
      </c>
      <c r="B19" s="63">
        <v>3</v>
      </c>
      <c r="C19" s="63"/>
      <c r="D19" s="63">
        <v>1</v>
      </c>
      <c r="E19" s="63"/>
      <c r="F19" s="63">
        <v>1</v>
      </c>
      <c r="G19" s="63">
        <v>1</v>
      </c>
      <c r="H19" s="63"/>
      <c r="I19" s="63">
        <v>2</v>
      </c>
      <c r="J19" s="63">
        <v>1</v>
      </c>
      <c r="K19" s="63"/>
      <c r="L19" s="63">
        <v>1</v>
      </c>
      <c r="M19" s="63"/>
      <c r="N19" s="63"/>
      <c r="O19" s="63"/>
      <c r="P19" s="63"/>
      <c r="Q19" s="63"/>
      <c r="R19" s="63">
        <v>1</v>
      </c>
      <c r="S19" s="63">
        <v>1</v>
      </c>
      <c r="T19" s="63"/>
      <c r="U19" s="63"/>
      <c r="V19" s="63"/>
      <c r="W19" s="63">
        <v>1</v>
      </c>
      <c r="X19" s="63"/>
      <c r="Y19" s="63"/>
      <c r="Z19" s="63">
        <v>1</v>
      </c>
      <c r="AA19" s="63">
        <v>1</v>
      </c>
      <c r="AB19" s="63"/>
      <c r="AC19" s="63">
        <v>1</v>
      </c>
      <c r="AD19" s="63">
        <v>1</v>
      </c>
      <c r="AE19" s="63"/>
      <c r="AF19" s="63"/>
      <c r="AG19" s="63"/>
      <c r="AH19" s="63">
        <v>1</v>
      </c>
      <c r="AI19" s="63">
        <v>1</v>
      </c>
      <c r="AJ19" s="63"/>
      <c r="AK19" s="63"/>
      <c r="AL19" s="63">
        <v>1</v>
      </c>
      <c r="AM19" s="63">
        <v>1</v>
      </c>
      <c r="AN19" s="63">
        <v>1</v>
      </c>
      <c r="AO19" s="63"/>
      <c r="AP19" s="63">
        <v>1</v>
      </c>
      <c r="AQ19" s="63">
        <v>1</v>
      </c>
      <c r="AR19" s="63">
        <v>1</v>
      </c>
      <c r="AS19" s="63">
        <v>1</v>
      </c>
      <c r="AT19" s="63">
        <v>3</v>
      </c>
      <c r="AU19" s="63"/>
      <c r="AV19" s="63">
        <v>2</v>
      </c>
      <c r="AW19" s="63">
        <v>1</v>
      </c>
      <c r="AX19" s="63">
        <v>1</v>
      </c>
      <c r="AY19" s="63"/>
      <c r="AZ19" s="63">
        <v>33</v>
      </c>
    </row>
    <row r="20" spans="1:52" ht="14.45" x14ac:dyDescent="0.3">
      <c r="A20" s="62" t="s">
        <v>77</v>
      </c>
      <c r="B20" s="63"/>
      <c r="C20" s="63"/>
      <c r="D20" s="63"/>
      <c r="E20" s="63"/>
      <c r="F20" s="63"/>
      <c r="G20" s="63"/>
      <c r="H20" s="63"/>
      <c r="I20" s="63">
        <v>10</v>
      </c>
      <c r="J20" s="63"/>
      <c r="K20" s="63"/>
      <c r="L20" s="63"/>
      <c r="M20" s="63"/>
      <c r="N20" s="63"/>
      <c r="O20" s="63"/>
      <c r="P20" s="63"/>
      <c r="Q20" s="63"/>
      <c r="R20" s="63">
        <v>3</v>
      </c>
      <c r="S20" s="63">
        <v>1</v>
      </c>
      <c r="T20" s="63"/>
      <c r="U20" s="63"/>
      <c r="V20" s="63"/>
      <c r="W20" s="63"/>
      <c r="X20" s="63"/>
      <c r="Y20" s="63"/>
      <c r="Z20" s="63"/>
      <c r="AA20" s="63"/>
      <c r="AB20" s="63"/>
      <c r="AC20" s="63"/>
      <c r="AD20" s="63"/>
      <c r="AE20" s="63"/>
      <c r="AF20" s="63"/>
      <c r="AG20" s="63"/>
      <c r="AH20" s="63"/>
      <c r="AI20" s="63">
        <v>2</v>
      </c>
      <c r="AJ20" s="63"/>
      <c r="AK20" s="63"/>
      <c r="AL20" s="63"/>
      <c r="AM20" s="63"/>
      <c r="AN20" s="63"/>
      <c r="AO20" s="63"/>
      <c r="AP20" s="63"/>
      <c r="AQ20" s="63"/>
      <c r="AR20" s="63"/>
      <c r="AS20" s="63"/>
      <c r="AT20" s="63"/>
      <c r="AU20" s="63"/>
      <c r="AV20" s="63"/>
      <c r="AW20" s="63"/>
      <c r="AX20" s="63"/>
      <c r="AY20" s="63"/>
      <c r="AZ20" s="63">
        <v>16</v>
      </c>
    </row>
    <row r="21" spans="1:52" ht="14.45" x14ac:dyDescent="0.3">
      <c r="A21" s="62" t="s">
        <v>80</v>
      </c>
      <c r="B21" s="63">
        <v>1</v>
      </c>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J21" s="63"/>
      <c r="AK21" s="63"/>
      <c r="AL21" s="63"/>
      <c r="AM21" s="63"/>
      <c r="AN21" s="63"/>
      <c r="AO21" s="63"/>
      <c r="AP21" s="63"/>
      <c r="AQ21" s="63"/>
      <c r="AR21" s="63"/>
      <c r="AS21" s="63"/>
      <c r="AT21" s="63"/>
      <c r="AU21" s="63"/>
      <c r="AV21" s="63"/>
      <c r="AW21" s="63"/>
      <c r="AX21" s="63"/>
      <c r="AY21" s="63"/>
      <c r="AZ21" s="63">
        <v>1</v>
      </c>
    </row>
    <row r="22" spans="1:52" ht="14.45" x14ac:dyDescent="0.3">
      <c r="A22" s="62" t="s">
        <v>86</v>
      </c>
      <c r="B22" s="63"/>
      <c r="C22" s="63"/>
      <c r="D22" s="63"/>
      <c r="E22" s="63"/>
      <c r="F22" s="63"/>
      <c r="G22" s="63"/>
      <c r="H22" s="63"/>
      <c r="I22" s="63">
        <v>1</v>
      </c>
      <c r="J22" s="63">
        <v>1</v>
      </c>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v>2</v>
      </c>
    </row>
    <row r="23" spans="1:52" ht="14.45" x14ac:dyDescent="0.3">
      <c r="A23" s="62" t="s">
        <v>27</v>
      </c>
      <c r="B23" s="63"/>
      <c r="C23" s="63"/>
      <c r="D23" s="63"/>
      <c r="E23" s="63"/>
      <c r="F23" s="63"/>
      <c r="G23" s="63"/>
      <c r="H23" s="63">
        <v>1</v>
      </c>
      <c r="I23" s="63"/>
      <c r="J23" s="63"/>
      <c r="K23" s="63">
        <v>1</v>
      </c>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v>2</v>
      </c>
    </row>
    <row r="24" spans="1:52" ht="14.45" x14ac:dyDescent="0.3">
      <c r="A24" s="62" t="s">
        <v>92</v>
      </c>
      <c r="B24" s="63"/>
      <c r="C24" s="63"/>
      <c r="D24" s="63">
        <v>1</v>
      </c>
      <c r="E24" s="63"/>
      <c r="F24" s="63"/>
      <c r="G24" s="63"/>
      <c r="H24" s="63"/>
      <c r="I24" s="63"/>
      <c r="J24" s="63">
        <v>1</v>
      </c>
      <c r="K24" s="63"/>
      <c r="L24" s="63">
        <v>1</v>
      </c>
      <c r="M24" s="63">
        <v>1</v>
      </c>
      <c r="N24" s="63"/>
      <c r="O24" s="63"/>
      <c r="P24" s="63"/>
      <c r="Q24" s="63"/>
      <c r="R24" s="63">
        <v>1</v>
      </c>
      <c r="S24" s="63"/>
      <c r="T24" s="63"/>
      <c r="U24" s="63"/>
      <c r="V24" s="63"/>
      <c r="W24" s="63"/>
      <c r="X24" s="63"/>
      <c r="Y24" s="63"/>
      <c r="Z24" s="63"/>
      <c r="AA24" s="63">
        <v>1</v>
      </c>
      <c r="AB24" s="63"/>
      <c r="AC24" s="63"/>
      <c r="AD24" s="63"/>
      <c r="AE24" s="63"/>
      <c r="AF24" s="63"/>
      <c r="AG24" s="63"/>
      <c r="AH24" s="63"/>
      <c r="AI24" s="63">
        <v>1</v>
      </c>
      <c r="AJ24" s="63"/>
      <c r="AK24" s="63"/>
      <c r="AL24" s="63"/>
      <c r="AM24" s="63"/>
      <c r="AN24" s="63"/>
      <c r="AO24" s="63"/>
      <c r="AP24" s="63">
        <v>2</v>
      </c>
      <c r="AQ24" s="63"/>
      <c r="AR24" s="63"/>
      <c r="AS24" s="63"/>
      <c r="AT24" s="63">
        <v>1</v>
      </c>
      <c r="AU24" s="63"/>
      <c r="AV24" s="63"/>
      <c r="AW24" s="63"/>
      <c r="AX24" s="63"/>
      <c r="AY24" s="63"/>
      <c r="AZ24" s="63">
        <v>10</v>
      </c>
    </row>
    <row r="25" spans="1:52" s="82" customFormat="1" ht="14.45" x14ac:dyDescent="0.3">
      <c r="A25" s="80" t="s">
        <v>2597</v>
      </c>
      <c r="B25" s="81">
        <v>6</v>
      </c>
      <c r="C25" s="81">
        <v>4</v>
      </c>
      <c r="D25" s="81">
        <v>13</v>
      </c>
      <c r="E25" s="81">
        <v>5</v>
      </c>
      <c r="F25" s="81">
        <v>10</v>
      </c>
      <c r="G25" s="81">
        <v>5</v>
      </c>
      <c r="H25" s="81">
        <v>3</v>
      </c>
      <c r="I25" s="81">
        <v>22</v>
      </c>
      <c r="J25" s="81">
        <v>15</v>
      </c>
      <c r="K25" s="81">
        <v>3</v>
      </c>
      <c r="L25" s="81">
        <v>10</v>
      </c>
      <c r="M25" s="81">
        <v>4</v>
      </c>
      <c r="N25" s="81">
        <v>1</v>
      </c>
      <c r="O25" s="81">
        <v>2</v>
      </c>
      <c r="P25" s="81">
        <v>1</v>
      </c>
      <c r="Q25" s="81">
        <v>4</v>
      </c>
      <c r="R25" s="81">
        <v>16</v>
      </c>
      <c r="S25" s="81">
        <v>8</v>
      </c>
      <c r="T25" s="81">
        <v>3</v>
      </c>
      <c r="U25" s="81">
        <v>4</v>
      </c>
      <c r="V25" s="81">
        <v>4</v>
      </c>
      <c r="W25" s="81">
        <v>12</v>
      </c>
      <c r="X25" s="81">
        <v>1</v>
      </c>
      <c r="Y25" s="81">
        <v>3</v>
      </c>
      <c r="Z25" s="81">
        <v>8</v>
      </c>
      <c r="AA25" s="81">
        <v>9</v>
      </c>
      <c r="AB25" s="81">
        <v>3</v>
      </c>
      <c r="AC25" s="81">
        <v>3</v>
      </c>
      <c r="AD25" s="81">
        <v>7</v>
      </c>
      <c r="AE25" s="81">
        <v>7</v>
      </c>
      <c r="AF25" s="81">
        <v>5</v>
      </c>
      <c r="AG25" s="81">
        <v>3</v>
      </c>
      <c r="AH25" s="81">
        <v>6</v>
      </c>
      <c r="AI25" s="81">
        <v>18</v>
      </c>
      <c r="AJ25" s="81">
        <v>3</v>
      </c>
      <c r="AK25" s="81">
        <v>1</v>
      </c>
      <c r="AL25" s="81">
        <v>9</v>
      </c>
      <c r="AM25" s="81">
        <v>4</v>
      </c>
      <c r="AN25" s="81">
        <v>8</v>
      </c>
      <c r="AO25" s="81">
        <v>8</v>
      </c>
      <c r="AP25" s="81">
        <v>9</v>
      </c>
      <c r="AQ25" s="81">
        <v>5</v>
      </c>
      <c r="AR25" s="81">
        <v>2</v>
      </c>
      <c r="AS25" s="81">
        <v>6</v>
      </c>
      <c r="AT25" s="81">
        <v>9</v>
      </c>
      <c r="AU25" s="81">
        <v>1</v>
      </c>
      <c r="AV25" s="81">
        <v>5</v>
      </c>
      <c r="AW25" s="81">
        <v>7</v>
      </c>
      <c r="AX25" s="81">
        <v>5</v>
      </c>
      <c r="AY25" s="81">
        <v>1</v>
      </c>
      <c r="AZ25" s="81">
        <v>311</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topLeftCell="A37" workbookViewId="0">
      <selection activeCell="A2" sqref="A2:XFD55"/>
    </sheetView>
  </sheetViews>
  <sheetFormatPr defaultColWidth="8.85546875" defaultRowHeight="12" x14ac:dyDescent="0.2"/>
  <cols>
    <col min="1" max="1" width="3" style="25" bestFit="1" customWidth="1"/>
    <col min="2" max="2" width="8.85546875" style="11"/>
    <col min="3" max="3" width="64.28515625" style="12" bestFit="1" customWidth="1"/>
    <col min="4" max="4" width="8.85546875" style="11"/>
    <col min="5" max="5" width="35.42578125" style="11" bestFit="1" customWidth="1"/>
    <col min="6" max="6" width="8.85546875" style="11"/>
    <col min="7" max="7" width="10.7109375" style="11" bestFit="1" customWidth="1"/>
    <col min="8" max="16384" width="8.85546875" style="11"/>
  </cols>
  <sheetData>
    <row r="1" spans="1:10" s="23" customFormat="1" ht="48" x14ac:dyDescent="0.3">
      <c r="A1" s="22" t="s">
        <v>19</v>
      </c>
      <c r="B1" s="23" t="s">
        <v>95</v>
      </c>
      <c r="C1" s="23" t="s">
        <v>96</v>
      </c>
      <c r="D1" s="23" t="s">
        <v>97</v>
      </c>
      <c r="E1" s="23" t="s">
        <v>98</v>
      </c>
      <c r="F1" s="23" t="s">
        <v>99</v>
      </c>
      <c r="G1" s="23" t="s">
        <v>100</v>
      </c>
      <c r="H1" s="23" t="s">
        <v>101</v>
      </c>
      <c r="I1" s="23" t="s">
        <v>102</v>
      </c>
      <c r="J1" s="23" t="s">
        <v>103</v>
      </c>
    </row>
    <row r="2" spans="1:10" s="13" customFormat="1" x14ac:dyDescent="0.2">
      <c r="A2" s="24">
        <v>1</v>
      </c>
      <c r="B2" s="14" t="s">
        <v>11</v>
      </c>
      <c r="C2" s="15" t="s">
        <v>2405</v>
      </c>
      <c r="D2" s="16" t="s">
        <v>92</v>
      </c>
      <c r="E2" s="17" t="s">
        <v>2158</v>
      </c>
      <c r="F2" s="17" t="s">
        <v>276</v>
      </c>
      <c r="G2" s="17" t="s">
        <v>106</v>
      </c>
      <c r="H2" s="17" t="s">
        <v>107</v>
      </c>
      <c r="I2" s="17" t="s">
        <v>107</v>
      </c>
      <c r="J2" s="17" t="s">
        <v>107</v>
      </c>
    </row>
    <row r="3" spans="1:10" s="13" customFormat="1" ht="15" x14ac:dyDescent="0.2">
      <c r="A3" s="24">
        <v>2</v>
      </c>
      <c r="B3" s="14" t="s">
        <v>11</v>
      </c>
      <c r="C3" s="15" t="s">
        <v>2431</v>
      </c>
      <c r="D3" s="16" t="s">
        <v>92</v>
      </c>
      <c r="E3" s="17" t="s">
        <v>2161</v>
      </c>
      <c r="F3" s="17" t="s">
        <v>2162</v>
      </c>
      <c r="G3" s="17" t="s">
        <v>106</v>
      </c>
      <c r="H3" s="17"/>
      <c r="I3" s="17"/>
      <c r="J3" s="17"/>
    </row>
    <row r="4" spans="1:10" s="13" customFormat="1" ht="15" x14ac:dyDescent="0.2">
      <c r="A4" s="24">
        <v>2</v>
      </c>
      <c r="B4" s="14" t="s">
        <v>11</v>
      </c>
      <c r="C4" s="15" t="s">
        <v>2431</v>
      </c>
      <c r="D4" s="16" t="s">
        <v>92</v>
      </c>
      <c r="E4" s="17" t="s">
        <v>2159</v>
      </c>
      <c r="F4" s="17" t="s">
        <v>2160</v>
      </c>
      <c r="G4" s="17" t="s">
        <v>106</v>
      </c>
      <c r="H4" s="17"/>
      <c r="I4" s="17"/>
      <c r="J4" s="17"/>
    </row>
    <row r="5" spans="1:10" s="13" customFormat="1" ht="15" x14ac:dyDescent="0.2">
      <c r="A5" s="24">
        <v>3</v>
      </c>
      <c r="B5" s="14" t="s">
        <v>11</v>
      </c>
      <c r="C5" s="15" t="s">
        <v>2434</v>
      </c>
      <c r="D5" s="16" t="s">
        <v>92</v>
      </c>
      <c r="E5" s="17" t="s">
        <v>2163</v>
      </c>
      <c r="F5" s="17" t="s">
        <v>2164</v>
      </c>
      <c r="G5" s="17" t="s">
        <v>106</v>
      </c>
      <c r="H5" s="17"/>
      <c r="I5" s="17"/>
      <c r="J5" s="17"/>
    </row>
    <row r="6" spans="1:10" s="13" customFormat="1" ht="15" x14ac:dyDescent="0.2">
      <c r="A6" s="24">
        <v>4</v>
      </c>
      <c r="B6" s="14" t="s">
        <v>11</v>
      </c>
      <c r="C6" s="15" t="s">
        <v>2437</v>
      </c>
      <c r="D6" s="16" t="s">
        <v>92</v>
      </c>
      <c r="E6" s="17" t="s">
        <v>2165</v>
      </c>
      <c r="F6" s="17" t="s">
        <v>2404</v>
      </c>
      <c r="G6" s="17" t="s">
        <v>106</v>
      </c>
      <c r="H6" s="17" t="s">
        <v>107</v>
      </c>
      <c r="I6" s="17" t="s">
        <v>107</v>
      </c>
      <c r="J6" s="17" t="s">
        <v>107</v>
      </c>
    </row>
    <row r="7" spans="1:10" s="13" customFormat="1" x14ac:dyDescent="0.2">
      <c r="A7" s="24">
        <v>5</v>
      </c>
      <c r="B7" s="14" t="s">
        <v>11</v>
      </c>
      <c r="C7" s="15" t="s">
        <v>2395</v>
      </c>
      <c r="D7" s="16" t="s">
        <v>92</v>
      </c>
      <c r="E7" s="17" t="s">
        <v>2166</v>
      </c>
      <c r="F7" s="17" t="s">
        <v>2162</v>
      </c>
      <c r="G7" s="17" t="s">
        <v>106</v>
      </c>
      <c r="H7" s="17"/>
      <c r="I7" s="17"/>
      <c r="J7" s="17"/>
    </row>
    <row r="8" spans="1:10" s="13" customFormat="1" x14ac:dyDescent="0.2">
      <c r="A8" s="24">
        <v>6</v>
      </c>
      <c r="B8" s="14" t="s">
        <v>11</v>
      </c>
      <c r="C8" s="15" t="s">
        <v>2419</v>
      </c>
      <c r="D8" s="16" t="s">
        <v>92</v>
      </c>
      <c r="E8" s="17" t="s">
        <v>2167</v>
      </c>
      <c r="F8" s="17" t="s">
        <v>2162</v>
      </c>
      <c r="G8" s="17" t="s">
        <v>106</v>
      </c>
      <c r="H8" s="17"/>
      <c r="I8" s="17"/>
      <c r="J8" s="17"/>
    </row>
    <row r="9" spans="1:10" s="13" customFormat="1" ht="15" x14ac:dyDescent="0.2">
      <c r="A9" s="24">
        <v>7</v>
      </c>
      <c r="B9" s="14" t="s">
        <v>11</v>
      </c>
      <c r="C9" s="15" t="s">
        <v>2440</v>
      </c>
      <c r="D9" s="16" t="s">
        <v>92</v>
      </c>
      <c r="E9" s="17" t="s">
        <v>2168</v>
      </c>
      <c r="F9" s="17" t="s">
        <v>2162</v>
      </c>
      <c r="G9" s="17" t="s">
        <v>106</v>
      </c>
      <c r="H9" s="17"/>
      <c r="I9" s="17"/>
      <c r="J9" s="17"/>
    </row>
    <row r="10" spans="1:10" s="13" customFormat="1" ht="15" x14ac:dyDescent="0.2">
      <c r="A10" s="24">
        <v>8</v>
      </c>
      <c r="B10" s="14" t="s">
        <v>11</v>
      </c>
      <c r="C10" s="15" t="s">
        <v>2442</v>
      </c>
      <c r="D10" s="16" t="s">
        <v>92</v>
      </c>
      <c r="E10" s="17" t="s">
        <v>2169</v>
      </c>
      <c r="F10" s="17" t="s">
        <v>2162</v>
      </c>
      <c r="G10" s="17" t="s">
        <v>106</v>
      </c>
      <c r="H10" s="17"/>
      <c r="I10" s="17"/>
      <c r="J10" s="17"/>
    </row>
    <row r="11" spans="1:10" s="13" customFormat="1" x14ac:dyDescent="0.2">
      <c r="A11" s="24">
        <v>9</v>
      </c>
      <c r="B11" s="14" t="s">
        <v>11</v>
      </c>
      <c r="C11" s="15" t="s">
        <v>2424</v>
      </c>
      <c r="D11" s="16" t="s">
        <v>92</v>
      </c>
      <c r="E11" s="17" t="s">
        <v>2170</v>
      </c>
      <c r="F11" s="17" t="s">
        <v>2162</v>
      </c>
      <c r="G11" s="17" t="s">
        <v>106</v>
      </c>
      <c r="H11" s="17"/>
      <c r="I11" s="17"/>
      <c r="J11" s="17"/>
    </row>
    <row r="12" spans="1:10" ht="15" x14ac:dyDescent="0.2">
      <c r="A12" s="24">
        <v>10</v>
      </c>
      <c r="B12" s="14" t="s">
        <v>11</v>
      </c>
      <c r="C12" s="15" t="s">
        <v>2446</v>
      </c>
      <c r="D12" s="16" t="s">
        <v>92</v>
      </c>
      <c r="E12" s="17" t="s">
        <v>2171</v>
      </c>
      <c r="F12" s="17" t="s">
        <v>2162</v>
      </c>
      <c r="G12" s="17" t="s">
        <v>106</v>
      </c>
      <c r="H12" s="17"/>
      <c r="I12" s="17"/>
      <c r="J12" s="17"/>
    </row>
    <row r="13" spans="1:10" x14ac:dyDescent="0.25">
      <c r="A13" s="24">
        <v>11</v>
      </c>
      <c r="B13" s="14" t="s">
        <v>11</v>
      </c>
      <c r="C13" s="15" t="s">
        <v>2406</v>
      </c>
      <c r="D13" s="16" t="s">
        <v>92</v>
      </c>
      <c r="E13" s="17" t="s">
        <v>2172</v>
      </c>
      <c r="F13" s="17" t="s">
        <v>2162</v>
      </c>
      <c r="G13" s="17" t="s">
        <v>106</v>
      </c>
      <c r="H13" s="17"/>
      <c r="I13" s="17"/>
      <c r="J13" s="17"/>
    </row>
    <row r="14" spans="1:10" ht="15" x14ac:dyDescent="0.2">
      <c r="A14" s="24">
        <v>12</v>
      </c>
      <c r="B14" s="14" t="s">
        <v>11</v>
      </c>
      <c r="C14" s="15" t="s">
        <v>2448</v>
      </c>
      <c r="D14" s="16" t="s">
        <v>92</v>
      </c>
      <c r="E14" s="17" t="s">
        <v>2173</v>
      </c>
      <c r="F14" s="17" t="s">
        <v>2174</v>
      </c>
      <c r="G14" s="17" t="s">
        <v>106</v>
      </c>
      <c r="H14" s="17"/>
      <c r="I14" s="17"/>
      <c r="J14" s="17"/>
    </row>
    <row r="15" spans="1:10" s="13" customFormat="1" ht="15" x14ac:dyDescent="0.2">
      <c r="A15" s="24">
        <v>13</v>
      </c>
      <c r="B15" s="14" t="s">
        <v>11</v>
      </c>
      <c r="C15" s="15" t="s">
        <v>2451</v>
      </c>
      <c r="D15" s="16" t="s">
        <v>92</v>
      </c>
      <c r="E15" s="17" t="s">
        <v>2175</v>
      </c>
      <c r="F15" s="17" t="s">
        <v>2162</v>
      </c>
      <c r="G15" s="17" t="s">
        <v>106</v>
      </c>
      <c r="H15" s="17"/>
      <c r="I15" s="17"/>
      <c r="J15" s="17"/>
    </row>
    <row r="16" spans="1:10" s="13" customFormat="1" ht="15" x14ac:dyDescent="0.2">
      <c r="A16" s="24">
        <v>14</v>
      </c>
      <c r="B16" s="14" t="s">
        <v>11</v>
      </c>
      <c r="C16" s="15" t="s">
        <v>2453</v>
      </c>
      <c r="D16" s="16" t="s">
        <v>92</v>
      </c>
      <c r="E16" s="17" t="s">
        <v>2176</v>
      </c>
      <c r="F16" s="17" t="s">
        <v>2162</v>
      </c>
      <c r="G16" s="17" t="s">
        <v>106</v>
      </c>
      <c r="H16" s="17"/>
      <c r="I16" s="17"/>
      <c r="J16" s="17"/>
    </row>
    <row r="17" spans="1:10" s="13" customFormat="1" ht="15" x14ac:dyDescent="0.2">
      <c r="A17" s="24">
        <v>15</v>
      </c>
      <c r="B17" s="14" t="s">
        <v>11</v>
      </c>
      <c r="C17" s="15" t="s">
        <v>2456</v>
      </c>
      <c r="D17" s="16" t="s">
        <v>92</v>
      </c>
      <c r="E17" s="17" t="s">
        <v>2177</v>
      </c>
      <c r="F17" s="17" t="s">
        <v>2162</v>
      </c>
      <c r="G17" s="17" t="s">
        <v>106</v>
      </c>
      <c r="H17" s="17"/>
      <c r="I17" s="17"/>
      <c r="J17" s="17"/>
    </row>
    <row r="18" spans="1:10" s="13" customFormat="1" ht="15" x14ac:dyDescent="0.2">
      <c r="A18" s="24">
        <v>16</v>
      </c>
      <c r="B18" s="14" t="s">
        <v>11</v>
      </c>
      <c r="C18" s="15" t="s">
        <v>2460</v>
      </c>
      <c r="D18" s="16" t="s">
        <v>92</v>
      </c>
      <c r="E18" s="17" t="s">
        <v>2178</v>
      </c>
      <c r="F18" s="17" t="s">
        <v>2162</v>
      </c>
      <c r="G18" s="17" t="s">
        <v>106</v>
      </c>
      <c r="H18" s="17"/>
      <c r="I18" s="17"/>
      <c r="J18" s="17"/>
    </row>
    <row r="19" spans="1:10" s="13" customFormat="1" ht="15" x14ac:dyDescent="0.2">
      <c r="A19" s="24">
        <v>17</v>
      </c>
      <c r="B19" s="14" t="s">
        <v>11</v>
      </c>
      <c r="C19" s="15" t="s">
        <v>2465</v>
      </c>
      <c r="D19" s="16" t="s">
        <v>92</v>
      </c>
      <c r="E19" s="17" t="s">
        <v>2179</v>
      </c>
      <c r="F19" s="17" t="s">
        <v>2162</v>
      </c>
      <c r="G19" s="17" t="s">
        <v>106</v>
      </c>
      <c r="H19" s="17"/>
      <c r="I19" s="17"/>
      <c r="J19" s="17"/>
    </row>
    <row r="20" spans="1:10" s="13" customFormat="1" x14ac:dyDescent="0.2">
      <c r="A20" s="24">
        <v>18</v>
      </c>
      <c r="B20" s="14" t="s">
        <v>11</v>
      </c>
      <c r="C20" s="15" t="s">
        <v>2429</v>
      </c>
      <c r="D20" s="16" t="s">
        <v>92</v>
      </c>
      <c r="E20" s="17" t="s">
        <v>2180</v>
      </c>
      <c r="F20" s="17" t="s">
        <v>2162</v>
      </c>
      <c r="G20" s="17" t="s">
        <v>106</v>
      </c>
      <c r="H20" s="17"/>
      <c r="I20" s="17"/>
      <c r="J20" s="17"/>
    </row>
    <row r="21" spans="1:10" ht="15" x14ac:dyDescent="0.2">
      <c r="A21" s="24">
        <v>19</v>
      </c>
      <c r="B21" s="14" t="s">
        <v>11</v>
      </c>
      <c r="C21" s="15" t="s">
        <v>2466</v>
      </c>
      <c r="D21" s="16" t="s">
        <v>92</v>
      </c>
      <c r="E21" s="17" t="s">
        <v>2181</v>
      </c>
      <c r="F21" s="17" t="s">
        <v>2162</v>
      </c>
      <c r="G21" s="17" t="s">
        <v>106</v>
      </c>
      <c r="H21" s="17"/>
      <c r="I21" s="17"/>
      <c r="J21" s="17"/>
    </row>
    <row r="22" spans="1:10" s="13" customFormat="1" x14ac:dyDescent="0.2">
      <c r="A22" s="24">
        <v>20</v>
      </c>
      <c r="B22" s="14" t="s">
        <v>11</v>
      </c>
      <c r="C22" s="15" t="s">
        <v>215</v>
      </c>
      <c r="D22" s="16" t="s">
        <v>92</v>
      </c>
      <c r="E22" s="17" t="s">
        <v>2182</v>
      </c>
      <c r="F22" s="17" t="s">
        <v>331</v>
      </c>
      <c r="G22" s="17" t="s">
        <v>106</v>
      </c>
      <c r="H22" s="17" t="s">
        <v>107</v>
      </c>
      <c r="I22" s="17" t="s">
        <v>107</v>
      </c>
      <c r="J22" s="17" t="s">
        <v>107</v>
      </c>
    </row>
    <row r="23" spans="1:10" s="13" customFormat="1" x14ac:dyDescent="0.2">
      <c r="A23" s="24">
        <v>21</v>
      </c>
      <c r="B23" s="14" t="s">
        <v>11</v>
      </c>
      <c r="C23" s="15" t="s">
        <v>2426</v>
      </c>
      <c r="D23" s="16" t="s">
        <v>92</v>
      </c>
      <c r="E23" s="17" t="s">
        <v>2183</v>
      </c>
      <c r="F23" s="17" t="s">
        <v>2162</v>
      </c>
      <c r="G23" s="17" t="s">
        <v>106</v>
      </c>
      <c r="H23" s="17"/>
      <c r="I23" s="17"/>
      <c r="J23" s="17"/>
    </row>
    <row r="24" spans="1:10" s="13" customFormat="1" ht="15" x14ac:dyDescent="0.2">
      <c r="A24" s="24">
        <v>22</v>
      </c>
      <c r="B24" s="14" t="s">
        <v>11</v>
      </c>
      <c r="C24" s="15" t="s">
        <v>2470</v>
      </c>
      <c r="D24" s="16" t="s">
        <v>92</v>
      </c>
      <c r="E24" s="17" t="s">
        <v>2184</v>
      </c>
      <c r="F24" s="17" t="s">
        <v>2162</v>
      </c>
      <c r="G24" s="17" t="s">
        <v>106</v>
      </c>
      <c r="H24" s="17"/>
      <c r="I24" s="17"/>
      <c r="J24" s="17"/>
    </row>
    <row r="25" spans="1:10" ht="15" x14ac:dyDescent="0.2">
      <c r="A25" s="24">
        <v>23</v>
      </c>
      <c r="B25" s="14" t="s">
        <v>11</v>
      </c>
      <c r="C25" s="15" t="s">
        <v>2473</v>
      </c>
      <c r="D25" s="16" t="s">
        <v>92</v>
      </c>
      <c r="E25" s="17" t="s">
        <v>2185</v>
      </c>
      <c r="F25" s="17" t="s">
        <v>2162</v>
      </c>
      <c r="G25" s="17" t="s">
        <v>106</v>
      </c>
      <c r="H25" s="17"/>
      <c r="I25" s="17"/>
      <c r="J25" s="17"/>
    </row>
    <row r="26" spans="1:10" s="13" customFormat="1" ht="15" x14ac:dyDescent="0.2">
      <c r="A26" s="24">
        <v>24</v>
      </c>
      <c r="B26" s="14" t="s">
        <v>11</v>
      </c>
      <c r="C26" s="15" t="s">
        <v>2474</v>
      </c>
      <c r="D26" s="16" t="s">
        <v>92</v>
      </c>
      <c r="E26" s="17" t="s">
        <v>2186</v>
      </c>
      <c r="F26" s="17" t="s">
        <v>2162</v>
      </c>
      <c r="G26" s="17" t="s">
        <v>106</v>
      </c>
      <c r="H26" s="17"/>
      <c r="I26" s="17"/>
      <c r="J26" s="17"/>
    </row>
    <row r="27" spans="1:10" s="13" customFormat="1" x14ac:dyDescent="0.2">
      <c r="A27" s="24">
        <v>25</v>
      </c>
      <c r="B27" s="14" t="s">
        <v>11</v>
      </c>
      <c r="C27" s="15" t="s">
        <v>2587</v>
      </c>
      <c r="D27" s="16" t="s">
        <v>92</v>
      </c>
      <c r="E27" s="17" t="s">
        <v>2594</v>
      </c>
      <c r="F27" s="17" t="s">
        <v>2593</v>
      </c>
      <c r="G27" s="17" t="s">
        <v>106</v>
      </c>
      <c r="H27" s="17"/>
      <c r="I27" s="17"/>
      <c r="J27" s="17"/>
    </row>
    <row r="28" spans="1:10" s="13" customFormat="1" x14ac:dyDescent="0.2">
      <c r="A28" s="24">
        <v>25</v>
      </c>
      <c r="B28" s="14" t="s">
        <v>11</v>
      </c>
      <c r="C28" s="15" t="s">
        <v>2427</v>
      </c>
      <c r="D28" s="16" t="s">
        <v>92</v>
      </c>
      <c r="E28" s="17" t="s">
        <v>2592</v>
      </c>
      <c r="F28" s="17" t="s">
        <v>2593</v>
      </c>
      <c r="G28" s="17" t="s">
        <v>106</v>
      </c>
      <c r="H28" s="17"/>
      <c r="I28" s="17"/>
      <c r="J28" s="17"/>
    </row>
    <row r="29" spans="1:10" s="13" customFormat="1" x14ac:dyDescent="0.2">
      <c r="A29" s="24">
        <v>25</v>
      </c>
      <c r="B29" s="14" t="s">
        <v>11</v>
      </c>
      <c r="C29" s="15" t="s">
        <v>2567</v>
      </c>
      <c r="D29" s="16" t="s">
        <v>92</v>
      </c>
      <c r="E29" s="17" t="s">
        <v>2590</v>
      </c>
      <c r="F29" s="17" t="s">
        <v>2591</v>
      </c>
      <c r="G29" s="17" t="s">
        <v>122</v>
      </c>
      <c r="H29" s="17" t="s">
        <v>2591</v>
      </c>
      <c r="I29" s="17"/>
      <c r="J29" s="17"/>
    </row>
    <row r="30" spans="1:10" s="13" customFormat="1" x14ac:dyDescent="0.2">
      <c r="A30" s="24">
        <v>25</v>
      </c>
      <c r="B30" s="14" t="s">
        <v>11</v>
      </c>
      <c r="C30" s="15" t="s">
        <v>2427</v>
      </c>
      <c r="D30" s="16" t="s">
        <v>92</v>
      </c>
      <c r="E30" s="17" t="s">
        <v>2590</v>
      </c>
      <c r="F30" s="17" t="s">
        <v>2162</v>
      </c>
      <c r="G30" s="17" t="s">
        <v>106</v>
      </c>
      <c r="H30" s="17"/>
      <c r="I30" s="17"/>
      <c r="J30" s="17"/>
    </row>
    <row r="31" spans="1:10" s="13" customFormat="1" x14ac:dyDescent="0.2">
      <c r="A31" s="24">
        <v>25</v>
      </c>
      <c r="B31" s="14" t="s">
        <v>11</v>
      </c>
      <c r="C31" s="15" t="s">
        <v>2596</v>
      </c>
      <c r="D31" s="16" t="s">
        <v>92</v>
      </c>
      <c r="E31" s="17" t="s">
        <v>2595</v>
      </c>
      <c r="F31" s="17" t="s">
        <v>2593</v>
      </c>
      <c r="G31" s="17" t="s">
        <v>106</v>
      </c>
      <c r="H31" s="17"/>
      <c r="I31" s="17"/>
      <c r="J31" s="17"/>
    </row>
    <row r="32" spans="1:10" s="13" customFormat="1" x14ac:dyDescent="0.2">
      <c r="A32" s="24">
        <v>26</v>
      </c>
      <c r="B32" s="14" t="s">
        <v>11</v>
      </c>
      <c r="C32" s="15" t="s">
        <v>2428</v>
      </c>
      <c r="D32" s="16" t="s">
        <v>92</v>
      </c>
      <c r="E32" s="17" t="s">
        <v>2187</v>
      </c>
      <c r="F32" s="17" t="s">
        <v>2162</v>
      </c>
      <c r="G32" s="17" t="s">
        <v>106</v>
      </c>
      <c r="H32" s="17"/>
      <c r="I32" s="17"/>
      <c r="J32" s="17"/>
    </row>
    <row r="33" spans="1:10" s="13" customFormat="1" x14ac:dyDescent="0.25">
      <c r="A33" s="24">
        <v>27</v>
      </c>
      <c r="B33" s="14" t="s">
        <v>0</v>
      </c>
      <c r="C33" s="15" t="s">
        <v>2408</v>
      </c>
      <c r="D33" s="16" t="s">
        <v>92</v>
      </c>
      <c r="E33" s="17" t="s">
        <v>109</v>
      </c>
      <c r="F33" s="17" t="s">
        <v>2162</v>
      </c>
      <c r="G33" s="17" t="s">
        <v>122</v>
      </c>
      <c r="H33" s="17" t="s">
        <v>2188</v>
      </c>
      <c r="I33" s="17"/>
      <c r="J33" s="17"/>
    </row>
    <row r="34" spans="1:10" x14ac:dyDescent="0.2">
      <c r="A34" s="24">
        <v>28</v>
      </c>
      <c r="B34" s="14" t="s">
        <v>0</v>
      </c>
      <c r="C34" s="15" t="s">
        <v>2414</v>
      </c>
      <c r="D34" s="16" t="s">
        <v>92</v>
      </c>
      <c r="E34" s="17" t="s">
        <v>2189</v>
      </c>
      <c r="F34" s="17" t="s">
        <v>2162</v>
      </c>
      <c r="G34" s="17" t="s">
        <v>122</v>
      </c>
      <c r="H34" s="17" t="s">
        <v>2190</v>
      </c>
      <c r="I34" s="17"/>
      <c r="J34" s="17"/>
    </row>
    <row r="35" spans="1:10" x14ac:dyDescent="0.2">
      <c r="A35" s="24">
        <v>29</v>
      </c>
      <c r="B35" s="14" t="s">
        <v>0</v>
      </c>
      <c r="C35" s="15" t="s">
        <v>2416</v>
      </c>
      <c r="D35" s="16" t="s">
        <v>92</v>
      </c>
      <c r="E35" s="17" t="s">
        <v>2191</v>
      </c>
      <c r="F35" s="17" t="s">
        <v>2162</v>
      </c>
      <c r="G35" s="17" t="s">
        <v>106</v>
      </c>
      <c r="H35" s="17"/>
      <c r="I35" s="17"/>
      <c r="J35" s="17"/>
    </row>
    <row r="36" spans="1:10" s="13" customFormat="1" x14ac:dyDescent="0.2">
      <c r="A36" s="24">
        <v>30</v>
      </c>
      <c r="B36" s="14" t="s">
        <v>0</v>
      </c>
      <c r="C36" s="15" t="s">
        <v>2409</v>
      </c>
      <c r="D36" s="16" t="s">
        <v>92</v>
      </c>
      <c r="E36" s="17" t="s">
        <v>2192</v>
      </c>
      <c r="F36" s="17" t="s">
        <v>2162</v>
      </c>
      <c r="G36" s="17" t="s">
        <v>106</v>
      </c>
      <c r="H36" s="17"/>
      <c r="I36" s="17"/>
      <c r="J36" s="17"/>
    </row>
    <row r="37" spans="1:10" s="13" customFormat="1" x14ac:dyDescent="0.2">
      <c r="A37" s="24">
        <v>31</v>
      </c>
      <c r="B37" s="14" t="s">
        <v>0</v>
      </c>
      <c r="C37" s="15" t="s">
        <v>241</v>
      </c>
      <c r="D37" s="16" t="s">
        <v>92</v>
      </c>
      <c r="E37" s="17" t="s">
        <v>2193</v>
      </c>
      <c r="F37" s="17" t="s">
        <v>2162</v>
      </c>
      <c r="G37" s="17" t="s">
        <v>106</v>
      </c>
      <c r="H37" s="17"/>
      <c r="I37" s="17"/>
      <c r="J37" s="17"/>
    </row>
    <row r="38" spans="1:10" s="13" customFormat="1" x14ac:dyDescent="0.25">
      <c r="A38" s="24">
        <v>32</v>
      </c>
      <c r="B38" s="14" t="s">
        <v>0</v>
      </c>
      <c r="C38" s="15" t="s">
        <v>2435</v>
      </c>
      <c r="D38" s="16" t="s">
        <v>92</v>
      </c>
      <c r="E38" s="17" t="s">
        <v>2194</v>
      </c>
      <c r="F38" s="17" t="s">
        <v>2162</v>
      </c>
      <c r="G38" s="17" t="s">
        <v>122</v>
      </c>
      <c r="H38" s="17" t="s">
        <v>2195</v>
      </c>
      <c r="I38" s="17"/>
      <c r="J38" s="17"/>
    </row>
    <row r="39" spans="1:10" s="13" customFormat="1" x14ac:dyDescent="0.2">
      <c r="A39" s="24">
        <v>33</v>
      </c>
      <c r="B39" s="14" t="s">
        <v>0</v>
      </c>
      <c r="C39" s="15" t="s">
        <v>2542</v>
      </c>
      <c r="D39" s="16" t="s">
        <v>92</v>
      </c>
      <c r="E39" s="17" t="s">
        <v>2196</v>
      </c>
      <c r="F39" s="17" t="s">
        <v>2162</v>
      </c>
      <c r="G39" s="17" t="s">
        <v>122</v>
      </c>
      <c r="H39" s="17" t="s">
        <v>2197</v>
      </c>
      <c r="I39" s="17"/>
      <c r="J39" s="17"/>
    </row>
    <row r="40" spans="1:10" s="13" customFormat="1" x14ac:dyDescent="0.2">
      <c r="A40" s="24">
        <v>34</v>
      </c>
      <c r="B40" s="14" t="s">
        <v>0</v>
      </c>
      <c r="C40" s="15" t="s">
        <v>2543</v>
      </c>
      <c r="D40" s="16" t="s">
        <v>92</v>
      </c>
      <c r="E40" s="17" t="s">
        <v>2198</v>
      </c>
      <c r="F40" s="17" t="s">
        <v>2162</v>
      </c>
      <c r="G40" s="17" t="s">
        <v>122</v>
      </c>
      <c r="H40" s="17" t="s">
        <v>2199</v>
      </c>
      <c r="I40" s="17"/>
      <c r="J40" s="17"/>
    </row>
    <row r="41" spans="1:10" s="13" customFormat="1" x14ac:dyDescent="0.2">
      <c r="A41" s="24">
        <v>35</v>
      </c>
      <c r="B41" s="14" t="s">
        <v>0</v>
      </c>
      <c r="C41" s="15" t="s">
        <v>250</v>
      </c>
      <c r="D41" s="16" t="s">
        <v>92</v>
      </c>
      <c r="E41" s="17" t="s">
        <v>2200</v>
      </c>
      <c r="F41" s="17" t="s">
        <v>2162</v>
      </c>
      <c r="G41" s="17" t="s">
        <v>106</v>
      </c>
      <c r="H41" s="17"/>
      <c r="I41" s="17"/>
      <c r="J41" s="17"/>
    </row>
    <row r="42" spans="1:10" s="13" customFormat="1" x14ac:dyDescent="0.2">
      <c r="A42" s="24">
        <v>36</v>
      </c>
      <c r="B42" s="14" t="s">
        <v>0</v>
      </c>
      <c r="C42" s="15" t="s">
        <v>251</v>
      </c>
      <c r="D42" s="16" t="s">
        <v>92</v>
      </c>
      <c r="E42" s="17" t="s">
        <v>2201</v>
      </c>
      <c r="F42" s="17" t="s">
        <v>2162</v>
      </c>
      <c r="G42" s="17" t="s">
        <v>106</v>
      </c>
      <c r="H42" s="17"/>
      <c r="I42" s="17"/>
      <c r="J42" s="17"/>
    </row>
    <row r="43" spans="1:10" x14ac:dyDescent="0.2">
      <c r="A43" s="24">
        <v>37</v>
      </c>
      <c r="B43" s="14" t="s">
        <v>0</v>
      </c>
      <c r="C43" s="15" t="s">
        <v>2417</v>
      </c>
      <c r="D43" s="16" t="s">
        <v>92</v>
      </c>
      <c r="E43" s="17" t="s">
        <v>2202</v>
      </c>
      <c r="F43" s="17" t="s">
        <v>2162</v>
      </c>
      <c r="G43" s="17" t="s">
        <v>106</v>
      </c>
      <c r="H43" s="17"/>
      <c r="I43" s="17"/>
      <c r="J43" s="17"/>
    </row>
    <row r="44" spans="1:10" s="13" customFormat="1" x14ac:dyDescent="0.2">
      <c r="A44" s="24">
        <v>38</v>
      </c>
      <c r="B44" s="14" t="s">
        <v>0</v>
      </c>
      <c r="C44" s="15" t="s">
        <v>2418</v>
      </c>
      <c r="D44" s="16" t="s">
        <v>92</v>
      </c>
      <c r="E44" s="17" t="s">
        <v>2203</v>
      </c>
      <c r="F44" s="17" t="s">
        <v>2162</v>
      </c>
      <c r="G44" s="17" t="s">
        <v>778</v>
      </c>
      <c r="H44" s="17" t="s">
        <v>2204</v>
      </c>
      <c r="I44" s="17"/>
      <c r="J44" s="17"/>
    </row>
    <row r="45" spans="1:10" x14ac:dyDescent="0.2">
      <c r="A45" s="24">
        <v>39</v>
      </c>
      <c r="B45" s="14" t="s">
        <v>0</v>
      </c>
      <c r="C45" s="15" t="s">
        <v>2411</v>
      </c>
      <c r="D45" s="16" t="s">
        <v>92</v>
      </c>
      <c r="E45" s="17" t="s">
        <v>2205</v>
      </c>
      <c r="F45" s="17" t="s">
        <v>2162</v>
      </c>
      <c r="G45" s="17" t="s">
        <v>106</v>
      </c>
      <c r="H45" s="17"/>
      <c r="I45" s="17"/>
      <c r="J45" s="17"/>
    </row>
    <row r="46" spans="1:10" x14ac:dyDescent="0.2">
      <c r="A46" s="24">
        <v>40</v>
      </c>
      <c r="B46" s="14" t="s">
        <v>0</v>
      </c>
      <c r="C46" s="15" t="s">
        <v>2396</v>
      </c>
      <c r="D46" s="16" t="s">
        <v>92</v>
      </c>
      <c r="E46" s="17" t="s">
        <v>2206</v>
      </c>
      <c r="F46" s="17" t="s">
        <v>2162</v>
      </c>
      <c r="G46" s="17" t="s">
        <v>106</v>
      </c>
      <c r="H46" s="17"/>
      <c r="I46" s="17"/>
      <c r="J46" s="17"/>
    </row>
    <row r="47" spans="1:10" s="13" customFormat="1" x14ac:dyDescent="0.2">
      <c r="A47" s="24">
        <v>41</v>
      </c>
      <c r="B47" s="14" t="s">
        <v>0</v>
      </c>
      <c r="C47" s="15" t="s">
        <v>2421</v>
      </c>
      <c r="D47" s="16" t="s">
        <v>92</v>
      </c>
      <c r="E47" s="17" t="s">
        <v>2207</v>
      </c>
      <c r="F47" s="17" t="s">
        <v>2162</v>
      </c>
      <c r="G47" s="17" t="s">
        <v>106</v>
      </c>
      <c r="H47" s="17"/>
      <c r="I47" s="17"/>
      <c r="J47" s="17"/>
    </row>
    <row r="48" spans="1:10" s="13" customFormat="1" x14ac:dyDescent="0.2">
      <c r="A48" s="24">
        <v>42</v>
      </c>
      <c r="B48" s="14" t="s">
        <v>0</v>
      </c>
      <c r="C48" s="15" t="s">
        <v>2397</v>
      </c>
      <c r="D48" s="16" t="s">
        <v>92</v>
      </c>
      <c r="E48" s="17" t="s">
        <v>2208</v>
      </c>
      <c r="F48" s="17" t="s">
        <v>2162</v>
      </c>
      <c r="G48" s="17" t="s">
        <v>106</v>
      </c>
      <c r="H48" s="17"/>
      <c r="I48" s="17"/>
      <c r="J48" s="17"/>
    </row>
    <row r="49" spans="1:10" s="13" customFormat="1" x14ac:dyDescent="0.2">
      <c r="A49" s="24">
        <v>43</v>
      </c>
      <c r="B49" s="14" t="s">
        <v>0</v>
      </c>
      <c r="C49" s="12" t="s">
        <v>2423</v>
      </c>
      <c r="D49" s="16" t="s">
        <v>92</v>
      </c>
      <c r="E49" s="17" t="s">
        <v>2209</v>
      </c>
      <c r="F49" s="17" t="s">
        <v>2162</v>
      </c>
      <c r="G49" s="17" t="s">
        <v>106</v>
      </c>
      <c r="H49" s="17"/>
      <c r="I49" s="17"/>
      <c r="J49" s="17"/>
    </row>
    <row r="50" spans="1:10" s="13" customFormat="1" x14ac:dyDescent="0.2">
      <c r="A50" s="24">
        <v>44</v>
      </c>
      <c r="B50" s="14" t="s">
        <v>0</v>
      </c>
      <c r="C50" s="15" t="s">
        <v>263</v>
      </c>
      <c r="D50" s="16" t="s">
        <v>92</v>
      </c>
      <c r="E50" s="17" t="s">
        <v>2210</v>
      </c>
      <c r="F50" s="17" t="s">
        <v>2162</v>
      </c>
      <c r="G50" s="17" t="s">
        <v>122</v>
      </c>
      <c r="H50" s="17" t="s">
        <v>2211</v>
      </c>
      <c r="I50" s="17"/>
      <c r="J50" s="17"/>
    </row>
    <row r="51" spans="1:10" s="13" customFormat="1" x14ac:dyDescent="0.2">
      <c r="A51" s="24">
        <v>45</v>
      </c>
      <c r="B51" s="14" t="s">
        <v>0</v>
      </c>
      <c r="C51" s="15" t="s">
        <v>267</v>
      </c>
      <c r="D51" s="16" t="s">
        <v>92</v>
      </c>
      <c r="E51" s="17" t="s">
        <v>2212</v>
      </c>
      <c r="F51" s="17" t="s">
        <v>2162</v>
      </c>
      <c r="G51" s="17" t="s">
        <v>106</v>
      </c>
      <c r="H51" s="17"/>
      <c r="I51" s="17"/>
      <c r="J51" s="17"/>
    </row>
    <row r="52" spans="1:10" s="13" customFormat="1" x14ac:dyDescent="0.2">
      <c r="A52" s="24">
        <v>46</v>
      </c>
      <c r="B52" s="14" t="s">
        <v>0</v>
      </c>
      <c r="C52" s="15" t="s">
        <v>2425</v>
      </c>
      <c r="D52" s="16" t="s">
        <v>92</v>
      </c>
      <c r="E52" s="17" t="s">
        <v>2213</v>
      </c>
      <c r="F52" s="17" t="s">
        <v>2162</v>
      </c>
      <c r="G52" s="17" t="s">
        <v>122</v>
      </c>
      <c r="H52" s="17" t="s">
        <v>2214</v>
      </c>
      <c r="I52" s="17"/>
      <c r="J52" s="17"/>
    </row>
    <row r="53" spans="1:10" x14ac:dyDescent="0.2">
      <c r="A53" s="24">
        <v>47</v>
      </c>
      <c r="B53" s="14" t="s">
        <v>0</v>
      </c>
      <c r="C53" s="15" t="s">
        <v>2462</v>
      </c>
      <c r="D53" s="16" t="s">
        <v>92</v>
      </c>
      <c r="E53" s="17" t="s">
        <v>2215</v>
      </c>
      <c r="F53" s="17" t="s">
        <v>2162</v>
      </c>
      <c r="G53" s="17" t="s">
        <v>106</v>
      </c>
      <c r="H53" s="17"/>
      <c r="I53" s="17"/>
      <c r="J53" s="17"/>
    </row>
    <row r="54" spans="1:10" s="13" customFormat="1" x14ac:dyDescent="0.2">
      <c r="A54" s="24">
        <v>48</v>
      </c>
      <c r="B54" s="14" t="s">
        <v>0</v>
      </c>
      <c r="C54" s="15" t="s">
        <v>2467</v>
      </c>
      <c r="D54" s="16" t="s">
        <v>92</v>
      </c>
      <c r="E54" s="17" t="s">
        <v>2216</v>
      </c>
      <c r="F54" s="17" t="s">
        <v>2162</v>
      </c>
      <c r="G54" s="17" t="s">
        <v>122</v>
      </c>
      <c r="H54" s="17"/>
      <c r="I54" s="17"/>
      <c r="J54" s="17"/>
    </row>
    <row r="55" spans="1:10" s="13" customFormat="1" x14ac:dyDescent="0.2">
      <c r="A55" s="24">
        <v>49</v>
      </c>
      <c r="B55" s="14" t="s">
        <v>0</v>
      </c>
      <c r="C55" s="15" t="s">
        <v>2467</v>
      </c>
      <c r="D55" s="16" t="s">
        <v>92</v>
      </c>
      <c r="E55" s="17" t="s">
        <v>2217</v>
      </c>
      <c r="F55" s="17" t="s">
        <v>2162</v>
      </c>
      <c r="G55" s="17" t="s">
        <v>122</v>
      </c>
      <c r="H55" s="17" t="s">
        <v>2218</v>
      </c>
      <c r="I55" s="17"/>
      <c r="J55" s="17"/>
    </row>
  </sheetData>
  <hyperlinks>
    <hyperlink ref="F4" r:id="rId1"/>
    <hyperlink ref="F5" r:id="rId2"/>
    <hyperlink ref="F14" r:id="rId3"/>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3"/>
  <sheetViews>
    <sheetView topLeftCell="A25" zoomScale="110" zoomScaleNormal="110" workbookViewId="0">
      <selection activeCell="E44" sqref="E44"/>
    </sheetView>
  </sheetViews>
  <sheetFormatPr defaultColWidth="8.7109375" defaultRowHeight="15" x14ac:dyDescent="0.25"/>
  <cols>
    <col min="1" max="1" width="8.7109375" style="57"/>
    <col min="2" max="2" width="8.7109375" style="60"/>
    <col min="3" max="3" width="13.7109375" style="58" customWidth="1"/>
    <col min="4" max="4" width="13" style="44" customWidth="1"/>
    <col min="5" max="5" width="14.85546875" style="58" customWidth="1"/>
    <col min="6" max="6" width="42.140625" style="59" customWidth="1"/>
    <col min="7" max="7" width="29" style="59" customWidth="1"/>
    <col min="8" max="8" width="13.28515625" style="58" customWidth="1"/>
    <col min="9" max="16384" width="8.7109375" style="58"/>
  </cols>
  <sheetData>
    <row r="1" spans="1:30" s="40" customFormat="1" ht="34.5" customHeight="1" thickBot="1" x14ac:dyDescent="0.35">
      <c r="A1" s="34" t="s">
        <v>19</v>
      </c>
      <c r="B1" s="35" t="s">
        <v>2266</v>
      </c>
      <c r="C1" s="36" t="s">
        <v>2267</v>
      </c>
      <c r="D1" s="36" t="s">
        <v>95</v>
      </c>
      <c r="E1" s="36" t="s">
        <v>2268</v>
      </c>
      <c r="F1" s="89" t="s">
        <v>18</v>
      </c>
      <c r="G1" s="90"/>
      <c r="H1" s="37" t="s">
        <v>17</v>
      </c>
      <c r="I1" s="37" t="s">
        <v>16</v>
      </c>
      <c r="J1" s="37" t="s">
        <v>15</v>
      </c>
      <c r="K1" s="38" t="s">
        <v>2269</v>
      </c>
      <c r="L1" s="38" t="s">
        <v>2270</v>
      </c>
      <c r="M1" s="39"/>
      <c r="N1" s="39"/>
      <c r="O1" s="39"/>
      <c r="P1" s="39"/>
      <c r="Q1" s="39"/>
      <c r="R1" s="39"/>
      <c r="S1" s="39"/>
      <c r="T1" s="39"/>
      <c r="U1" s="39"/>
      <c r="V1" s="39"/>
      <c r="W1" s="39"/>
      <c r="X1" s="39"/>
      <c r="Y1" s="39"/>
      <c r="Z1" s="39"/>
      <c r="AA1" s="39"/>
      <c r="AB1" s="39"/>
      <c r="AC1" s="39"/>
      <c r="AD1" s="39"/>
    </row>
    <row r="2" spans="1:30" s="40" customFormat="1" ht="14.25" customHeight="1" x14ac:dyDescent="0.3">
      <c r="A2" s="41">
        <v>1</v>
      </c>
      <c r="B2" s="42" t="s">
        <v>2271</v>
      </c>
      <c r="C2" s="43">
        <v>2017</v>
      </c>
      <c r="D2" s="44" t="s">
        <v>11</v>
      </c>
      <c r="E2" s="43" t="s">
        <v>2219</v>
      </c>
      <c r="F2" s="45" t="s">
        <v>2272</v>
      </c>
      <c r="G2" s="47" t="s">
        <v>2273</v>
      </c>
      <c r="H2" s="43" t="s">
        <v>14</v>
      </c>
      <c r="I2" s="43"/>
      <c r="J2" s="43"/>
      <c r="K2" s="43"/>
      <c r="L2" s="43"/>
      <c r="M2" s="46"/>
      <c r="N2" s="46"/>
      <c r="O2" s="46"/>
      <c r="P2" s="46"/>
      <c r="Q2" s="46"/>
      <c r="R2" s="46"/>
      <c r="S2" s="46"/>
      <c r="T2" s="46"/>
      <c r="U2" s="46"/>
      <c r="V2" s="46"/>
      <c r="W2" s="46"/>
      <c r="X2" s="46"/>
      <c r="Y2" s="46"/>
      <c r="Z2" s="46"/>
      <c r="AA2" s="46"/>
      <c r="AB2" s="46"/>
      <c r="AC2" s="46"/>
      <c r="AD2" s="46"/>
    </row>
    <row r="3" spans="1:30" s="40" customFormat="1" ht="14.25" customHeight="1" x14ac:dyDescent="0.25">
      <c r="A3" s="41">
        <v>2</v>
      </c>
      <c r="B3" s="42" t="s">
        <v>2274</v>
      </c>
      <c r="C3" s="43">
        <v>2016</v>
      </c>
      <c r="D3" s="44" t="s">
        <v>11</v>
      </c>
      <c r="E3" s="43" t="s">
        <v>2220</v>
      </c>
      <c r="F3" s="45" t="s">
        <v>2275</v>
      </c>
      <c r="G3" s="47" t="s">
        <v>2276</v>
      </c>
      <c r="H3" s="43" t="str">
        <f>HYPERLINK("http://www.cabi.org/isc/datasheet/91200","http://www.cabi.org/isc/datasheet/91200")</f>
        <v>http://www.cabi.org/isc/datasheet/91200</v>
      </c>
      <c r="I3" s="43" t="s">
        <v>4</v>
      </c>
      <c r="J3" s="43" t="str">
        <f>HYPERLINK("http://www.europe-aliens.org/speciesFactsheet.do?speciesId=52825","http://www.europe-aliens.org/speciesFactsheet.do?speciesId=52825")</f>
        <v>http://www.europe-aliens.org/speciesFactsheet.do?speciesId=52825</v>
      </c>
      <c r="K3" s="43"/>
      <c r="L3" s="43" t="str">
        <f>HYPERLINK("http://www.nonnativespecies.org/factsheet/factsheet.cfm?speciesId=4363","http://www.nonnativespecies.org/factsheet/factsheet.cfm?speciesId=4363")</f>
        <v>http://www.nonnativespecies.org/factsheet/factsheet.cfm?speciesId=4363</v>
      </c>
      <c r="M3" s="46"/>
      <c r="N3" s="46"/>
      <c r="O3" s="46"/>
      <c r="P3" s="46"/>
      <c r="Q3" s="46"/>
      <c r="R3" s="46"/>
      <c r="S3" s="46"/>
      <c r="T3" s="46"/>
      <c r="U3" s="46"/>
      <c r="V3" s="46"/>
      <c r="W3" s="46"/>
      <c r="X3" s="46"/>
      <c r="Y3" s="46"/>
      <c r="Z3" s="46"/>
      <c r="AA3" s="46"/>
      <c r="AB3" s="46"/>
      <c r="AC3" s="46"/>
      <c r="AD3" s="46"/>
    </row>
    <row r="4" spans="1:30" s="40" customFormat="1" ht="14.25" customHeight="1" x14ac:dyDescent="0.25">
      <c r="A4" s="41">
        <v>3</v>
      </c>
      <c r="B4" s="42" t="s">
        <v>2277</v>
      </c>
      <c r="C4" s="43">
        <v>2016</v>
      </c>
      <c r="D4" s="44" t="s">
        <v>11</v>
      </c>
      <c r="E4" s="43" t="s">
        <v>2221</v>
      </c>
      <c r="F4" s="45" t="s">
        <v>2278</v>
      </c>
      <c r="G4" s="47" t="s">
        <v>2279</v>
      </c>
      <c r="H4" s="43" t="str">
        <f>HYPERLINK("http://www.cabi.org/isc/datasheet/15463","http://www.cabi.org/isc/datasheet/15463")</f>
        <v>http://www.cabi.org/isc/datasheet/15463</v>
      </c>
      <c r="I4" s="43" t="str">
        <f>HYPERLINK("http://www.iucngisd.org/gisd/speciesname/Corvus+splendens","http://www.iucngisd.org/gisd/speciesname/Corvus+splendens")</f>
        <v>http://www.iucngisd.org/gisd/speciesname/Corvus+splendens</v>
      </c>
      <c r="J4" s="43" t="str">
        <f>HYPERLINK("http://www.europe-aliens.org/speciesFactsheet.do?speciesId=50378","http://www.europe-aliens.org/speciesFactsheet.do?speciesId=50378")</f>
        <v>http://www.europe-aliens.org/speciesFactsheet.do?speciesId=50378</v>
      </c>
      <c r="K4" s="43"/>
      <c r="L4" s="43" t="str">
        <f>HYPERLINK("http://www.nonnativespecies.org/factsheet/factsheet.cfm?speciesId=924","http://www.nonnativespecies.org/factsheet/factsheet.cfm?speciesId=924")</f>
        <v>http://www.nonnativespecies.org/factsheet/factsheet.cfm?speciesId=924</v>
      </c>
      <c r="M4" s="46"/>
      <c r="N4" s="46"/>
      <c r="O4" s="46"/>
      <c r="P4" s="46"/>
      <c r="Q4" s="46"/>
      <c r="R4" s="46"/>
      <c r="S4" s="46"/>
      <c r="T4" s="46"/>
      <c r="U4" s="46"/>
      <c r="V4" s="46"/>
      <c r="W4" s="46"/>
      <c r="X4" s="46"/>
      <c r="Y4" s="46"/>
      <c r="Z4" s="46"/>
      <c r="AA4" s="46"/>
      <c r="AB4" s="46"/>
      <c r="AC4" s="46"/>
      <c r="AD4" s="46"/>
    </row>
    <row r="5" spans="1:30" s="40" customFormat="1" ht="14.25" customHeight="1" x14ac:dyDescent="0.25">
      <c r="A5" s="41">
        <v>4</v>
      </c>
      <c r="B5" s="42" t="s">
        <v>2280</v>
      </c>
      <c r="C5" s="43">
        <v>2016</v>
      </c>
      <c r="D5" s="44" t="s">
        <v>11</v>
      </c>
      <c r="E5" s="43" t="s">
        <v>2222</v>
      </c>
      <c r="F5" s="45" t="s">
        <v>2281</v>
      </c>
      <c r="G5" s="47" t="s">
        <v>2282</v>
      </c>
      <c r="H5" s="43" t="str">
        <f>HYPERLINK("http://www.cabi.org/isc/datasheet/84120","http://www.cabi.org/isc/datasheet/84120")</f>
        <v>http://www.cabi.org/isc/datasheet/84120</v>
      </c>
      <c r="I5" s="43" t="str">
        <f>HYPERLINK("http://www.iucngisd.org/gisd/speciesname/Eriocheir+sinensis","http://www.iucngisd.org/gisd/speciesname/Eriocheir+sinensis")</f>
        <v>http://www.iucngisd.org/gisd/speciesname/Eriocheir+sinensis</v>
      </c>
      <c r="J5" s="43" t="str">
        <f>HYPERLINK("http://www.europe-aliens.org/speciesFactsheet.do?speciesId=50176","http://www.europe-aliens.org/speciesFactsheet.do?speciesId=50176")</f>
        <v>http://www.europe-aliens.org/speciesFactsheet.do?speciesId=50176</v>
      </c>
      <c r="K5" s="43"/>
      <c r="L5" s="43" t="str">
        <f>HYPERLINK("http://www.nonnativespecies.org/factsheet/factsheet.cfm?speciesId=1379","http://www.nonnativespecies.org/factsheet/factsheet.cfm?speciesId=1379")</f>
        <v>http://www.nonnativespecies.org/factsheet/factsheet.cfm?speciesId=1379</v>
      </c>
      <c r="M5" s="46"/>
      <c r="N5" s="46"/>
      <c r="O5" s="46"/>
      <c r="P5" s="46"/>
      <c r="Q5" s="46"/>
      <c r="R5" s="46"/>
      <c r="S5" s="46"/>
      <c r="T5" s="46"/>
      <c r="U5" s="46"/>
      <c r="V5" s="46"/>
      <c r="W5" s="46"/>
      <c r="X5" s="46"/>
      <c r="Y5" s="46"/>
      <c r="Z5" s="46"/>
      <c r="AA5" s="46"/>
      <c r="AB5" s="46"/>
      <c r="AC5" s="46"/>
      <c r="AD5" s="46"/>
    </row>
    <row r="6" spans="1:30" s="40" customFormat="1" ht="14.25" customHeight="1" x14ac:dyDescent="0.25">
      <c r="A6" s="41">
        <v>5</v>
      </c>
      <c r="B6" s="42" t="s">
        <v>2283</v>
      </c>
      <c r="C6" s="43">
        <v>2016</v>
      </c>
      <c r="D6" s="44" t="s">
        <v>11</v>
      </c>
      <c r="E6" s="43" t="s">
        <v>2223</v>
      </c>
      <c r="F6" s="45" t="s">
        <v>2284</v>
      </c>
      <c r="G6" s="47" t="s">
        <v>2285</v>
      </c>
      <c r="H6" s="43" t="str">
        <f>HYPERLINK("http://www.cabi.org/isc/datasheet/80508","http://www.cabi.org/isc/datasheet/80508")</f>
        <v>http://www.cabi.org/isc/datasheet/80508</v>
      </c>
      <c r="I6" s="43" t="str">
        <f>HYPERLINK("http://www.iucngisd.org/gisd/speciesname/Herpestes+javanicus","http://www.iucngisd.org/gisd/speciesname/Herpestes+javanicus")</f>
        <v>http://www.iucngisd.org/gisd/speciesname/Herpestes+javanicus</v>
      </c>
      <c r="J6" s="43" t="s">
        <v>4</v>
      </c>
      <c r="K6" s="43"/>
      <c r="L6" s="43" t="str">
        <f>HYPERLINK("http://www.nonnativespecies.org/factsheet/factsheet.cfm?speciesId=4380","http://www.nonnativespecies.org/factsheet/factsheet.cfm?speciesId=4380")</f>
        <v>http://www.nonnativespecies.org/factsheet/factsheet.cfm?speciesId=4380</v>
      </c>
      <c r="M6" s="46"/>
      <c r="N6" s="46"/>
      <c r="O6" s="46"/>
      <c r="P6" s="46"/>
      <c r="Q6" s="46"/>
      <c r="R6" s="46"/>
      <c r="S6" s="46"/>
      <c r="T6" s="46"/>
      <c r="U6" s="46"/>
      <c r="V6" s="46"/>
      <c r="W6" s="46"/>
      <c r="X6" s="46"/>
      <c r="Y6" s="46"/>
      <c r="Z6" s="46"/>
      <c r="AA6" s="46"/>
      <c r="AB6" s="46"/>
      <c r="AC6" s="46"/>
      <c r="AD6" s="46"/>
    </row>
    <row r="7" spans="1:30" s="40" customFormat="1" ht="14.25" customHeight="1" x14ac:dyDescent="0.3">
      <c r="A7" s="41">
        <v>6</v>
      </c>
      <c r="B7" s="42" t="s">
        <v>2286</v>
      </c>
      <c r="C7" s="43">
        <v>2016</v>
      </c>
      <c r="D7" s="44" t="s">
        <v>11</v>
      </c>
      <c r="E7" s="43" t="s">
        <v>2224</v>
      </c>
      <c r="F7" s="45" t="s">
        <v>2384</v>
      </c>
      <c r="G7" s="47" t="s">
        <v>2385</v>
      </c>
      <c r="H7" s="43" t="str">
        <f>HYPERLINK("http://www.cabi.org/isc/datasheet/66618","http://www.cabi.org/isc/datasheet/66618")</f>
        <v>http://www.cabi.org/isc/datasheet/66618</v>
      </c>
      <c r="I7" s="43" t="str">
        <f>HYPERLINK("http://www.iucngisd.org/gisd/speciesname/Lithobates+catesbeianus","http://www.iucngisd.org/gisd/speciesname/Lithobates+catesbeianus")</f>
        <v>http://www.iucngisd.org/gisd/speciesname/Lithobates+catesbeianus</v>
      </c>
      <c r="J7" s="43" t="str">
        <f>HYPERLINK("http://www.europe-aliens.org/speciesFactsheet.do?speciesId=50026","http://www.europe-aliens.org/speciesFactsheet.do?speciesId=50026")</f>
        <v>http://www.europe-aliens.org/speciesFactsheet.do?speciesId=50026</v>
      </c>
      <c r="K7" s="43"/>
      <c r="L7" s="43" t="str">
        <f>HYPERLINK("http://www.nonnativespecies.org/factsheet/factsheet.cfm?speciesId=2040","http://www.nonnativespecies.org/factsheet/factsheet.cfm?speciesId=2040")</f>
        <v>http://www.nonnativespecies.org/factsheet/factsheet.cfm?speciesId=2040</v>
      </c>
      <c r="M7" s="46"/>
      <c r="N7" s="46"/>
      <c r="O7" s="46"/>
      <c r="P7" s="46"/>
      <c r="Q7" s="46"/>
      <c r="R7" s="46"/>
      <c r="S7" s="46"/>
      <c r="T7" s="46"/>
      <c r="U7" s="46"/>
      <c r="V7" s="46"/>
      <c r="W7" s="46"/>
      <c r="X7" s="46"/>
      <c r="Y7" s="46"/>
      <c r="Z7" s="46"/>
      <c r="AA7" s="46"/>
      <c r="AB7" s="46"/>
      <c r="AC7" s="46"/>
      <c r="AD7" s="46"/>
    </row>
    <row r="8" spans="1:30" s="40" customFormat="1" ht="14.25" customHeight="1" x14ac:dyDescent="0.25">
      <c r="A8" s="41">
        <v>7</v>
      </c>
      <c r="B8" s="42" t="s">
        <v>2287</v>
      </c>
      <c r="C8" s="43">
        <v>2016</v>
      </c>
      <c r="D8" s="44" t="s">
        <v>11</v>
      </c>
      <c r="E8" s="43" t="s">
        <v>2225</v>
      </c>
      <c r="F8" s="45" t="s">
        <v>2288</v>
      </c>
      <c r="G8" s="47" t="s">
        <v>2289</v>
      </c>
      <c r="H8" s="43" t="str">
        <f>HYPERLINK("http://www.cabi.org/isc/datasheet/74281","http://www.cabi.org/isc/datasheet/74281")</f>
        <v>http://www.cabi.org/isc/datasheet/74281</v>
      </c>
      <c r="I8" s="43" t="s">
        <v>4</v>
      </c>
      <c r="J8" s="43" t="str">
        <f>HYPERLINK("http://www.europe-aliens.org/speciesFactsheet.do?speciesId=52876","http://www.europe-aliens.org/speciesFactsheet.do?speciesId=52876#")</f>
        <v>http://www.europe-aliens.org/speciesFactsheet.do?speciesId=52876#</v>
      </c>
      <c r="K8" s="43"/>
      <c r="L8" s="43" t="str">
        <f>HYPERLINK("http://www.nonnativespecies.org/factsheet/factsheet.cfm?speciesId=2263","http://www.nonnativespecies.org/factsheet/factsheet.cfm?speciesId=2263")</f>
        <v>http://www.nonnativespecies.org/factsheet/factsheet.cfm?speciesId=2263</v>
      </c>
      <c r="M8" s="46"/>
      <c r="N8" s="46"/>
      <c r="O8" s="46"/>
      <c r="P8" s="46"/>
      <c r="Q8" s="46"/>
      <c r="R8" s="46"/>
      <c r="S8" s="46"/>
      <c r="T8" s="46"/>
      <c r="U8" s="46"/>
      <c r="V8" s="46"/>
      <c r="W8" s="46"/>
      <c r="X8" s="46"/>
      <c r="Y8" s="46"/>
      <c r="Z8" s="46"/>
      <c r="AA8" s="46"/>
      <c r="AB8" s="46"/>
      <c r="AC8" s="46"/>
      <c r="AD8" s="46"/>
    </row>
    <row r="9" spans="1:30" s="40" customFormat="1" ht="14.25" customHeight="1" x14ac:dyDescent="0.3">
      <c r="A9" s="41">
        <v>8</v>
      </c>
      <c r="B9" s="42" t="s">
        <v>2290</v>
      </c>
      <c r="C9" s="43">
        <v>2016</v>
      </c>
      <c r="D9" s="44" t="s">
        <v>11</v>
      </c>
      <c r="E9" s="43" t="s">
        <v>2226</v>
      </c>
      <c r="F9" s="45" t="s">
        <v>2291</v>
      </c>
      <c r="G9" s="47" t="s">
        <v>2386</v>
      </c>
      <c r="H9" s="43" t="str">
        <f>HYPERLINK("http://www.cabi.org/isc/datasheet/73537","http://www.cabi.org/isc/datasheet/73537")</f>
        <v>http://www.cabi.org/isc/datasheet/73537</v>
      </c>
      <c r="I9" s="43" t="str">
        <f>HYPERLINK("http://www.iucngisd.org/gisd/speciesname/Myocastor+coypus","http://www.iucngisd.org/gisd/speciesname/Myocastor+coypus")</f>
        <v>http://www.iucngisd.org/gisd/speciesname/Myocastor+coypus</v>
      </c>
      <c r="J9" s="43" t="str">
        <f>HYPERLINK("http://www.europe-aliens.org/speciesFactsheet.do?speciesId=52881","http://www.europe-aliens.org/speciesFactsheet.do?speciesId=52881")</f>
        <v>http://www.europe-aliens.org/speciesFactsheet.do?speciesId=52881</v>
      </c>
      <c r="K9" s="43"/>
      <c r="L9" s="43" t="str">
        <f>HYPERLINK("http://www.nonnativespecies.org/factsheet/factsheet.cfm?speciesId=2282","http://www.nonnativespecies.org/factsheet/factsheet.cfm?speciesId=2282")</f>
        <v>http://www.nonnativespecies.org/factsheet/factsheet.cfm?speciesId=2282</v>
      </c>
      <c r="M9" s="46"/>
      <c r="N9" s="46"/>
      <c r="O9" s="46"/>
      <c r="P9" s="46"/>
      <c r="Q9" s="46"/>
      <c r="R9" s="46"/>
      <c r="S9" s="46"/>
      <c r="T9" s="46"/>
      <c r="U9" s="46"/>
      <c r="V9" s="46"/>
      <c r="W9" s="46"/>
      <c r="X9" s="46"/>
      <c r="Y9" s="46"/>
      <c r="Z9" s="46"/>
      <c r="AA9" s="46"/>
      <c r="AB9" s="46"/>
      <c r="AC9" s="46"/>
      <c r="AD9" s="46"/>
    </row>
    <row r="10" spans="1:30" s="40" customFormat="1" ht="14.25" customHeight="1" x14ac:dyDescent="0.3">
      <c r="A10" s="41">
        <v>9</v>
      </c>
      <c r="B10" s="42" t="s">
        <v>2292</v>
      </c>
      <c r="C10" s="43">
        <v>2016</v>
      </c>
      <c r="D10" s="44" t="s">
        <v>11</v>
      </c>
      <c r="E10" s="43" t="s">
        <v>2227</v>
      </c>
      <c r="F10" s="45" t="s">
        <v>2293</v>
      </c>
      <c r="G10" s="47" t="s">
        <v>2273</v>
      </c>
      <c r="H10" s="43" t="str">
        <f>HYPERLINK("http://www.cabi.org/isc/datasheet/74001","http://www.cabi.org/isc/datasheet/74001 ")</f>
        <v xml:space="preserve">http://www.cabi.org/isc/datasheet/74001 </v>
      </c>
      <c r="I10" s="43" t="str">
        <f>HYPERLINK("http://www.iucngisd.org/gisd/speciesname/Nasua+nasua","http://www.iucngisd.org/gisd/speciesname/Nasua+nasua ")</f>
        <v xml:space="preserve">http://www.iucngisd.org/gisd/speciesname/Nasua+nasua </v>
      </c>
      <c r="J10" s="43"/>
      <c r="K10" s="43"/>
      <c r="L10" s="43" t="str">
        <f>HYPERLINK("http://www.nonnativespecies.org/factsheet/factsheet.cfm?speciesId=2324","http://www.nonnativespecies.org/factsheet/factsheet.cfm?speciesId=2324")</f>
        <v>http://www.nonnativespecies.org/factsheet/factsheet.cfm?speciesId=2324</v>
      </c>
      <c r="M10" s="46"/>
      <c r="N10" s="46"/>
      <c r="O10" s="46"/>
      <c r="P10" s="46"/>
      <c r="Q10" s="46"/>
      <c r="R10" s="46"/>
      <c r="S10" s="46"/>
      <c r="T10" s="46"/>
      <c r="U10" s="46"/>
      <c r="V10" s="46"/>
      <c r="W10" s="46"/>
      <c r="X10" s="46"/>
      <c r="Y10" s="46"/>
      <c r="Z10" s="46"/>
      <c r="AA10" s="46"/>
      <c r="AB10" s="46"/>
      <c r="AC10" s="46"/>
      <c r="AD10" s="46"/>
    </row>
    <row r="11" spans="1:30" s="40" customFormat="1" ht="14.25" customHeight="1" x14ac:dyDescent="0.3">
      <c r="A11" s="41">
        <v>10</v>
      </c>
      <c r="B11" s="42" t="s">
        <v>2294</v>
      </c>
      <c r="C11" s="43">
        <v>2017</v>
      </c>
      <c r="D11" s="44" t="s">
        <v>11</v>
      </c>
      <c r="E11" s="43" t="s">
        <v>2228</v>
      </c>
      <c r="F11" s="45" t="s">
        <v>2295</v>
      </c>
      <c r="G11" s="47" t="s">
        <v>2296</v>
      </c>
      <c r="H11" s="43" t="s">
        <v>13</v>
      </c>
      <c r="I11" s="43"/>
      <c r="J11" s="43"/>
      <c r="K11" s="43"/>
      <c r="L11" s="43"/>
      <c r="M11" s="46"/>
      <c r="N11" s="46"/>
      <c r="O11" s="46"/>
      <c r="P11" s="46"/>
      <c r="Q11" s="46"/>
      <c r="R11" s="46"/>
      <c r="S11" s="46"/>
      <c r="T11" s="46"/>
      <c r="U11" s="46"/>
      <c r="V11" s="46"/>
      <c r="W11" s="46"/>
      <c r="X11" s="46"/>
      <c r="Y11" s="46"/>
      <c r="Z11" s="46"/>
      <c r="AA11" s="46"/>
      <c r="AB11" s="46"/>
      <c r="AC11" s="46"/>
      <c r="AD11" s="46"/>
    </row>
    <row r="12" spans="1:30" s="40" customFormat="1" ht="14.25" customHeight="1" x14ac:dyDescent="0.25">
      <c r="A12" s="41">
        <v>11</v>
      </c>
      <c r="B12" s="42" t="s">
        <v>2297</v>
      </c>
      <c r="C12" s="43">
        <v>2017</v>
      </c>
      <c r="D12" s="44" t="s">
        <v>11</v>
      </c>
      <c r="E12" s="43" t="s">
        <v>2229</v>
      </c>
      <c r="F12" s="45" t="s">
        <v>2298</v>
      </c>
      <c r="G12" s="47" t="s">
        <v>2273</v>
      </c>
      <c r="H12" s="43" t="s">
        <v>12</v>
      </c>
      <c r="I12" s="43"/>
      <c r="J12" s="43"/>
      <c r="K12" s="43"/>
      <c r="L12" s="43"/>
      <c r="M12" s="46"/>
      <c r="N12" s="46"/>
      <c r="O12" s="46"/>
      <c r="P12" s="46"/>
      <c r="Q12" s="46"/>
      <c r="R12" s="46"/>
      <c r="S12" s="46"/>
      <c r="T12" s="46"/>
      <c r="U12" s="46"/>
      <c r="V12" s="46"/>
      <c r="W12" s="46"/>
      <c r="X12" s="46"/>
      <c r="Y12" s="46"/>
      <c r="Z12" s="46"/>
      <c r="AA12" s="46"/>
      <c r="AB12" s="46"/>
      <c r="AC12" s="46"/>
      <c r="AD12" s="46"/>
    </row>
    <row r="13" spans="1:30" s="40" customFormat="1" ht="14.25" customHeight="1" x14ac:dyDescent="0.3">
      <c r="A13" s="34">
        <v>12</v>
      </c>
      <c r="B13" s="42" t="s">
        <v>2299</v>
      </c>
      <c r="C13" s="43">
        <v>2016</v>
      </c>
      <c r="D13" s="44" t="s">
        <v>11</v>
      </c>
      <c r="E13" s="43" t="s">
        <v>2230</v>
      </c>
      <c r="F13" s="45" t="s">
        <v>2300</v>
      </c>
      <c r="G13" s="47" t="s">
        <v>2387</v>
      </c>
      <c r="H13" s="43"/>
      <c r="I13" s="43"/>
      <c r="J13" s="43" t="str">
        <f>HYPERLINK("http://www.europe-aliens.org/speciesFactsheet.do?speciesId=50292","http://www.europe-aliens.org/speciesFactsheet.do?speciesId=50292")</f>
        <v>http://www.europe-aliens.org/speciesFactsheet.do?speciesId=50292</v>
      </c>
      <c r="K13" s="43"/>
      <c r="L13" s="43" t="str">
        <f>HYPERLINK("http://www.nonnativespecies.org/factsheet/factsheet.cfm?speciesId=2441","http://www.nonnativespecies.org/factsheet/factsheet.cfm?speciesId=2441")</f>
        <v>http://www.nonnativespecies.org/factsheet/factsheet.cfm?speciesId=2441</v>
      </c>
      <c r="M13" s="46"/>
      <c r="N13" s="46"/>
      <c r="O13" s="46"/>
      <c r="P13" s="46"/>
      <c r="Q13" s="46"/>
      <c r="R13" s="46"/>
      <c r="S13" s="46"/>
      <c r="T13" s="46"/>
      <c r="U13" s="46"/>
      <c r="V13" s="46"/>
      <c r="W13" s="46"/>
      <c r="X13" s="46"/>
      <c r="Y13" s="46"/>
      <c r="Z13" s="46"/>
      <c r="AA13" s="46"/>
      <c r="AB13" s="46"/>
      <c r="AC13" s="46"/>
      <c r="AD13" s="46"/>
    </row>
    <row r="14" spans="1:30" s="40" customFormat="1" ht="14.25" customHeight="1" x14ac:dyDescent="0.25">
      <c r="A14" s="34">
        <v>13</v>
      </c>
      <c r="B14" s="42" t="s">
        <v>2301</v>
      </c>
      <c r="C14" s="43">
        <v>2016</v>
      </c>
      <c r="D14" s="44" t="s">
        <v>11</v>
      </c>
      <c r="E14" s="43" t="s">
        <v>2230</v>
      </c>
      <c r="F14" s="45" t="s">
        <v>2302</v>
      </c>
      <c r="G14" s="47" t="s">
        <v>2303</v>
      </c>
      <c r="H14" s="43" t="str">
        <f>HYPERLINK("http://www.cabi.org/isc/datasheet/72034","http://www.cabi.org/isc/datasheet/72034")</f>
        <v>http://www.cabi.org/isc/datasheet/72034</v>
      </c>
      <c r="I14" s="43" t="str">
        <f>HYPERLINK("http://www.iucngisd.org/gisd/speciesname/Orconectes+virilis","http://www.iucngisd.org/gisd/speciesname/Orconectes+virilis")</f>
        <v>http://www.iucngisd.org/gisd/speciesname/Orconectes+virilis</v>
      </c>
      <c r="J14" s="43" t="str">
        <f>HYPERLINK("http://www.europe-aliens.org/speciesFactsheet.do?speciesId=53409","http://www.europe-aliens.org/speciesFactsheet.do?speciesId=53409#")</f>
        <v>http://www.europe-aliens.org/speciesFactsheet.do?speciesId=53409#</v>
      </c>
      <c r="K14" s="43"/>
      <c r="L14" s="43" t="str">
        <f>HYPERLINK("http://www.nonnativespecies.org/factsheet/factsheet.cfm?speciesId=2442","http://www.nonnativespecies.org/factsheet/factsheet.cfm?speciesId=2442")</f>
        <v>http://www.nonnativespecies.org/factsheet/factsheet.cfm?speciesId=2442</v>
      </c>
      <c r="M14" s="46"/>
      <c r="N14" s="46"/>
      <c r="O14" s="46"/>
      <c r="P14" s="46"/>
      <c r="Q14" s="46"/>
      <c r="R14" s="46"/>
      <c r="S14" s="46"/>
      <c r="T14" s="46"/>
      <c r="U14" s="46"/>
      <c r="V14" s="46"/>
      <c r="W14" s="46"/>
      <c r="X14" s="46"/>
      <c r="Y14" s="46"/>
      <c r="Z14" s="46"/>
      <c r="AA14" s="46"/>
      <c r="AB14" s="46"/>
      <c r="AC14" s="46"/>
      <c r="AD14" s="46"/>
    </row>
    <row r="15" spans="1:30" s="40" customFormat="1" ht="14.25" customHeight="1" x14ac:dyDescent="0.25">
      <c r="A15" s="41">
        <v>14</v>
      </c>
      <c r="B15" s="42" t="s">
        <v>2304</v>
      </c>
      <c r="C15" s="43">
        <v>2016</v>
      </c>
      <c r="D15" s="44" t="s">
        <v>11</v>
      </c>
      <c r="E15" s="43" t="s">
        <v>2231</v>
      </c>
      <c r="F15" s="45" t="s">
        <v>2305</v>
      </c>
      <c r="G15" s="47" t="s">
        <v>2306</v>
      </c>
      <c r="H15" s="43" t="str">
        <f>HYPERLINK("http://www.cabi.org/isc/datasheet/71368","http://www.cabi.org/isc/datasheet/71368")</f>
        <v>http://www.cabi.org/isc/datasheet/71368</v>
      </c>
      <c r="I15" s="43" t="str">
        <f>HYPERLINK("http://www.iucngisd.org/gisd/speciesname/Oxyura+jamaicensis","http://www.iucngisd.org/gisd/speciesname/Oxyura+jamaicensis")</f>
        <v>http://www.iucngisd.org/gisd/speciesname/Oxyura+jamaicensis</v>
      </c>
      <c r="J15" s="43" t="str">
        <f>HYPERLINK("http://www.europe-aliens.org/speciesFactsheet.do?speciesId=50432","http://www.europe-aliens.org/speciesFactsheet.do?speciesId=50432")</f>
        <v>http://www.europe-aliens.org/speciesFactsheet.do?speciesId=50432</v>
      </c>
      <c r="K15" s="43"/>
      <c r="L15" s="43" t="str">
        <f>HYPERLINK("http://www.nonnativespecies.org/factsheet/factsheet.cfm?speciesId=2486","http://www.nonnativespecies.org/factsheet/factsheet.cfm?speciesId=2486")</f>
        <v>http://www.nonnativespecies.org/factsheet/factsheet.cfm?speciesId=2486</v>
      </c>
      <c r="M15" s="46"/>
      <c r="N15" s="46"/>
      <c r="O15" s="46"/>
      <c r="P15" s="46"/>
      <c r="Q15" s="46"/>
      <c r="R15" s="46"/>
      <c r="S15" s="46"/>
      <c r="T15" s="46"/>
      <c r="U15" s="46"/>
      <c r="V15" s="46"/>
      <c r="W15" s="46"/>
      <c r="X15" s="46"/>
      <c r="Y15" s="46"/>
      <c r="Z15" s="46"/>
      <c r="AA15" s="46"/>
      <c r="AB15" s="46"/>
      <c r="AC15" s="46"/>
      <c r="AD15" s="46"/>
    </row>
    <row r="16" spans="1:30" s="40" customFormat="1" ht="14.25" customHeight="1" x14ac:dyDescent="0.25">
      <c r="A16" s="34">
        <v>15</v>
      </c>
      <c r="B16" s="42" t="s">
        <v>2307</v>
      </c>
      <c r="C16" s="43">
        <v>2016</v>
      </c>
      <c r="D16" s="44" t="s">
        <v>11</v>
      </c>
      <c r="E16" s="43" t="s">
        <v>2232</v>
      </c>
      <c r="F16" s="45" t="s">
        <v>2308</v>
      </c>
      <c r="G16" s="47" t="s">
        <v>2309</v>
      </c>
      <c r="H16" s="43" t="str">
        <f>HYPERLINK("http://www.cabi.org/isc/datasheet/70581","http://www.cabi.org/isc/datasheet/70581")</f>
        <v>http://www.cabi.org/isc/datasheet/70581</v>
      </c>
      <c r="I16" s="43" t="str">
        <f>HYPERLINK("http://www.iucngisd.org/gisd/speciesname/Pacifastacus+leniusculus","http://www.iucngisd.org/gisd/speciesname/Pacifastacus+leniusculus")</f>
        <v>http://www.iucngisd.org/gisd/speciesname/Pacifastacus+leniusculus</v>
      </c>
      <c r="J16" s="43" t="str">
        <f>HYPERLINK("http://www.europe-aliens.org/speciesFactsheet.do?speciesId=53415","http://www.europe-aliens.org/speciesFactsheet.do?speciesId=53415")</f>
        <v>http://www.europe-aliens.org/speciesFactsheet.do?speciesId=53415</v>
      </c>
      <c r="K16" s="43"/>
      <c r="L16" s="43" t="str">
        <f>HYPERLINK("http://www.nonnativespecies.org/factsheet/factsheet.cfm?speciesId=2498","http://www.nonnativespecies.org/factsheet/factsheet.cfm?speciesId=2498")</f>
        <v>http://www.nonnativespecies.org/factsheet/factsheet.cfm?speciesId=2498</v>
      </c>
      <c r="M16" s="46"/>
      <c r="N16" s="46"/>
      <c r="O16" s="46"/>
      <c r="P16" s="46"/>
      <c r="Q16" s="46"/>
      <c r="R16" s="46"/>
      <c r="S16" s="46"/>
      <c r="T16" s="46"/>
      <c r="U16" s="46"/>
      <c r="V16" s="46"/>
      <c r="W16" s="46"/>
      <c r="X16" s="46"/>
      <c r="Y16" s="46"/>
      <c r="Z16" s="46"/>
      <c r="AA16" s="46"/>
      <c r="AB16" s="46"/>
      <c r="AC16" s="46"/>
      <c r="AD16" s="46"/>
    </row>
    <row r="17" spans="1:30" s="40" customFormat="1" ht="14.25" customHeight="1" x14ac:dyDescent="0.25">
      <c r="A17" s="34">
        <v>16</v>
      </c>
      <c r="B17" s="42" t="s">
        <v>2310</v>
      </c>
      <c r="C17" s="43">
        <v>2016</v>
      </c>
      <c r="D17" s="44" t="s">
        <v>11</v>
      </c>
      <c r="E17" s="43" t="s">
        <v>2233</v>
      </c>
      <c r="F17" s="45" t="s">
        <v>2311</v>
      </c>
      <c r="G17" s="47" t="s">
        <v>2312</v>
      </c>
      <c r="H17" s="43" t="str">
        <f>HYPERLINK("http://www.cabi.org/isc/datasheet/110577","http://www.cabi.org/isc/datasheet/110577 ")</f>
        <v xml:space="preserve">http://www.cabi.org/isc/datasheet/110577 </v>
      </c>
      <c r="I17" s="43"/>
      <c r="J17" s="43" t="str">
        <f>HYPERLINK("http://www.europe-aliens.org/speciesFactsheet.do?speciesId=100707","http://www.europe-aliens.org/speciesFactsheet.do?speciesId=100707")</f>
        <v>http://www.europe-aliens.org/speciesFactsheet.do?speciesId=100707</v>
      </c>
      <c r="K17" s="43"/>
      <c r="L17" s="43" t="str">
        <f>HYPERLINK("http://www.nonnativespecies.org/factsheet/factsheet.cfm?speciesId=4365","http://www.nonnativespecies.org/factsheet/factsheet.cfm?speciesId=4365")</f>
        <v>http://www.nonnativespecies.org/factsheet/factsheet.cfm?speciesId=4365</v>
      </c>
      <c r="M17" s="46"/>
      <c r="N17" s="46"/>
      <c r="O17" s="46"/>
      <c r="P17" s="46"/>
      <c r="Q17" s="46"/>
      <c r="R17" s="46"/>
      <c r="S17" s="46"/>
      <c r="T17" s="46"/>
      <c r="U17" s="46"/>
      <c r="V17" s="46"/>
      <c r="W17" s="46"/>
      <c r="X17" s="46"/>
      <c r="Y17" s="46"/>
      <c r="Z17" s="46"/>
      <c r="AA17" s="46"/>
      <c r="AB17" s="46"/>
      <c r="AC17" s="46"/>
      <c r="AD17" s="46"/>
    </row>
    <row r="18" spans="1:30" s="40" customFormat="1" ht="14.25" customHeight="1" x14ac:dyDescent="0.25">
      <c r="A18" s="34">
        <v>17</v>
      </c>
      <c r="B18" s="42" t="s">
        <v>2313</v>
      </c>
      <c r="C18" s="43">
        <v>2016</v>
      </c>
      <c r="D18" s="44" t="s">
        <v>11</v>
      </c>
      <c r="E18" s="43" t="s">
        <v>2230</v>
      </c>
      <c r="F18" s="45" t="s">
        <v>2314</v>
      </c>
      <c r="G18" s="47" t="s">
        <v>2315</v>
      </c>
      <c r="H18" s="43" t="str">
        <f>HYPERLINK("http://www.cabi.org/isc/datasheet/67878","http://www.cabi.org/isc/datasheet/67878")</f>
        <v>http://www.cabi.org/isc/datasheet/67878</v>
      </c>
      <c r="I18" s="43" t="str">
        <f>HYPERLINK("http://www.iucngisd.org/gisd/speciesname/Procambarus+clarkii","http://www.iucngisd.org/gisd/speciesname/Procambarus+clarkii")</f>
        <v>http://www.iucngisd.org/gisd/speciesname/Procambarus+clarkii</v>
      </c>
      <c r="J18" s="43" t="str">
        <f>HYPERLINK("http://www.europe-aliens.org/speciesFactsheet.do?speciesId=53452","http://www.europe-aliens.org/speciesFactsheet.do?speciesId=53452")</f>
        <v>http://www.europe-aliens.org/speciesFactsheet.do?speciesId=53452</v>
      </c>
      <c r="K18" s="43"/>
      <c r="L18" s="43" t="str">
        <f>HYPERLINK("http://www.nonnativespecies.org/factsheet/factsheet.cfm?speciesId=2836","http://www.nonnativespecies.org/factsheet/factsheet.cfm?speciesId=2836")</f>
        <v>http://www.nonnativespecies.org/factsheet/factsheet.cfm?speciesId=2836</v>
      </c>
      <c r="M18" s="46"/>
      <c r="N18" s="46"/>
      <c r="O18" s="46"/>
      <c r="P18" s="46"/>
      <c r="Q18" s="46"/>
      <c r="R18" s="46"/>
      <c r="S18" s="46"/>
      <c r="T18" s="46"/>
      <c r="U18" s="46"/>
      <c r="V18" s="46"/>
      <c r="W18" s="46"/>
      <c r="X18" s="46"/>
      <c r="Y18" s="46"/>
      <c r="Z18" s="46"/>
      <c r="AA18" s="46"/>
      <c r="AB18" s="46"/>
      <c r="AC18" s="46"/>
      <c r="AD18" s="46"/>
    </row>
    <row r="19" spans="1:30" s="40" customFormat="1" ht="14.25" customHeight="1" x14ac:dyDescent="0.25">
      <c r="A19" s="34">
        <v>18</v>
      </c>
      <c r="B19" s="42" t="s">
        <v>2316</v>
      </c>
      <c r="C19" s="43">
        <v>2016</v>
      </c>
      <c r="D19" s="44" t="s">
        <v>11</v>
      </c>
      <c r="E19" s="43" t="s">
        <v>2230</v>
      </c>
      <c r="F19" s="45" t="s">
        <v>2317</v>
      </c>
      <c r="G19" s="47" t="s">
        <v>2318</v>
      </c>
      <c r="H19" s="43" t="str">
        <f>HYPERLINK("http://www.cabi.org/isc/datasheet/110477","http://www.cabi.org/isc/datasheet/110477")</f>
        <v>http://www.cabi.org/isc/datasheet/110477</v>
      </c>
      <c r="I19" s="43"/>
      <c r="J19" s="43"/>
      <c r="K19" s="43"/>
      <c r="L19" s="43"/>
      <c r="M19" s="46"/>
      <c r="N19" s="46"/>
      <c r="O19" s="46"/>
      <c r="P19" s="46"/>
      <c r="Q19" s="46"/>
      <c r="R19" s="46"/>
      <c r="S19" s="46"/>
      <c r="T19" s="46"/>
      <c r="U19" s="46"/>
      <c r="V19" s="46"/>
      <c r="W19" s="46"/>
      <c r="X19" s="46"/>
      <c r="Y19" s="46"/>
      <c r="Z19" s="46"/>
      <c r="AA19" s="46"/>
      <c r="AB19" s="46"/>
      <c r="AC19" s="46"/>
      <c r="AD19" s="46"/>
    </row>
    <row r="20" spans="1:30" s="40" customFormat="1" ht="14.25" customHeight="1" x14ac:dyDescent="0.3">
      <c r="A20" s="34">
        <v>19</v>
      </c>
      <c r="B20" s="42" t="s">
        <v>2319</v>
      </c>
      <c r="C20" s="43">
        <v>2016</v>
      </c>
      <c r="D20" s="44" t="s">
        <v>11</v>
      </c>
      <c r="E20" s="43" t="s">
        <v>2227</v>
      </c>
      <c r="F20" s="45" t="s">
        <v>2320</v>
      </c>
      <c r="G20" s="47" t="s">
        <v>2329</v>
      </c>
      <c r="H20" s="43" t="str">
        <f>HYPERLINK("http://www.cabi.org/isc/datasheet/67856","http://www.cabi.org/isc/datasheet/67856")</f>
        <v>http://www.cabi.org/isc/datasheet/67856</v>
      </c>
      <c r="I20" s="43" t="str">
        <f>HYPERLINK("http://www.iucngisd.org/gisd/speciesname/Procyon+lotor","http://www.iucngisd.org/gisd/speciesname/Procyon+lotor")</f>
        <v>http://www.iucngisd.org/gisd/speciesname/Procyon+lotor</v>
      </c>
      <c r="J20" s="43" t="str">
        <f>HYPERLINK("http://www.europe-aliens.org/speciesFactsheet.do?speciesId=52892","http://www.europe-aliens.org/speciesFactsheet.do?speciesId=52892")</f>
        <v>http://www.europe-aliens.org/speciesFactsheet.do?speciesId=52892</v>
      </c>
      <c r="K20" s="43"/>
      <c r="L20" s="43" t="str">
        <f>HYPERLINK("http://www.nonnativespecies.org/factsheet/factsheet.cfm?speciesId=2839","http://www.nonnativespecies.org/factsheet/factsheet.cfm?speciesId=2839")</f>
        <v>http://www.nonnativespecies.org/factsheet/factsheet.cfm?speciesId=2839</v>
      </c>
      <c r="M20" s="46"/>
      <c r="N20" s="46"/>
      <c r="O20" s="46"/>
      <c r="P20" s="46"/>
      <c r="Q20" s="46"/>
      <c r="R20" s="46"/>
      <c r="S20" s="46"/>
      <c r="T20" s="46"/>
      <c r="U20" s="46"/>
      <c r="V20" s="46"/>
      <c r="W20" s="46"/>
      <c r="X20" s="46"/>
      <c r="Y20" s="46"/>
      <c r="Z20" s="46"/>
      <c r="AA20" s="46"/>
      <c r="AB20" s="46"/>
      <c r="AC20" s="46"/>
      <c r="AD20" s="46"/>
    </row>
    <row r="21" spans="1:30" s="40" customFormat="1" ht="14.25" customHeight="1" x14ac:dyDescent="0.25">
      <c r="A21" s="34">
        <v>20</v>
      </c>
      <c r="B21" s="42" t="s">
        <v>2321</v>
      </c>
      <c r="C21" s="43">
        <v>2016</v>
      </c>
      <c r="D21" s="44" t="s">
        <v>11</v>
      </c>
      <c r="E21" s="43" t="s">
        <v>2234</v>
      </c>
      <c r="F21" s="45" t="s">
        <v>2322</v>
      </c>
      <c r="G21" s="47" t="s">
        <v>2323</v>
      </c>
      <c r="H21" s="43" t="str">
        <f>HYPERLINK("http://www.cabi.org/isc/datasheet/67983","http://www.cabi.org/isc/datasheet/67983")</f>
        <v>http://www.cabi.org/isc/datasheet/67983</v>
      </c>
      <c r="I21" s="43"/>
      <c r="J21" s="43" t="str">
        <f>HYPERLINK("http://www.europe-aliens.org/speciesFactsheet.do?speciesId=50307","http://www.europe-aliens.org/speciesFactsheet.do?speciesId=50307")</f>
        <v>http://www.europe-aliens.org/speciesFactsheet.do?speciesId=50307</v>
      </c>
      <c r="K21" s="43"/>
      <c r="L21" s="43" t="str">
        <f>HYPERLINK("http://www.nonnativespecies.org/factsheet/factsheet.cfm?speciesId=2876","http://www.nonnativespecies.org/factsheet/factsheet.cfm?speciesId=2876")</f>
        <v>http://www.nonnativespecies.org/factsheet/factsheet.cfm?speciesId=2876</v>
      </c>
      <c r="M21" s="43"/>
      <c r="N21" s="46"/>
      <c r="O21" s="46"/>
      <c r="P21" s="46"/>
      <c r="Q21" s="46"/>
      <c r="R21" s="46"/>
      <c r="S21" s="46"/>
      <c r="T21" s="46"/>
      <c r="U21" s="46"/>
      <c r="V21" s="46"/>
      <c r="W21" s="46"/>
      <c r="X21" s="46"/>
      <c r="Y21" s="46"/>
      <c r="Z21" s="46"/>
      <c r="AA21" s="46"/>
      <c r="AB21" s="46"/>
      <c r="AC21" s="46"/>
      <c r="AD21" s="46"/>
    </row>
    <row r="22" spans="1:30" s="40" customFormat="1" ht="14.25" customHeight="1" x14ac:dyDescent="0.25">
      <c r="A22" s="34">
        <v>21</v>
      </c>
      <c r="B22" s="42" t="s">
        <v>2324</v>
      </c>
      <c r="C22" s="43">
        <v>2016</v>
      </c>
      <c r="D22" s="44" t="s">
        <v>11</v>
      </c>
      <c r="E22" s="43" t="s">
        <v>2220</v>
      </c>
      <c r="F22" s="45" t="s">
        <v>2325</v>
      </c>
      <c r="G22" s="47" t="s">
        <v>2326</v>
      </c>
      <c r="H22" s="43" t="str">
        <f>HYPERLINK("http://www.cabi.org/isc/datasheet/49075","http://www.cabi.org/isc/datasheet/49075 ")</f>
        <v xml:space="preserve">http://www.cabi.org/isc/datasheet/49075 </v>
      </c>
      <c r="I22" s="43" t="str">
        <f>HYPERLINK("http://www.iucngisd.org/gisd/speciesname/Sciurus+carolinensis","http://www.iucngisd.org/gisd/speciesname/Sciurus+carolinensis")</f>
        <v>http://www.iucngisd.org/gisd/speciesname/Sciurus+carolinensis</v>
      </c>
      <c r="J22" s="43" t="str">
        <f>HYPERLINK("http://www.europe-aliens.org/speciesFactsheet.do?speciesId=52901","http://www.europe-aliens.org/speciesFactsheet.do?speciesId=52901")</f>
        <v>http://www.europe-aliens.org/speciesFactsheet.do?speciesId=52901</v>
      </c>
      <c r="K22" s="43"/>
      <c r="L22" s="43" t="str">
        <f>HYPERLINK("http://www.nonnativespecies.org/factsheet/factsheet.cfm?speciesId=3175","http://www.nonnativespecies.org/factsheet/factsheet.cfm?speciesId=3175")</f>
        <v>http://www.nonnativespecies.org/factsheet/factsheet.cfm?speciesId=3175</v>
      </c>
      <c r="M22" s="43"/>
      <c r="N22" s="46"/>
      <c r="O22" s="46"/>
      <c r="P22" s="46"/>
      <c r="Q22" s="46"/>
      <c r="R22" s="46"/>
      <c r="S22" s="46"/>
      <c r="T22" s="46"/>
      <c r="U22" s="46"/>
      <c r="V22" s="46"/>
      <c r="W22" s="46"/>
      <c r="X22" s="46"/>
      <c r="Y22" s="46"/>
      <c r="Z22" s="46"/>
      <c r="AA22" s="46"/>
      <c r="AB22" s="46"/>
      <c r="AC22" s="46"/>
      <c r="AD22" s="46"/>
    </row>
    <row r="23" spans="1:30" s="40" customFormat="1" ht="14.25" customHeight="1" x14ac:dyDescent="0.25">
      <c r="A23" s="34">
        <v>22</v>
      </c>
      <c r="B23" s="42" t="s">
        <v>2327</v>
      </c>
      <c r="C23" s="43">
        <v>2016</v>
      </c>
      <c r="D23" s="44" t="s">
        <v>11</v>
      </c>
      <c r="E23" s="43" t="s">
        <v>2220</v>
      </c>
      <c r="F23" s="45" t="s">
        <v>2328</v>
      </c>
      <c r="G23" s="47" t="s">
        <v>2329</v>
      </c>
      <c r="H23" s="43" t="str">
        <f>HYPERLINK("http://www.cabi.org/isc/datasheet/64742","http://www.cabi.org/isc/datasheet/64742")</f>
        <v>http://www.cabi.org/isc/datasheet/64742</v>
      </c>
      <c r="I23" s="43"/>
      <c r="J23" s="43"/>
      <c r="K23" s="43"/>
      <c r="L23" s="43" t="str">
        <f>HYPERLINK("http://www.nonnativespecies.org/factsheet/factsheet.cfm?speciesId=4362","http://www.nonnativespecies.org/factsheet/factsheet.cfm?speciesId=4362")</f>
        <v>http://www.nonnativespecies.org/factsheet/factsheet.cfm?speciesId=4362</v>
      </c>
      <c r="M23" s="43"/>
      <c r="N23" s="46"/>
      <c r="O23" s="46"/>
      <c r="P23" s="46"/>
      <c r="Q23" s="46"/>
      <c r="R23" s="46"/>
      <c r="S23" s="46"/>
      <c r="T23" s="46"/>
      <c r="U23" s="46"/>
      <c r="V23" s="46"/>
      <c r="W23" s="46"/>
      <c r="X23" s="46"/>
      <c r="Y23" s="46"/>
      <c r="Z23" s="46"/>
      <c r="AA23" s="46"/>
      <c r="AB23" s="46"/>
      <c r="AC23" s="46"/>
      <c r="AD23" s="46"/>
    </row>
    <row r="24" spans="1:30" s="40" customFormat="1" ht="14.25" customHeight="1" x14ac:dyDescent="0.25">
      <c r="A24" s="34">
        <v>23</v>
      </c>
      <c r="B24" s="42" t="s">
        <v>2330</v>
      </c>
      <c r="C24" s="43">
        <v>2016</v>
      </c>
      <c r="D24" s="44" t="s">
        <v>11</v>
      </c>
      <c r="E24" s="43" t="s">
        <v>2220</v>
      </c>
      <c r="F24" s="45" t="s">
        <v>2331</v>
      </c>
      <c r="G24" s="47" t="s">
        <v>2332</v>
      </c>
      <c r="H24" s="43" t="str">
        <f>HYPERLINK("http://www.cabi.org/isc/datasheet/62788","http://www.cabi.org/isc/datasheet/62788")</f>
        <v>http://www.cabi.org/isc/datasheet/62788</v>
      </c>
      <c r="I24" s="43" t="str">
        <f>HYPERLINK("http://www.iucngisd.org/gisd/speciesname/Tamias+sibiricus","http://www.iucngisd.org/gisd/speciesname/Tamias+sibiricus")</f>
        <v>http://www.iucngisd.org/gisd/speciesname/Tamias+sibiricus</v>
      </c>
      <c r="J24" s="43" t="str">
        <f>HYPERLINK("http://www.europe-aliens.org/speciesFactsheet.do?speciesId=52906","http://www.europe-aliens.org/speciesFactsheet.do?speciesId=52906")</f>
        <v>http://www.europe-aliens.org/speciesFactsheet.do?speciesId=52906</v>
      </c>
      <c r="K24" s="43"/>
      <c r="L24" s="43" t="str">
        <f>HYPERLINK("http://www.nonnativespecies.org/factsheet/factsheet.cfm?speciesId=3472","http://www.nonnativespecies.org/factsheet/factsheet.cfm?speciesId=3472")</f>
        <v>http://www.nonnativespecies.org/factsheet/factsheet.cfm?speciesId=3472</v>
      </c>
      <c r="M24" s="43"/>
      <c r="N24" s="46"/>
      <c r="O24" s="46"/>
      <c r="P24" s="46"/>
      <c r="Q24" s="46"/>
      <c r="R24" s="46"/>
      <c r="S24" s="46"/>
      <c r="T24" s="46"/>
      <c r="U24" s="46"/>
      <c r="V24" s="46"/>
      <c r="W24" s="46"/>
      <c r="X24" s="46"/>
      <c r="Y24" s="46"/>
      <c r="Z24" s="46"/>
      <c r="AA24" s="46"/>
      <c r="AB24" s="46"/>
      <c r="AC24" s="46"/>
      <c r="AD24" s="46"/>
    </row>
    <row r="25" spans="1:30" s="48" customFormat="1" ht="14.25" customHeight="1" x14ac:dyDescent="0.25">
      <c r="A25" s="34">
        <v>24</v>
      </c>
      <c r="B25" s="42" t="s">
        <v>2333</v>
      </c>
      <c r="C25" s="43">
        <v>2016</v>
      </c>
      <c r="D25" s="44" t="s">
        <v>11</v>
      </c>
      <c r="E25" s="43" t="s">
        <v>2235</v>
      </c>
      <c r="F25" s="45" t="s">
        <v>2334</v>
      </c>
      <c r="G25" s="47" t="s">
        <v>2335</v>
      </c>
      <c r="H25" s="43" t="str">
        <f>HYPERLINK("http://www.cabi.org/isc/datasheet/62201","http://www.cabi.org/isc/datasheet/62201")</f>
        <v>http://www.cabi.org/isc/datasheet/62201</v>
      </c>
      <c r="I25" s="43"/>
      <c r="J25" s="43" t="str">
        <f>HYPERLINK("http://www.europe-aliens.org/speciesFactsheet.do?speciesId=50480","http://www.europe-aliens.org/speciesFactsheet.do?speciesId=50480#")</f>
        <v>http://www.europe-aliens.org/speciesFactsheet.do?speciesId=50480#</v>
      </c>
      <c r="K25" s="43"/>
      <c r="L25" s="43" t="str">
        <f>HYPERLINK("http://www.nonnativespecies.org/factsheet/factsheet.cfm?speciesId=3537","http://www.nonnativespecies.org/factsheet/factsheet.cfm?speciesId=3537")</f>
        <v>http://www.nonnativespecies.org/factsheet/factsheet.cfm?speciesId=3537</v>
      </c>
      <c r="M25" s="43"/>
      <c r="N25" s="46"/>
      <c r="O25" s="46"/>
      <c r="P25" s="46"/>
      <c r="Q25" s="46"/>
      <c r="R25" s="46"/>
      <c r="S25" s="46"/>
      <c r="T25" s="46"/>
      <c r="U25" s="46"/>
      <c r="V25" s="46"/>
      <c r="W25" s="46"/>
      <c r="X25" s="46"/>
      <c r="Y25" s="46"/>
      <c r="Z25" s="46"/>
      <c r="AA25" s="46"/>
      <c r="AB25" s="46"/>
      <c r="AC25" s="46"/>
      <c r="AD25" s="46"/>
    </row>
    <row r="26" spans="1:30" s="40" customFormat="1" ht="14.25" customHeight="1" x14ac:dyDescent="0.25">
      <c r="A26" s="34">
        <v>25</v>
      </c>
      <c r="B26" s="42" t="s">
        <v>2336</v>
      </c>
      <c r="C26" s="43">
        <v>2016</v>
      </c>
      <c r="D26" s="44" t="s">
        <v>11</v>
      </c>
      <c r="E26" s="43" t="s">
        <v>2236</v>
      </c>
      <c r="F26" s="45" t="s">
        <v>2337</v>
      </c>
      <c r="G26" s="47" t="s">
        <v>2338</v>
      </c>
      <c r="H26" s="43" t="str">
        <f>HYPERLINK("http://www.cabi.org/isc/datasheet/61560","http://www.cabi.org/isc/datasheet/61560")</f>
        <v>http://www.cabi.org/isc/datasheet/61560</v>
      </c>
      <c r="I26" s="43" t="str">
        <f>HYPERLINK("http://www.iucngisd.org/gisd/speciesname/Trachemys+scripta+elegans","http://www.iucngisd.org/gisd/speciesname/Trachemys+scripta+elegans")</f>
        <v>http://www.iucngisd.org/gisd/speciesname/Trachemys+scripta+elegans</v>
      </c>
      <c r="J26" s="43" t="str">
        <f>HYPERLINK("http://www.europe-aliens.org/speciesFactsheet.do?speciesId=50003","http://www.europe-aliens.org/speciesFactsheet.do?speciesId=50003")</f>
        <v>http://www.europe-aliens.org/speciesFactsheet.do?speciesId=50003</v>
      </c>
      <c r="K26" s="43"/>
      <c r="L26" s="43" t="str">
        <f>HYPERLINK("http://www.nonnativespecies.org/factsheet/factsheet.cfm?speciesId=3566","http://www.nonnativespecies.org/factsheet/factsheet.cfm?speciesId=3566")</f>
        <v>http://www.nonnativespecies.org/factsheet/factsheet.cfm?speciesId=3566</v>
      </c>
      <c r="M26" s="43"/>
      <c r="N26" s="46"/>
      <c r="O26" s="46"/>
      <c r="P26" s="46"/>
      <c r="Q26" s="46"/>
      <c r="R26" s="46"/>
      <c r="S26" s="46"/>
      <c r="T26" s="46"/>
      <c r="U26" s="46"/>
      <c r="V26" s="46"/>
      <c r="W26" s="46"/>
      <c r="X26" s="46"/>
      <c r="Y26" s="46"/>
      <c r="Z26" s="46"/>
      <c r="AA26" s="46"/>
      <c r="AB26" s="46"/>
      <c r="AC26" s="46"/>
      <c r="AD26" s="46"/>
    </row>
    <row r="27" spans="1:30" s="40" customFormat="1" ht="14.25" customHeight="1" x14ac:dyDescent="0.25">
      <c r="A27" s="34">
        <v>26</v>
      </c>
      <c r="B27" s="42" t="s">
        <v>2339</v>
      </c>
      <c r="C27" s="43">
        <v>2016</v>
      </c>
      <c r="D27" s="44" t="s">
        <v>11</v>
      </c>
      <c r="E27" s="43" t="s">
        <v>2237</v>
      </c>
      <c r="F27" s="45" t="s">
        <v>2340</v>
      </c>
      <c r="G27" s="47" t="s">
        <v>2341</v>
      </c>
      <c r="H27" s="43" t="str">
        <f>HYPERLINK("http://www.cabi.org/isc/datasheet/109164","http://www.cabi.org/isc/datasheet/109164")</f>
        <v>http://www.cabi.org/isc/datasheet/109164</v>
      </c>
      <c r="I27" s="43" t="str">
        <f>HYPERLINK("http://www.iucngisd.org/gisd/speciesname/Vespa+velutina+nigrithorax","http://www.iucngisd.org/gisd/speciesname/Vespa+velutina+nigrithorax")</f>
        <v>http://www.iucngisd.org/gisd/speciesname/Vespa+velutina+nigrithorax</v>
      </c>
      <c r="J27" s="43" t="str">
        <f>HYPERLINK("http://www.europe-aliens.org/speciesFactsheet.do?speciesId=901390","http://www.europe-aliens.org/speciesFactsheet.do?speciesId=901390")</f>
        <v>http://www.europe-aliens.org/speciesFactsheet.do?speciesId=901390</v>
      </c>
      <c r="K27" s="43"/>
      <c r="L27" s="43" t="str">
        <f>HYPERLINK("http://www.nonnativespecies.org/factsheet/factsheet.cfm?speciesId=3826","http://www.nonnativespecies.org/factsheet/factsheet.cfm?speciesId=3826")</f>
        <v>http://www.nonnativespecies.org/factsheet/factsheet.cfm?speciesId=3826</v>
      </c>
      <c r="M27" s="43"/>
      <c r="N27" s="46"/>
      <c r="O27" s="46"/>
      <c r="P27" s="46"/>
      <c r="Q27" s="46"/>
      <c r="R27" s="46"/>
      <c r="S27" s="46"/>
      <c r="T27" s="46"/>
      <c r="U27" s="46"/>
      <c r="V27" s="46"/>
      <c r="W27" s="46"/>
      <c r="X27" s="46"/>
      <c r="Y27" s="46"/>
      <c r="Z27" s="46"/>
      <c r="AA27" s="46"/>
      <c r="AB27" s="46"/>
      <c r="AC27" s="46"/>
      <c r="AD27" s="46"/>
    </row>
    <row r="28" spans="1:30" s="40" customFormat="1" ht="14.25" customHeight="1" x14ac:dyDescent="0.3">
      <c r="A28" s="34">
        <v>27</v>
      </c>
      <c r="B28" s="49" t="s">
        <v>2271</v>
      </c>
      <c r="C28" s="43">
        <v>2017</v>
      </c>
      <c r="D28" s="44" t="s">
        <v>0</v>
      </c>
      <c r="E28" s="43" t="s">
        <v>2238</v>
      </c>
      <c r="F28" s="45" t="s">
        <v>2342</v>
      </c>
      <c r="G28" s="47" t="s">
        <v>2343</v>
      </c>
      <c r="H28" s="43" t="s">
        <v>10</v>
      </c>
      <c r="I28" s="43"/>
      <c r="J28" s="43"/>
      <c r="K28" s="43"/>
      <c r="L28" s="43"/>
      <c r="M28" s="43"/>
      <c r="N28" s="46"/>
      <c r="O28" s="46"/>
      <c r="P28" s="46"/>
      <c r="Q28" s="46"/>
      <c r="R28" s="46"/>
      <c r="S28" s="46"/>
      <c r="T28" s="46"/>
      <c r="U28" s="46"/>
      <c r="V28" s="46"/>
      <c r="W28" s="46"/>
      <c r="X28" s="46"/>
      <c r="Y28" s="46"/>
      <c r="Z28" s="46"/>
      <c r="AA28" s="46"/>
      <c r="AB28" s="46"/>
      <c r="AC28" s="46"/>
      <c r="AD28" s="46"/>
    </row>
    <row r="29" spans="1:30" s="40" customFormat="1" ht="14.25" customHeight="1" x14ac:dyDescent="0.3">
      <c r="A29" s="34">
        <v>28</v>
      </c>
      <c r="B29" s="49" t="s">
        <v>2274</v>
      </c>
      <c r="C29" s="43">
        <v>2017</v>
      </c>
      <c r="D29" s="44" t="s">
        <v>0</v>
      </c>
      <c r="E29" s="43" t="s">
        <v>2239</v>
      </c>
      <c r="F29" s="45" t="s">
        <v>2344</v>
      </c>
      <c r="G29" s="47" t="s">
        <v>2346</v>
      </c>
      <c r="H29" s="43" t="s">
        <v>9</v>
      </c>
      <c r="I29" s="43"/>
      <c r="J29" s="43"/>
      <c r="K29" s="43"/>
      <c r="L29" s="43"/>
      <c r="M29" s="43"/>
      <c r="N29" s="50"/>
      <c r="O29" s="50"/>
      <c r="P29" s="50"/>
      <c r="Q29" s="50"/>
      <c r="R29" s="50"/>
      <c r="S29" s="50"/>
      <c r="T29" s="50"/>
      <c r="U29" s="50"/>
      <c r="V29" s="50"/>
      <c r="W29" s="50"/>
      <c r="X29" s="50"/>
      <c r="Y29" s="50"/>
      <c r="Z29" s="50"/>
      <c r="AA29" s="50"/>
      <c r="AB29" s="50"/>
      <c r="AC29" s="50"/>
      <c r="AD29" s="50"/>
    </row>
    <row r="30" spans="1:30" s="48" customFormat="1" ht="14.25" customHeight="1" x14ac:dyDescent="0.25">
      <c r="A30" s="34">
        <v>29</v>
      </c>
      <c r="B30" s="49" t="s">
        <v>2277</v>
      </c>
      <c r="C30" s="43">
        <v>2016</v>
      </c>
      <c r="D30" s="44" t="s">
        <v>0</v>
      </c>
      <c r="E30" s="43" t="s">
        <v>2240</v>
      </c>
      <c r="F30" s="45" t="s">
        <v>2345</v>
      </c>
      <c r="G30" s="47" t="s">
        <v>2346</v>
      </c>
      <c r="H30" s="43" t="str">
        <f>HYPERLINK("http://www.cabi.org/isc/datasheet/8164","http://www.cabi.org/isc/datasheet/8164")</f>
        <v>http://www.cabi.org/isc/datasheet/8164</v>
      </c>
      <c r="I30" s="43" t="s">
        <v>4</v>
      </c>
      <c r="J30" s="43" t="str">
        <f>HYPERLINK("http://www.europe-aliens.org/speciesFactsheet.do?speciesId=22356","http://www.europe-aliens.org/speciesFactsheet.do?speciesId=22356")</f>
        <v>http://www.europe-aliens.org/speciesFactsheet.do?speciesId=22356</v>
      </c>
      <c r="K30" s="43"/>
      <c r="L30" s="43" t="str">
        <f>HYPERLINK("http://www.nonnativespecies.org/factsheet/factsheet.cfm?speciesId=452","http://www.nonnativespecies.org/factsheet/factsheet.cfm?speciesId=452")</f>
        <v>http://www.nonnativespecies.org/factsheet/factsheet.cfm?speciesId=452</v>
      </c>
      <c r="M30" s="43"/>
      <c r="N30" s="50"/>
      <c r="O30" s="50"/>
      <c r="P30" s="50"/>
      <c r="Q30" s="50"/>
      <c r="R30" s="50"/>
      <c r="S30" s="50"/>
      <c r="T30" s="50"/>
      <c r="U30" s="50"/>
      <c r="V30" s="50"/>
      <c r="W30" s="50"/>
      <c r="X30" s="50"/>
      <c r="Y30" s="50"/>
      <c r="Z30" s="50"/>
      <c r="AA30" s="50"/>
      <c r="AB30" s="50"/>
      <c r="AC30" s="50"/>
      <c r="AD30" s="50"/>
    </row>
    <row r="31" spans="1:30" s="40" customFormat="1" ht="14.25" customHeight="1" x14ac:dyDescent="0.25">
      <c r="A31" s="34">
        <v>30</v>
      </c>
      <c r="B31" s="49" t="s">
        <v>2280</v>
      </c>
      <c r="C31" s="43">
        <v>2016</v>
      </c>
      <c r="D31" s="44" t="s">
        <v>0</v>
      </c>
      <c r="E31" s="43" t="s">
        <v>2241</v>
      </c>
      <c r="F31" s="45" t="s">
        <v>2347</v>
      </c>
      <c r="G31" s="47" t="s">
        <v>2348</v>
      </c>
      <c r="H31" s="43" t="str">
        <f>HYPERLINK("http://www.cabi.org/isc/datasheet/107743","http://www.cabi.org/isc/datasheet/107743")</f>
        <v>http://www.cabi.org/isc/datasheet/107743</v>
      </c>
      <c r="I31" s="43" t="str">
        <f>HYPERLINK("http://www.iucngisd.org/gisd/speciesname/Cabomba+caroliniana","http://www.iucngisd.org/gisd/speciesname/Cabomba+caroliniana")</f>
        <v>http://www.iucngisd.org/gisd/speciesname/Cabomba+caroliniana</v>
      </c>
      <c r="J31" s="43" t="str">
        <f>HYPERLINK("http://www.europe-aliens.org/speciesFactsheet.do?speciesId=535","http://www.europe-aliens.org/speciesFactsheet.do?speciesId=535")</f>
        <v>http://www.europe-aliens.org/speciesFactsheet.do?speciesId=535</v>
      </c>
      <c r="K31" s="43"/>
      <c r="L31" s="43" t="str">
        <f>HYPERLINK("http://www.nonnativespecies.org/factsheet/factsheet.cfm?speciesId=596","http://www.nonnativespecies.org/factsheet/factsheet.cfm?speciesId=596")</f>
        <v>http://www.nonnativespecies.org/factsheet/factsheet.cfm?speciesId=596</v>
      </c>
      <c r="M31" s="43"/>
      <c r="N31" s="46"/>
      <c r="O31" s="46"/>
      <c r="P31" s="46"/>
      <c r="Q31" s="46"/>
      <c r="R31" s="46"/>
      <c r="S31" s="46"/>
      <c r="T31" s="46"/>
      <c r="U31" s="46"/>
      <c r="V31" s="46"/>
      <c r="W31" s="46"/>
      <c r="X31" s="46"/>
      <c r="Y31" s="46"/>
      <c r="Z31" s="46"/>
      <c r="AA31" s="46"/>
      <c r="AB31" s="46"/>
      <c r="AC31" s="46"/>
      <c r="AD31" s="46"/>
    </row>
    <row r="32" spans="1:30" s="40" customFormat="1" ht="14.25" customHeight="1" x14ac:dyDescent="0.25">
      <c r="A32" s="34">
        <v>31</v>
      </c>
      <c r="B32" s="49" t="s">
        <v>2283</v>
      </c>
      <c r="C32" s="43">
        <v>2016</v>
      </c>
      <c r="D32" s="44" t="s">
        <v>0</v>
      </c>
      <c r="E32" s="43" t="s">
        <v>2242</v>
      </c>
      <c r="F32" s="45" t="s">
        <v>2349</v>
      </c>
      <c r="G32" s="47" t="s">
        <v>2350</v>
      </c>
      <c r="H32" s="43" t="str">
        <f>HYPERLINK("http://www.cabi.org/isc/datasheet/20544","http://www.cabi.org/isc/datasheet/20544")</f>
        <v>http://www.cabi.org/isc/datasheet/20544</v>
      </c>
      <c r="I32" s="43" t="str">
        <f>HYPERLINK("http://www.iucngisd.org/gisd/speciesname/Eichhornia+crassipes","http://www.iucngisd.org/gisd/speciesname/Eichhornia+crassipes")</f>
        <v>http://www.iucngisd.org/gisd/speciesname/Eichhornia+crassipes</v>
      </c>
      <c r="J32" s="43" t="str">
        <f>HYPERLINK("http://www.europe-aliens.org/speciesFactsheet.do?speciesId=5380","http://www.europe-aliens.org/speciesFactsheet.do?speciesId=5380")</f>
        <v>http://www.europe-aliens.org/speciesFactsheet.do?speciesId=5380</v>
      </c>
      <c r="K32" s="43"/>
      <c r="L32" s="43" t="str">
        <f>HYPERLINK("http://www.nonnativespecies.org/factsheet/factsheet.cfm?speciesId=1292","http://www.nonnativespecies.org/factsheet/factsheet.cfm?speciesId=1292")</f>
        <v>http://www.nonnativespecies.org/factsheet/factsheet.cfm?speciesId=1292</v>
      </c>
      <c r="M32" s="43"/>
      <c r="N32" s="46"/>
      <c r="O32" s="46"/>
      <c r="P32" s="46"/>
      <c r="Q32" s="46"/>
      <c r="R32" s="46"/>
      <c r="S32" s="46"/>
      <c r="T32" s="46"/>
      <c r="U32" s="46"/>
      <c r="V32" s="46"/>
      <c r="W32" s="46"/>
      <c r="X32" s="46"/>
      <c r="Y32" s="46"/>
      <c r="Z32" s="46"/>
      <c r="AA32" s="46"/>
      <c r="AB32" s="46"/>
      <c r="AC32" s="46"/>
      <c r="AD32" s="46"/>
    </row>
    <row r="33" spans="1:30" s="40" customFormat="1" ht="14.25" customHeight="1" x14ac:dyDescent="0.3">
      <c r="A33" s="34">
        <v>32</v>
      </c>
      <c r="B33" s="49" t="s">
        <v>2286</v>
      </c>
      <c r="C33" s="43">
        <v>2017</v>
      </c>
      <c r="D33" s="44" t="s">
        <v>0</v>
      </c>
      <c r="E33" s="43" t="s">
        <v>2243</v>
      </c>
      <c r="F33" s="45" t="s">
        <v>2351</v>
      </c>
      <c r="G33" s="47" t="s">
        <v>2352</v>
      </c>
      <c r="H33" s="43" t="s">
        <v>8</v>
      </c>
      <c r="I33" s="43"/>
      <c r="J33" s="43"/>
      <c r="K33" s="43"/>
      <c r="L33" s="43"/>
      <c r="M33" s="43"/>
      <c r="N33" s="46"/>
      <c r="O33" s="46"/>
      <c r="P33" s="46"/>
      <c r="Q33" s="46"/>
      <c r="R33" s="46"/>
      <c r="S33" s="46"/>
      <c r="T33" s="46"/>
      <c r="U33" s="46"/>
      <c r="V33" s="46"/>
      <c r="W33" s="46"/>
      <c r="X33" s="46"/>
      <c r="Y33" s="46"/>
      <c r="Z33" s="46"/>
      <c r="AA33" s="46"/>
      <c r="AB33" s="46"/>
      <c r="AC33" s="46"/>
      <c r="AD33" s="46"/>
    </row>
    <row r="34" spans="1:30" s="40" customFormat="1" ht="14.25" customHeight="1" x14ac:dyDescent="0.3">
      <c r="A34" s="34">
        <v>33</v>
      </c>
      <c r="B34" s="49" t="s">
        <v>2287</v>
      </c>
      <c r="C34" s="43">
        <v>2017</v>
      </c>
      <c r="D34" s="44" t="s">
        <v>0</v>
      </c>
      <c r="E34" s="43" t="s">
        <v>2244</v>
      </c>
      <c r="F34" s="45" t="s">
        <v>1554</v>
      </c>
      <c r="G34" s="47" t="s">
        <v>2388</v>
      </c>
      <c r="H34" s="43" t="s">
        <v>7</v>
      </c>
      <c r="I34" s="43"/>
      <c r="J34" s="43"/>
      <c r="K34" s="43"/>
      <c r="L34" s="43"/>
      <c r="M34" s="43"/>
      <c r="N34" s="46"/>
      <c r="O34" s="46"/>
      <c r="P34" s="46"/>
      <c r="Q34" s="46"/>
      <c r="R34" s="46"/>
      <c r="S34" s="46"/>
      <c r="T34" s="46"/>
      <c r="U34" s="46"/>
      <c r="V34" s="46"/>
      <c r="W34" s="46"/>
      <c r="X34" s="46"/>
      <c r="Y34" s="46"/>
      <c r="Z34" s="46"/>
      <c r="AA34" s="46"/>
      <c r="AB34" s="46"/>
      <c r="AC34" s="46"/>
      <c r="AD34" s="46"/>
    </row>
    <row r="35" spans="1:30" s="40" customFormat="1" ht="14.25" customHeight="1" x14ac:dyDescent="0.25">
      <c r="A35" s="34">
        <v>34</v>
      </c>
      <c r="B35" s="49" t="s">
        <v>2290</v>
      </c>
      <c r="C35" s="43">
        <v>2017</v>
      </c>
      <c r="D35" s="44" t="s">
        <v>0</v>
      </c>
      <c r="E35" s="43" t="s">
        <v>2245</v>
      </c>
      <c r="F35" s="45" t="s">
        <v>2353</v>
      </c>
      <c r="G35" s="47" t="s">
        <v>2354</v>
      </c>
      <c r="H35" s="43" t="s">
        <v>6</v>
      </c>
      <c r="I35" s="43"/>
      <c r="J35" s="43"/>
      <c r="K35" s="43"/>
      <c r="L35" s="43"/>
      <c r="M35" s="43"/>
      <c r="N35" s="46"/>
      <c r="O35" s="46"/>
      <c r="P35" s="46"/>
      <c r="Q35" s="46"/>
      <c r="R35" s="46"/>
      <c r="S35" s="46"/>
      <c r="T35" s="46"/>
      <c r="U35" s="46"/>
      <c r="V35" s="46"/>
      <c r="W35" s="46"/>
      <c r="X35" s="46"/>
      <c r="Y35" s="46"/>
      <c r="Z35" s="46"/>
      <c r="AA35" s="46"/>
      <c r="AB35" s="46"/>
      <c r="AC35" s="46"/>
      <c r="AD35" s="46"/>
    </row>
    <row r="36" spans="1:30" s="40" customFormat="1" ht="14.25" customHeight="1" x14ac:dyDescent="0.25">
      <c r="A36" s="34">
        <v>35</v>
      </c>
      <c r="B36" s="49" t="s">
        <v>2292</v>
      </c>
      <c r="C36" s="43">
        <v>2016</v>
      </c>
      <c r="D36" s="44" t="s">
        <v>0</v>
      </c>
      <c r="E36" s="43" t="s">
        <v>2245</v>
      </c>
      <c r="F36" s="45" t="s">
        <v>2355</v>
      </c>
      <c r="G36" s="47" t="s">
        <v>2356</v>
      </c>
      <c r="H36" s="43" t="str">
        <f>HYPERLINK("http://www.cabi.org/isc/datasheet/120209","http://www.cabi.org/isc/datasheet/120209")</f>
        <v>http://www.cabi.org/isc/datasheet/120209</v>
      </c>
      <c r="I36" s="43" t="s">
        <v>4</v>
      </c>
      <c r="J36" s="43" t="str">
        <f>HYPERLINK("http://www.europe-aliens.org/speciesFactsheet.do?speciesId=21139","http://www.europe-aliens.org/speciesFactsheet.do?speciesId=21139#")</f>
        <v>http://www.europe-aliens.org/speciesFactsheet.do?speciesId=21139#</v>
      </c>
      <c r="K36" s="43"/>
      <c r="L36" s="43" t="str">
        <f>HYPERLINK("http://www.nonnativespecies.org/factsheet/factsheet.cfm?speciesId=4366","http://www.nonnativespecies.org/factsheet/factsheet.cfm?speciesId=4366")</f>
        <v>http://www.nonnativespecies.org/factsheet/factsheet.cfm?speciesId=4366</v>
      </c>
      <c r="M36" s="43"/>
      <c r="N36" s="46"/>
      <c r="O36" s="46"/>
      <c r="P36" s="46"/>
      <c r="Q36" s="46"/>
      <c r="R36" s="46"/>
      <c r="S36" s="46"/>
      <c r="T36" s="46"/>
      <c r="U36" s="46"/>
      <c r="V36" s="46"/>
      <c r="W36" s="46"/>
      <c r="X36" s="46"/>
      <c r="Y36" s="46"/>
      <c r="Z36" s="46"/>
      <c r="AA36" s="46"/>
      <c r="AB36" s="46"/>
      <c r="AC36" s="46"/>
      <c r="AD36" s="46"/>
    </row>
    <row r="37" spans="1:30" s="40" customFormat="1" ht="14.25" customHeight="1" x14ac:dyDescent="0.3">
      <c r="A37" s="34">
        <v>36</v>
      </c>
      <c r="B37" s="49" t="s">
        <v>2294</v>
      </c>
      <c r="C37" s="43">
        <v>2016</v>
      </c>
      <c r="D37" s="44" t="s">
        <v>0</v>
      </c>
      <c r="E37" s="43" t="s">
        <v>2245</v>
      </c>
      <c r="F37" s="45" t="s">
        <v>2357</v>
      </c>
      <c r="G37" s="47" t="s">
        <v>2389</v>
      </c>
      <c r="H37" s="43" t="str">
        <f>HYPERLINK("http://www.cabi.org/isc/datasheet/108958","http://www.cabi.org/isc/datasheet/108958")</f>
        <v>http://www.cabi.org/isc/datasheet/108958</v>
      </c>
      <c r="I37" s="43" t="s">
        <v>4</v>
      </c>
      <c r="J37" s="43" t="str">
        <f>HYPERLINK("http://www.europe-aliens.org/speciesFactsheet.do?speciesId=21148","http://www.europe-aliens.org/speciesFactsheet.do?speciesId=21148")</f>
        <v>http://www.europe-aliens.org/speciesFactsheet.do?speciesId=21148</v>
      </c>
      <c r="K37" s="43"/>
      <c r="L37" s="43" t="str">
        <f>HYPERLINK("http://www.nonnativespecies.org/factsheet/factsheet.cfm?speciesId=4376","http://www.nonnativespecies.org/factsheet/factsheet.cfm?speciesId=4376")</f>
        <v>http://www.nonnativespecies.org/factsheet/factsheet.cfm?speciesId=4376</v>
      </c>
      <c r="M37" s="43"/>
      <c r="N37" s="46"/>
      <c r="O37" s="46"/>
      <c r="P37" s="46"/>
      <c r="Q37" s="46"/>
      <c r="R37" s="46"/>
      <c r="S37" s="46"/>
      <c r="T37" s="46"/>
      <c r="U37" s="46"/>
      <c r="V37" s="46"/>
      <c r="W37" s="46"/>
      <c r="X37" s="46"/>
      <c r="Y37" s="46"/>
      <c r="Z37" s="46"/>
      <c r="AA37" s="46"/>
      <c r="AB37" s="46"/>
      <c r="AC37" s="46"/>
      <c r="AD37" s="46"/>
    </row>
    <row r="38" spans="1:30" s="40" customFormat="1" ht="14.25" customHeight="1" x14ac:dyDescent="0.25">
      <c r="A38" s="34">
        <v>37</v>
      </c>
      <c r="B38" s="49" t="s">
        <v>2297</v>
      </c>
      <c r="C38" s="43">
        <v>2016</v>
      </c>
      <c r="D38" s="44" t="s">
        <v>0</v>
      </c>
      <c r="E38" s="43" t="s">
        <v>2246</v>
      </c>
      <c r="F38" s="45" t="s">
        <v>2358</v>
      </c>
      <c r="G38" s="47" t="s">
        <v>2359</v>
      </c>
      <c r="H38" s="43" t="str">
        <f>HYPERLINK("http://www.cabi.org/isc/datasheet/28068","http://www.cabi.org/isc/datasheet/28068")</f>
        <v>http://www.cabi.org/isc/datasheet/28068</v>
      </c>
      <c r="I38" s="43" t="s">
        <v>4</v>
      </c>
      <c r="J38" s="43" t="str">
        <f>HYPERLINK("http://www.europe-aliens.org/speciesFactsheet.do?speciesId=21164","http://www.europe-aliens.org/speciesFactsheet.do?speciesId=21164")</f>
        <v>http://www.europe-aliens.org/speciesFactsheet.do?speciesId=21164</v>
      </c>
      <c r="K38" s="43"/>
      <c r="L38" s="43" t="str">
        <f>HYPERLINK("http://www.nonnativespecies.org/factsheet/factsheet.cfm?speciesId=1766","http://www.nonnativespecies.org/factsheet/factsheet.cfm?speciesId=1766")</f>
        <v>http://www.nonnativespecies.org/factsheet/factsheet.cfm?speciesId=1766</v>
      </c>
      <c r="M38" s="43"/>
      <c r="N38" s="46"/>
      <c r="O38" s="46"/>
      <c r="P38" s="46"/>
      <c r="Q38" s="46"/>
      <c r="R38" s="46"/>
      <c r="S38" s="46"/>
      <c r="T38" s="46"/>
      <c r="U38" s="46"/>
      <c r="V38" s="46"/>
      <c r="W38" s="46"/>
      <c r="X38" s="46"/>
      <c r="Y38" s="46"/>
      <c r="Z38" s="46"/>
      <c r="AA38" s="46"/>
      <c r="AB38" s="46"/>
      <c r="AC38" s="46"/>
      <c r="AD38" s="46"/>
    </row>
    <row r="39" spans="1:30" s="40" customFormat="1" ht="14.25" customHeight="1" x14ac:dyDescent="0.3">
      <c r="A39" s="34">
        <v>38</v>
      </c>
      <c r="B39" s="49" t="s">
        <v>2299</v>
      </c>
      <c r="C39" s="43">
        <v>2017</v>
      </c>
      <c r="D39" s="44" t="s">
        <v>0</v>
      </c>
      <c r="E39" s="43" t="s">
        <v>2247</v>
      </c>
      <c r="F39" s="45" t="s">
        <v>2360</v>
      </c>
      <c r="G39" s="47" t="s">
        <v>2361</v>
      </c>
      <c r="H39" s="43" t="s">
        <v>5</v>
      </c>
      <c r="I39" s="43"/>
      <c r="J39" s="43"/>
      <c r="K39" s="43"/>
      <c r="L39" s="43"/>
      <c r="M39" s="43"/>
      <c r="N39" s="46"/>
      <c r="O39" s="46"/>
      <c r="P39" s="46"/>
      <c r="Q39" s="46"/>
      <c r="R39" s="46"/>
      <c r="S39" s="46"/>
      <c r="T39" s="46"/>
      <c r="U39" s="46"/>
      <c r="V39" s="46"/>
      <c r="W39" s="46"/>
      <c r="X39" s="46"/>
      <c r="Y39" s="46"/>
      <c r="Z39" s="46"/>
      <c r="AA39" s="46"/>
      <c r="AB39" s="46"/>
      <c r="AC39" s="46"/>
      <c r="AD39" s="46"/>
    </row>
    <row r="40" spans="1:30" s="40" customFormat="1" ht="14.25" customHeight="1" x14ac:dyDescent="0.25">
      <c r="A40" s="34">
        <v>39</v>
      </c>
      <c r="B40" s="49" t="s">
        <v>2301</v>
      </c>
      <c r="C40" s="43">
        <v>2016</v>
      </c>
      <c r="D40" s="44" t="s">
        <v>0</v>
      </c>
      <c r="E40" s="43" t="s">
        <v>2243</v>
      </c>
      <c r="F40" s="45" t="s">
        <v>2362</v>
      </c>
      <c r="G40" s="47" t="s">
        <v>2363</v>
      </c>
      <c r="H40" s="43" t="str">
        <f>HYPERLINK("http://www.cabi.org/isc/datasheet/30548","http://www.cabi.org/isc/datasheet/30548")</f>
        <v>http://www.cabi.org/isc/datasheet/30548</v>
      </c>
      <c r="I40" s="43" t="str">
        <f>HYPERLINK("http://www.iucngisd.org/gisd/speciesname/Lagarosiphon+major","http://www.iucngisd.org/gisd/speciesname/Lagarosiphon+major")</f>
        <v>http://www.iucngisd.org/gisd/speciesname/Lagarosiphon+major</v>
      </c>
      <c r="J40" s="43" t="str">
        <f>HYPERLINK("http://www.europe-aliens.org/speciesFactsheet.do?speciesId=1142","http://www.europe-aliens.org/speciesFactsheet.do?speciesId=1142")</f>
        <v>http://www.europe-aliens.org/speciesFactsheet.do?speciesId=1142</v>
      </c>
      <c r="K40" s="43"/>
      <c r="L40" s="43" t="str">
        <f>HYPERLINK("http://www.nonnativespecies.org/factsheet/factsheet.cfm?speciesId=1888","http://www.nonnativespecies.org/factsheet/factsheet.cfm?speciesId=1888")</f>
        <v>http://www.nonnativespecies.org/factsheet/factsheet.cfm?speciesId=1888</v>
      </c>
      <c r="M40" s="43"/>
      <c r="N40" s="46"/>
      <c r="O40" s="46"/>
      <c r="P40" s="46"/>
      <c r="Q40" s="46"/>
      <c r="R40" s="46"/>
      <c r="S40" s="46"/>
      <c r="T40" s="46"/>
      <c r="U40" s="46"/>
      <c r="V40" s="46"/>
      <c r="W40" s="46"/>
      <c r="X40" s="46"/>
      <c r="Y40" s="46"/>
      <c r="Z40" s="46"/>
      <c r="AA40" s="46"/>
      <c r="AB40" s="46"/>
      <c r="AC40" s="46"/>
      <c r="AD40" s="46"/>
    </row>
    <row r="41" spans="1:30" s="40" customFormat="1" ht="14.25" customHeight="1" x14ac:dyDescent="0.3">
      <c r="A41" s="34">
        <v>40</v>
      </c>
      <c r="B41" s="49" t="s">
        <v>2304</v>
      </c>
      <c r="C41" s="43">
        <v>2016</v>
      </c>
      <c r="D41" s="44" t="s">
        <v>0</v>
      </c>
      <c r="E41" s="43" t="s">
        <v>2248</v>
      </c>
      <c r="F41" s="45" t="s">
        <v>2364</v>
      </c>
      <c r="G41" s="47" t="s">
        <v>2390</v>
      </c>
      <c r="H41" s="43" t="str">
        <f>HYPERLINK("http://www.cabi.org/isc/datasheet/109148","http://www.cabi.org/isc/datasheet/109148")</f>
        <v>http://www.cabi.org/isc/datasheet/109148</v>
      </c>
      <c r="I41" s="43" t="s">
        <v>4</v>
      </c>
      <c r="J41" s="43" t="str">
        <f>HYPERLINK("http://www.europe-aliens.org/speciesFactsheet.do?speciesId=9756","http://www.europe-aliens.org/speciesFactsheet.do?speciesId=9756")</f>
        <v>http://www.europe-aliens.org/speciesFactsheet.do?speciesId=9756</v>
      </c>
      <c r="K41" s="43"/>
      <c r="L41" s="43" t="str">
        <f>HYPERLINK("http://www.nonnativespecies.org/factsheet/factsheet.cfm?speciesId=2087","http://www.nonnativespecies.org/factsheet/factsheet.cfm?speciesId=2087")</f>
        <v>http://www.nonnativespecies.org/factsheet/factsheet.cfm?speciesId=2087</v>
      </c>
      <c r="M41" s="43"/>
      <c r="N41" s="46"/>
      <c r="O41" s="46"/>
      <c r="P41" s="46"/>
      <c r="Q41" s="46"/>
      <c r="R41" s="46"/>
      <c r="S41" s="46"/>
      <c r="T41" s="46"/>
      <c r="U41" s="46"/>
      <c r="V41" s="46"/>
      <c r="W41" s="46"/>
      <c r="X41" s="46"/>
      <c r="Y41" s="46"/>
      <c r="Z41" s="46"/>
      <c r="AA41" s="46"/>
      <c r="AB41" s="46"/>
      <c r="AC41" s="46"/>
      <c r="AD41" s="46"/>
    </row>
    <row r="42" spans="1:30" s="40" customFormat="1" ht="14.25" customHeight="1" x14ac:dyDescent="0.3">
      <c r="A42" s="34">
        <v>41</v>
      </c>
      <c r="B42" s="49" t="s">
        <v>2307</v>
      </c>
      <c r="C42" s="43">
        <v>2016</v>
      </c>
      <c r="D42" s="44" t="s">
        <v>0</v>
      </c>
      <c r="E42" s="43" t="s">
        <v>2248</v>
      </c>
      <c r="F42" s="45" t="s">
        <v>2365</v>
      </c>
      <c r="G42" s="47" t="s">
        <v>2391</v>
      </c>
      <c r="H42" s="43" t="str">
        <f>HYPERLINK("http://www.cabi.org/isc/datasheet/31673","http://www.cabi.org/isc/datasheet/31673")</f>
        <v>http://www.cabi.org/isc/datasheet/31673</v>
      </c>
      <c r="I42" s="43" t="s">
        <v>4</v>
      </c>
      <c r="J42" s="43" t="s">
        <v>4</v>
      </c>
      <c r="K42" s="43"/>
      <c r="L42" s="43" t="str">
        <f>HYPERLINK("http://www.nonnativespecies.org/factsheet/factsheet.cfm?speciesId=3799","http://www.nonnativespecies.org/factsheet/factsheet.cfm?speciesId=3799")</f>
        <v>http://www.nonnativespecies.org/factsheet/factsheet.cfm?speciesId=3799</v>
      </c>
      <c r="M42" s="43"/>
      <c r="N42" s="46"/>
      <c r="O42" s="46"/>
      <c r="P42" s="46"/>
      <c r="Q42" s="46"/>
      <c r="R42" s="46"/>
      <c r="S42" s="46"/>
      <c r="T42" s="46"/>
      <c r="U42" s="46"/>
      <c r="V42" s="46"/>
      <c r="W42" s="46"/>
      <c r="X42" s="46"/>
      <c r="Y42" s="46"/>
      <c r="Z42" s="46"/>
      <c r="AA42" s="46"/>
      <c r="AB42" s="46"/>
      <c r="AC42" s="46"/>
      <c r="AD42" s="46"/>
    </row>
    <row r="43" spans="1:30" s="40" customFormat="1" ht="14.25" customHeight="1" x14ac:dyDescent="0.25">
      <c r="A43" s="34">
        <v>42</v>
      </c>
      <c r="B43" s="49" t="s">
        <v>2310</v>
      </c>
      <c r="C43" s="43">
        <v>2016</v>
      </c>
      <c r="D43" s="44" t="s">
        <v>0</v>
      </c>
      <c r="E43" s="43" t="s">
        <v>2249</v>
      </c>
      <c r="F43" s="45" t="s">
        <v>2366</v>
      </c>
      <c r="G43" s="47" t="s">
        <v>2367</v>
      </c>
      <c r="H43" s="43" t="str">
        <f>HYPERLINK("http://www.cabi.org/isc/datasheet/31580","http://www.cabi.org/isc/datasheet/31580")</f>
        <v>http://www.cabi.org/isc/datasheet/31580</v>
      </c>
      <c r="I43" s="43" t="s">
        <v>4</v>
      </c>
      <c r="J43" s="43" t="str">
        <f>HYPERLINK("http://www.europe-aliens.org/speciesFactsheet.do?speciesId=673","http://www.europe-aliens.org/speciesFactsheet.do?speciesId=673")</f>
        <v>http://www.europe-aliens.org/speciesFactsheet.do?speciesId=673</v>
      </c>
      <c r="K43" s="43"/>
      <c r="L43" s="43" t="str">
        <f>HYPERLINK("http://www.nonnativespecies.org/factsheet/factsheet.cfm?speciesId=2110","http://www.nonnativespecies.org/factsheet/factsheet.cfm?speciesId=2110")</f>
        <v>http://www.nonnativespecies.org/factsheet/factsheet.cfm?speciesId=2110</v>
      </c>
      <c r="M43" s="43"/>
      <c r="N43" s="46"/>
      <c r="O43" s="46"/>
      <c r="P43" s="46"/>
      <c r="Q43" s="46"/>
      <c r="R43" s="46"/>
      <c r="S43" s="46"/>
      <c r="T43" s="46"/>
      <c r="U43" s="46"/>
      <c r="V43" s="46"/>
      <c r="W43" s="46"/>
      <c r="X43" s="46"/>
      <c r="Y43" s="46"/>
      <c r="Z43" s="46"/>
      <c r="AA43" s="46"/>
      <c r="AB43" s="46"/>
      <c r="AC43" s="46"/>
      <c r="AD43" s="46"/>
    </row>
    <row r="44" spans="1:30" s="52" customFormat="1" ht="14.25" customHeight="1" x14ac:dyDescent="0.3">
      <c r="A44" s="34">
        <v>43</v>
      </c>
      <c r="B44" s="49" t="s">
        <v>2313</v>
      </c>
      <c r="C44" s="43">
        <v>2017</v>
      </c>
      <c r="D44" s="44" t="s">
        <v>0</v>
      </c>
      <c r="E44" s="43" t="s">
        <v>2250</v>
      </c>
      <c r="F44" s="45" t="s">
        <v>2392</v>
      </c>
      <c r="G44" s="47" t="s">
        <v>2368</v>
      </c>
      <c r="H44" s="43" t="s">
        <v>3</v>
      </c>
      <c r="I44" s="43"/>
      <c r="J44" s="43"/>
      <c r="K44" s="43"/>
      <c r="L44" s="43"/>
      <c r="M44" s="43"/>
      <c r="N44" s="51"/>
      <c r="O44" s="51"/>
      <c r="P44" s="51"/>
      <c r="Q44" s="51"/>
      <c r="R44" s="51"/>
      <c r="S44" s="51"/>
      <c r="T44" s="51"/>
      <c r="U44" s="51"/>
      <c r="V44" s="51"/>
      <c r="W44" s="51"/>
      <c r="X44" s="51"/>
      <c r="Y44" s="51"/>
      <c r="Z44" s="51"/>
      <c r="AA44" s="51"/>
      <c r="AB44" s="51"/>
      <c r="AC44" s="51"/>
      <c r="AD44" s="51"/>
    </row>
    <row r="45" spans="1:30" s="40" customFormat="1" ht="14.25" customHeight="1" x14ac:dyDescent="0.25">
      <c r="A45" s="34">
        <v>44</v>
      </c>
      <c r="B45" s="49" t="s">
        <v>2316</v>
      </c>
      <c r="C45" s="43">
        <v>2016</v>
      </c>
      <c r="D45" s="44" t="s">
        <v>0</v>
      </c>
      <c r="E45" s="43" t="s">
        <v>2251</v>
      </c>
      <c r="F45" s="45" t="s">
        <v>2369</v>
      </c>
      <c r="G45" s="47" t="s">
        <v>2370</v>
      </c>
      <c r="H45" s="43" t="str">
        <f>HYPERLINK("http://www.cabi.org/isc/datasheet/34939","http://www.cabi.org/isc/datasheet/34939")</f>
        <v>http://www.cabi.org/isc/datasheet/34939</v>
      </c>
      <c r="I45" s="43" t="str">
        <f>HYPERLINK("http://www.iucngisd.org/gisd/speciesname/Myriophyllum+aquaticum","http://www.iucngisd.org/gisd/speciesname/Myriophyllum+aquaticum")</f>
        <v>http://www.iucngisd.org/gisd/speciesname/Myriophyllum+aquaticum</v>
      </c>
      <c r="J45" s="43" t="str">
        <f>HYPERLINK("http://www.europe-aliens.org/speciesFactsheet.do?speciesId=9151","http://www.europe-aliens.org/speciesFactsheet.do?speciesId=9151")</f>
        <v>http://www.europe-aliens.org/speciesFactsheet.do?speciesId=9151</v>
      </c>
      <c r="K45" s="43"/>
      <c r="L45" s="43" t="str">
        <f>HYPERLINK("http://www.nonnativespecies.org/factsheet/factsheet.cfm?speciesId=2285","http://www.nonnativespecies.org/factsheet/factsheet.cfm?speciesId=2285")</f>
        <v>http://www.nonnativespecies.org/factsheet/factsheet.cfm?speciesId=2285</v>
      </c>
      <c r="M45" s="43"/>
      <c r="N45" s="46"/>
      <c r="O45" s="46"/>
      <c r="P45" s="46"/>
      <c r="Q45" s="46"/>
      <c r="R45" s="46"/>
      <c r="S45" s="46"/>
      <c r="T45" s="46"/>
      <c r="U45" s="46"/>
      <c r="V45" s="46"/>
      <c r="W45" s="46"/>
      <c r="X45" s="46"/>
      <c r="Y45" s="46"/>
      <c r="Z45" s="46"/>
      <c r="AA45" s="46"/>
      <c r="AB45" s="46"/>
      <c r="AC45" s="46"/>
      <c r="AD45" s="46"/>
    </row>
    <row r="46" spans="1:30" s="40" customFormat="1" ht="14.25" customHeight="1" x14ac:dyDescent="0.3">
      <c r="A46" s="34">
        <v>45</v>
      </c>
      <c r="B46" s="49" t="s">
        <v>2319</v>
      </c>
      <c r="C46" s="43">
        <v>2017</v>
      </c>
      <c r="D46" s="44" t="s">
        <v>0</v>
      </c>
      <c r="E46" s="43" t="s">
        <v>2251</v>
      </c>
      <c r="F46" s="45" t="s">
        <v>2371</v>
      </c>
      <c r="G46" s="47" t="s">
        <v>2372</v>
      </c>
      <c r="H46" s="43" t="s">
        <v>2</v>
      </c>
      <c r="I46" s="43"/>
      <c r="J46" s="43"/>
      <c r="K46" s="43"/>
      <c r="L46" s="43"/>
      <c r="M46" s="43"/>
      <c r="N46" s="46"/>
      <c r="O46" s="46"/>
      <c r="P46" s="46"/>
      <c r="Q46" s="46"/>
      <c r="R46" s="46"/>
      <c r="S46" s="46"/>
      <c r="T46" s="46"/>
      <c r="U46" s="46"/>
      <c r="V46" s="46"/>
      <c r="W46" s="46"/>
      <c r="X46" s="46"/>
      <c r="Y46" s="46"/>
      <c r="Z46" s="46"/>
      <c r="AA46" s="46"/>
      <c r="AB46" s="46"/>
      <c r="AC46" s="46"/>
      <c r="AD46" s="46"/>
    </row>
    <row r="47" spans="1:30" s="40" customFormat="1" ht="15" customHeight="1" x14ac:dyDescent="0.25">
      <c r="A47" s="34">
        <v>46</v>
      </c>
      <c r="B47" s="49" t="s">
        <v>2321</v>
      </c>
      <c r="C47" s="43">
        <v>2016</v>
      </c>
      <c r="D47" s="44" t="s">
        <v>0</v>
      </c>
      <c r="E47" s="43" t="s">
        <v>2240</v>
      </c>
      <c r="F47" s="45" t="s">
        <v>2373</v>
      </c>
      <c r="G47" s="47" t="s">
        <v>2346</v>
      </c>
      <c r="H47" s="43" t="str">
        <f>HYPERLINK("http://www.cabi.org/isc/datasheet/45573","http://www.cabi.org/isc/datasheet/45573")</f>
        <v>http://www.cabi.org/isc/datasheet/45573</v>
      </c>
      <c r="I47" s="43" t="str">
        <f>HYPERLINK("http://www.iucngisd.org/gisd/speciesname/Parthenium+hysterophorus","http://www.iucngisd.org/gisd/speciesname/Parthenium+hysterophorus")</f>
        <v>http://www.iucngisd.org/gisd/speciesname/Parthenium+hysterophorus</v>
      </c>
      <c r="J47" s="43" t="str">
        <f>HYPERLINK("http://www.europe-aliens.org/speciesFactsheet.do?speciesId=23372","http://www.europe-aliens.org/speciesFactsheet.do?speciesId=23372")</f>
        <v>http://www.europe-aliens.org/speciesFactsheet.do?speciesId=23372</v>
      </c>
      <c r="K47" s="43"/>
      <c r="L47" s="43" t="str">
        <f>HYPERLINK("http://www.nonnativespecies.org/factsheet/factsheet.cfm?speciesId=4377","http://www.nonnativespecies.org/factsheet/factsheet.cfm?speciesId=4377")</f>
        <v>http://www.nonnativespecies.org/factsheet/factsheet.cfm?speciesId=4377</v>
      </c>
      <c r="M47" s="43"/>
      <c r="N47" s="46"/>
      <c r="O47" s="46"/>
      <c r="P47" s="46"/>
      <c r="Q47" s="46"/>
      <c r="R47" s="46"/>
      <c r="S47" s="46"/>
      <c r="T47" s="46"/>
      <c r="U47" s="46"/>
      <c r="V47" s="46"/>
      <c r="W47" s="46"/>
      <c r="X47" s="46"/>
      <c r="Y47" s="46"/>
      <c r="Z47" s="46"/>
      <c r="AA47" s="46"/>
      <c r="AB47" s="46"/>
      <c r="AC47" s="46"/>
      <c r="AD47" s="46"/>
    </row>
    <row r="48" spans="1:30" s="40" customFormat="1" ht="14.25" customHeight="1" x14ac:dyDescent="0.3">
      <c r="A48" s="34">
        <v>47</v>
      </c>
      <c r="B48" s="49" t="s">
        <v>2324</v>
      </c>
      <c r="C48" s="43">
        <v>2017</v>
      </c>
      <c r="D48" s="44" t="s">
        <v>0</v>
      </c>
      <c r="E48" s="43" t="s">
        <v>2250</v>
      </c>
      <c r="F48" s="45" t="s">
        <v>2374</v>
      </c>
      <c r="G48" s="47" t="s">
        <v>2375</v>
      </c>
      <c r="H48" s="43" t="s">
        <v>1</v>
      </c>
      <c r="I48" s="43"/>
      <c r="J48" s="43"/>
      <c r="K48" s="43"/>
      <c r="L48" s="43"/>
      <c r="M48" s="43"/>
      <c r="N48" s="46"/>
      <c r="O48" s="46"/>
      <c r="P48" s="46"/>
      <c r="Q48" s="46"/>
      <c r="R48" s="46"/>
      <c r="S48" s="46"/>
      <c r="T48" s="46"/>
      <c r="U48" s="46"/>
      <c r="V48" s="46"/>
      <c r="W48" s="46"/>
      <c r="X48" s="46"/>
      <c r="Y48" s="46"/>
      <c r="Z48" s="46"/>
      <c r="AA48" s="46"/>
      <c r="AB48" s="46"/>
      <c r="AC48" s="46"/>
      <c r="AD48" s="46"/>
    </row>
    <row r="49" spans="1:30" s="40" customFormat="1" ht="14.25" customHeight="1" x14ac:dyDescent="0.25">
      <c r="A49" s="34">
        <v>48</v>
      </c>
      <c r="B49" s="49" t="s">
        <v>2327</v>
      </c>
      <c r="C49" s="43">
        <v>2016</v>
      </c>
      <c r="D49" s="44" t="s">
        <v>0</v>
      </c>
      <c r="E49" s="43" t="s">
        <v>2252</v>
      </c>
      <c r="F49" s="45" t="s">
        <v>2376</v>
      </c>
      <c r="G49" s="47" t="s">
        <v>2377</v>
      </c>
      <c r="H49" s="43" t="str">
        <f>HYPERLINK("http://www.cabi.org/isc/datasheet/109155","http://www.cabi.org/isc/datasheet/109155")</f>
        <v>http://www.cabi.org/isc/datasheet/109155</v>
      </c>
      <c r="I49" s="43" t="str">
        <f>HYPERLINK("http://www.iucngisd.org/gisd/speciesname/Persicaria+perfoliata","http://www.iucngisd.org/gisd/speciesname/Persicaria+perfoliata")</f>
        <v>http://www.iucngisd.org/gisd/speciesname/Persicaria+perfoliata</v>
      </c>
      <c r="J49" s="43"/>
      <c r="K49" s="43"/>
      <c r="L49" s="43" t="str">
        <f>HYPERLINK("http://www.nonnativespecies.org/factsheet/factsheet.cfm?speciesId=4378","http://www.nonnativespecies.org/factsheet/factsheet.cfm?speciesId=4378")</f>
        <v>http://www.nonnativespecies.org/factsheet/factsheet.cfm?speciesId=4378</v>
      </c>
      <c r="M49" s="43"/>
      <c r="N49" s="46"/>
      <c r="O49" s="46"/>
      <c r="P49" s="46"/>
      <c r="Q49" s="46"/>
      <c r="R49" s="46"/>
      <c r="S49" s="46"/>
      <c r="T49" s="46"/>
      <c r="U49" s="46"/>
      <c r="V49" s="46"/>
      <c r="W49" s="46"/>
      <c r="X49" s="46"/>
      <c r="Y49" s="46"/>
      <c r="Z49" s="46"/>
      <c r="AA49" s="46"/>
      <c r="AB49" s="46"/>
      <c r="AC49" s="46"/>
      <c r="AD49" s="46"/>
    </row>
    <row r="50" spans="1:30" s="56" customFormat="1" ht="14.25" customHeight="1" x14ac:dyDescent="0.25">
      <c r="A50" s="53">
        <v>49</v>
      </c>
      <c r="B50" s="54" t="s">
        <v>2330</v>
      </c>
      <c r="C50" s="43">
        <v>2016</v>
      </c>
      <c r="D50" s="44" t="s">
        <v>0</v>
      </c>
      <c r="E50" s="43" t="s">
        <v>2253</v>
      </c>
      <c r="F50" s="45" t="s">
        <v>2378</v>
      </c>
      <c r="G50" s="47" t="s">
        <v>2379</v>
      </c>
      <c r="H50" s="43" t="str">
        <f>HYPERLINK("http://www.cabi.org/isc/datasheet/45903","http://www.cabi.org/isc/datasheet/45903")</f>
        <v>http://www.cabi.org/isc/datasheet/45903</v>
      </c>
      <c r="I50" s="43" t="str">
        <f>HYPERLINK("http://www.iucngisd.org/gisd/speciesname/Pueraria+montana+var.+lobata","http://www.iucngisd.org/gisd/speciesname/Pueraria+montana+var.+lobata")</f>
        <v>http://www.iucngisd.org/gisd/speciesname/Pueraria+montana+var.+lobata</v>
      </c>
      <c r="J50" s="43" t="str">
        <f>HYPERLINK("http://www.europe-aliens.org/speciesFactsheet.do?speciesId=11916","http://www.europe-aliens.org/speciesFactsheet.do?speciesId=11916")</f>
        <v>http://www.europe-aliens.org/speciesFactsheet.do?speciesId=11916</v>
      </c>
      <c r="K50" s="43"/>
      <c r="L50" s="43" t="str">
        <f>HYPERLINK("http://www.nonnativespecies.org/factsheet/factsheet.cfm?speciesId=4379","http://www.nonnativespecies.org/factsheet/factsheet.cfm?speciesId=4379")</f>
        <v>http://www.nonnativespecies.org/factsheet/factsheet.cfm?speciesId=4379</v>
      </c>
      <c r="M50" s="43"/>
      <c r="N50" s="55"/>
      <c r="O50" s="55"/>
      <c r="P50" s="55"/>
      <c r="Q50" s="55"/>
      <c r="R50" s="55"/>
      <c r="S50" s="55"/>
      <c r="T50" s="55"/>
      <c r="U50" s="55"/>
      <c r="V50" s="55"/>
      <c r="W50" s="55"/>
      <c r="X50" s="55"/>
      <c r="Y50" s="55"/>
      <c r="Z50" s="55"/>
      <c r="AA50" s="55"/>
      <c r="AB50" s="55"/>
      <c r="AC50" s="55"/>
      <c r="AD50" s="55"/>
    </row>
    <row r="51" spans="1:30" ht="14.45" x14ac:dyDescent="0.3">
      <c r="B51" s="58"/>
      <c r="G51" s="61"/>
    </row>
    <row r="52" spans="1:30" ht="14.45" x14ac:dyDescent="0.3">
      <c r="B52" s="58"/>
    </row>
    <row r="53" spans="1:30" x14ac:dyDescent="0.25">
      <c r="B53" s="58"/>
    </row>
  </sheetData>
  <mergeCells count="1">
    <mergeCell ref="F1:G1"/>
  </mergeCells>
  <hyperlinks>
    <hyperlink ref="H2" r:id="rId1"/>
    <hyperlink ref="H11" r:id="rId2"/>
    <hyperlink ref="H12" r:id="rId3"/>
    <hyperlink ref="H28" r:id="rId4"/>
    <hyperlink ref="H29" r:id="rId5"/>
    <hyperlink ref="H33" r:id="rId6"/>
    <hyperlink ref="H34" r:id="rId7"/>
  </hyperlinks>
  <pageMargins left="0.7" right="0.7" top="0.75" bottom="0.75" header="0.3" footer="0.3"/>
  <pageSetup paperSize="9"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6"/>
  <sheetViews>
    <sheetView topLeftCell="A2" workbookViewId="0">
      <selection activeCell="D22" sqref="D22"/>
    </sheetView>
  </sheetViews>
  <sheetFormatPr defaultRowHeight="15" x14ac:dyDescent="0.25"/>
  <cols>
    <col min="1" max="1" width="8.85546875" style="5"/>
    <col min="2" max="2" width="23.7109375" bestFit="1" customWidth="1"/>
    <col min="3" max="3" width="10.140625" bestFit="1" customWidth="1"/>
    <col min="4" max="4" width="28.7109375" customWidth="1"/>
    <col min="5" max="5" width="23" bestFit="1" customWidth="1"/>
  </cols>
  <sheetData>
    <row r="1" spans="1:27" s="8" customFormat="1" ht="39" customHeight="1" thickBot="1" x14ac:dyDescent="0.35">
      <c r="A1" s="9" t="s">
        <v>19</v>
      </c>
      <c r="B1" s="9" t="s">
        <v>20</v>
      </c>
      <c r="C1" s="10" t="s">
        <v>21</v>
      </c>
      <c r="D1" s="10" t="s">
        <v>22</v>
      </c>
      <c r="E1" s="6"/>
      <c r="F1" s="6"/>
      <c r="G1" s="6"/>
      <c r="H1" s="6"/>
      <c r="I1" s="6"/>
      <c r="J1" s="7"/>
      <c r="K1" s="7"/>
      <c r="L1" s="7"/>
      <c r="M1" s="7"/>
      <c r="N1" s="7"/>
      <c r="O1" s="7"/>
      <c r="P1" s="7"/>
      <c r="Q1" s="7"/>
      <c r="R1" s="7"/>
      <c r="S1" s="7"/>
      <c r="T1" s="7"/>
      <c r="U1" s="7"/>
      <c r="V1" s="7"/>
      <c r="W1" s="7"/>
      <c r="X1" s="7"/>
      <c r="Y1" s="7"/>
      <c r="Z1" s="7"/>
      <c r="AA1" s="7"/>
    </row>
    <row r="2" spans="1:27" s="3" customFormat="1" x14ac:dyDescent="0.25">
      <c r="A2" s="4">
        <v>1</v>
      </c>
      <c r="B2" s="1" t="s">
        <v>23</v>
      </c>
      <c r="C2" s="1" t="s">
        <v>24</v>
      </c>
      <c r="D2" s="2" t="s">
        <v>25</v>
      </c>
    </row>
    <row r="3" spans="1:27" s="3" customFormat="1" ht="14.45" x14ac:dyDescent="0.3">
      <c r="A3" s="4">
        <v>2</v>
      </c>
      <c r="B3" s="1" t="s">
        <v>52</v>
      </c>
      <c r="C3" s="1" t="s">
        <v>53</v>
      </c>
      <c r="D3" s="2" t="s">
        <v>54</v>
      </c>
    </row>
    <row r="4" spans="1:27" s="3" customFormat="1" x14ac:dyDescent="0.25">
      <c r="A4" s="4">
        <v>3</v>
      </c>
      <c r="B4" s="1" t="s">
        <v>29</v>
      </c>
      <c r="C4" s="1" t="s">
        <v>30</v>
      </c>
      <c r="D4" s="2" t="s">
        <v>31</v>
      </c>
    </row>
    <row r="5" spans="1:27" s="3" customFormat="1" ht="14.45" x14ac:dyDescent="0.3">
      <c r="A5" s="4">
        <v>4</v>
      </c>
      <c r="B5" s="1" t="s">
        <v>32</v>
      </c>
      <c r="C5" s="1" t="s">
        <v>33</v>
      </c>
      <c r="D5" s="2" t="s">
        <v>34</v>
      </c>
    </row>
    <row r="6" spans="1:27" s="3" customFormat="1" ht="14.45" x14ac:dyDescent="0.3">
      <c r="A6" s="4">
        <v>5</v>
      </c>
      <c r="B6" s="1" t="s">
        <v>70</v>
      </c>
      <c r="C6" s="1" t="s">
        <v>71</v>
      </c>
      <c r="D6" s="2" t="s">
        <v>72</v>
      </c>
    </row>
    <row r="7" spans="1:27" s="3" customFormat="1" ht="14.45" x14ac:dyDescent="0.3">
      <c r="A7" s="4">
        <v>6</v>
      </c>
      <c r="B7" s="1" t="s">
        <v>44</v>
      </c>
      <c r="C7" s="1" t="s">
        <v>44</v>
      </c>
      <c r="D7" s="2" t="s">
        <v>45</v>
      </c>
    </row>
    <row r="8" spans="1:27" s="3" customFormat="1" ht="14.45" x14ac:dyDescent="0.3">
      <c r="A8" s="4">
        <v>7</v>
      </c>
      <c r="B8" s="1" t="s">
        <v>38</v>
      </c>
      <c r="C8" s="1" t="s">
        <v>39</v>
      </c>
      <c r="D8" s="2" t="s">
        <v>40</v>
      </c>
    </row>
    <row r="9" spans="1:27" s="3" customFormat="1" ht="14.45" x14ac:dyDescent="0.3">
      <c r="A9" s="4">
        <v>8</v>
      </c>
      <c r="B9" s="1" t="s">
        <v>88</v>
      </c>
      <c r="C9" s="1" t="s">
        <v>89</v>
      </c>
      <c r="D9" s="2" t="s">
        <v>90</v>
      </c>
    </row>
    <row r="10" spans="1:27" s="3" customFormat="1" x14ac:dyDescent="0.25">
      <c r="A10" s="4">
        <v>9</v>
      </c>
      <c r="B10" s="1" t="s">
        <v>46</v>
      </c>
      <c r="C10" s="1" t="s">
        <v>47</v>
      </c>
      <c r="D10" s="2" t="s">
        <v>48</v>
      </c>
    </row>
    <row r="11" spans="1:27" s="3" customFormat="1" ht="14.45" x14ac:dyDescent="0.3">
      <c r="A11" s="4">
        <v>10</v>
      </c>
      <c r="B11" s="1" t="s">
        <v>35</v>
      </c>
      <c r="C11" s="1" t="s">
        <v>36</v>
      </c>
      <c r="D11" s="2" t="s">
        <v>37</v>
      </c>
    </row>
    <row r="12" spans="1:27" s="3" customFormat="1" x14ac:dyDescent="0.25">
      <c r="A12" s="4">
        <v>11</v>
      </c>
      <c r="B12" s="1" t="s">
        <v>41</v>
      </c>
      <c r="C12" s="1" t="s">
        <v>42</v>
      </c>
      <c r="D12" s="2" t="s">
        <v>43</v>
      </c>
    </row>
    <row r="13" spans="1:27" s="3" customFormat="1" ht="14.45" x14ac:dyDescent="0.3">
      <c r="A13" s="4">
        <v>12</v>
      </c>
      <c r="B13" s="1" t="s">
        <v>64</v>
      </c>
      <c r="C13" s="1" t="s">
        <v>65</v>
      </c>
      <c r="D13" s="2" t="s">
        <v>66</v>
      </c>
    </row>
    <row r="14" spans="1:27" s="3" customFormat="1" ht="14.45" x14ac:dyDescent="0.3">
      <c r="A14" s="4">
        <v>13</v>
      </c>
      <c r="B14" s="1" t="s">
        <v>49</v>
      </c>
      <c r="C14" s="1" t="s">
        <v>50</v>
      </c>
      <c r="D14" s="2" t="s">
        <v>51</v>
      </c>
    </row>
    <row r="15" spans="1:27" s="3" customFormat="1" ht="14.45" x14ac:dyDescent="0.3">
      <c r="A15" s="4">
        <v>14</v>
      </c>
      <c r="B15" s="1" t="s">
        <v>55</v>
      </c>
      <c r="C15" s="1" t="s">
        <v>56</v>
      </c>
      <c r="D15" s="2" t="s">
        <v>57</v>
      </c>
    </row>
    <row r="16" spans="1:27" s="3" customFormat="1" x14ac:dyDescent="0.25">
      <c r="A16" s="4">
        <v>15</v>
      </c>
      <c r="B16" s="1" t="s">
        <v>58</v>
      </c>
      <c r="C16" s="1" t="s">
        <v>59</v>
      </c>
      <c r="D16" s="2" t="s">
        <v>60</v>
      </c>
    </row>
    <row r="17" spans="1:4" s="3" customFormat="1" x14ac:dyDescent="0.25">
      <c r="A17" s="4">
        <v>16</v>
      </c>
      <c r="B17" s="1" t="s">
        <v>61</v>
      </c>
      <c r="C17" s="1" t="s">
        <v>62</v>
      </c>
      <c r="D17" s="2" t="s">
        <v>63</v>
      </c>
    </row>
    <row r="18" spans="1:4" s="3" customFormat="1" ht="14.45" x14ac:dyDescent="0.3">
      <c r="A18" s="4">
        <v>17</v>
      </c>
      <c r="B18" s="1" t="s">
        <v>67</v>
      </c>
      <c r="C18" s="1" t="s">
        <v>68</v>
      </c>
      <c r="D18" s="2" t="s">
        <v>69</v>
      </c>
    </row>
    <row r="19" spans="1:4" s="3" customFormat="1" ht="14.45" x14ac:dyDescent="0.3">
      <c r="A19" s="4">
        <v>18</v>
      </c>
      <c r="B19" s="1" t="s">
        <v>73</v>
      </c>
      <c r="C19" s="1" t="s">
        <v>74</v>
      </c>
      <c r="D19" s="2" t="s">
        <v>75</v>
      </c>
    </row>
    <row r="20" spans="1:4" s="3" customFormat="1" x14ac:dyDescent="0.25">
      <c r="A20" s="4">
        <v>19</v>
      </c>
      <c r="B20" s="1" t="s">
        <v>76</v>
      </c>
      <c r="C20" s="1" t="s">
        <v>77</v>
      </c>
      <c r="D20" s="2" t="s">
        <v>78</v>
      </c>
    </row>
    <row r="21" spans="1:4" s="3" customFormat="1" x14ac:dyDescent="0.25">
      <c r="A21" s="4">
        <v>20</v>
      </c>
      <c r="B21" s="1" t="s">
        <v>79</v>
      </c>
      <c r="C21" s="1" t="s">
        <v>80</v>
      </c>
      <c r="D21" s="2" t="s">
        <v>81</v>
      </c>
    </row>
    <row r="22" spans="1:4" s="3" customFormat="1" x14ac:dyDescent="0.25">
      <c r="A22" s="4">
        <v>21</v>
      </c>
      <c r="B22" s="1" t="s">
        <v>82</v>
      </c>
      <c r="C22" s="1" t="s">
        <v>83</v>
      </c>
      <c r="D22" s="2" t="s">
        <v>84</v>
      </c>
    </row>
    <row r="23" spans="1:4" s="3" customFormat="1" x14ac:dyDescent="0.25">
      <c r="A23" s="4">
        <v>22</v>
      </c>
      <c r="B23" s="1" t="s">
        <v>85</v>
      </c>
      <c r="C23" s="1" t="s">
        <v>86</v>
      </c>
      <c r="D23" s="2" t="s">
        <v>87</v>
      </c>
    </row>
    <row r="24" spans="1:4" s="3" customFormat="1" x14ac:dyDescent="0.25">
      <c r="A24" s="4">
        <v>23</v>
      </c>
      <c r="B24" s="1" t="s">
        <v>26</v>
      </c>
      <c r="C24" s="1" t="s">
        <v>27</v>
      </c>
      <c r="D24" s="2" t="s">
        <v>28</v>
      </c>
    </row>
    <row r="25" spans="1:4" s="3" customFormat="1" ht="14.45" x14ac:dyDescent="0.3">
      <c r="A25" s="4">
        <v>24</v>
      </c>
      <c r="B25" s="1" t="s">
        <v>91</v>
      </c>
      <c r="C25" s="1" t="s">
        <v>92</v>
      </c>
      <c r="D25" s="2" t="s">
        <v>93</v>
      </c>
    </row>
    <row r="26" spans="1:4" ht="39" customHeight="1" thickBot="1" x14ac:dyDescent="0.35">
      <c r="A26" s="91" t="s">
        <v>94</v>
      </c>
      <c r="B26" s="91"/>
      <c r="C26" s="91"/>
      <c r="D26" s="91"/>
    </row>
  </sheetData>
  <sortState ref="A2:C25">
    <sortCondition ref="B2:B25"/>
  </sortState>
  <mergeCells count="1">
    <mergeCell ref="A26:D2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65"/>
  <sheetViews>
    <sheetView tabSelected="1" zoomScale="120" zoomScaleNormal="120" workbookViewId="0">
      <pane ySplit="1" topLeftCell="A50" activePane="bottomLeft" state="frozen"/>
      <selection pane="bottomLeft" activeCell="G67" sqref="G67"/>
    </sheetView>
  </sheetViews>
  <sheetFormatPr defaultColWidth="8.85546875" defaultRowHeight="12" x14ac:dyDescent="0.2"/>
  <cols>
    <col min="1" max="1" width="3" style="25" bestFit="1" customWidth="1"/>
    <col min="2" max="2" width="8.85546875" style="11"/>
    <col min="3" max="3" width="40.42578125" style="12" customWidth="1"/>
    <col min="4" max="4" width="8.85546875" style="11"/>
    <col min="5" max="5" width="15.7109375" style="11" customWidth="1"/>
    <col min="6" max="6" width="8.85546875" style="11"/>
    <col min="7" max="7" width="14.85546875" style="11" customWidth="1"/>
    <col min="8" max="16384" width="8.85546875" style="11"/>
  </cols>
  <sheetData>
    <row r="1" spans="1:10" s="23" customFormat="1" ht="36" x14ac:dyDescent="0.3">
      <c r="A1" s="75" t="s">
        <v>405</v>
      </c>
      <c r="B1" s="23" t="s">
        <v>95</v>
      </c>
      <c r="C1" s="23" t="s">
        <v>96</v>
      </c>
      <c r="D1" s="23" t="s">
        <v>97</v>
      </c>
      <c r="E1" s="23" t="s">
        <v>98</v>
      </c>
      <c r="F1" s="23" t="s">
        <v>99</v>
      </c>
      <c r="G1" s="23" t="s">
        <v>100</v>
      </c>
      <c r="H1" s="23" t="s">
        <v>101</v>
      </c>
      <c r="I1" s="23" t="s">
        <v>102</v>
      </c>
      <c r="J1" s="23" t="s">
        <v>103</v>
      </c>
    </row>
    <row r="2" spans="1:10" s="13" customFormat="1" x14ac:dyDescent="0.2">
      <c r="A2" s="24">
        <v>1</v>
      </c>
      <c r="B2" s="14" t="s">
        <v>11</v>
      </c>
      <c r="C2" s="15" t="s">
        <v>2405</v>
      </c>
      <c r="D2" s="16" t="s">
        <v>24</v>
      </c>
      <c r="E2" s="17" t="s">
        <v>104</v>
      </c>
      <c r="F2" s="17" t="s">
        <v>105</v>
      </c>
      <c r="G2" s="17" t="s">
        <v>106</v>
      </c>
      <c r="H2" s="17" t="s">
        <v>107</v>
      </c>
      <c r="I2" s="17" t="s">
        <v>107</v>
      </c>
      <c r="J2" s="17" t="s">
        <v>108</v>
      </c>
    </row>
    <row r="3" spans="1:10" s="13" customFormat="1" x14ac:dyDescent="0.25">
      <c r="A3" s="24">
        <v>1</v>
      </c>
      <c r="B3" s="14" t="s">
        <v>11</v>
      </c>
      <c r="C3" s="15" t="s">
        <v>2405</v>
      </c>
      <c r="D3" s="16" t="s">
        <v>53</v>
      </c>
      <c r="E3" s="17" t="s">
        <v>173</v>
      </c>
      <c r="F3" s="17" t="s">
        <v>174</v>
      </c>
      <c r="G3" s="17" t="s">
        <v>122</v>
      </c>
      <c r="H3" s="17" t="s">
        <v>175</v>
      </c>
      <c r="I3" s="17"/>
      <c r="J3" s="17"/>
    </row>
    <row r="4" spans="1:10" s="13" customFormat="1" x14ac:dyDescent="0.2">
      <c r="A4" s="24">
        <v>1</v>
      </c>
      <c r="B4" s="14" t="s">
        <v>11</v>
      </c>
      <c r="C4" s="15" t="s">
        <v>2405</v>
      </c>
      <c r="D4" s="16" t="s">
        <v>30</v>
      </c>
      <c r="E4" s="17" t="s">
        <v>275</v>
      </c>
      <c r="F4" s="17" t="s">
        <v>276</v>
      </c>
      <c r="G4" s="17" t="s">
        <v>106</v>
      </c>
      <c r="H4" s="17" t="s">
        <v>277</v>
      </c>
      <c r="I4" s="17" t="s">
        <v>278</v>
      </c>
      <c r="J4" s="17" t="s">
        <v>277</v>
      </c>
    </row>
    <row r="5" spans="1:10" s="13" customFormat="1" x14ac:dyDescent="0.2">
      <c r="A5" s="24">
        <v>1</v>
      </c>
      <c r="B5" s="14" t="s">
        <v>11</v>
      </c>
      <c r="C5" s="15" t="s">
        <v>2405</v>
      </c>
      <c r="D5" s="16" t="s">
        <v>30</v>
      </c>
      <c r="E5" s="17" t="s">
        <v>279</v>
      </c>
      <c r="F5" s="17" t="s">
        <v>276</v>
      </c>
      <c r="G5" s="17" t="s">
        <v>122</v>
      </c>
      <c r="H5" s="17" t="s">
        <v>280</v>
      </c>
      <c r="I5" s="17" t="s">
        <v>281</v>
      </c>
      <c r="J5" s="17" t="s">
        <v>277</v>
      </c>
    </row>
    <row r="6" spans="1:10" s="13" customFormat="1" x14ac:dyDescent="0.2">
      <c r="A6" s="24">
        <v>1</v>
      </c>
      <c r="B6" s="14" t="s">
        <v>11</v>
      </c>
      <c r="C6" s="15" t="s">
        <v>2405</v>
      </c>
      <c r="D6" s="16" t="s">
        <v>30</v>
      </c>
      <c r="E6" s="17" t="s">
        <v>282</v>
      </c>
      <c r="F6" s="17" t="s">
        <v>283</v>
      </c>
      <c r="G6" s="17" t="s">
        <v>106</v>
      </c>
      <c r="H6" s="17" t="s">
        <v>277</v>
      </c>
      <c r="I6" s="17" t="s">
        <v>277</v>
      </c>
      <c r="J6" s="17" t="s">
        <v>401</v>
      </c>
    </row>
    <row r="7" spans="1:10" s="13" customFormat="1" x14ac:dyDescent="0.2">
      <c r="A7" s="24">
        <v>1</v>
      </c>
      <c r="B7" s="14" t="s">
        <v>11</v>
      </c>
      <c r="C7" s="15" t="s">
        <v>2405</v>
      </c>
      <c r="D7" s="16" t="s">
        <v>33</v>
      </c>
      <c r="E7" s="17" t="s">
        <v>403</v>
      </c>
      <c r="F7" s="17" t="s">
        <v>404</v>
      </c>
      <c r="G7" s="17" t="s">
        <v>106</v>
      </c>
      <c r="H7" s="17" t="s">
        <v>405</v>
      </c>
      <c r="I7" s="17" t="s">
        <v>405</v>
      </c>
      <c r="J7" s="17"/>
    </row>
    <row r="8" spans="1:10" s="13" customFormat="1" x14ac:dyDescent="0.25">
      <c r="A8" s="24">
        <v>1</v>
      </c>
      <c r="B8" s="14" t="s">
        <v>11</v>
      </c>
      <c r="C8" s="15" t="s">
        <v>2405</v>
      </c>
      <c r="D8" s="16" t="s">
        <v>71</v>
      </c>
      <c r="E8" s="17" t="s">
        <v>523</v>
      </c>
      <c r="F8" s="17" t="s">
        <v>276</v>
      </c>
      <c r="G8" s="17" t="s">
        <v>524</v>
      </c>
      <c r="H8" s="17" t="s">
        <v>405</v>
      </c>
      <c r="I8" s="17" t="s">
        <v>405</v>
      </c>
      <c r="J8" s="17" t="s">
        <v>405</v>
      </c>
    </row>
    <row r="9" spans="1:10" s="13" customFormat="1" x14ac:dyDescent="0.2">
      <c r="A9" s="24">
        <v>1</v>
      </c>
      <c r="B9" s="14" t="s">
        <v>11</v>
      </c>
      <c r="C9" s="15" t="s">
        <v>2405</v>
      </c>
      <c r="D9" s="16" t="s">
        <v>44</v>
      </c>
      <c r="E9" s="17" t="s">
        <v>631</v>
      </c>
      <c r="F9" s="17" t="s">
        <v>632</v>
      </c>
      <c r="G9" s="17" t="s">
        <v>106</v>
      </c>
      <c r="H9" s="17" t="s">
        <v>107</v>
      </c>
      <c r="I9" s="17" t="s">
        <v>107</v>
      </c>
      <c r="J9" s="17" t="s">
        <v>107</v>
      </c>
    </row>
    <row r="10" spans="1:10" s="13" customFormat="1" x14ac:dyDescent="0.25">
      <c r="A10" s="24">
        <v>1</v>
      </c>
      <c r="B10" s="14" t="s">
        <v>11</v>
      </c>
      <c r="C10" s="15" t="s">
        <v>2405</v>
      </c>
      <c r="D10" s="16" t="s">
        <v>44</v>
      </c>
      <c r="E10" s="17" t="s">
        <v>633</v>
      </c>
      <c r="F10" s="17" t="s">
        <v>276</v>
      </c>
      <c r="G10" s="17" t="s">
        <v>106</v>
      </c>
      <c r="H10" s="17" t="s">
        <v>107</v>
      </c>
      <c r="I10" s="17" t="s">
        <v>107</v>
      </c>
      <c r="J10" s="17" t="s">
        <v>107</v>
      </c>
    </row>
    <row r="11" spans="1:10" s="13" customFormat="1" x14ac:dyDescent="0.25">
      <c r="A11" s="24">
        <v>1</v>
      </c>
      <c r="B11" s="14" t="s">
        <v>11</v>
      </c>
      <c r="C11" s="15" t="s">
        <v>2405</v>
      </c>
      <c r="D11" s="16" t="s">
        <v>39</v>
      </c>
      <c r="E11" s="17" t="s">
        <v>789</v>
      </c>
      <c r="F11" s="17" t="s">
        <v>790</v>
      </c>
      <c r="G11" s="17" t="s">
        <v>106</v>
      </c>
      <c r="H11" s="17" t="s">
        <v>107</v>
      </c>
      <c r="I11" s="17" t="s">
        <v>107</v>
      </c>
      <c r="J11" s="17" t="s">
        <v>107</v>
      </c>
    </row>
    <row r="12" spans="1:10" s="13" customFormat="1" x14ac:dyDescent="0.2">
      <c r="A12" s="24">
        <v>1</v>
      </c>
      <c r="B12" s="14" t="s">
        <v>11</v>
      </c>
      <c r="C12" s="15" t="s">
        <v>2405</v>
      </c>
      <c r="D12" s="16" t="s">
        <v>89</v>
      </c>
      <c r="E12" s="17" t="s">
        <v>897</v>
      </c>
      <c r="F12" s="17" t="s">
        <v>898</v>
      </c>
      <c r="G12" s="17" t="s">
        <v>106</v>
      </c>
      <c r="H12" s="17"/>
      <c r="I12" s="17"/>
      <c r="J12" s="17"/>
    </row>
    <row r="13" spans="1:10" s="13" customFormat="1" x14ac:dyDescent="0.2">
      <c r="A13" s="24">
        <v>1</v>
      </c>
      <c r="B13" s="14" t="s">
        <v>11</v>
      </c>
      <c r="C13" s="15" t="s">
        <v>2405</v>
      </c>
      <c r="D13" s="16" t="s">
        <v>89</v>
      </c>
      <c r="E13" s="17" t="s">
        <v>899</v>
      </c>
      <c r="F13" s="17" t="s">
        <v>898</v>
      </c>
      <c r="G13" s="17" t="s">
        <v>106</v>
      </c>
      <c r="H13" s="17"/>
      <c r="I13" s="17"/>
      <c r="J13" s="17"/>
    </row>
    <row r="14" spans="1:10" s="13" customFormat="1" x14ac:dyDescent="0.2">
      <c r="A14" s="24">
        <v>1</v>
      </c>
      <c r="B14" s="14" t="s">
        <v>11</v>
      </c>
      <c r="C14" s="15" t="s">
        <v>2405</v>
      </c>
      <c r="D14" s="16" t="s">
        <v>47</v>
      </c>
      <c r="E14" s="17" t="s">
        <v>1003</v>
      </c>
      <c r="F14" s="17" t="s">
        <v>1004</v>
      </c>
      <c r="G14" s="17" t="s">
        <v>106</v>
      </c>
      <c r="H14" s="17"/>
      <c r="I14" s="17"/>
      <c r="J14" s="17"/>
    </row>
    <row r="15" spans="1:10" s="13" customFormat="1" x14ac:dyDescent="0.25">
      <c r="A15" s="24">
        <v>1</v>
      </c>
      <c r="B15" s="14" t="s">
        <v>11</v>
      </c>
      <c r="C15" s="15" t="s">
        <v>2405</v>
      </c>
      <c r="D15" s="16" t="s">
        <v>36</v>
      </c>
      <c r="E15" s="17" t="s">
        <v>1192</v>
      </c>
      <c r="F15" s="17" t="s">
        <v>1193</v>
      </c>
      <c r="G15" s="17" t="s">
        <v>106</v>
      </c>
      <c r="H15" s="17"/>
      <c r="I15" s="17"/>
      <c r="J15" s="17"/>
    </row>
    <row r="16" spans="1:10" s="13" customFormat="1" x14ac:dyDescent="0.2">
      <c r="A16" s="24">
        <v>1</v>
      </c>
      <c r="B16" s="14" t="s">
        <v>11</v>
      </c>
      <c r="C16" s="15" t="s">
        <v>2405</v>
      </c>
      <c r="D16" s="16" t="s">
        <v>36</v>
      </c>
      <c r="E16" s="17" t="s">
        <v>1194</v>
      </c>
      <c r="F16" s="17" t="s">
        <v>632</v>
      </c>
      <c r="G16" s="17" t="s">
        <v>106</v>
      </c>
      <c r="H16" s="17" t="s">
        <v>107</v>
      </c>
      <c r="I16" s="17" t="s">
        <v>107</v>
      </c>
      <c r="J16" s="17" t="s">
        <v>107</v>
      </c>
    </row>
    <row r="17" spans="1:10" s="13" customFormat="1" x14ac:dyDescent="0.2">
      <c r="A17" s="24">
        <v>1</v>
      </c>
      <c r="B17" s="14" t="s">
        <v>11</v>
      </c>
      <c r="C17" s="15" t="s">
        <v>2405</v>
      </c>
      <c r="D17" s="16" t="s">
        <v>42</v>
      </c>
      <c r="E17" s="17" t="s">
        <v>1313</v>
      </c>
      <c r="F17" s="17" t="s">
        <v>1314</v>
      </c>
      <c r="G17" s="17" t="s">
        <v>106</v>
      </c>
      <c r="H17" s="17" t="s">
        <v>107</v>
      </c>
      <c r="I17" s="17" t="s">
        <v>107</v>
      </c>
      <c r="J17" s="17" t="s">
        <v>1315</v>
      </c>
    </row>
    <row r="18" spans="1:10" s="13" customFormat="1" x14ac:dyDescent="0.2">
      <c r="A18" s="24">
        <v>1</v>
      </c>
      <c r="B18" s="14" t="s">
        <v>11</v>
      </c>
      <c r="C18" s="15" t="s">
        <v>2405</v>
      </c>
      <c r="D18" s="16" t="s">
        <v>42</v>
      </c>
      <c r="E18" s="17" t="s">
        <v>1316</v>
      </c>
      <c r="F18" s="17" t="s">
        <v>1317</v>
      </c>
      <c r="G18" s="17" t="s">
        <v>106</v>
      </c>
      <c r="H18" s="17" t="s">
        <v>107</v>
      </c>
      <c r="I18" s="17" t="s">
        <v>107</v>
      </c>
      <c r="J18" s="17" t="s">
        <v>107</v>
      </c>
    </row>
    <row r="19" spans="1:10" s="13" customFormat="1" x14ac:dyDescent="0.2">
      <c r="A19" s="24">
        <v>1</v>
      </c>
      <c r="B19" s="14" t="s">
        <v>11</v>
      </c>
      <c r="C19" s="15" t="s">
        <v>2405</v>
      </c>
      <c r="D19" s="16" t="s">
        <v>65</v>
      </c>
      <c r="E19" s="17" t="s">
        <v>1371</v>
      </c>
      <c r="F19" s="17" t="s">
        <v>1317</v>
      </c>
      <c r="G19" s="17" t="s">
        <v>106</v>
      </c>
      <c r="H19" s="17" t="s">
        <v>1372</v>
      </c>
      <c r="I19" s="17" t="s">
        <v>1372</v>
      </c>
      <c r="J19" s="17" t="s">
        <v>1372</v>
      </c>
    </row>
    <row r="20" spans="1:10" s="13" customFormat="1" x14ac:dyDescent="0.2">
      <c r="A20" s="24">
        <v>1</v>
      </c>
      <c r="B20" s="14" t="s">
        <v>11</v>
      </c>
      <c r="C20" s="15" t="s">
        <v>2405</v>
      </c>
      <c r="D20" s="16" t="s">
        <v>65</v>
      </c>
      <c r="E20" s="17" t="s">
        <v>1373</v>
      </c>
      <c r="F20" s="17" t="s">
        <v>1317</v>
      </c>
      <c r="G20" s="17" t="s">
        <v>106</v>
      </c>
      <c r="H20" s="17" t="s">
        <v>1372</v>
      </c>
      <c r="I20" s="17" t="s">
        <v>1372</v>
      </c>
      <c r="J20" s="17" t="s">
        <v>1372</v>
      </c>
    </row>
    <row r="21" spans="1:10" s="13" customFormat="1" x14ac:dyDescent="0.2">
      <c r="A21" s="24">
        <v>1</v>
      </c>
      <c r="B21" s="14" t="s">
        <v>11</v>
      </c>
      <c r="C21" s="15" t="s">
        <v>2405</v>
      </c>
      <c r="D21" s="16" t="s">
        <v>1443</v>
      </c>
      <c r="E21" s="17" t="s">
        <v>1371</v>
      </c>
      <c r="F21" s="17" t="s">
        <v>276</v>
      </c>
      <c r="G21" s="17" t="s">
        <v>106</v>
      </c>
      <c r="H21" s="17"/>
      <c r="I21" s="17"/>
      <c r="J21" s="17"/>
    </row>
    <row r="22" spans="1:10" s="13" customFormat="1" x14ac:dyDescent="0.25">
      <c r="A22" s="24">
        <v>1</v>
      </c>
      <c r="B22" s="14" t="s">
        <v>11</v>
      </c>
      <c r="C22" s="15" t="s">
        <v>2405</v>
      </c>
      <c r="D22" s="16" t="s">
        <v>56</v>
      </c>
      <c r="E22" s="17" t="s">
        <v>1462</v>
      </c>
      <c r="F22" s="17" t="s">
        <v>1317</v>
      </c>
      <c r="G22" s="17" t="s">
        <v>106</v>
      </c>
      <c r="H22" s="17" t="s">
        <v>1372</v>
      </c>
      <c r="I22" s="17" t="s">
        <v>1372</v>
      </c>
      <c r="J22" s="17" t="s">
        <v>1463</v>
      </c>
    </row>
    <row r="23" spans="1:10" s="13" customFormat="1" x14ac:dyDescent="0.2">
      <c r="A23" s="24">
        <v>1</v>
      </c>
      <c r="B23" s="14" t="s">
        <v>11</v>
      </c>
      <c r="C23" s="15" t="s">
        <v>2405</v>
      </c>
      <c r="D23" s="16" t="s">
        <v>59</v>
      </c>
      <c r="E23" s="17" t="s">
        <v>2557</v>
      </c>
      <c r="F23" s="17" t="s">
        <v>1317</v>
      </c>
      <c r="G23" s="17" t="s">
        <v>106</v>
      </c>
      <c r="H23" s="17" t="s">
        <v>1372</v>
      </c>
      <c r="I23" s="17" t="s">
        <v>1372</v>
      </c>
      <c r="J23" s="17" t="s">
        <v>1372</v>
      </c>
    </row>
    <row r="24" spans="1:10" s="13" customFormat="1" x14ac:dyDescent="0.2">
      <c r="A24" s="24">
        <v>1</v>
      </c>
      <c r="B24" s="14" t="s">
        <v>11</v>
      </c>
      <c r="C24" s="15" t="s">
        <v>2405</v>
      </c>
      <c r="D24" s="16" t="s">
        <v>59</v>
      </c>
      <c r="E24" s="17" t="s">
        <v>2558</v>
      </c>
      <c r="F24" s="17" t="s">
        <v>1317</v>
      </c>
      <c r="G24" s="17" t="s">
        <v>106</v>
      </c>
      <c r="H24" s="17" t="s">
        <v>1372</v>
      </c>
      <c r="I24" s="17" t="s">
        <v>1372</v>
      </c>
      <c r="J24" s="17" t="s">
        <v>1372</v>
      </c>
    </row>
    <row r="25" spans="1:10" s="13" customFormat="1" x14ac:dyDescent="0.2">
      <c r="A25" s="24">
        <v>1</v>
      </c>
      <c r="B25" s="14" t="s">
        <v>11</v>
      </c>
      <c r="C25" s="15" t="s">
        <v>2405</v>
      </c>
      <c r="D25" s="16" t="s">
        <v>62</v>
      </c>
      <c r="E25" s="17" t="s">
        <v>1642</v>
      </c>
      <c r="F25" s="17" t="s">
        <v>1643</v>
      </c>
      <c r="G25" s="17" t="s">
        <v>106</v>
      </c>
      <c r="H25" s="17" t="s">
        <v>277</v>
      </c>
      <c r="I25" s="17" t="s">
        <v>277</v>
      </c>
      <c r="J25" s="17" t="s">
        <v>277</v>
      </c>
    </row>
    <row r="26" spans="1:10" s="13" customFormat="1" x14ac:dyDescent="0.2">
      <c r="A26" s="24">
        <v>1</v>
      </c>
      <c r="B26" s="14" t="s">
        <v>11</v>
      </c>
      <c r="C26" s="15" t="s">
        <v>2405</v>
      </c>
      <c r="D26" s="16" t="s">
        <v>1692</v>
      </c>
      <c r="E26" s="17" t="s">
        <v>1701</v>
      </c>
      <c r="F26" s="17" t="s">
        <v>2401</v>
      </c>
      <c r="G26" s="17" t="s">
        <v>106</v>
      </c>
      <c r="H26" s="17"/>
      <c r="I26" s="17"/>
      <c r="J26" s="17"/>
    </row>
    <row r="27" spans="1:10" s="13" customFormat="1" x14ac:dyDescent="0.25">
      <c r="A27" s="24">
        <v>1</v>
      </c>
      <c r="B27" s="14" t="s">
        <v>11</v>
      </c>
      <c r="C27" s="15" t="s">
        <v>2405</v>
      </c>
      <c r="D27" s="16" t="s">
        <v>74</v>
      </c>
      <c r="E27" s="17" t="s">
        <v>1707</v>
      </c>
      <c r="F27" s="17" t="s">
        <v>1708</v>
      </c>
      <c r="G27" s="17" t="s">
        <v>106</v>
      </c>
      <c r="H27" s="17" t="s">
        <v>527</v>
      </c>
      <c r="I27" s="17" t="s">
        <v>527</v>
      </c>
      <c r="J27" s="17" t="s">
        <v>527</v>
      </c>
    </row>
    <row r="28" spans="1:10" s="13" customFormat="1" x14ac:dyDescent="0.2">
      <c r="A28" s="24">
        <v>1</v>
      </c>
      <c r="B28" s="14" t="s">
        <v>11</v>
      </c>
      <c r="C28" s="15" t="s">
        <v>2405</v>
      </c>
      <c r="D28" s="16" t="s">
        <v>74</v>
      </c>
      <c r="E28" s="17" t="s">
        <v>1709</v>
      </c>
      <c r="F28" s="17" t="s">
        <v>1710</v>
      </c>
      <c r="G28" s="17" t="s">
        <v>122</v>
      </c>
      <c r="H28" s="17" t="s">
        <v>1711</v>
      </c>
      <c r="I28" s="17" t="s">
        <v>527</v>
      </c>
      <c r="J28" s="17" t="s">
        <v>527</v>
      </c>
    </row>
    <row r="29" spans="1:10" s="13" customFormat="1" x14ac:dyDescent="0.2">
      <c r="A29" s="24">
        <v>1</v>
      </c>
      <c r="B29" s="14" t="s">
        <v>11</v>
      </c>
      <c r="C29" s="15" t="s">
        <v>2405</v>
      </c>
      <c r="D29" s="16" t="s">
        <v>74</v>
      </c>
      <c r="E29" s="17" t="s">
        <v>1712</v>
      </c>
      <c r="F29" s="17" t="s">
        <v>276</v>
      </c>
      <c r="G29" s="17" t="s">
        <v>122</v>
      </c>
      <c r="H29" s="17" t="s">
        <v>1713</v>
      </c>
      <c r="I29" s="17" t="s">
        <v>527</v>
      </c>
      <c r="J29" s="17" t="s">
        <v>527</v>
      </c>
    </row>
    <row r="30" spans="1:10" s="13" customFormat="1" x14ac:dyDescent="0.25">
      <c r="A30" s="24">
        <v>1</v>
      </c>
      <c r="B30" s="14" t="s">
        <v>11</v>
      </c>
      <c r="C30" s="15" t="s">
        <v>2405</v>
      </c>
      <c r="D30" s="16" t="s">
        <v>74</v>
      </c>
      <c r="E30" s="17" t="s">
        <v>1715</v>
      </c>
      <c r="F30" s="17" t="s">
        <v>1708</v>
      </c>
      <c r="G30" s="17" t="s">
        <v>122</v>
      </c>
      <c r="H30" s="17" t="s">
        <v>1716</v>
      </c>
      <c r="I30" s="17" t="s">
        <v>527</v>
      </c>
      <c r="J30" s="17" t="s">
        <v>527</v>
      </c>
    </row>
    <row r="31" spans="1:10" s="13" customFormat="1" x14ac:dyDescent="0.25">
      <c r="A31" s="24">
        <v>1</v>
      </c>
      <c r="B31" s="14" t="s">
        <v>11</v>
      </c>
      <c r="C31" s="15" t="s">
        <v>2405</v>
      </c>
      <c r="D31" s="16" t="s">
        <v>77</v>
      </c>
      <c r="E31" s="17" t="s">
        <v>1873</v>
      </c>
      <c r="F31" s="17" t="s">
        <v>1821</v>
      </c>
      <c r="G31" s="17" t="s">
        <v>106</v>
      </c>
      <c r="H31" s="17"/>
      <c r="I31" s="17"/>
      <c r="J31" s="17"/>
    </row>
    <row r="32" spans="1:10" s="13" customFormat="1" x14ac:dyDescent="0.2">
      <c r="A32" s="24">
        <v>1</v>
      </c>
      <c r="B32" s="14" t="s">
        <v>11</v>
      </c>
      <c r="C32" s="15" t="s">
        <v>2405</v>
      </c>
      <c r="D32" s="16" t="s">
        <v>80</v>
      </c>
      <c r="E32" s="17" t="s">
        <v>1945</v>
      </c>
      <c r="F32" s="17" t="s">
        <v>276</v>
      </c>
      <c r="G32" s="17" t="s">
        <v>122</v>
      </c>
      <c r="H32" s="17" t="s">
        <v>1969</v>
      </c>
      <c r="I32" s="17"/>
      <c r="J32" s="17"/>
    </row>
    <row r="33" spans="1:10" s="13" customFormat="1" x14ac:dyDescent="0.2">
      <c r="A33" s="24">
        <v>1</v>
      </c>
      <c r="B33" s="14" t="s">
        <v>11</v>
      </c>
      <c r="C33" s="15" t="s">
        <v>2405</v>
      </c>
      <c r="D33" s="16" t="s">
        <v>83</v>
      </c>
      <c r="E33" s="17" t="s">
        <v>1970</v>
      </c>
      <c r="F33" s="17" t="s">
        <v>1971</v>
      </c>
      <c r="G33" s="17" t="s">
        <v>106</v>
      </c>
      <c r="H33" s="17"/>
      <c r="I33" s="17"/>
      <c r="J33" s="17"/>
    </row>
    <row r="34" spans="1:10" s="13" customFormat="1" x14ac:dyDescent="0.25">
      <c r="A34" s="24">
        <v>1</v>
      </c>
      <c r="B34" s="14" t="s">
        <v>11</v>
      </c>
      <c r="C34" s="15" t="s">
        <v>2405</v>
      </c>
      <c r="D34" s="16" t="s">
        <v>86</v>
      </c>
      <c r="E34" s="17" t="s">
        <v>2014</v>
      </c>
      <c r="F34" s="17" t="s">
        <v>2015</v>
      </c>
      <c r="G34" s="17" t="s">
        <v>106</v>
      </c>
      <c r="H34" s="17"/>
      <c r="I34" s="17"/>
      <c r="J34" s="17"/>
    </row>
    <row r="35" spans="1:10" s="13" customFormat="1" x14ac:dyDescent="0.25">
      <c r="A35" s="24">
        <v>1</v>
      </c>
      <c r="B35" s="14" t="s">
        <v>11</v>
      </c>
      <c r="C35" s="15" t="s">
        <v>2405</v>
      </c>
      <c r="D35" s="16" t="s">
        <v>27</v>
      </c>
      <c r="E35" s="17" t="s">
        <v>2065</v>
      </c>
      <c r="F35" s="17" t="s">
        <v>2066</v>
      </c>
      <c r="G35" s="17" t="s">
        <v>106</v>
      </c>
      <c r="H35" s="17" t="s">
        <v>107</v>
      </c>
      <c r="I35" s="17" t="s">
        <v>107</v>
      </c>
      <c r="J35" s="17" t="s">
        <v>107</v>
      </c>
    </row>
    <row r="36" spans="1:10" s="13" customFormat="1" x14ac:dyDescent="0.2">
      <c r="A36" s="24">
        <v>1</v>
      </c>
      <c r="B36" s="14" t="s">
        <v>11</v>
      </c>
      <c r="C36" s="15" t="s">
        <v>2405</v>
      </c>
      <c r="D36" s="16" t="s">
        <v>92</v>
      </c>
      <c r="E36" s="17" t="s">
        <v>2158</v>
      </c>
      <c r="F36" s="17" t="s">
        <v>276</v>
      </c>
      <c r="G36" s="17" t="s">
        <v>106</v>
      </c>
      <c r="H36" s="17" t="s">
        <v>107</v>
      </c>
      <c r="I36" s="17" t="s">
        <v>107</v>
      </c>
      <c r="J36" s="17" t="s">
        <v>107</v>
      </c>
    </row>
    <row r="37" spans="1:10" s="13" customFormat="1" x14ac:dyDescent="0.2">
      <c r="A37" s="24">
        <v>2</v>
      </c>
      <c r="B37" s="14" t="s">
        <v>11</v>
      </c>
      <c r="C37" s="15" t="s">
        <v>2430</v>
      </c>
      <c r="D37" s="16" t="s">
        <v>24</v>
      </c>
      <c r="E37" s="17" t="s">
        <v>109</v>
      </c>
      <c r="F37" s="17"/>
      <c r="G37" s="17" t="s">
        <v>106</v>
      </c>
      <c r="H37" s="17"/>
      <c r="I37" s="17"/>
      <c r="J37" s="17"/>
    </row>
    <row r="38" spans="1:10" s="13" customFormat="1" x14ac:dyDescent="0.2">
      <c r="A38" s="24">
        <v>2</v>
      </c>
      <c r="B38" s="14" t="s">
        <v>11</v>
      </c>
      <c r="C38" s="15" t="s">
        <v>2430</v>
      </c>
      <c r="D38" s="16" t="s">
        <v>53</v>
      </c>
      <c r="E38" s="17" t="s">
        <v>176</v>
      </c>
      <c r="F38" s="17" t="s">
        <v>177</v>
      </c>
      <c r="G38" s="17" t="s">
        <v>106</v>
      </c>
      <c r="H38" s="17"/>
      <c r="I38" s="17"/>
      <c r="J38" s="17"/>
    </row>
    <row r="39" spans="1:10" s="13" customFormat="1" ht="15" x14ac:dyDescent="0.2">
      <c r="A39" s="24">
        <v>2</v>
      </c>
      <c r="B39" s="14" t="s">
        <v>11</v>
      </c>
      <c r="C39" s="15" t="s">
        <v>2431</v>
      </c>
      <c r="D39" s="16" t="s">
        <v>30</v>
      </c>
      <c r="E39" s="17" t="s">
        <v>284</v>
      </c>
      <c r="F39" s="17" t="s">
        <v>285</v>
      </c>
      <c r="G39" s="17" t="s">
        <v>122</v>
      </c>
      <c r="H39" s="17" t="s">
        <v>286</v>
      </c>
      <c r="I39" s="17" t="s">
        <v>277</v>
      </c>
      <c r="J39" s="17" t="s">
        <v>402</v>
      </c>
    </row>
    <row r="40" spans="1:10" s="13" customFormat="1" ht="15" x14ac:dyDescent="0.2">
      <c r="A40" s="24">
        <v>2</v>
      </c>
      <c r="B40" s="14" t="s">
        <v>11</v>
      </c>
      <c r="C40" s="15" t="s">
        <v>2431</v>
      </c>
      <c r="D40" s="16" t="s">
        <v>33</v>
      </c>
      <c r="E40" s="17" t="s">
        <v>406</v>
      </c>
      <c r="F40" s="17" t="s">
        <v>407</v>
      </c>
      <c r="G40" s="17" t="s">
        <v>122</v>
      </c>
      <c r="H40" s="17" t="s">
        <v>408</v>
      </c>
      <c r="I40" s="17" t="s">
        <v>405</v>
      </c>
      <c r="J40" s="17" t="s">
        <v>409</v>
      </c>
    </row>
    <row r="41" spans="1:10" s="13" customFormat="1" ht="15" x14ac:dyDescent="0.2">
      <c r="A41" s="24">
        <v>2</v>
      </c>
      <c r="B41" s="14" t="s">
        <v>11</v>
      </c>
      <c r="C41" s="15" t="s">
        <v>2431</v>
      </c>
      <c r="D41" s="16" t="s">
        <v>71</v>
      </c>
      <c r="E41" s="17" t="s">
        <v>525</v>
      </c>
      <c r="F41" s="17" t="s">
        <v>526</v>
      </c>
      <c r="G41" s="17" t="s">
        <v>524</v>
      </c>
      <c r="H41" s="17" t="s">
        <v>527</v>
      </c>
      <c r="I41" s="17" t="s">
        <v>527</v>
      </c>
      <c r="J41" s="17" t="s">
        <v>527</v>
      </c>
    </row>
    <row r="42" spans="1:10" s="13" customFormat="1" ht="15" x14ac:dyDescent="0.2">
      <c r="A42" s="24">
        <v>2</v>
      </c>
      <c r="B42" s="14" t="s">
        <v>11</v>
      </c>
      <c r="C42" s="15" t="s">
        <v>2431</v>
      </c>
      <c r="D42" s="16" t="s">
        <v>44</v>
      </c>
      <c r="E42" s="17" t="s">
        <v>634</v>
      </c>
      <c r="F42" s="17" t="s">
        <v>635</v>
      </c>
      <c r="G42" s="17" t="s">
        <v>106</v>
      </c>
      <c r="H42" s="17" t="s">
        <v>107</v>
      </c>
      <c r="I42" s="17" t="s">
        <v>107</v>
      </c>
      <c r="J42" s="17" t="s">
        <v>107</v>
      </c>
    </row>
    <row r="43" spans="1:10" s="13" customFormat="1" ht="15" x14ac:dyDescent="0.2">
      <c r="A43" s="24">
        <v>2</v>
      </c>
      <c r="B43" s="14" t="s">
        <v>11</v>
      </c>
      <c r="C43" s="15" t="s">
        <v>2431</v>
      </c>
      <c r="D43" s="16" t="s">
        <v>39</v>
      </c>
      <c r="E43" s="17" t="s">
        <v>791</v>
      </c>
      <c r="F43" s="17" t="s">
        <v>792</v>
      </c>
      <c r="G43" s="17" t="s">
        <v>106</v>
      </c>
      <c r="H43" s="17" t="s">
        <v>107</v>
      </c>
      <c r="I43" s="17" t="s">
        <v>107</v>
      </c>
      <c r="J43" s="17" t="s">
        <v>107</v>
      </c>
    </row>
    <row r="44" spans="1:10" s="13" customFormat="1" ht="15" x14ac:dyDescent="0.2">
      <c r="A44" s="24">
        <v>2</v>
      </c>
      <c r="B44" s="14" t="s">
        <v>11</v>
      </c>
      <c r="C44" s="15" t="s">
        <v>2431</v>
      </c>
      <c r="D44" s="16" t="s">
        <v>89</v>
      </c>
      <c r="E44" s="17" t="s">
        <v>900</v>
      </c>
      <c r="F44" s="17" t="s">
        <v>901</v>
      </c>
      <c r="G44" s="17" t="s">
        <v>106</v>
      </c>
      <c r="H44" s="17"/>
      <c r="I44" s="17"/>
      <c r="J44" s="17"/>
    </row>
    <row r="45" spans="1:10" s="13" customFormat="1" ht="15" x14ac:dyDescent="0.2">
      <c r="A45" s="24">
        <v>2</v>
      </c>
      <c r="B45" s="14" t="s">
        <v>11</v>
      </c>
      <c r="C45" s="15" t="s">
        <v>2431</v>
      </c>
      <c r="D45" s="16" t="s">
        <v>47</v>
      </c>
      <c r="E45" s="17" t="s">
        <v>1005</v>
      </c>
      <c r="F45" s="17" t="s">
        <v>1006</v>
      </c>
      <c r="G45" s="17" t="s">
        <v>122</v>
      </c>
      <c r="H45" s="17" t="s">
        <v>1007</v>
      </c>
      <c r="I45" s="17"/>
      <c r="J45" s="17"/>
    </row>
    <row r="46" spans="1:10" s="13" customFormat="1" ht="15" x14ac:dyDescent="0.2">
      <c r="A46" s="24">
        <v>2</v>
      </c>
      <c r="B46" s="14" t="s">
        <v>11</v>
      </c>
      <c r="C46" s="15" t="s">
        <v>2431</v>
      </c>
      <c r="D46" s="16" t="s">
        <v>47</v>
      </c>
      <c r="E46" s="17" t="s">
        <v>1008</v>
      </c>
      <c r="F46" s="17" t="s">
        <v>1009</v>
      </c>
      <c r="G46" s="17" t="s">
        <v>106</v>
      </c>
      <c r="H46" s="17"/>
      <c r="I46" s="17"/>
      <c r="J46" s="17"/>
    </row>
    <row r="47" spans="1:10" s="13" customFormat="1" ht="15" x14ac:dyDescent="0.2">
      <c r="A47" s="24">
        <v>2</v>
      </c>
      <c r="B47" s="14" t="s">
        <v>11</v>
      </c>
      <c r="C47" s="15" t="s">
        <v>2431</v>
      </c>
      <c r="D47" s="16" t="s">
        <v>36</v>
      </c>
      <c r="E47" s="17" t="s">
        <v>1195</v>
      </c>
      <c r="F47" s="17" t="s">
        <v>1193</v>
      </c>
      <c r="G47" s="17" t="s">
        <v>106</v>
      </c>
      <c r="H47" s="17"/>
      <c r="I47" s="17"/>
      <c r="J47" s="17"/>
    </row>
    <row r="48" spans="1:10" s="13" customFormat="1" ht="15" x14ac:dyDescent="0.2">
      <c r="A48" s="24">
        <v>2</v>
      </c>
      <c r="B48" s="14" t="s">
        <v>11</v>
      </c>
      <c r="C48" s="15" t="s">
        <v>2431</v>
      </c>
      <c r="D48" s="16" t="s">
        <v>36</v>
      </c>
      <c r="E48" s="17" t="s">
        <v>1196</v>
      </c>
      <c r="F48" s="17" t="s">
        <v>1197</v>
      </c>
      <c r="G48" s="17" t="s">
        <v>122</v>
      </c>
      <c r="H48" s="17" t="s">
        <v>1198</v>
      </c>
      <c r="I48" s="17" t="s">
        <v>107</v>
      </c>
      <c r="J48" s="17" t="s">
        <v>107</v>
      </c>
    </row>
    <row r="49" spans="1:10" s="13" customFormat="1" ht="15" x14ac:dyDescent="0.2">
      <c r="A49" s="24">
        <v>2</v>
      </c>
      <c r="B49" s="14" t="s">
        <v>11</v>
      </c>
      <c r="C49" s="15" t="s">
        <v>2431</v>
      </c>
      <c r="D49" s="16" t="s">
        <v>42</v>
      </c>
      <c r="E49" s="17" t="s">
        <v>1318</v>
      </c>
      <c r="F49" s="17" t="s">
        <v>1319</v>
      </c>
      <c r="G49" s="17" t="s">
        <v>106</v>
      </c>
      <c r="H49" s="17" t="s">
        <v>107</v>
      </c>
      <c r="I49" s="17" t="s">
        <v>107</v>
      </c>
      <c r="J49" s="17" t="s">
        <v>1320</v>
      </c>
    </row>
    <row r="50" spans="1:10" s="13" customFormat="1" ht="15" x14ac:dyDescent="0.2">
      <c r="A50" s="24">
        <v>2</v>
      </c>
      <c r="B50" s="14" t="s">
        <v>11</v>
      </c>
      <c r="C50" s="15" t="s">
        <v>2431</v>
      </c>
      <c r="D50" s="16" t="s">
        <v>65</v>
      </c>
      <c r="E50" s="17" t="s">
        <v>1374</v>
      </c>
      <c r="F50" s="17" t="s">
        <v>1375</v>
      </c>
      <c r="G50" s="17" t="s">
        <v>106</v>
      </c>
      <c r="H50" s="17"/>
      <c r="I50" s="17"/>
      <c r="J50" s="17"/>
    </row>
    <row r="51" spans="1:10" s="13" customFormat="1" ht="15" x14ac:dyDescent="0.2">
      <c r="A51" s="24">
        <v>2</v>
      </c>
      <c r="B51" s="14" t="s">
        <v>11</v>
      </c>
      <c r="C51" s="15" t="s">
        <v>2431</v>
      </c>
      <c r="D51" s="16" t="s">
        <v>1443</v>
      </c>
      <c r="E51" s="17" t="s">
        <v>109</v>
      </c>
      <c r="F51" s="17"/>
      <c r="G51" s="17" t="s">
        <v>106</v>
      </c>
      <c r="H51" s="17"/>
      <c r="I51" s="17"/>
      <c r="J51" s="17"/>
    </row>
    <row r="52" spans="1:10" s="13" customFormat="1" ht="15" x14ac:dyDescent="0.2">
      <c r="A52" s="24">
        <v>2</v>
      </c>
      <c r="B52" s="14" t="s">
        <v>11</v>
      </c>
      <c r="C52" s="15" t="s">
        <v>2431</v>
      </c>
      <c r="D52" s="16" t="s">
        <v>56</v>
      </c>
      <c r="E52" s="17" t="s">
        <v>1464</v>
      </c>
      <c r="F52" s="17" t="s">
        <v>1465</v>
      </c>
      <c r="G52" s="17" t="s">
        <v>106</v>
      </c>
      <c r="H52" s="17" t="s">
        <v>1372</v>
      </c>
      <c r="I52" s="17" t="s">
        <v>1372</v>
      </c>
      <c r="J52" s="17" t="s">
        <v>1372</v>
      </c>
    </row>
    <row r="53" spans="1:10" s="13" customFormat="1" ht="15" x14ac:dyDescent="0.2">
      <c r="A53" s="24">
        <v>2</v>
      </c>
      <c r="B53" s="14" t="s">
        <v>11</v>
      </c>
      <c r="C53" s="15" t="s">
        <v>2431</v>
      </c>
      <c r="D53" s="16" t="s">
        <v>59</v>
      </c>
      <c r="E53" s="17" t="s">
        <v>1579</v>
      </c>
      <c r="F53" s="17" t="s">
        <v>1580</v>
      </c>
      <c r="G53" s="17" t="s">
        <v>106</v>
      </c>
      <c r="H53" s="17" t="s">
        <v>107</v>
      </c>
      <c r="I53" s="17" t="s">
        <v>107</v>
      </c>
      <c r="J53" s="17" t="s">
        <v>107</v>
      </c>
    </row>
    <row r="54" spans="1:10" s="13" customFormat="1" ht="15" x14ac:dyDescent="0.2">
      <c r="A54" s="24">
        <v>2</v>
      </c>
      <c r="B54" s="14" t="s">
        <v>11</v>
      </c>
      <c r="C54" s="15" t="s">
        <v>2431</v>
      </c>
      <c r="D54" s="16" t="s">
        <v>62</v>
      </c>
      <c r="E54" s="17" t="s">
        <v>1648</v>
      </c>
      <c r="F54" s="17" t="s">
        <v>1643</v>
      </c>
      <c r="G54" s="17" t="s">
        <v>106</v>
      </c>
      <c r="H54" s="17"/>
      <c r="I54" s="17"/>
      <c r="J54" s="17"/>
    </row>
    <row r="55" spans="1:10" s="13" customFormat="1" ht="15" x14ac:dyDescent="0.2">
      <c r="A55" s="24">
        <v>2</v>
      </c>
      <c r="B55" s="14" t="s">
        <v>11</v>
      </c>
      <c r="C55" s="15" t="s">
        <v>2431</v>
      </c>
      <c r="D55" s="16" t="s">
        <v>1692</v>
      </c>
      <c r="E55" s="17" t="s">
        <v>109</v>
      </c>
      <c r="F55" s="17"/>
      <c r="G55" s="17" t="s">
        <v>106</v>
      </c>
      <c r="H55" s="17"/>
      <c r="I55" s="17"/>
      <c r="J55" s="17"/>
    </row>
    <row r="56" spans="1:10" s="13" customFormat="1" ht="15" x14ac:dyDescent="0.2">
      <c r="A56" s="24">
        <v>2</v>
      </c>
      <c r="B56" s="14" t="s">
        <v>11</v>
      </c>
      <c r="C56" s="15" t="s">
        <v>2431</v>
      </c>
      <c r="D56" s="16" t="s">
        <v>74</v>
      </c>
      <c r="E56" s="17" t="s">
        <v>1717</v>
      </c>
      <c r="F56" s="17" t="s">
        <v>1718</v>
      </c>
      <c r="G56" s="17" t="s">
        <v>122</v>
      </c>
      <c r="H56" s="17"/>
      <c r="I56" s="17"/>
      <c r="J56" s="17"/>
    </row>
    <row r="57" spans="1:10" s="13" customFormat="1" ht="15" x14ac:dyDescent="0.2">
      <c r="A57" s="24">
        <v>2</v>
      </c>
      <c r="B57" s="14" t="s">
        <v>11</v>
      </c>
      <c r="C57" s="15" t="s">
        <v>2431</v>
      </c>
      <c r="D57" s="16" t="s">
        <v>77</v>
      </c>
      <c r="E57" s="17" t="s">
        <v>1874</v>
      </c>
      <c r="F57" s="17" t="s">
        <v>1822</v>
      </c>
      <c r="G57" s="17" t="s">
        <v>106</v>
      </c>
      <c r="H57" s="17"/>
      <c r="I57" s="17"/>
      <c r="J57" s="17"/>
    </row>
    <row r="58" spans="1:10" s="13" customFormat="1" ht="15" x14ac:dyDescent="0.2">
      <c r="A58" s="24">
        <v>2</v>
      </c>
      <c r="B58" s="14" t="s">
        <v>11</v>
      </c>
      <c r="C58" s="15" t="s">
        <v>2431</v>
      </c>
      <c r="D58" s="16" t="s">
        <v>77</v>
      </c>
      <c r="E58" s="17" t="s">
        <v>1872</v>
      </c>
      <c r="F58" s="17" t="s">
        <v>1822</v>
      </c>
      <c r="G58" s="17" t="s">
        <v>106</v>
      </c>
      <c r="H58" s="17"/>
      <c r="I58" s="17"/>
      <c r="J58" s="17"/>
    </row>
    <row r="59" spans="1:10" s="13" customFormat="1" ht="15" x14ac:dyDescent="0.2">
      <c r="A59" s="24">
        <v>2</v>
      </c>
      <c r="B59" s="14" t="s">
        <v>11</v>
      </c>
      <c r="C59" s="15" t="s">
        <v>2431</v>
      </c>
      <c r="D59" s="16" t="s">
        <v>80</v>
      </c>
      <c r="E59" s="17" t="s">
        <v>109</v>
      </c>
      <c r="F59" s="17"/>
      <c r="G59" s="17" t="s">
        <v>106</v>
      </c>
      <c r="H59" s="17"/>
      <c r="I59" s="17"/>
      <c r="J59" s="17"/>
    </row>
    <row r="60" spans="1:10" s="13" customFormat="1" ht="15" x14ac:dyDescent="0.2">
      <c r="A60" s="24">
        <v>2</v>
      </c>
      <c r="B60" s="14" t="s">
        <v>11</v>
      </c>
      <c r="C60" s="15" t="s">
        <v>2431</v>
      </c>
      <c r="D60" s="16" t="s">
        <v>83</v>
      </c>
      <c r="E60" s="17" t="s">
        <v>1972</v>
      </c>
      <c r="F60" s="17" t="s">
        <v>1973</v>
      </c>
      <c r="G60" s="17" t="s">
        <v>106</v>
      </c>
      <c r="H60" s="17" t="s">
        <v>527</v>
      </c>
      <c r="I60" s="17"/>
      <c r="J60" s="17"/>
    </row>
    <row r="61" spans="1:10" s="13" customFormat="1" ht="15" x14ac:dyDescent="0.2">
      <c r="A61" s="24">
        <v>2</v>
      </c>
      <c r="B61" s="14" t="s">
        <v>11</v>
      </c>
      <c r="C61" s="15" t="s">
        <v>2431</v>
      </c>
      <c r="D61" s="16" t="s">
        <v>86</v>
      </c>
      <c r="E61" s="17" t="s">
        <v>2016</v>
      </c>
      <c r="F61" s="17" t="s">
        <v>2015</v>
      </c>
      <c r="G61" s="17" t="s">
        <v>106</v>
      </c>
      <c r="H61" s="17"/>
      <c r="I61" s="17"/>
      <c r="J61" s="17"/>
    </row>
    <row r="62" spans="1:10" s="13" customFormat="1" ht="15" x14ac:dyDescent="0.2">
      <c r="A62" s="24">
        <v>2</v>
      </c>
      <c r="B62" s="14" t="s">
        <v>11</v>
      </c>
      <c r="C62" s="15" t="s">
        <v>2431</v>
      </c>
      <c r="D62" s="16" t="s">
        <v>27</v>
      </c>
      <c r="E62" s="17" t="s">
        <v>2150</v>
      </c>
      <c r="F62" s="17" t="s">
        <v>2151</v>
      </c>
      <c r="G62" s="17" t="s">
        <v>106</v>
      </c>
      <c r="H62" s="17"/>
      <c r="I62" s="17"/>
      <c r="J62" s="17"/>
    </row>
    <row r="63" spans="1:10" s="13" customFormat="1" ht="15" x14ac:dyDescent="0.2">
      <c r="A63" s="24">
        <v>2</v>
      </c>
      <c r="B63" s="14" t="s">
        <v>11</v>
      </c>
      <c r="C63" s="15" t="s">
        <v>2431</v>
      </c>
      <c r="D63" s="16" t="s">
        <v>92</v>
      </c>
      <c r="E63" s="17" t="s">
        <v>2161</v>
      </c>
      <c r="F63" s="17" t="s">
        <v>2162</v>
      </c>
      <c r="G63" s="17" t="s">
        <v>106</v>
      </c>
      <c r="H63" s="17"/>
      <c r="I63" s="17"/>
      <c r="J63" s="17"/>
    </row>
    <row r="64" spans="1:10" s="13" customFormat="1" ht="15" x14ac:dyDescent="0.2">
      <c r="A64" s="24">
        <v>2</v>
      </c>
      <c r="B64" s="14" t="s">
        <v>11</v>
      </c>
      <c r="C64" s="15" t="s">
        <v>2431</v>
      </c>
      <c r="D64" s="16" t="s">
        <v>92</v>
      </c>
      <c r="E64" s="17" t="s">
        <v>2159</v>
      </c>
      <c r="F64" s="17" t="s">
        <v>2160</v>
      </c>
      <c r="G64" s="17" t="s">
        <v>106</v>
      </c>
      <c r="H64" s="17"/>
      <c r="I64" s="17"/>
      <c r="J64" s="17"/>
    </row>
    <row r="65" spans="1:10" s="13" customFormat="1" x14ac:dyDescent="0.2">
      <c r="A65" s="24">
        <v>3</v>
      </c>
      <c r="B65" s="14" t="s">
        <v>11</v>
      </c>
      <c r="C65" s="15" t="s">
        <v>2432</v>
      </c>
      <c r="D65" s="16" t="s">
        <v>24</v>
      </c>
      <c r="E65" s="17" t="s">
        <v>110</v>
      </c>
      <c r="F65" s="17" t="s">
        <v>111</v>
      </c>
      <c r="G65" s="17" t="s">
        <v>106</v>
      </c>
      <c r="H65" s="17"/>
      <c r="I65" s="17"/>
      <c r="J65" s="17"/>
    </row>
    <row r="66" spans="1:10" s="13" customFormat="1" x14ac:dyDescent="0.2">
      <c r="A66" s="24">
        <v>3</v>
      </c>
      <c r="B66" s="14" t="s">
        <v>11</v>
      </c>
      <c r="C66" s="15" t="s">
        <v>178</v>
      </c>
      <c r="D66" s="16" t="s">
        <v>53</v>
      </c>
      <c r="E66" s="17" t="s">
        <v>179</v>
      </c>
      <c r="F66" s="17" t="s">
        <v>177</v>
      </c>
      <c r="G66" s="17" t="s">
        <v>122</v>
      </c>
      <c r="H66" s="17" t="s">
        <v>180</v>
      </c>
      <c r="I66" s="17"/>
      <c r="J66" s="17"/>
    </row>
    <row r="67" spans="1:10" s="13" customFormat="1" ht="15" x14ac:dyDescent="0.2">
      <c r="A67" s="24">
        <v>3</v>
      </c>
      <c r="B67" s="14" t="s">
        <v>11</v>
      </c>
      <c r="C67" s="15" t="s">
        <v>2433</v>
      </c>
      <c r="D67" s="16" t="s">
        <v>30</v>
      </c>
      <c r="E67" s="17" t="s">
        <v>287</v>
      </c>
      <c r="F67" s="17" t="s">
        <v>285</v>
      </c>
      <c r="G67" s="17" t="s">
        <v>122</v>
      </c>
      <c r="H67" s="17" t="s">
        <v>286</v>
      </c>
      <c r="I67" s="17" t="s">
        <v>277</v>
      </c>
      <c r="J67" s="17"/>
    </row>
    <row r="68" spans="1:10" s="13" customFormat="1" ht="15" x14ac:dyDescent="0.2">
      <c r="A68" s="24">
        <v>3</v>
      </c>
      <c r="B68" s="14" t="s">
        <v>11</v>
      </c>
      <c r="C68" s="15" t="s">
        <v>2434</v>
      </c>
      <c r="D68" s="16" t="s">
        <v>33</v>
      </c>
      <c r="E68" s="17" t="s">
        <v>410</v>
      </c>
      <c r="F68" s="17" t="s">
        <v>411</v>
      </c>
      <c r="G68" s="17" t="s">
        <v>106</v>
      </c>
      <c r="H68" s="17" t="s">
        <v>405</v>
      </c>
      <c r="I68" s="17" t="s">
        <v>405</v>
      </c>
      <c r="J68" s="17" t="s">
        <v>405</v>
      </c>
    </row>
    <row r="69" spans="1:10" s="13" customFormat="1" ht="15" x14ac:dyDescent="0.2">
      <c r="A69" s="24">
        <v>3</v>
      </c>
      <c r="B69" s="14" t="s">
        <v>11</v>
      </c>
      <c r="C69" s="15" t="s">
        <v>2433</v>
      </c>
      <c r="D69" s="16" t="s">
        <v>71</v>
      </c>
      <c r="E69" s="17" t="s">
        <v>528</v>
      </c>
      <c r="F69" s="17" t="s">
        <v>529</v>
      </c>
      <c r="G69" s="17" t="s">
        <v>524</v>
      </c>
      <c r="H69" s="17"/>
      <c r="I69" s="17" t="s">
        <v>277</v>
      </c>
      <c r="J69" s="17"/>
    </row>
    <row r="70" spans="1:10" s="13" customFormat="1" ht="15" x14ac:dyDescent="0.2">
      <c r="A70" s="24">
        <v>3</v>
      </c>
      <c r="B70" s="14" t="s">
        <v>11</v>
      </c>
      <c r="C70" s="15" t="s">
        <v>2434</v>
      </c>
      <c r="D70" s="16" t="s">
        <v>44</v>
      </c>
      <c r="E70" s="17" t="s">
        <v>636</v>
      </c>
      <c r="F70" s="17" t="s">
        <v>632</v>
      </c>
      <c r="G70" s="17" t="s">
        <v>106</v>
      </c>
      <c r="H70" s="17" t="s">
        <v>107</v>
      </c>
      <c r="I70" s="17" t="s">
        <v>107</v>
      </c>
      <c r="J70" s="17" t="s">
        <v>107</v>
      </c>
    </row>
    <row r="71" spans="1:10" s="13" customFormat="1" ht="15" x14ac:dyDescent="0.2">
      <c r="A71" s="24">
        <v>3</v>
      </c>
      <c r="B71" s="14" t="s">
        <v>11</v>
      </c>
      <c r="C71" s="15" t="s">
        <v>2433</v>
      </c>
      <c r="D71" s="16" t="s">
        <v>44</v>
      </c>
      <c r="E71" s="17" t="s">
        <v>637</v>
      </c>
      <c r="F71" s="17" t="s">
        <v>632</v>
      </c>
      <c r="G71" s="17" t="s">
        <v>106</v>
      </c>
      <c r="H71" s="17" t="s">
        <v>107</v>
      </c>
      <c r="I71" s="17" t="s">
        <v>107</v>
      </c>
      <c r="J71" s="17" t="s">
        <v>107</v>
      </c>
    </row>
    <row r="72" spans="1:10" s="13" customFormat="1" ht="15" x14ac:dyDescent="0.2">
      <c r="A72" s="24">
        <v>3</v>
      </c>
      <c r="B72" s="14" t="s">
        <v>11</v>
      </c>
      <c r="C72" s="15" t="s">
        <v>2434</v>
      </c>
      <c r="D72" s="16" t="s">
        <v>44</v>
      </c>
      <c r="E72" s="17" t="s">
        <v>638</v>
      </c>
      <c r="F72" s="17" t="s">
        <v>632</v>
      </c>
      <c r="G72" s="17" t="s">
        <v>106</v>
      </c>
      <c r="H72" s="17" t="s">
        <v>107</v>
      </c>
      <c r="I72" s="17" t="s">
        <v>107</v>
      </c>
      <c r="J72" s="17" t="s">
        <v>107</v>
      </c>
    </row>
    <row r="73" spans="1:10" s="13" customFormat="1" ht="15" x14ac:dyDescent="0.2">
      <c r="A73" s="24">
        <v>3</v>
      </c>
      <c r="B73" s="14" t="s">
        <v>11</v>
      </c>
      <c r="C73" s="15" t="s">
        <v>2433</v>
      </c>
      <c r="D73" s="16" t="s">
        <v>44</v>
      </c>
      <c r="E73" s="17" t="s">
        <v>639</v>
      </c>
      <c r="F73" s="17" t="s">
        <v>632</v>
      </c>
      <c r="G73" s="17" t="s">
        <v>106</v>
      </c>
      <c r="H73" s="17" t="s">
        <v>107</v>
      </c>
      <c r="I73" s="17" t="s">
        <v>107</v>
      </c>
      <c r="J73" s="17" t="s">
        <v>107</v>
      </c>
    </row>
    <row r="74" spans="1:10" s="13" customFormat="1" ht="15" x14ac:dyDescent="0.2">
      <c r="A74" s="24">
        <v>3</v>
      </c>
      <c r="B74" s="14" t="s">
        <v>11</v>
      </c>
      <c r="C74" s="15" t="s">
        <v>2434</v>
      </c>
      <c r="D74" s="16" t="s">
        <v>44</v>
      </c>
      <c r="E74" s="17" t="s">
        <v>640</v>
      </c>
      <c r="F74" s="17" t="s">
        <v>641</v>
      </c>
      <c r="G74" s="17" t="s">
        <v>106</v>
      </c>
      <c r="H74" s="17" t="s">
        <v>107</v>
      </c>
      <c r="I74" s="17" t="s">
        <v>107</v>
      </c>
      <c r="J74" s="17" t="s">
        <v>107</v>
      </c>
    </row>
    <row r="75" spans="1:10" s="13" customFormat="1" ht="15" x14ac:dyDescent="0.2">
      <c r="A75" s="24">
        <v>3</v>
      </c>
      <c r="B75" s="14" t="s">
        <v>11</v>
      </c>
      <c r="C75" s="15" t="s">
        <v>2433</v>
      </c>
      <c r="D75" s="16" t="s">
        <v>44</v>
      </c>
      <c r="E75" s="17" t="s">
        <v>642</v>
      </c>
      <c r="F75" s="17" t="s">
        <v>632</v>
      </c>
      <c r="G75" s="17" t="s">
        <v>106</v>
      </c>
      <c r="H75" s="17" t="s">
        <v>107</v>
      </c>
      <c r="I75" s="17" t="s">
        <v>107</v>
      </c>
      <c r="J75" s="17" t="s">
        <v>107</v>
      </c>
    </row>
    <row r="76" spans="1:10" s="13" customFormat="1" ht="15" x14ac:dyDescent="0.2">
      <c r="A76" s="24">
        <v>3</v>
      </c>
      <c r="B76" s="14" t="s">
        <v>11</v>
      </c>
      <c r="C76" s="15" t="s">
        <v>2434</v>
      </c>
      <c r="D76" s="16" t="s">
        <v>39</v>
      </c>
      <c r="E76" s="17" t="s">
        <v>793</v>
      </c>
      <c r="F76" s="17" t="s">
        <v>790</v>
      </c>
      <c r="G76" s="17" t="s">
        <v>106</v>
      </c>
      <c r="H76" s="17" t="s">
        <v>107</v>
      </c>
      <c r="I76" s="17" t="s">
        <v>107</v>
      </c>
      <c r="J76" s="17" t="s">
        <v>107</v>
      </c>
    </row>
    <row r="77" spans="1:10" s="13" customFormat="1" ht="15" x14ac:dyDescent="0.2">
      <c r="A77" s="24">
        <v>3</v>
      </c>
      <c r="B77" s="14" t="s">
        <v>11</v>
      </c>
      <c r="C77" s="15" t="s">
        <v>2433</v>
      </c>
      <c r="D77" s="16" t="s">
        <v>89</v>
      </c>
      <c r="E77" s="17" t="s">
        <v>902</v>
      </c>
      <c r="F77" s="17" t="s">
        <v>903</v>
      </c>
      <c r="G77" s="17" t="s">
        <v>106</v>
      </c>
      <c r="H77" s="17"/>
      <c r="I77" s="17"/>
      <c r="J77" s="17"/>
    </row>
    <row r="78" spans="1:10" s="13" customFormat="1" ht="15" x14ac:dyDescent="0.2">
      <c r="A78" s="24">
        <v>3</v>
      </c>
      <c r="B78" s="14" t="s">
        <v>11</v>
      </c>
      <c r="C78" s="15" t="s">
        <v>2434</v>
      </c>
      <c r="D78" s="16" t="s">
        <v>47</v>
      </c>
      <c r="E78" s="17" t="s">
        <v>1010</v>
      </c>
      <c r="F78" s="17" t="s">
        <v>1011</v>
      </c>
      <c r="G78" s="17" t="s">
        <v>106</v>
      </c>
      <c r="H78" s="17"/>
      <c r="I78" s="17"/>
      <c r="J78" s="17"/>
    </row>
    <row r="79" spans="1:10" s="13" customFormat="1" ht="15" x14ac:dyDescent="0.2">
      <c r="A79" s="24">
        <v>3</v>
      </c>
      <c r="B79" s="14" t="s">
        <v>11</v>
      </c>
      <c r="C79" s="15" t="s">
        <v>2433</v>
      </c>
      <c r="D79" s="16" t="s">
        <v>47</v>
      </c>
      <c r="E79" s="17" t="s">
        <v>1012</v>
      </c>
      <c r="F79" s="17" t="s">
        <v>1013</v>
      </c>
      <c r="G79" s="17" t="s">
        <v>106</v>
      </c>
      <c r="H79" s="17"/>
      <c r="I79" s="17"/>
      <c r="J79" s="17"/>
    </row>
    <row r="80" spans="1:10" s="13" customFormat="1" ht="15" x14ac:dyDescent="0.2">
      <c r="A80" s="24">
        <v>3</v>
      </c>
      <c r="B80" s="14" t="s">
        <v>11</v>
      </c>
      <c r="C80" s="15" t="s">
        <v>2434</v>
      </c>
      <c r="D80" s="16" t="s">
        <v>47</v>
      </c>
      <c r="E80" s="17" t="s">
        <v>1014</v>
      </c>
      <c r="F80" s="17" t="s">
        <v>1011</v>
      </c>
      <c r="G80" s="17" t="s">
        <v>106</v>
      </c>
      <c r="H80" s="17"/>
      <c r="I80" s="17"/>
      <c r="J80" s="17"/>
    </row>
    <row r="81" spans="1:10" s="13" customFormat="1" ht="15" x14ac:dyDescent="0.2">
      <c r="A81" s="24">
        <v>3</v>
      </c>
      <c r="B81" s="14" t="s">
        <v>11</v>
      </c>
      <c r="C81" s="15" t="s">
        <v>2433</v>
      </c>
      <c r="D81" s="16" t="s">
        <v>36</v>
      </c>
      <c r="E81" s="17" t="s">
        <v>1199</v>
      </c>
      <c r="F81" s="17" t="s">
        <v>632</v>
      </c>
      <c r="G81" s="17" t="s">
        <v>106</v>
      </c>
      <c r="H81" s="17" t="s">
        <v>107</v>
      </c>
      <c r="I81" s="17" t="s">
        <v>107</v>
      </c>
      <c r="J81" s="17" t="s">
        <v>107</v>
      </c>
    </row>
    <row r="82" spans="1:10" s="13" customFormat="1" ht="15" x14ac:dyDescent="0.2">
      <c r="A82" s="24">
        <v>3</v>
      </c>
      <c r="B82" s="14" t="s">
        <v>11</v>
      </c>
      <c r="C82" s="15" t="s">
        <v>2434</v>
      </c>
      <c r="D82" s="16" t="s">
        <v>36</v>
      </c>
      <c r="E82" s="17" t="s">
        <v>1200</v>
      </c>
      <c r="F82" s="17" t="s">
        <v>632</v>
      </c>
      <c r="G82" s="17" t="s">
        <v>106</v>
      </c>
      <c r="H82" s="17" t="s">
        <v>107</v>
      </c>
      <c r="I82" s="17" t="s">
        <v>107</v>
      </c>
      <c r="J82" s="17" t="s">
        <v>1201</v>
      </c>
    </row>
    <row r="83" spans="1:10" s="13" customFormat="1" ht="15" x14ac:dyDescent="0.2">
      <c r="A83" s="24">
        <v>3</v>
      </c>
      <c r="B83" s="14" t="s">
        <v>11</v>
      </c>
      <c r="C83" s="15" t="s">
        <v>2433</v>
      </c>
      <c r="D83" s="16" t="s">
        <v>42</v>
      </c>
      <c r="E83" s="17" t="s">
        <v>109</v>
      </c>
      <c r="F83" s="17" t="s">
        <v>107</v>
      </c>
      <c r="G83" s="17" t="s">
        <v>106</v>
      </c>
      <c r="H83" s="17" t="s">
        <v>107</v>
      </c>
      <c r="I83" s="17" t="s">
        <v>107</v>
      </c>
      <c r="J83" s="17" t="s">
        <v>1321</v>
      </c>
    </row>
    <row r="84" spans="1:10" s="13" customFormat="1" ht="15" x14ac:dyDescent="0.2">
      <c r="A84" s="24">
        <v>3</v>
      </c>
      <c r="B84" s="14" t="s">
        <v>11</v>
      </c>
      <c r="C84" s="15" t="s">
        <v>2434</v>
      </c>
      <c r="D84" s="16" t="s">
        <v>65</v>
      </c>
      <c r="E84" s="17" t="s">
        <v>1376</v>
      </c>
      <c r="F84" s="17" t="s">
        <v>1375</v>
      </c>
      <c r="G84" s="17" t="s">
        <v>106</v>
      </c>
      <c r="H84" s="17"/>
      <c r="I84" s="17"/>
      <c r="J84" s="17"/>
    </row>
    <row r="85" spans="1:10" s="13" customFormat="1" ht="15" x14ac:dyDescent="0.2">
      <c r="A85" s="24">
        <v>3</v>
      </c>
      <c r="B85" s="14" t="s">
        <v>11</v>
      </c>
      <c r="C85" s="15" t="s">
        <v>2433</v>
      </c>
      <c r="D85" s="16" t="s">
        <v>1443</v>
      </c>
      <c r="E85" s="17" t="s">
        <v>109</v>
      </c>
      <c r="F85" s="17"/>
      <c r="G85" s="17" t="s">
        <v>106</v>
      </c>
      <c r="H85" s="17"/>
      <c r="I85" s="17"/>
      <c r="J85" s="17"/>
    </row>
    <row r="86" spans="1:10" s="13" customFormat="1" ht="15" x14ac:dyDescent="0.2">
      <c r="A86" s="24">
        <v>3</v>
      </c>
      <c r="B86" s="14" t="s">
        <v>11</v>
      </c>
      <c r="C86" s="15" t="s">
        <v>2434</v>
      </c>
      <c r="D86" s="16" t="s">
        <v>56</v>
      </c>
      <c r="E86" s="17" t="s">
        <v>1466</v>
      </c>
      <c r="F86" s="17" t="s">
        <v>632</v>
      </c>
      <c r="G86" s="17" t="s">
        <v>106</v>
      </c>
      <c r="H86" s="17" t="s">
        <v>1372</v>
      </c>
      <c r="I86" s="17" t="s">
        <v>1372</v>
      </c>
      <c r="J86" s="17" t="s">
        <v>1372</v>
      </c>
    </row>
    <row r="87" spans="1:10" s="13" customFormat="1" ht="15" x14ac:dyDescent="0.2">
      <c r="A87" s="24">
        <v>3</v>
      </c>
      <c r="B87" s="14" t="s">
        <v>11</v>
      </c>
      <c r="C87" s="15" t="s">
        <v>2433</v>
      </c>
      <c r="D87" s="16" t="s">
        <v>56</v>
      </c>
      <c r="E87" s="17" t="s">
        <v>1467</v>
      </c>
      <c r="F87" s="17" t="s">
        <v>632</v>
      </c>
      <c r="G87" s="17" t="s">
        <v>106</v>
      </c>
      <c r="H87" s="17" t="s">
        <v>1372</v>
      </c>
      <c r="I87" s="17" t="s">
        <v>1372</v>
      </c>
      <c r="J87" s="17" t="s">
        <v>1372</v>
      </c>
    </row>
    <row r="88" spans="1:10" s="13" customFormat="1" ht="15" x14ac:dyDescent="0.2">
      <c r="A88" s="24">
        <v>3</v>
      </c>
      <c r="B88" s="14" t="s">
        <v>11</v>
      </c>
      <c r="C88" s="15" t="s">
        <v>2434</v>
      </c>
      <c r="D88" s="16" t="s">
        <v>56</v>
      </c>
      <c r="E88" s="17" t="s">
        <v>1468</v>
      </c>
      <c r="F88" s="17"/>
      <c r="G88" s="17" t="s">
        <v>106</v>
      </c>
      <c r="H88" s="17"/>
      <c r="I88" s="17"/>
      <c r="J88" s="17"/>
    </row>
    <row r="89" spans="1:10" s="13" customFormat="1" ht="15" x14ac:dyDescent="0.2">
      <c r="A89" s="24">
        <v>3</v>
      </c>
      <c r="B89" s="14" t="s">
        <v>11</v>
      </c>
      <c r="C89" s="15" t="s">
        <v>2433</v>
      </c>
      <c r="D89" s="16" t="s">
        <v>56</v>
      </c>
      <c r="E89" s="17" t="s">
        <v>1469</v>
      </c>
      <c r="F89" s="17" t="s">
        <v>1465</v>
      </c>
      <c r="G89" s="17" t="s">
        <v>106</v>
      </c>
      <c r="H89" s="17" t="s">
        <v>1372</v>
      </c>
      <c r="I89" s="17" t="s">
        <v>1372</v>
      </c>
      <c r="J89" s="17" t="s">
        <v>1372</v>
      </c>
    </row>
    <row r="90" spans="1:10" s="13" customFormat="1" ht="15" x14ac:dyDescent="0.2">
      <c r="A90" s="24">
        <v>3</v>
      </c>
      <c r="B90" s="14" t="s">
        <v>11</v>
      </c>
      <c r="C90" s="15" t="s">
        <v>2434</v>
      </c>
      <c r="D90" s="16" t="s">
        <v>59</v>
      </c>
      <c r="E90" s="17" t="s">
        <v>1581</v>
      </c>
      <c r="F90" s="17" t="s">
        <v>1622</v>
      </c>
      <c r="G90" s="17" t="s">
        <v>106</v>
      </c>
      <c r="H90" s="17"/>
      <c r="I90" s="17"/>
      <c r="J90" s="17"/>
    </row>
    <row r="91" spans="1:10" s="13" customFormat="1" ht="15" x14ac:dyDescent="0.2">
      <c r="A91" s="24">
        <v>3</v>
      </c>
      <c r="B91" s="14" t="s">
        <v>11</v>
      </c>
      <c r="C91" s="15" t="s">
        <v>2433</v>
      </c>
      <c r="D91" s="16" t="s">
        <v>62</v>
      </c>
      <c r="E91" s="17" t="s">
        <v>1649</v>
      </c>
      <c r="F91" s="17" t="s">
        <v>1643</v>
      </c>
      <c r="G91" s="17" t="s">
        <v>106</v>
      </c>
      <c r="H91" s="17"/>
      <c r="I91" s="17"/>
      <c r="J91" s="17"/>
    </row>
    <row r="92" spans="1:10" s="13" customFormat="1" ht="15" x14ac:dyDescent="0.2">
      <c r="A92" s="24">
        <v>3</v>
      </c>
      <c r="B92" s="14" t="s">
        <v>11</v>
      </c>
      <c r="C92" s="15" t="s">
        <v>2434</v>
      </c>
      <c r="D92" s="16" t="s">
        <v>1692</v>
      </c>
      <c r="E92" s="17" t="s">
        <v>109</v>
      </c>
      <c r="F92" s="17"/>
      <c r="G92" s="17" t="s">
        <v>106</v>
      </c>
      <c r="H92" s="17"/>
      <c r="I92" s="17"/>
      <c r="J92" s="17"/>
    </row>
    <row r="93" spans="1:10" s="13" customFormat="1" ht="15" x14ac:dyDescent="0.2">
      <c r="A93" s="24">
        <v>3</v>
      </c>
      <c r="B93" s="14" t="s">
        <v>11</v>
      </c>
      <c r="C93" s="15" t="s">
        <v>2433</v>
      </c>
      <c r="D93" s="16" t="s">
        <v>74</v>
      </c>
      <c r="E93" s="17" t="s">
        <v>1719</v>
      </c>
      <c r="F93" s="17" t="s">
        <v>1714</v>
      </c>
      <c r="G93" s="17" t="s">
        <v>106</v>
      </c>
      <c r="H93" s="17"/>
      <c r="I93" s="17"/>
      <c r="J93" s="17"/>
    </row>
    <row r="94" spans="1:10" s="13" customFormat="1" ht="15" x14ac:dyDescent="0.2">
      <c r="A94" s="24">
        <v>3</v>
      </c>
      <c r="B94" s="14" t="s">
        <v>11</v>
      </c>
      <c r="C94" s="15" t="s">
        <v>2434</v>
      </c>
      <c r="D94" s="16" t="s">
        <v>77</v>
      </c>
      <c r="E94" s="17" t="s">
        <v>1875</v>
      </c>
      <c r="F94" s="17" t="s">
        <v>1823</v>
      </c>
      <c r="G94" s="17" t="s">
        <v>106</v>
      </c>
      <c r="H94" s="17"/>
      <c r="I94" s="17"/>
      <c r="J94" s="17"/>
    </row>
    <row r="95" spans="1:10" s="13" customFormat="1" ht="15" x14ac:dyDescent="0.2">
      <c r="A95" s="24">
        <v>3</v>
      </c>
      <c r="B95" s="14" t="s">
        <v>11</v>
      </c>
      <c r="C95" s="15" t="s">
        <v>2433</v>
      </c>
      <c r="D95" s="16" t="s">
        <v>80</v>
      </c>
      <c r="E95" s="17" t="s">
        <v>1946</v>
      </c>
      <c r="F95" s="17"/>
      <c r="G95" s="17" t="s">
        <v>106</v>
      </c>
      <c r="H95" s="17"/>
      <c r="I95" s="17"/>
      <c r="J95" s="17"/>
    </row>
    <row r="96" spans="1:10" s="13" customFormat="1" ht="15" x14ac:dyDescent="0.2">
      <c r="A96" s="24">
        <v>3</v>
      </c>
      <c r="B96" s="14" t="s">
        <v>11</v>
      </c>
      <c r="C96" s="15" t="s">
        <v>2434</v>
      </c>
      <c r="D96" s="16" t="s">
        <v>83</v>
      </c>
      <c r="E96" s="17" t="s">
        <v>1974</v>
      </c>
      <c r="F96" s="17" t="s">
        <v>1975</v>
      </c>
      <c r="G96" s="17" t="s">
        <v>106</v>
      </c>
      <c r="H96" s="17"/>
      <c r="I96" s="17"/>
      <c r="J96" s="17"/>
    </row>
    <row r="97" spans="1:10" s="13" customFormat="1" ht="15" x14ac:dyDescent="0.2">
      <c r="A97" s="24">
        <v>3</v>
      </c>
      <c r="B97" s="14" t="s">
        <v>11</v>
      </c>
      <c r="C97" s="15" t="s">
        <v>2433</v>
      </c>
      <c r="D97" s="16" t="s">
        <v>86</v>
      </c>
      <c r="E97" s="17" t="s">
        <v>2017</v>
      </c>
      <c r="F97" s="17" t="s">
        <v>2015</v>
      </c>
      <c r="G97" s="17" t="s">
        <v>106</v>
      </c>
      <c r="H97" s="17"/>
      <c r="I97" s="17"/>
      <c r="J97" s="17"/>
    </row>
    <row r="98" spans="1:10" s="13" customFormat="1" ht="15" x14ac:dyDescent="0.2">
      <c r="A98" s="24">
        <v>3</v>
      </c>
      <c r="B98" s="14" t="s">
        <v>2145</v>
      </c>
      <c r="C98" s="15" t="s">
        <v>2433</v>
      </c>
      <c r="D98" s="16" t="s">
        <v>27</v>
      </c>
      <c r="E98" s="17" t="s">
        <v>2146</v>
      </c>
      <c r="F98" s="17" t="s">
        <v>2147</v>
      </c>
      <c r="G98" s="17" t="s">
        <v>122</v>
      </c>
      <c r="H98" s="17" t="s">
        <v>2393</v>
      </c>
      <c r="I98" s="17"/>
      <c r="J98" s="17"/>
    </row>
    <row r="99" spans="1:10" s="13" customFormat="1" ht="15" x14ac:dyDescent="0.2">
      <c r="A99" s="24">
        <v>3</v>
      </c>
      <c r="B99" s="14" t="s">
        <v>2145</v>
      </c>
      <c r="C99" s="15" t="s">
        <v>2434</v>
      </c>
      <c r="D99" s="16" t="s">
        <v>27</v>
      </c>
      <c r="E99" s="17" t="s">
        <v>2394</v>
      </c>
      <c r="F99" s="17" t="s">
        <v>2151</v>
      </c>
      <c r="G99" s="17" t="s">
        <v>106</v>
      </c>
      <c r="H99" s="17"/>
      <c r="I99" s="17"/>
      <c r="J99" s="17"/>
    </row>
    <row r="100" spans="1:10" s="13" customFormat="1" ht="15" x14ac:dyDescent="0.2">
      <c r="A100" s="24">
        <v>3</v>
      </c>
      <c r="B100" s="14" t="s">
        <v>11</v>
      </c>
      <c r="C100" s="15" t="s">
        <v>2434</v>
      </c>
      <c r="D100" s="16" t="s">
        <v>92</v>
      </c>
      <c r="E100" s="17" t="s">
        <v>2163</v>
      </c>
      <c r="F100" s="17" t="s">
        <v>2164</v>
      </c>
      <c r="G100" s="17" t="s">
        <v>106</v>
      </c>
      <c r="H100" s="17"/>
      <c r="I100" s="17"/>
      <c r="J100" s="17"/>
    </row>
    <row r="101" spans="1:10" s="13" customFormat="1" x14ac:dyDescent="0.2">
      <c r="A101" s="24">
        <v>4</v>
      </c>
      <c r="B101" s="14" t="s">
        <v>11</v>
      </c>
      <c r="C101" s="15" t="s">
        <v>2436</v>
      </c>
      <c r="D101" s="16" t="s">
        <v>24</v>
      </c>
      <c r="E101" s="17" t="s">
        <v>112</v>
      </c>
      <c r="F101" s="17" t="s">
        <v>113</v>
      </c>
      <c r="G101" s="17" t="s">
        <v>106</v>
      </c>
      <c r="H101" s="17" t="s">
        <v>107</v>
      </c>
      <c r="I101" s="17" t="s">
        <v>107</v>
      </c>
      <c r="J101" s="17"/>
    </row>
    <row r="102" spans="1:10" s="13" customFormat="1" x14ac:dyDescent="0.2">
      <c r="A102" s="24">
        <v>4</v>
      </c>
      <c r="B102" s="14" t="s">
        <v>11</v>
      </c>
      <c r="C102" s="15" t="s">
        <v>181</v>
      </c>
      <c r="D102" s="16" t="s">
        <v>53</v>
      </c>
      <c r="E102" s="17" t="s">
        <v>182</v>
      </c>
      <c r="F102" s="17" t="s">
        <v>177</v>
      </c>
      <c r="G102" s="17" t="s">
        <v>106</v>
      </c>
      <c r="H102" s="17"/>
      <c r="I102" s="17"/>
      <c r="J102" s="17"/>
    </row>
    <row r="103" spans="1:10" s="13" customFormat="1" ht="15" x14ac:dyDescent="0.2">
      <c r="A103" s="24">
        <v>4</v>
      </c>
      <c r="B103" s="14" t="s">
        <v>11</v>
      </c>
      <c r="C103" s="15" t="s">
        <v>2437</v>
      </c>
      <c r="D103" s="16" t="s">
        <v>30</v>
      </c>
      <c r="E103" s="17" t="s">
        <v>288</v>
      </c>
      <c r="F103" s="17" t="s">
        <v>285</v>
      </c>
      <c r="G103" s="17" t="s">
        <v>122</v>
      </c>
      <c r="H103" s="17" t="s">
        <v>289</v>
      </c>
      <c r="I103" s="17" t="s">
        <v>277</v>
      </c>
      <c r="J103" s="17"/>
    </row>
    <row r="104" spans="1:10" s="13" customFormat="1" ht="15" x14ac:dyDescent="0.2">
      <c r="A104" s="24">
        <v>4</v>
      </c>
      <c r="B104" s="14" t="s">
        <v>11</v>
      </c>
      <c r="C104" s="15" t="s">
        <v>2438</v>
      </c>
      <c r="D104" s="16" t="s">
        <v>33</v>
      </c>
      <c r="E104" s="17" t="s">
        <v>412</v>
      </c>
      <c r="F104" s="17" t="s">
        <v>413</v>
      </c>
      <c r="G104" s="17" t="s">
        <v>106</v>
      </c>
      <c r="H104" s="17" t="s">
        <v>405</v>
      </c>
      <c r="I104" s="17" t="s">
        <v>405</v>
      </c>
      <c r="J104" s="17" t="s">
        <v>405</v>
      </c>
    </row>
    <row r="105" spans="1:10" s="13" customFormat="1" ht="15" x14ac:dyDescent="0.2">
      <c r="A105" s="24">
        <v>4</v>
      </c>
      <c r="B105" s="14" t="s">
        <v>11</v>
      </c>
      <c r="C105" s="15" t="s">
        <v>2437</v>
      </c>
      <c r="D105" s="16" t="s">
        <v>71</v>
      </c>
      <c r="E105" s="17" t="s">
        <v>530</v>
      </c>
      <c r="F105" s="17" t="s">
        <v>531</v>
      </c>
      <c r="G105" s="17" t="s">
        <v>524</v>
      </c>
      <c r="H105" s="17" t="s">
        <v>527</v>
      </c>
      <c r="I105" s="17" t="s">
        <v>527</v>
      </c>
      <c r="J105" s="17" t="s">
        <v>527</v>
      </c>
    </row>
    <row r="106" spans="1:10" s="13" customFormat="1" ht="15" x14ac:dyDescent="0.2">
      <c r="A106" s="24">
        <v>4</v>
      </c>
      <c r="B106" s="14" t="s">
        <v>11</v>
      </c>
      <c r="C106" s="15" t="s">
        <v>2438</v>
      </c>
      <c r="D106" s="16" t="s">
        <v>44</v>
      </c>
      <c r="E106" s="17" t="s">
        <v>643</v>
      </c>
      <c r="F106" s="17" t="s">
        <v>783</v>
      </c>
      <c r="G106" s="17" t="s">
        <v>106</v>
      </c>
      <c r="H106" s="17" t="s">
        <v>107</v>
      </c>
      <c r="I106" s="17" t="s">
        <v>107</v>
      </c>
      <c r="J106" s="17" t="s">
        <v>107</v>
      </c>
    </row>
    <row r="107" spans="1:10" s="13" customFormat="1" ht="15" x14ac:dyDescent="0.2">
      <c r="A107" s="24">
        <v>4</v>
      </c>
      <c r="B107" s="14" t="s">
        <v>11</v>
      </c>
      <c r="C107" s="15" t="s">
        <v>2437</v>
      </c>
      <c r="D107" s="16" t="s">
        <v>44</v>
      </c>
      <c r="E107" s="17" t="s">
        <v>644</v>
      </c>
      <c r="F107" s="17" t="s">
        <v>783</v>
      </c>
      <c r="G107" s="17" t="s">
        <v>106</v>
      </c>
      <c r="H107" s="17" t="s">
        <v>107</v>
      </c>
      <c r="I107" s="17" t="s">
        <v>107</v>
      </c>
      <c r="J107" s="17" t="s">
        <v>107</v>
      </c>
    </row>
    <row r="108" spans="1:10" s="13" customFormat="1" ht="15" x14ac:dyDescent="0.2">
      <c r="A108" s="24">
        <v>4</v>
      </c>
      <c r="B108" s="14" t="s">
        <v>11</v>
      </c>
      <c r="C108" s="15" t="s">
        <v>2438</v>
      </c>
      <c r="D108" s="16" t="s">
        <v>44</v>
      </c>
      <c r="E108" s="17" t="s">
        <v>645</v>
      </c>
      <c r="F108" s="17" t="s">
        <v>783</v>
      </c>
      <c r="G108" s="17" t="s">
        <v>106</v>
      </c>
      <c r="H108" s="17" t="s">
        <v>107</v>
      </c>
      <c r="I108" s="17" t="s">
        <v>107</v>
      </c>
      <c r="J108" s="17" t="s">
        <v>107</v>
      </c>
    </row>
    <row r="109" spans="1:10" s="13" customFormat="1" ht="15" x14ac:dyDescent="0.2">
      <c r="A109" s="24">
        <v>4</v>
      </c>
      <c r="B109" s="14" t="s">
        <v>11</v>
      </c>
      <c r="C109" s="15" t="s">
        <v>2437</v>
      </c>
      <c r="D109" s="16" t="s">
        <v>39</v>
      </c>
      <c r="E109" s="17" t="s">
        <v>794</v>
      </c>
      <c r="F109" s="17" t="s">
        <v>795</v>
      </c>
      <c r="G109" s="17" t="s">
        <v>106</v>
      </c>
      <c r="H109" s="17" t="s">
        <v>107</v>
      </c>
      <c r="I109" s="17" t="s">
        <v>107</v>
      </c>
      <c r="J109" s="17" t="s">
        <v>107</v>
      </c>
    </row>
    <row r="110" spans="1:10" s="13" customFormat="1" x14ac:dyDescent="0.2">
      <c r="A110" s="24">
        <v>4</v>
      </c>
      <c r="B110" s="14" t="s">
        <v>11</v>
      </c>
      <c r="C110" s="15" t="s">
        <v>2487</v>
      </c>
      <c r="D110" s="16" t="s">
        <v>89</v>
      </c>
      <c r="E110" s="17" t="s">
        <v>904</v>
      </c>
      <c r="F110" s="17" t="s">
        <v>905</v>
      </c>
      <c r="G110" s="17" t="s">
        <v>106</v>
      </c>
      <c r="H110" s="17"/>
      <c r="I110" s="17"/>
      <c r="J110" s="17"/>
    </row>
    <row r="111" spans="1:10" s="13" customFormat="1" ht="15" x14ac:dyDescent="0.2">
      <c r="A111" s="24">
        <v>4</v>
      </c>
      <c r="B111" s="14" t="s">
        <v>11</v>
      </c>
      <c r="C111" s="15" t="s">
        <v>2437</v>
      </c>
      <c r="D111" s="16" t="s">
        <v>89</v>
      </c>
      <c r="E111" s="17" t="s">
        <v>906</v>
      </c>
      <c r="F111" s="17" t="s">
        <v>2380</v>
      </c>
      <c r="G111" s="17" t="s">
        <v>106</v>
      </c>
      <c r="H111" s="17"/>
      <c r="I111" s="17"/>
      <c r="J111" s="17"/>
    </row>
    <row r="112" spans="1:10" s="13" customFormat="1" ht="15" x14ac:dyDescent="0.2">
      <c r="A112" s="24">
        <v>4</v>
      </c>
      <c r="B112" s="14" t="s">
        <v>11</v>
      </c>
      <c r="C112" s="15" t="s">
        <v>2438</v>
      </c>
      <c r="D112" s="16" t="s">
        <v>47</v>
      </c>
      <c r="E112" s="17" t="s">
        <v>1015</v>
      </c>
      <c r="F112" s="17" t="s">
        <v>1016</v>
      </c>
      <c r="G112" s="17" t="s">
        <v>106</v>
      </c>
      <c r="H112" s="17"/>
      <c r="I112" s="17"/>
      <c r="J112" s="17"/>
    </row>
    <row r="113" spans="1:10" s="13" customFormat="1" ht="15" x14ac:dyDescent="0.2">
      <c r="A113" s="24">
        <v>4</v>
      </c>
      <c r="B113" s="14" t="s">
        <v>11</v>
      </c>
      <c r="C113" s="15" t="s">
        <v>2437</v>
      </c>
      <c r="D113" s="16" t="s">
        <v>47</v>
      </c>
      <c r="E113" s="17" t="s">
        <v>1017</v>
      </c>
      <c r="F113" s="17" t="s">
        <v>1016</v>
      </c>
      <c r="G113" s="17" t="s">
        <v>106</v>
      </c>
      <c r="H113" s="17"/>
      <c r="I113" s="17"/>
      <c r="J113" s="17"/>
    </row>
    <row r="114" spans="1:10" s="13" customFormat="1" ht="15" x14ac:dyDescent="0.2">
      <c r="A114" s="24">
        <v>4</v>
      </c>
      <c r="B114" s="14" t="s">
        <v>11</v>
      </c>
      <c r="C114" s="15" t="s">
        <v>2438</v>
      </c>
      <c r="D114" s="16" t="s">
        <v>47</v>
      </c>
      <c r="E114" s="17" t="s">
        <v>1018</v>
      </c>
      <c r="F114" s="17" t="s">
        <v>1019</v>
      </c>
      <c r="G114" s="17" t="s">
        <v>106</v>
      </c>
      <c r="H114" s="17"/>
      <c r="I114" s="17"/>
      <c r="J114" s="17"/>
    </row>
    <row r="115" spans="1:10" s="13" customFormat="1" ht="15" x14ac:dyDescent="0.2">
      <c r="A115" s="24">
        <v>4</v>
      </c>
      <c r="B115" s="14" t="s">
        <v>11</v>
      </c>
      <c r="C115" s="15" t="s">
        <v>2437</v>
      </c>
      <c r="D115" s="16" t="s">
        <v>36</v>
      </c>
      <c r="E115" s="17" t="s">
        <v>1202</v>
      </c>
      <c r="F115" s="17" t="s">
        <v>783</v>
      </c>
      <c r="G115" s="17" t="s">
        <v>122</v>
      </c>
      <c r="H115" s="17" t="s">
        <v>1203</v>
      </c>
      <c r="I115" s="17" t="s">
        <v>107</v>
      </c>
      <c r="J115" s="17" t="s">
        <v>107</v>
      </c>
    </row>
    <row r="116" spans="1:10" s="13" customFormat="1" ht="15" x14ac:dyDescent="0.2">
      <c r="A116" s="24">
        <v>4</v>
      </c>
      <c r="B116" s="14" t="s">
        <v>11</v>
      </c>
      <c r="C116" s="15" t="s">
        <v>2438</v>
      </c>
      <c r="D116" s="16" t="s">
        <v>36</v>
      </c>
      <c r="E116" s="17" t="s">
        <v>1204</v>
      </c>
      <c r="F116" s="17" t="s">
        <v>1197</v>
      </c>
      <c r="G116" s="17" t="s">
        <v>106</v>
      </c>
      <c r="H116" s="17" t="s">
        <v>107</v>
      </c>
      <c r="I116" s="17" t="s">
        <v>107</v>
      </c>
      <c r="J116" s="17" t="s">
        <v>107</v>
      </c>
    </row>
    <row r="117" spans="1:10" s="13" customFormat="1" ht="15" x14ac:dyDescent="0.2">
      <c r="A117" s="24">
        <v>4</v>
      </c>
      <c r="B117" s="14" t="s">
        <v>11</v>
      </c>
      <c r="C117" s="15" t="s">
        <v>2437</v>
      </c>
      <c r="D117" s="16" t="s">
        <v>42</v>
      </c>
      <c r="E117" s="17" t="s">
        <v>109</v>
      </c>
      <c r="F117" s="17" t="s">
        <v>107</v>
      </c>
      <c r="G117" s="17" t="s">
        <v>106</v>
      </c>
      <c r="H117" s="17" t="s">
        <v>107</v>
      </c>
      <c r="I117" s="17" t="s">
        <v>107</v>
      </c>
      <c r="J117" s="17" t="s">
        <v>1321</v>
      </c>
    </row>
    <row r="118" spans="1:10" s="13" customFormat="1" ht="15" x14ac:dyDescent="0.2">
      <c r="A118" s="24">
        <v>4</v>
      </c>
      <c r="B118" s="14" t="s">
        <v>11</v>
      </c>
      <c r="C118" s="15" t="s">
        <v>2438</v>
      </c>
      <c r="D118" s="16" t="s">
        <v>65</v>
      </c>
      <c r="E118" s="17" t="s">
        <v>1377</v>
      </c>
      <c r="F118" s="17" t="s">
        <v>1378</v>
      </c>
      <c r="G118" s="17" t="s">
        <v>106</v>
      </c>
      <c r="H118" s="17"/>
      <c r="I118" s="17"/>
      <c r="J118" s="17"/>
    </row>
    <row r="119" spans="1:10" s="13" customFormat="1" ht="15" x14ac:dyDescent="0.2">
      <c r="A119" s="24">
        <v>4</v>
      </c>
      <c r="B119" s="14" t="s">
        <v>11</v>
      </c>
      <c r="C119" s="15" t="s">
        <v>2437</v>
      </c>
      <c r="D119" s="16" t="s">
        <v>1443</v>
      </c>
      <c r="E119" s="17" t="s">
        <v>1444</v>
      </c>
      <c r="F119" s="17" t="s">
        <v>1445</v>
      </c>
      <c r="G119" s="17" t="s">
        <v>106</v>
      </c>
      <c r="H119" s="17"/>
      <c r="I119" s="17"/>
      <c r="J119" s="17"/>
    </row>
    <row r="120" spans="1:10" s="13" customFormat="1" ht="15" x14ac:dyDescent="0.2">
      <c r="A120" s="24">
        <v>4</v>
      </c>
      <c r="B120" s="14" t="s">
        <v>11</v>
      </c>
      <c r="C120" s="15" t="s">
        <v>2438</v>
      </c>
      <c r="D120" s="16" t="s">
        <v>56</v>
      </c>
      <c r="E120" s="17" t="s">
        <v>1470</v>
      </c>
      <c r="F120" s="17" t="s">
        <v>1471</v>
      </c>
      <c r="G120" s="17" t="s">
        <v>106</v>
      </c>
      <c r="H120" s="17" t="s">
        <v>1372</v>
      </c>
      <c r="I120" s="17" t="s">
        <v>1372</v>
      </c>
      <c r="J120" s="17" t="s">
        <v>1372</v>
      </c>
    </row>
    <row r="121" spans="1:10" s="13" customFormat="1" ht="15" x14ac:dyDescent="0.2">
      <c r="A121" s="24">
        <v>4</v>
      </c>
      <c r="B121" s="14" t="s">
        <v>11</v>
      </c>
      <c r="C121" s="15" t="s">
        <v>2437</v>
      </c>
      <c r="D121" s="16" t="s">
        <v>59</v>
      </c>
      <c r="E121" s="17" t="s">
        <v>2559</v>
      </c>
      <c r="F121" s="17" t="s">
        <v>1623</v>
      </c>
      <c r="G121" s="17" t="s">
        <v>106</v>
      </c>
      <c r="H121" s="17"/>
      <c r="I121" s="17"/>
      <c r="J121" s="17"/>
    </row>
    <row r="122" spans="1:10" s="13" customFormat="1" ht="15" x14ac:dyDescent="0.2">
      <c r="A122" s="24">
        <v>4</v>
      </c>
      <c r="B122" s="14" t="s">
        <v>11</v>
      </c>
      <c r="C122" s="15" t="s">
        <v>2437</v>
      </c>
      <c r="D122" s="16" t="s">
        <v>59</v>
      </c>
      <c r="E122" s="17" t="s">
        <v>2560</v>
      </c>
      <c r="F122" s="17" t="s">
        <v>1623</v>
      </c>
      <c r="G122" s="17" t="s">
        <v>106</v>
      </c>
      <c r="H122" s="17"/>
      <c r="I122" s="17"/>
      <c r="J122" s="17"/>
    </row>
    <row r="123" spans="1:10" s="13" customFormat="1" ht="15" x14ac:dyDescent="0.2">
      <c r="A123" s="24">
        <v>4</v>
      </c>
      <c r="B123" s="14" t="s">
        <v>11</v>
      </c>
      <c r="C123" s="15" t="s">
        <v>2438</v>
      </c>
      <c r="D123" s="16" t="s">
        <v>62</v>
      </c>
      <c r="E123" s="17" t="s">
        <v>1652</v>
      </c>
      <c r="F123" s="17" t="s">
        <v>1643</v>
      </c>
      <c r="G123" s="17" t="s">
        <v>106</v>
      </c>
      <c r="H123" s="17"/>
      <c r="I123" s="17"/>
      <c r="J123" s="17"/>
    </row>
    <row r="124" spans="1:10" s="13" customFormat="1" ht="15" x14ac:dyDescent="0.2">
      <c r="A124" s="24">
        <v>4</v>
      </c>
      <c r="B124" s="14" t="s">
        <v>11</v>
      </c>
      <c r="C124" s="15" t="s">
        <v>2437</v>
      </c>
      <c r="D124" s="16" t="s">
        <v>1692</v>
      </c>
      <c r="E124" s="17" t="s">
        <v>109</v>
      </c>
      <c r="F124" s="17"/>
      <c r="G124" s="17" t="s">
        <v>106</v>
      </c>
      <c r="H124" s="17"/>
      <c r="I124" s="17"/>
      <c r="J124" s="17"/>
    </row>
    <row r="125" spans="1:10" s="13" customFormat="1" ht="15" x14ac:dyDescent="0.2">
      <c r="A125" s="24">
        <v>4</v>
      </c>
      <c r="B125" s="14" t="s">
        <v>11</v>
      </c>
      <c r="C125" s="15" t="s">
        <v>2438</v>
      </c>
      <c r="D125" s="16" t="s">
        <v>74</v>
      </c>
      <c r="E125" s="17" t="s">
        <v>1720</v>
      </c>
      <c r="F125" s="17" t="s">
        <v>1714</v>
      </c>
      <c r="G125" s="17" t="s">
        <v>106</v>
      </c>
      <c r="H125" s="17"/>
      <c r="I125" s="17"/>
      <c r="J125" s="17"/>
    </row>
    <row r="126" spans="1:10" s="13" customFormat="1" ht="15" x14ac:dyDescent="0.2">
      <c r="A126" s="24">
        <v>4</v>
      </c>
      <c r="B126" s="14" t="s">
        <v>11</v>
      </c>
      <c r="C126" s="15" t="s">
        <v>2437</v>
      </c>
      <c r="D126" s="16" t="s">
        <v>74</v>
      </c>
      <c r="E126" s="17" t="s">
        <v>1721</v>
      </c>
      <c r="F126" s="17" t="s">
        <v>2404</v>
      </c>
      <c r="G126" s="17" t="s">
        <v>106</v>
      </c>
      <c r="H126" s="17" t="s">
        <v>527</v>
      </c>
      <c r="I126" s="17" t="s">
        <v>527</v>
      </c>
      <c r="J126" s="17" t="s">
        <v>527</v>
      </c>
    </row>
    <row r="127" spans="1:10" s="13" customFormat="1" ht="15" x14ac:dyDescent="0.2">
      <c r="A127" s="24">
        <v>4</v>
      </c>
      <c r="B127" s="14" t="s">
        <v>11</v>
      </c>
      <c r="C127" s="15" t="s">
        <v>2438</v>
      </c>
      <c r="D127" s="16" t="s">
        <v>77</v>
      </c>
      <c r="E127" s="17" t="s">
        <v>1876</v>
      </c>
      <c r="F127" s="17" t="s">
        <v>1824</v>
      </c>
      <c r="G127" s="17" t="s">
        <v>106</v>
      </c>
      <c r="H127" s="17"/>
      <c r="I127" s="17"/>
      <c r="J127" s="17"/>
    </row>
    <row r="128" spans="1:10" s="13" customFormat="1" ht="15" x14ac:dyDescent="0.2">
      <c r="A128" s="24">
        <v>4</v>
      </c>
      <c r="B128" s="14" t="s">
        <v>11</v>
      </c>
      <c r="C128" s="15" t="s">
        <v>2437</v>
      </c>
      <c r="D128" s="16" t="s">
        <v>80</v>
      </c>
      <c r="E128" s="17" t="s">
        <v>1947</v>
      </c>
      <c r="F128" s="17" t="s">
        <v>1948</v>
      </c>
      <c r="G128" s="17" t="s">
        <v>106</v>
      </c>
      <c r="H128" s="17"/>
      <c r="I128" s="17"/>
      <c r="J128" s="17"/>
    </row>
    <row r="129" spans="1:10" s="13" customFormat="1" ht="15" x14ac:dyDescent="0.2">
      <c r="A129" s="24">
        <v>4</v>
      </c>
      <c r="B129" s="14" t="s">
        <v>11</v>
      </c>
      <c r="C129" s="15" t="s">
        <v>2438</v>
      </c>
      <c r="D129" s="16" t="s">
        <v>83</v>
      </c>
      <c r="E129" s="17" t="s">
        <v>1976</v>
      </c>
      <c r="F129" s="17"/>
      <c r="G129" s="17" t="s">
        <v>106</v>
      </c>
      <c r="H129" s="17"/>
      <c r="I129" s="17"/>
      <c r="J129" s="17"/>
    </row>
    <row r="130" spans="1:10" s="13" customFormat="1" ht="15" x14ac:dyDescent="0.2">
      <c r="A130" s="24">
        <v>4</v>
      </c>
      <c r="B130" s="14" t="s">
        <v>11</v>
      </c>
      <c r="C130" s="15" t="s">
        <v>2437</v>
      </c>
      <c r="D130" s="16" t="s">
        <v>86</v>
      </c>
      <c r="E130" s="17" t="s">
        <v>2018</v>
      </c>
      <c r="F130" s="17" t="s">
        <v>2015</v>
      </c>
      <c r="G130" s="17" t="s">
        <v>106</v>
      </c>
      <c r="H130" s="17"/>
      <c r="I130" s="17"/>
      <c r="J130" s="17"/>
    </row>
    <row r="131" spans="1:10" s="13" customFormat="1" ht="15" x14ac:dyDescent="0.2">
      <c r="A131" s="24">
        <v>4</v>
      </c>
      <c r="B131" s="14" t="s">
        <v>11</v>
      </c>
      <c r="C131" s="15" t="s">
        <v>2438</v>
      </c>
      <c r="D131" s="16" t="s">
        <v>27</v>
      </c>
      <c r="E131" s="17" t="s">
        <v>2067</v>
      </c>
      <c r="F131" s="17" t="s">
        <v>2068</v>
      </c>
      <c r="G131" s="17" t="s">
        <v>122</v>
      </c>
      <c r="H131" s="17" t="s">
        <v>107</v>
      </c>
      <c r="I131" s="17" t="s">
        <v>107</v>
      </c>
      <c r="J131" s="17" t="s">
        <v>107</v>
      </c>
    </row>
    <row r="132" spans="1:10" s="13" customFormat="1" ht="15" x14ac:dyDescent="0.2">
      <c r="A132" s="24">
        <v>4</v>
      </c>
      <c r="B132" s="14" t="s">
        <v>11</v>
      </c>
      <c r="C132" s="15" t="s">
        <v>2437</v>
      </c>
      <c r="D132" s="16" t="s">
        <v>92</v>
      </c>
      <c r="E132" s="17" t="s">
        <v>2165</v>
      </c>
      <c r="F132" s="17" t="s">
        <v>2404</v>
      </c>
      <c r="G132" s="17" t="s">
        <v>106</v>
      </c>
      <c r="H132" s="17" t="s">
        <v>107</v>
      </c>
      <c r="I132" s="17" t="s">
        <v>107</v>
      </c>
      <c r="J132" s="17" t="s">
        <v>107</v>
      </c>
    </row>
    <row r="133" spans="1:10" s="13" customFormat="1" x14ac:dyDescent="0.2">
      <c r="A133" s="24">
        <v>5</v>
      </c>
      <c r="B133" s="14" t="s">
        <v>11</v>
      </c>
      <c r="C133" s="15" t="s">
        <v>2544</v>
      </c>
      <c r="D133" s="16" t="s">
        <v>24</v>
      </c>
      <c r="E133" s="17" t="s">
        <v>109</v>
      </c>
      <c r="F133" s="17"/>
      <c r="G133" s="17" t="s">
        <v>106</v>
      </c>
      <c r="H133" s="17"/>
      <c r="I133" s="17"/>
      <c r="J133" s="17"/>
    </row>
    <row r="134" spans="1:10" s="13" customFormat="1" x14ac:dyDescent="0.2">
      <c r="A134" s="24">
        <v>5</v>
      </c>
      <c r="B134" s="14" t="s">
        <v>11</v>
      </c>
      <c r="C134" s="15" t="s">
        <v>2395</v>
      </c>
      <c r="D134" s="16" t="s">
        <v>53</v>
      </c>
      <c r="E134" s="17" t="s">
        <v>183</v>
      </c>
      <c r="F134" s="17" t="s">
        <v>177</v>
      </c>
      <c r="G134" s="17" t="s">
        <v>106</v>
      </c>
      <c r="H134" s="17"/>
      <c r="I134" s="17"/>
      <c r="J134" s="17"/>
    </row>
    <row r="135" spans="1:10" s="13" customFormat="1" x14ac:dyDescent="0.2">
      <c r="A135" s="24">
        <v>5</v>
      </c>
      <c r="B135" s="14" t="s">
        <v>11</v>
      </c>
      <c r="C135" s="15" t="s">
        <v>2395</v>
      </c>
      <c r="D135" s="16" t="s">
        <v>30</v>
      </c>
      <c r="E135" s="17" t="s">
        <v>290</v>
      </c>
      <c r="F135" s="17" t="s">
        <v>291</v>
      </c>
      <c r="G135" s="17" t="s">
        <v>122</v>
      </c>
      <c r="H135" s="17" t="s">
        <v>292</v>
      </c>
      <c r="I135" s="17" t="s">
        <v>277</v>
      </c>
      <c r="J135" s="17"/>
    </row>
    <row r="136" spans="1:10" s="13" customFormat="1" x14ac:dyDescent="0.2">
      <c r="A136" s="24">
        <v>5</v>
      </c>
      <c r="B136" s="14" t="s">
        <v>11</v>
      </c>
      <c r="C136" s="15" t="s">
        <v>2419</v>
      </c>
      <c r="D136" s="16" t="s">
        <v>33</v>
      </c>
      <c r="E136" s="17" t="s">
        <v>414</v>
      </c>
      <c r="F136" s="17" t="s">
        <v>415</v>
      </c>
      <c r="G136" s="17" t="s">
        <v>106</v>
      </c>
      <c r="H136" s="17" t="s">
        <v>416</v>
      </c>
      <c r="I136" s="17" t="s">
        <v>405</v>
      </c>
      <c r="J136" s="17" t="s">
        <v>405</v>
      </c>
    </row>
    <row r="137" spans="1:10" s="13" customFormat="1" x14ac:dyDescent="0.2">
      <c r="A137" s="24">
        <v>5</v>
      </c>
      <c r="B137" s="14" t="s">
        <v>11</v>
      </c>
      <c r="C137" s="15" t="s">
        <v>2395</v>
      </c>
      <c r="D137" s="16" t="s">
        <v>71</v>
      </c>
      <c r="E137" s="17" t="s">
        <v>532</v>
      </c>
      <c r="F137" s="17" t="s">
        <v>533</v>
      </c>
      <c r="G137" s="17" t="s">
        <v>106</v>
      </c>
      <c r="H137" s="17"/>
      <c r="I137" s="17"/>
      <c r="J137" s="17"/>
    </row>
    <row r="138" spans="1:10" s="13" customFormat="1" x14ac:dyDescent="0.2">
      <c r="A138" s="24">
        <v>5</v>
      </c>
      <c r="B138" s="14" t="s">
        <v>11</v>
      </c>
      <c r="C138" s="15" t="s">
        <v>2395</v>
      </c>
      <c r="D138" s="16" t="s">
        <v>44</v>
      </c>
      <c r="E138" s="17" t="s">
        <v>648</v>
      </c>
      <c r="F138" s="17" t="s">
        <v>649</v>
      </c>
      <c r="G138" s="17" t="s">
        <v>106</v>
      </c>
      <c r="H138" s="17" t="s">
        <v>107</v>
      </c>
      <c r="I138" s="17" t="s">
        <v>107</v>
      </c>
      <c r="J138" s="17" t="s">
        <v>107</v>
      </c>
    </row>
    <row r="139" spans="1:10" s="13" customFormat="1" x14ac:dyDescent="0.2">
      <c r="A139" s="24">
        <v>5</v>
      </c>
      <c r="B139" s="14" t="s">
        <v>11</v>
      </c>
      <c r="C139" s="15" t="s">
        <v>2395</v>
      </c>
      <c r="D139" s="16" t="s">
        <v>44</v>
      </c>
      <c r="E139" s="17" t="s">
        <v>646</v>
      </c>
      <c r="F139" s="17" t="s">
        <v>647</v>
      </c>
      <c r="G139" s="17" t="s">
        <v>106</v>
      </c>
      <c r="H139" s="17"/>
      <c r="I139" s="17"/>
      <c r="J139" s="17"/>
    </row>
    <row r="140" spans="1:10" s="13" customFormat="1" x14ac:dyDescent="0.2">
      <c r="A140" s="24">
        <v>5</v>
      </c>
      <c r="B140" s="14" t="s">
        <v>11</v>
      </c>
      <c r="C140" s="15" t="s">
        <v>2395</v>
      </c>
      <c r="D140" s="16" t="s">
        <v>39</v>
      </c>
      <c r="E140" s="17" t="s">
        <v>796</v>
      </c>
      <c r="F140" s="17" t="s">
        <v>797</v>
      </c>
      <c r="G140" s="17" t="s">
        <v>106</v>
      </c>
      <c r="H140" s="17" t="s">
        <v>107</v>
      </c>
      <c r="I140" s="17" t="s">
        <v>107</v>
      </c>
      <c r="J140" s="17" t="s">
        <v>107</v>
      </c>
    </row>
    <row r="141" spans="1:10" s="13" customFormat="1" x14ac:dyDescent="0.2">
      <c r="A141" s="24">
        <v>5</v>
      </c>
      <c r="B141" s="14" t="s">
        <v>11</v>
      </c>
      <c r="C141" s="15" t="s">
        <v>2395</v>
      </c>
      <c r="D141" s="16" t="s">
        <v>89</v>
      </c>
      <c r="E141" s="17" t="s">
        <v>907</v>
      </c>
      <c r="F141" s="17" t="s">
        <v>905</v>
      </c>
      <c r="G141" s="17" t="s">
        <v>106</v>
      </c>
      <c r="H141" s="17"/>
      <c r="I141" s="17"/>
      <c r="J141" s="17"/>
    </row>
    <row r="142" spans="1:10" s="13" customFormat="1" x14ac:dyDescent="0.2">
      <c r="A142" s="24">
        <v>5</v>
      </c>
      <c r="B142" s="14" t="s">
        <v>11</v>
      </c>
      <c r="C142" s="15" t="s">
        <v>2395</v>
      </c>
      <c r="D142" s="16" t="s">
        <v>47</v>
      </c>
      <c r="E142" s="17" t="s">
        <v>1020</v>
      </c>
      <c r="F142" s="17" t="s">
        <v>1021</v>
      </c>
      <c r="G142" s="17" t="s">
        <v>106</v>
      </c>
      <c r="H142" s="17"/>
      <c r="I142" s="17"/>
      <c r="J142" s="17"/>
    </row>
    <row r="143" spans="1:10" s="13" customFormat="1" x14ac:dyDescent="0.2">
      <c r="A143" s="24">
        <v>5</v>
      </c>
      <c r="B143" s="14" t="s">
        <v>11</v>
      </c>
      <c r="C143" s="15" t="s">
        <v>2395</v>
      </c>
      <c r="D143" s="16" t="s">
        <v>36</v>
      </c>
      <c r="E143" s="17" t="s">
        <v>1205</v>
      </c>
      <c r="F143" s="17" t="s">
        <v>1197</v>
      </c>
      <c r="G143" s="17" t="s">
        <v>106</v>
      </c>
      <c r="H143" s="17" t="s">
        <v>107</v>
      </c>
      <c r="I143" s="17" t="s">
        <v>107</v>
      </c>
      <c r="J143" s="17" t="s">
        <v>107</v>
      </c>
    </row>
    <row r="144" spans="1:10" s="13" customFormat="1" x14ac:dyDescent="0.2">
      <c r="A144" s="24">
        <v>5</v>
      </c>
      <c r="B144" s="14" t="s">
        <v>11</v>
      </c>
      <c r="C144" s="15" t="s">
        <v>2395</v>
      </c>
      <c r="D144" s="16" t="s">
        <v>42</v>
      </c>
      <c r="E144" s="17" t="s">
        <v>1322</v>
      </c>
      <c r="F144" s="17" t="s">
        <v>1319</v>
      </c>
      <c r="G144" s="17" t="s">
        <v>106</v>
      </c>
      <c r="H144" s="17"/>
      <c r="I144" s="17"/>
      <c r="J144" s="17" t="s">
        <v>1320</v>
      </c>
    </row>
    <row r="145" spans="1:10" s="13" customFormat="1" x14ac:dyDescent="0.2">
      <c r="A145" s="24">
        <v>5</v>
      </c>
      <c r="B145" s="14" t="s">
        <v>11</v>
      </c>
      <c r="C145" s="15" t="s">
        <v>2395</v>
      </c>
      <c r="D145" s="16" t="s">
        <v>65</v>
      </c>
      <c r="E145" s="17" t="s">
        <v>1379</v>
      </c>
      <c r="F145" s="17" t="s">
        <v>1375</v>
      </c>
      <c r="G145" s="17" t="s">
        <v>106</v>
      </c>
      <c r="H145" s="17"/>
      <c r="I145" s="17"/>
      <c r="J145" s="17"/>
    </row>
    <row r="146" spans="1:10" s="13" customFormat="1" x14ac:dyDescent="0.2">
      <c r="A146" s="24">
        <v>5</v>
      </c>
      <c r="B146" s="14" t="s">
        <v>11</v>
      </c>
      <c r="C146" s="15" t="s">
        <v>2395</v>
      </c>
      <c r="D146" s="16" t="s">
        <v>1443</v>
      </c>
      <c r="E146" s="17" t="s">
        <v>109</v>
      </c>
      <c r="F146" s="17"/>
      <c r="G146" s="17" t="s">
        <v>106</v>
      </c>
      <c r="H146" s="17"/>
      <c r="I146" s="17"/>
      <c r="J146" s="17"/>
    </row>
    <row r="147" spans="1:10" s="13" customFormat="1" x14ac:dyDescent="0.2">
      <c r="A147" s="24">
        <v>5</v>
      </c>
      <c r="B147" s="14" t="s">
        <v>11</v>
      </c>
      <c r="C147" s="15" t="s">
        <v>2395</v>
      </c>
      <c r="D147" s="16" t="s">
        <v>56</v>
      </c>
      <c r="E147" s="17" t="s">
        <v>1472</v>
      </c>
      <c r="F147" s="17" t="s">
        <v>1465</v>
      </c>
      <c r="G147" s="17" t="s">
        <v>106</v>
      </c>
      <c r="H147" s="17" t="s">
        <v>1372</v>
      </c>
      <c r="I147" s="17" t="s">
        <v>1372</v>
      </c>
      <c r="J147" s="17" t="s">
        <v>1372</v>
      </c>
    </row>
    <row r="148" spans="1:10" s="13" customFormat="1" x14ac:dyDescent="0.2">
      <c r="A148" s="24">
        <v>5</v>
      </c>
      <c r="B148" s="14" t="s">
        <v>11</v>
      </c>
      <c r="C148" s="15" t="s">
        <v>2395</v>
      </c>
      <c r="D148" s="16" t="s">
        <v>56</v>
      </c>
      <c r="E148" s="17" t="s">
        <v>1473</v>
      </c>
      <c r="F148" s="17" t="s">
        <v>1465</v>
      </c>
      <c r="G148" s="17" t="s">
        <v>106</v>
      </c>
      <c r="H148" s="17" t="s">
        <v>1372</v>
      </c>
      <c r="I148" s="17" t="s">
        <v>1372</v>
      </c>
      <c r="J148" s="17" t="s">
        <v>1372</v>
      </c>
    </row>
    <row r="149" spans="1:10" s="13" customFormat="1" x14ac:dyDescent="0.2">
      <c r="A149" s="24">
        <v>5</v>
      </c>
      <c r="B149" s="14" t="s">
        <v>11</v>
      </c>
      <c r="C149" s="15" t="s">
        <v>2395</v>
      </c>
      <c r="D149" s="16" t="s">
        <v>59</v>
      </c>
      <c r="E149" s="17" t="s">
        <v>1590</v>
      </c>
      <c r="F149" s="17" t="s">
        <v>1624</v>
      </c>
      <c r="G149" s="17" t="s">
        <v>106</v>
      </c>
      <c r="H149" s="17"/>
      <c r="I149" s="17"/>
      <c r="J149" s="17"/>
    </row>
    <row r="150" spans="1:10" s="13" customFormat="1" x14ac:dyDescent="0.2">
      <c r="A150" s="24">
        <v>5</v>
      </c>
      <c r="B150" s="14" t="s">
        <v>11</v>
      </c>
      <c r="C150" s="15" t="s">
        <v>2395</v>
      </c>
      <c r="D150" s="16" t="s">
        <v>62</v>
      </c>
      <c r="E150" s="17" t="s">
        <v>1657</v>
      </c>
      <c r="F150" s="17" t="s">
        <v>1643</v>
      </c>
      <c r="G150" s="17" t="s">
        <v>106</v>
      </c>
      <c r="H150" s="17"/>
      <c r="I150" s="17"/>
      <c r="J150" s="17"/>
    </row>
    <row r="151" spans="1:10" s="13" customFormat="1" x14ac:dyDescent="0.2">
      <c r="A151" s="24">
        <v>5</v>
      </c>
      <c r="B151" s="14" t="s">
        <v>11</v>
      </c>
      <c r="C151" s="15" t="s">
        <v>2395</v>
      </c>
      <c r="D151" s="16" t="s">
        <v>1692</v>
      </c>
      <c r="E151" s="17" t="s">
        <v>109</v>
      </c>
      <c r="F151" s="17"/>
      <c r="G151" s="17" t="s">
        <v>106</v>
      </c>
      <c r="H151" s="17"/>
      <c r="I151" s="17"/>
      <c r="J151" s="17"/>
    </row>
    <row r="152" spans="1:10" s="13" customFormat="1" x14ac:dyDescent="0.2">
      <c r="A152" s="24">
        <v>5</v>
      </c>
      <c r="B152" s="14" t="s">
        <v>11</v>
      </c>
      <c r="C152" s="15" t="s">
        <v>2395</v>
      </c>
      <c r="D152" s="16" t="s">
        <v>74</v>
      </c>
      <c r="E152" s="17" t="s">
        <v>1722</v>
      </c>
      <c r="F152" s="17" t="s">
        <v>1714</v>
      </c>
      <c r="G152" s="17" t="s">
        <v>106</v>
      </c>
      <c r="H152" s="17"/>
      <c r="I152" s="17"/>
      <c r="J152" s="17"/>
    </row>
    <row r="153" spans="1:10" s="13" customFormat="1" x14ac:dyDescent="0.2">
      <c r="A153" s="24">
        <v>5</v>
      </c>
      <c r="B153" s="14" t="s">
        <v>11</v>
      </c>
      <c r="C153" s="15" t="s">
        <v>2395</v>
      </c>
      <c r="D153" s="16" t="s">
        <v>77</v>
      </c>
      <c r="E153" s="17" t="s">
        <v>1877</v>
      </c>
      <c r="F153" s="17" t="s">
        <v>1825</v>
      </c>
      <c r="G153" s="17" t="s">
        <v>106</v>
      </c>
      <c r="H153" s="17"/>
      <c r="I153" s="17"/>
      <c r="J153" s="17"/>
    </row>
    <row r="154" spans="1:10" s="13" customFormat="1" x14ac:dyDescent="0.2">
      <c r="A154" s="24">
        <v>5</v>
      </c>
      <c r="B154" s="14" t="s">
        <v>11</v>
      </c>
      <c r="C154" s="15" t="s">
        <v>2395</v>
      </c>
      <c r="D154" s="16" t="s">
        <v>80</v>
      </c>
      <c r="E154" s="17" t="s">
        <v>1949</v>
      </c>
      <c r="F154" s="17" t="s">
        <v>1950</v>
      </c>
      <c r="G154" s="17" t="s">
        <v>106</v>
      </c>
      <c r="H154" s="17"/>
      <c r="I154" s="17"/>
      <c r="J154" s="17"/>
    </row>
    <row r="155" spans="1:10" s="13" customFormat="1" x14ac:dyDescent="0.2">
      <c r="A155" s="24">
        <v>5</v>
      </c>
      <c r="B155" s="14" t="s">
        <v>11</v>
      </c>
      <c r="C155" s="15" t="s">
        <v>2395</v>
      </c>
      <c r="D155" s="16" t="s">
        <v>83</v>
      </c>
      <c r="E155" s="17" t="s">
        <v>1977</v>
      </c>
      <c r="F155" s="17" t="s">
        <v>1978</v>
      </c>
      <c r="G155" s="17" t="s">
        <v>106</v>
      </c>
      <c r="H155" s="17"/>
      <c r="I155" s="17"/>
      <c r="J155" s="17"/>
    </row>
    <row r="156" spans="1:10" s="13" customFormat="1" x14ac:dyDescent="0.2">
      <c r="A156" s="24">
        <v>5</v>
      </c>
      <c r="B156" s="14" t="s">
        <v>11</v>
      </c>
      <c r="C156" s="15" t="s">
        <v>2395</v>
      </c>
      <c r="D156" s="16" t="s">
        <v>86</v>
      </c>
      <c r="E156" s="17" t="s">
        <v>2019</v>
      </c>
      <c r="F156" s="17" t="s">
        <v>2015</v>
      </c>
      <c r="G156" s="17" t="s">
        <v>106</v>
      </c>
      <c r="H156" s="17"/>
      <c r="I156" s="17"/>
      <c r="J156" s="17"/>
    </row>
    <row r="157" spans="1:10" s="13" customFormat="1" x14ac:dyDescent="0.2">
      <c r="A157" s="24">
        <v>5</v>
      </c>
      <c r="B157" s="14" t="s">
        <v>11</v>
      </c>
      <c r="C157" s="15" t="s">
        <v>2395</v>
      </c>
      <c r="D157" s="16" t="s">
        <v>27</v>
      </c>
      <c r="E157" s="17" t="s">
        <v>2069</v>
      </c>
      <c r="F157" s="17" t="s">
        <v>2070</v>
      </c>
      <c r="G157" s="17" t="s">
        <v>106</v>
      </c>
      <c r="H157" s="17" t="s">
        <v>107</v>
      </c>
      <c r="I157" s="17" t="s">
        <v>107</v>
      </c>
      <c r="J157" s="17" t="s">
        <v>107</v>
      </c>
    </row>
    <row r="158" spans="1:10" s="13" customFormat="1" x14ac:dyDescent="0.2">
      <c r="A158" s="24">
        <v>5</v>
      </c>
      <c r="B158" s="14" t="s">
        <v>11</v>
      </c>
      <c r="C158" s="15" t="s">
        <v>2395</v>
      </c>
      <c r="D158" s="16" t="s">
        <v>92</v>
      </c>
      <c r="E158" s="17" t="s">
        <v>2166</v>
      </c>
      <c r="F158" s="17" t="s">
        <v>2162</v>
      </c>
      <c r="G158" s="17" t="s">
        <v>106</v>
      </c>
      <c r="H158" s="17"/>
      <c r="I158" s="17"/>
      <c r="J158" s="17"/>
    </row>
    <row r="159" spans="1:10" s="13" customFormat="1" x14ac:dyDescent="0.2">
      <c r="A159" s="24">
        <v>6</v>
      </c>
      <c r="B159" s="14" t="s">
        <v>11</v>
      </c>
      <c r="C159" s="15" t="s">
        <v>2419</v>
      </c>
      <c r="D159" s="16" t="s">
        <v>24</v>
      </c>
      <c r="E159" s="17" t="s">
        <v>109</v>
      </c>
      <c r="F159" s="17" t="s">
        <v>114</v>
      </c>
      <c r="G159" s="17" t="s">
        <v>106</v>
      </c>
      <c r="H159" s="17"/>
      <c r="I159" s="17"/>
      <c r="J159" s="17"/>
    </row>
    <row r="160" spans="1:10" s="13" customFormat="1" x14ac:dyDescent="0.2">
      <c r="A160" s="24">
        <v>6</v>
      </c>
      <c r="B160" s="14" t="s">
        <v>11</v>
      </c>
      <c r="C160" s="15" t="s">
        <v>2419</v>
      </c>
      <c r="D160" s="16" t="s">
        <v>53</v>
      </c>
      <c r="E160" s="17" t="s">
        <v>184</v>
      </c>
      <c r="F160" s="17" t="s">
        <v>177</v>
      </c>
      <c r="G160" s="17" t="s">
        <v>106</v>
      </c>
      <c r="H160" s="17"/>
      <c r="I160" s="17"/>
      <c r="J160" s="17"/>
    </row>
    <row r="161" spans="1:10" s="13" customFormat="1" x14ac:dyDescent="0.2">
      <c r="A161" s="24">
        <v>6</v>
      </c>
      <c r="B161" s="14" t="s">
        <v>11</v>
      </c>
      <c r="C161" s="15" t="s">
        <v>2419</v>
      </c>
      <c r="D161" s="16" t="s">
        <v>30</v>
      </c>
      <c r="E161" s="17" t="s">
        <v>293</v>
      </c>
      <c r="F161" s="17" t="s">
        <v>291</v>
      </c>
      <c r="G161" s="17" t="s">
        <v>122</v>
      </c>
      <c r="H161" s="17" t="s">
        <v>292</v>
      </c>
      <c r="I161" s="17" t="s">
        <v>277</v>
      </c>
      <c r="J161" s="17"/>
    </row>
    <row r="162" spans="1:10" s="13" customFormat="1" ht="15" x14ac:dyDescent="0.2">
      <c r="A162" s="24">
        <v>6</v>
      </c>
      <c r="B162" s="14" t="s">
        <v>11</v>
      </c>
      <c r="C162" s="15" t="s">
        <v>2440</v>
      </c>
      <c r="D162" s="16" t="s">
        <v>33</v>
      </c>
      <c r="E162" s="17" t="s">
        <v>417</v>
      </c>
      <c r="F162" s="17" t="s">
        <v>418</v>
      </c>
      <c r="G162" s="17" t="s">
        <v>106</v>
      </c>
      <c r="H162" s="17" t="s">
        <v>405</v>
      </c>
      <c r="I162" s="17" t="s">
        <v>405</v>
      </c>
      <c r="J162" s="17" t="s">
        <v>405</v>
      </c>
    </row>
    <row r="163" spans="1:10" s="13" customFormat="1" x14ac:dyDescent="0.2">
      <c r="A163" s="24">
        <v>6</v>
      </c>
      <c r="B163" s="14" t="s">
        <v>11</v>
      </c>
      <c r="C163" s="15" t="s">
        <v>2419</v>
      </c>
      <c r="D163" s="16" t="s">
        <v>71</v>
      </c>
      <c r="E163" s="17" t="s">
        <v>534</v>
      </c>
      <c r="F163" s="17" t="s">
        <v>535</v>
      </c>
      <c r="G163" s="17" t="s">
        <v>524</v>
      </c>
      <c r="H163" s="17" t="s">
        <v>527</v>
      </c>
      <c r="I163" s="17" t="s">
        <v>527</v>
      </c>
      <c r="J163" s="17" t="s">
        <v>527</v>
      </c>
    </row>
    <row r="164" spans="1:10" s="13" customFormat="1" x14ac:dyDescent="0.2">
      <c r="A164" s="24">
        <v>6</v>
      </c>
      <c r="B164" s="14" t="s">
        <v>11</v>
      </c>
      <c r="C164" s="15" t="s">
        <v>2419</v>
      </c>
      <c r="D164" s="16" t="s">
        <v>71</v>
      </c>
      <c r="E164" s="17" t="s">
        <v>536</v>
      </c>
      <c r="F164" s="17" t="s">
        <v>535</v>
      </c>
      <c r="G164" s="17" t="s">
        <v>524</v>
      </c>
      <c r="H164" s="17" t="s">
        <v>527</v>
      </c>
      <c r="I164" s="17" t="s">
        <v>527</v>
      </c>
      <c r="J164" s="17" t="s">
        <v>527</v>
      </c>
    </row>
    <row r="165" spans="1:10" s="13" customFormat="1" x14ac:dyDescent="0.2">
      <c r="A165" s="24">
        <v>6</v>
      </c>
      <c r="B165" s="14" t="s">
        <v>11</v>
      </c>
      <c r="C165" s="15" t="s">
        <v>2419</v>
      </c>
      <c r="D165" s="16" t="s">
        <v>71</v>
      </c>
      <c r="E165" s="17" t="s">
        <v>537</v>
      </c>
      <c r="F165" s="17" t="s">
        <v>535</v>
      </c>
      <c r="G165" s="17" t="s">
        <v>524</v>
      </c>
      <c r="H165" s="17" t="s">
        <v>527</v>
      </c>
      <c r="I165" s="17" t="s">
        <v>527</v>
      </c>
      <c r="J165" s="17" t="s">
        <v>527</v>
      </c>
    </row>
    <row r="166" spans="1:10" s="13" customFormat="1" x14ac:dyDescent="0.2">
      <c r="A166" s="24">
        <v>6</v>
      </c>
      <c r="B166" s="14" t="s">
        <v>11</v>
      </c>
      <c r="C166" s="15" t="s">
        <v>2419</v>
      </c>
      <c r="D166" s="16" t="s">
        <v>44</v>
      </c>
      <c r="E166" s="17" t="s">
        <v>650</v>
      </c>
      <c r="F166" s="17" t="s">
        <v>651</v>
      </c>
      <c r="G166" s="17" t="s">
        <v>106</v>
      </c>
      <c r="H166" s="17" t="s">
        <v>107</v>
      </c>
      <c r="I166" s="17" t="s">
        <v>107</v>
      </c>
      <c r="J166" s="17" t="s">
        <v>107</v>
      </c>
    </row>
    <row r="167" spans="1:10" s="13" customFormat="1" x14ac:dyDescent="0.2">
      <c r="A167" s="24">
        <v>6</v>
      </c>
      <c r="B167" s="14" t="s">
        <v>11</v>
      </c>
      <c r="C167" s="15" t="s">
        <v>2419</v>
      </c>
      <c r="D167" s="16" t="s">
        <v>44</v>
      </c>
      <c r="E167" s="17" t="s">
        <v>652</v>
      </c>
      <c r="F167" s="17" t="s">
        <v>651</v>
      </c>
      <c r="G167" s="17" t="s">
        <v>106</v>
      </c>
      <c r="H167" s="17" t="s">
        <v>107</v>
      </c>
      <c r="I167" s="17" t="s">
        <v>107</v>
      </c>
      <c r="J167" s="17" t="s">
        <v>107</v>
      </c>
    </row>
    <row r="168" spans="1:10" s="13" customFormat="1" x14ac:dyDescent="0.2">
      <c r="A168" s="24">
        <v>6</v>
      </c>
      <c r="B168" s="14" t="s">
        <v>11</v>
      </c>
      <c r="C168" s="15" t="s">
        <v>2419</v>
      </c>
      <c r="D168" s="16" t="s">
        <v>44</v>
      </c>
      <c r="E168" s="17" t="s">
        <v>653</v>
      </c>
      <c r="F168" s="17" t="s">
        <v>651</v>
      </c>
      <c r="G168" s="17" t="s">
        <v>106</v>
      </c>
      <c r="H168" s="17" t="s">
        <v>107</v>
      </c>
      <c r="I168" s="17" t="s">
        <v>107</v>
      </c>
      <c r="J168" s="17" t="s">
        <v>107</v>
      </c>
    </row>
    <row r="169" spans="1:10" x14ac:dyDescent="0.2">
      <c r="A169" s="24">
        <v>6</v>
      </c>
      <c r="B169" s="14" t="s">
        <v>11</v>
      </c>
      <c r="C169" s="15" t="s">
        <v>2419</v>
      </c>
      <c r="D169" s="16" t="s">
        <v>39</v>
      </c>
      <c r="E169" s="17" t="s">
        <v>798</v>
      </c>
      <c r="F169" s="17" t="s">
        <v>799</v>
      </c>
      <c r="G169" s="17" t="s">
        <v>106</v>
      </c>
      <c r="H169" s="17" t="s">
        <v>107</v>
      </c>
      <c r="I169" s="17" t="s">
        <v>107</v>
      </c>
      <c r="J169" s="17" t="s">
        <v>107</v>
      </c>
    </row>
    <row r="170" spans="1:10" x14ac:dyDescent="0.2">
      <c r="A170" s="24">
        <v>6</v>
      </c>
      <c r="B170" s="14" t="s">
        <v>11</v>
      </c>
      <c r="C170" s="15" t="s">
        <v>2419</v>
      </c>
      <c r="D170" s="16" t="s">
        <v>89</v>
      </c>
      <c r="E170" s="17" t="s">
        <v>908</v>
      </c>
      <c r="F170" s="17" t="s">
        <v>909</v>
      </c>
      <c r="G170" s="17" t="s">
        <v>106</v>
      </c>
      <c r="H170" s="17"/>
      <c r="I170" s="17"/>
      <c r="J170" s="17"/>
    </row>
    <row r="171" spans="1:10" x14ac:dyDescent="0.2">
      <c r="A171" s="24">
        <v>6</v>
      </c>
      <c r="B171" s="14" t="s">
        <v>11</v>
      </c>
      <c r="C171" s="15" t="s">
        <v>2419</v>
      </c>
      <c r="D171" s="16" t="s">
        <v>47</v>
      </c>
      <c r="E171" s="17" t="s">
        <v>1022</v>
      </c>
      <c r="F171" s="17" t="s">
        <v>651</v>
      </c>
      <c r="G171" s="17" t="s">
        <v>106</v>
      </c>
      <c r="H171" s="17"/>
      <c r="I171" s="17"/>
      <c r="J171" s="17"/>
    </row>
    <row r="172" spans="1:10" x14ac:dyDescent="0.2">
      <c r="A172" s="24">
        <v>6</v>
      </c>
      <c r="B172" s="14" t="s">
        <v>11</v>
      </c>
      <c r="C172" s="15" t="s">
        <v>2419</v>
      </c>
      <c r="D172" s="16" t="s">
        <v>36</v>
      </c>
      <c r="E172" s="17" t="s">
        <v>1206</v>
      </c>
      <c r="F172" s="17" t="s">
        <v>1197</v>
      </c>
      <c r="G172" s="17" t="s">
        <v>122</v>
      </c>
      <c r="H172" s="17" t="s">
        <v>1207</v>
      </c>
      <c r="I172" s="17" t="s">
        <v>107</v>
      </c>
      <c r="J172" s="17" t="s">
        <v>107</v>
      </c>
    </row>
    <row r="173" spans="1:10" x14ac:dyDescent="0.2">
      <c r="A173" s="24">
        <v>6</v>
      </c>
      <c r="B173" s="14" t="s">
        <v>11</v>
      </c>
      <c r="C173" s="15" t="s">
        <v>2419</v>
      </c>
      <c r="D173" s="16" t="s">
        <v>42</v>
      </c>
      <c r="E173" s="17" t="s">
        <v>1323</v>
      </c>
      <c r="F173" s="17" t="s">
        <v>1324</v>
      </c>
      <c r="G173" s="17" t="s">
        <v>106</v>
      </c>
      <c r="H173" s="17" t="s">
        <v>107</v>
      </c>
      <c r="I173" s="17" t="s">
        <v>107</v>
      </c>
      <c r="J173" s="17" t="s">
        <v>1315</v>
      </c>
    </row>
    <row r="174" spans="1:10" x14ac:dyDescent="0.2">
      <c r="A174" s="24">
        <v>6</v>
      </c>
      <c r="B174" s="14" t="s">
        <v>11</v>
      </c>
      <c r="C174" s="15" t="s">
        <v>2419</v>
      </c>
      <c r="D174" s="16" t="s">
        <v>42</v>
      </c>
      <c r="E174" s="17" t="s">
        <v>1325</v>
      </c>
      <c r="F174" s="17" t="s">
        <v>1326</v>
      </c>
      <c r="G174" s="17" t="s">
        <v>106</v>
      </c>
      <c r="H174" s="17" t="s">
        <v>107</v>
      </c>
      <c r="I174" s="17" t="s">
        <v>107</v>
      </c>
      <c r="J174" s="17" t="s">
        <v>1315</v>
      </c>
    </row>
    <row r="175" spans="1:10" x14ac:dyDescent="0.2">
      <c r="A175" s="24">
        <v>6</v>
      </c>
      <c r="B175" s="14" t="s">
        <v>11</v>
      </c>
      <c r="C175" s="15" t="s">
        <v>2419</v>
      </c>
      <c r="D175" s="16" t="s">
        <v>42</v>
      </c>
      <c r="E175" s="17" t="s">
        <v>1327</v>
      </c>
      <c r="F175" s="17" t="s">
        <v>1328</v>
      </c>
      <c r="G175" s="17" t="s">
        <v>106</v>
      </c>
      <c r="H175" s="17" t="s">
        <v>107</v>
      </c>
      <c r="I175" s="17" t="s">
        <v>107</v>
      </c>
      <c r="J175" s="17" t="s">
        <v>1315</v>
      </c>
    </row>
    <row r="176" spans="1:10" x14ac:dyDescent="0.2">
      <c r="A176" s="24">
        <v>6</v>
      </c>
      <c r="B176" s="14" t="s">
        <v>11</v>
      </c>
      <c r="C176" s="15" t="s">
        <v>2419</v>
      </c>
      <c r="D176" s="16" t="s">
        <v>65</v>
      </c>
      <c r="E176" s="17" t="s">
        <v>1380</v>
      </c>
      <c r="F176" s="17" t="s">
        <v>1375</v>
      </c>
      <c r="G176" s="17" t="s">
        <v>122</v>
      </c>
      <c r="H176" s="17" t="s">
        <v>1381</v>
      </c>
      <c r="I176" s="17"/>
      <c r="J176" s="17"/>
    </row>
    <row r="177" spans="1:10" x14ac:dyDescent="0.2">
      <c r="A177" s="24">
        <v>6</v>
      </c>
      <c r="B177" s="14" t="s">
        <v>11</v>
      </c>
      <c r="C177" s="15" t="s">
        <v>2419</v>
      </c>
      <c r="D177" s="16" t="s">
        <v>1443</v>
      </c>
      <c r="E177" s="17" t="s">
        <v>1446</v>
      </c>
      <c r="F177" s="17" t="s">
        <v>1445</v>
      </c>
      <c r="G177" s="17" t="s">
        <v>106</v>
      </c>
      <c r="H177" s="17"/>
      <c r="I177" s="17"/>
      <c r="J177" s="17"/>
    </row>
    <row r="178" spans="1:10" x14ac:dyDescent="0.2">
      <c r="A178" s="24">
        <v>6</v>
      </c>
      <c r="B178" s="14" t="s">
        <v>11</v>
      </c>
      <c r="C178" s="15" t="s">
        <v>2419</v>
      </c>
      <c r="D178" s="16" t="s">
        <v>56</v>
      </c>
      <c r="E178" s="17" t="s">
        <v>1474</v>
      </c>
      <c r="F178" s="17" t="s">
        <v>1465</v>
      </c>
      <c r="G178" s="17" t="s">
        <v>106</v>
      </c>
      <c r="H178" s="17" t="s">
        <v>1372</v>
      </c>
      <c r="I178" s="17" t="s">
        <v>1372</v>
      </c>
      <c r="J178" s="17" t="s">
        <v>1372</v>
      </c>
    </row>
    <row r="179" spans="1:10" x14ac:dyDescent="0.2">
      <c r="A179" s="24">
        <v>6</v>
      </c>
      <c r="B179" s="14" t="s">
        <v>11</v>
      </c>
      <c r="C179" s="15" t="s">
        <v>2419</v>
      </c>
      <c r="D179" s="16" t="s">
        <v>56</v>
      </c>
      <c r="E179" s="17" t="s">
        <v>1475</v>
      </c>
      <c r="F179" s="17"/>
      <c r="G179" s="17" t="s">
        <v>106</v>
      </c>
      <c r="H179" s="17"/>
      <c r="I179" s="17"/>
      <c r="J179" s="17"/>
    </row>
    <row r="180" spans="1:10" x14ac:dyDescent="0.2">
      <c r="A180" s="24">
        <v>6</v>
      </c>
      <c r="B180" s="14" t="s">
        <v>11</v>
      </c>
      <c r="C180" s="15" t="s">
        <v>2419</v>
      </c>
      <c r="D180" s="16" t="s">
        <v>59</v>
      </c>
      <c r="E180" s="17" t="s">
        <v>1594</v>
      </c>
      <c r="F180" s="17" t="s">
        <v>1580</v>
      </c>
      <c r="G180" s="17" t="s">
        <v>106</v>
      </c>
      <c r="H180" s="17" t="s">
        <v>107</v>
      </c>
      <c r="I180" s="17" t="s">
        <v>107</v>
      </c>
      <c r="J180" s="17" t="s">
        <v>107</v>
      </c>
    </row>
    <row r="181" spans="1:10" x14ac:dyDescent="0.2">
      <c r="A181" s="24">
        <v>6</v>
      </c>
      <c r="B181" s="14" t="s">
        <v>11</v>
      </c>
      <c r="C181" s="15" t="s">
        <v>2419</v>
      </c>
      <c r="D181" s="16" t="s">
        <v>62</v>
      </c>
      <c r="E181" s="17" t="s">
        <v>1662</v>
      </c>
      <c r="F181" s="17" t="s">
        <v>1643</v>
      </c>
      <c r="G181" s="17" t="s">
        <v>106</v>
      </c>
      <c r="H181" s="17"/>
      <c r="I181" s="17"/>
      <c r="J181" s="17"/>
    </row>
    <row r="182" spans="1:10" s="13" customFormat="1" x14ac:dyDescent="0.2">
      <c r="A182" s="24">
        <v>6</v>
      </c>
      <c r="B182" s="14" t="s">
        <v>11</v>
      </c>
      <c r="C182" s="15" t="s">
        <v>2419</v>
      </c>
      <c r="D182" s="16" t="s">
        <v>1692</v>
      </c>
      <c r="E182" s="17" t="s">
        <v>109</v>
      </c>
      <c r="F182" s="17"/>
      <c r="G182" s="17" t="s">
        <v>106</v>
      </c>
      <c r="H182" s="17"/>
      <c r="I182" s="17"/>
      <c r="J182" s="17"/>
    </row>
    <row r="183" spans="1:10" s="13" customFormat="1" x14ac:dyDescent="0.2">
      <c r="A183" s="24">
        <v>6</v>
      </c>
      <c r="B183" s="14" t="s">
        <v>11</v>
      </c>
      <c r="C183" s="15" t="s">
        <v>2419</v>
      </c>
      <c r="D183" s="16" t="s">
        <v>74</v>
      </c>
      <c r="E183" s="17" t="s">
        <v>1723</v>
      </c>
      <c r="F183" s="17" t="s">
        <v>1724</v>
      </c>
      <c r="G183" s="17" t="s">
        <v>106</v>
      </c>
      <c r="H183" s="17"/>
      <c r="I183" s="17"/>
      <c r="J183" s="17"/>
    </row>
    <row r="184" spans="1:10" s="13" customFormat="1" x14ac:dyDescent="0.2">
      <c r="A184" s="24">
        <v>6</v>
      </c>
      <c r="B184" s="14" t="s">
        <v>11</v>
      </c>
      <c r="C184" s="15" t="s">
        <v>2419</v>
      </c>
      <c r="D184" s="16" t="s">
        <v>74</v>
      </c>
      <c r="E184" s="17" t="s">
        <v>1725</v>
      </c>
      <c r="F184" s="17" t="s">
        <v>1714</v>
      </c>
      <c r="G184" s="17" t="s">
        <v>106</v>
      </c>
      <c r="H184" s="17"/>
      <c r="I184" s="17"/>
      <c r="J184" s="17"/>
    </row>
    <row r="185" spans="1:10" s="13" customFormat="1" x14ac:dyDescent="0.2">
      <c r="A185" s="24">
        <v>6</v>
      </c>
      <c r="B185" s="14" t="s">
        <v>11</v>
      </c>
      <c r="C185" s="15" t="s">
        <v>2419</v>
      </c>
      <c r="D185" s="16" t="s">
        <v>74</v>
      </c>
      <c r="E185" s="17" t="s">
        <v>1726</v>
      </c>
      <c r="F185" s="17" t="s">
        <v>1724</v>
      </c>
      <c r="G185" s="17" t="s">
        <v>106</v>
      </c>
      <c r="H185" s="17"/>
      <c r="I185" s="17"/>
      <c r="J185" s="17"/>
    </row>
    <row r="186" spans="1:10" s="13" customFormat="1" x14ac:dyDescent="0.2">
      <c r="A186" s="24">
        <v>6</v>
      </c>
      <c r="B186" s="14" t="s">
        <v>11</v>
      </c>
      <c r="C186" s="15" t="s">
        <v>2419</v>
      </c>
      <c r="D186" s="16" t="s">
        <v>77</v>
      </c>
      <c r="E186" s="17" t="s">
        <v>1878</v>
      </c>
      <c r="F186" s="17" t="s">
        <v>1826</v>
      </c>
      <c r="G186" s="17" t="s">
        <v>106</v>
      </c>
      <c r="H186" s="17"/>
      <c r="I186" s="17" t="s">
        <v>1827</v>
      </c>
      <c r="J186" s="17"/>
    </row>
    <row r="187" spans="1:10" s="13" customFormat="1" x14ac:dyDescent="0.2">
      <c r="A187" s="24">
        <v>6</v>
      </c>
      <c r="B187" s="14" t="s">
        <v>11</v>
      </c>
      <c r="C187" s="15" t="s">
        <v>2419</v>
      </c>
      <c r="D187" s="16" t="s">
        <v>77</v>
      </c>
      <c r="E187" s="17" t="s">
        <v>1879</v>
      </c>
      <c r="F187" s="17" t="s">
        <v>1826</v>
      </c>
      <c r="G187" s="17" t="s">
        <v>106</v>
      </c>
      <c r="H187" s="17"/>
      <c r="I187" s="17" t="s">
        <v>1827</v>
      </c>
      <c r="J187" s="17"/>
    </row>
    <row r="188" spans="1:10" s="13" customFormat="1" x14ac:dyDescent="0.2">
      <c r="A188" s="24">
        <v>6</v>
      </c>
      <c r="B188" s="14" t="s">
        <v>11</v>
      </c>
      <c r="C188" s="15" t="s">
        <v>2419</v>
      </c>
      <c r="D188" s="16" t="s">
        <v>80</v>
      </c>
      <c r="E188" s="17" t="s">
        <v>1946</v>
      </c>
      <c r="F188" s="17"/>
      <c r="G188" s="17" t="s">
        <v>106</v>
      </c>
      <c r="H188" s="17"/>
      <c r="I188" s="17"/>
      <c r="J188" s="17"/>
    </row>
    <row r="189" spans="1:10" s="13" customFormat="1" x14ac:dyDescent="0.2">
      <c r="A189" s="24">
        <v>6</v>
      </c>
      <c r="B189" s="14" t="s">
        <v>11</v>
      </c>
      <c r="C189" s="15" t="s">
        <v>2419</v>
      </c>
      <c r="D189" s="16" t="s">
        <v>83</v>
      </c>
      <c r="E189" s="17" t="s">
        <v>293</v>
      </c>
      <c r="F189" s="17" t="s">
        <v>1973</v>
      </c>
      <c r="G189" s="17" t="s">
        <v>106</v>
      </c>
      <c r="H189" s="17" t="s">
        <v>527</v>
      </c>
      <c r="I189" s="17" t="s">
        <v>527</v>
      </c>
      <c r="J189" s="17" t="s">
        <v>527</v>
      </c>
    </row>
    <row r="190" spans="1:10" s="13" customFormat="1" x14ac:dyDescent="0.2">
      <c r="A190" s="24">
        <v>6</v>
      </c>
      <c r="B190" s="14" t="s">
        <v>11</v>
      </c>
      <c r="C190" s="15" t="s">
        <v>2419</v>
      </c>
      <c r="D190" s="16" t="s">
        <v>86</v>
      </c>
      <c r="E190" s="17" t="s">
        <v>2020</v>
      </c>
      <c r="F190" s="17" t="s">
        <v>2015</v>
      </c>
      <c r="G190" s="17" t="s">
        <v>106</v>
      </c>
      <c r="H190" s="17"/>
      <c r="I190" s="17"/>
      <c r="J190" s="17"/>
    </row>
    <row r="191" spans="1:10" s="13" customFormat="1" x14ac:dyDescent="0.2">
      <c r="A191" s="24">
        <v>6</v>
      </c>
      <c r="B191" s="14" t="s">
        <v>11</v>
      </c>
      <c r="C191" s="15" t="s">
        <v>2419</v>
      </c>
      <c r="D191" s="16" t="s">
        <v>27</v>
      </c>
      <c r="E191" s="17" t="s">
        <v>2071</v>
      </c>
      <c r="F191" s="17" t="s">
        <v>651</v>
      </c>
      <c r="G191" s="17" t="s">
        <v>106</v>
      </c>
      <c r="H191" s="17" t="s">
        <v>107</v>
      </c>
      <c r="I191" s="17" t="s">
        <v>107</v>
      </c>
      <c r="J191" s="17" t="s">
        <v>107</v>
      </c>
    </row>
    <row r="192" spans="1:10" s="13" customFormat="1" x14ac:dyDescent="0.2">
      <c r="A192" s="24">
        <v>6</v>
      </c>
      <c r="B192" s="14" t="s">
        <v>11</v>
      </c>
      <c r="C192" s="15" t="s">
        <v>2419</v>
      </c>
      <c r="D192" s="16" t="s">
        <v>92</v>
      </c>
      <c r="E192" s="17" t="s">
        <v>2167</v>
      </c>
      <c r="F192" s="17" t="s">
        <v>2162</v>
      </c>
      <c r="G192" s="17" t="s">
        <v>106</v>
      </c>
      <c r="H192" s="17"/>
      <c r="I192" s="17"/>
      <c r="J192" s="17"/>
    </row>
    <row r="193" spans="1:10" s="13" customFormat="1" x14ac:dyDescent="0.2">
      <c r="A193" s="24">
        <v>7</v>
      </c>
      <c r="B193" s="14" t="s">
        <v>11</v>
      </c>
      <c r="C193" s="15" t="s">
        <v>2439</v>
      </c>
      <c r="D193" s="16" t="s">
        <v>24</v>
      </c>
      <c r="E193" s="17" t="s">
        <v>115</v>
      </c>
      <c r="F193" s="17"/>
      <c r="G193" s="17" t="s">
        <v>106</v>
      </c>
      <c r="H193" s="17" t="s">
        <v>107</v>
      </c>
      <c r="I193" s="17" t="s">
        <v>107</v>
      </c>
      <c r="J193" s="17" t="s">
        <v>116</v>
      </c>
    </row>
    <row r="194" spans="1:10" s="13" customFormat="1" x14ac:dyDescent="0.2">
      <c r="A194" s="24">
        <v>7</v>
      </c>
      <c r="B194" s="14" t="s">
        <v>11</v>
      </c>
      <c r="C194" s="15" t="s">
        <v>2439</v>
      </c>
      <c r="D194" s="16" t="s">
        <v>24</v>
      </c>
      <c r="E194" s="17" t="s">
        <v>117</v>
      </c>
      <c r="F194" s="17"/>
      <c r="G194" s="17" t="s">
        <v>106</v>
      </c>
      <c r="H194" s="17" t="s">
        <v>107</v>
      </c>
      <c r="I194" s="17" t="s">
        <v>107</v>
      </c>
      <c r="J194" s="17" t="s">
        <v>116</v>
      </c>
    </row>
    <row r="195" spans="1:10" s="13" customFormat="1" ht="15" x14ac:dyDescent="0.2">
      <c r="A195" s="24">
        <v>7</v>
      </c>
      <c r="B195" s="14" t="s">
        <v>11</v>
      </c>
      <c r="C195" s="15" t="s">
        <v>2440</v>
      </c>
      <c r="D195" s="16" t="s">
        <v>53</v>
      </c>
      <c r="E195" s="17" t="s">
        <v>185</v>
      </c>
      <c r="F195" s="17" t="s">
        <v>186</v>
      </c>
      <c r="G195" s="17" t="s">
        <v>122</v>
      </c>
      <c r="H195" s="17" t="s">
        <v>186</v>
      </c>
      <c r="I195" s="17"/>
      <c r="J195" s="17"/>
    </row>
    <row r="196" spans="1:10" s="13" customFormat="1" ht="15" x14ac:dyDescent="0.2">
      <c r="A196" s="24">
        <v>7</v>
      </c>
      <c r="B196" s="14" t="s">
        <v>11</v>
      </c>
      <c r="C196" s="15" t="s">
        <v>2440</v>
      </c>
      <c r="D196" s="16" t="s">
        <v>30</v>
      </c>
      <c r="E196" s="17" t="s">
        <v>294</v>
      </c>
      <c r="F196" s="17" t="s">
        <v>291</v>
      </c>
      <c r="G196" s="17" t="s">
        <v>122</v>
      </c>
      <c r="H196" s="17" t="s">
        <v>292</v>
      </c>
      <c r="I196" s="17" t="s">
        <v>277</v>
      </c>
      <c r="J196" s="17"/>
    </row>
    <row r="197" spans="1:10" s="13" customFormat="1" ht="15" x14ac:dyDescent="0.2">
      <c r="A197" s="24">
        <v>7</v>
      </c>
      <c r="B197" s="14" t="s">
        <v>11</v>
      </c>
      <c r="C197" s="15" t="s">
        <v>2442</v>
      </c>
      <c r="D197" s="16" t="s">
        <v>33</v>
      </c>
      <c r="E197" s="17" t="s">
        <v>419</v>
      </c>
      <c r="F197" s="17" t="s">
        <v>420</v>
      </c>
      <c r="G197" s="17" t="s">
        <v>122</v>
      </c>
      <c r="H197" s="17" t="s">
        <v>421</v>
      </c>
      <c r="I197" s="17" t="s">
        <v>405</v>
      </c>
      <c r="J197" s="17" t="s">
        <v>405</v>
      </c>
    </row>
    <row r="198" spans="1:10" s="13" customFormat="1" ht="15" x14ac:dyDescent="0.2">
      <c r="A198" s="24">
        <v>7</v>
      </c>
      <c r="B198" s="14" t="s">
        <v>11</v>
      </c>
      <c r="C198" s="15" t="s">
        <v>2440</v>
      </c>
      <c r="D198" s="16" t="s">
        <v>71</v>
      </c>
      <c r="E198" s="17" t="s">
        <v>417</v>
      </c>
      <c r="F198" s="17" t="s">
        <v>538</v>
      </c>
      <c r="G198" s="17" t="s">
        <v>524</v>
      </c>
      <c r="H198" s="17" t="s">
        <v>527</v>
      </c>
      <c r="I198" s="17" t="s">
        <v>527</v>
      </c>
      <c r="J198" s="17" t="s">
        <v>527</v>
      </c>
    </row>
    <row r="199" spans="1:10" s="13" customFormat="1" ht="15" x14ac:dyDescent="0.2">
      <c r="A199" s="24">
        <v>7</v>
      </c>
      <c r="B199" s="14" t="s">
        <v>11</v>
      </c>
      <c r="C199" s="15" t="s">
        <v>2440</v>
      </c>
      <c r="D199" s="16" t="s">
        <v>44</v>
      </c>
      <c r="E199" s="17" t="s">
        <v>654</v>
      </c>
      <c r="F199" s="17" t="s">
        <v>655</v>
      </c>
      <c r="G199" s="17" t="s">
        <v>106</v>
      </c>
      <c r="H199" s="17" t="s">
        <v>107</v>
      </c>
      <c r="I199" s="17" t="s">
        <v>107</v>
      </c>
      <c r="J199" s="17" t="s">
        <v>107</v>
      </c>
    </row>
    <row r="200" spans="1:10" s="13" customFormat="1" ht="15" x14ac:dyDescent="0.2">
      <c r="A200" s="24">
        <v>7</v>
      </c>
      <c r="B200" s="14" t="s">
        <v>11</v>
      </c>
      <c r="C200" s="15" t="s">
        <v>2440</v>
      </c>
      <c r="D200" s="16" t="s">
        <v>44</v>
      </c>
      <c r="E200" s="17" t="s">
        <v>656</v>
      </c>
      <c r="F200" s="17" t="s">
        <v>655</v>
      </c>
      <c r="G200" s="17" t="s">
        <v>106</v>
      </c>
      <c r="H200" s="17" t="s">
        <v>107</v>
      </c>
      <c r="I200" s="17" t="s">
        <v>107</v>
      </c>
      <c r="J200" s="17" t="s">
        <v>107</v>
      </c>
    </row>
    <row r="201" spans="1:10" s="13" customFormat="1" ht="15" x14ac:dyDescent="0.2">
      <c r="A201" s="24">
        <v>7</v>
      </c>
      <c r="B201" s="14" t="s">
        <v>11</v>
      </c>
      <c r="C201" s="15" t="s">
        <v>2440</v>
      </c>
      <c r="D201" s="16" t="s">
        <v>44</v>
      </c>
      <c r="E201" s="17" t="s">
        <v>657</v>
      </c>
      <c r="F201" s="17" t="s">
        <v>655</v>
      </c>
      <c r="G201" s="17" t="s">
        <v>106</v>
      </c>
      <c r="H201" s="17" t="s">
        <v>107</v>
      </c>
      <c r="I201" s="17" t="s">
        <v>107</v>
      </c>
      <c r="J201" s="17" t="s">
        <v>107</v>
      </c>
    </row>
    <row r="202" spans="1:10" s="13" customFormat="1" ht="15" x14ac:dyDescent="0.2">
      <c r="A202" s="24">
        <v>7</v>
      </c>
      <c r="B202" s="14" t="s">
        <v>11</v>
      </c>
      <c r="C202" s="15" t="s">
        <v>2440</v>
      </c>
      <c r="D202" s="16" t="s">
        <v>44</v>
      </c>
      <c r="E202" s="17" t="s">
        <v>658</v>
      </c>
      <c r="F202" s="17" t="s">
        <v>655</v>
      </c>
      <c r="G202" s="17" t="s">
        <v>106</v>
      </c>
      <c r="H202" s="17" t="s">
        <v>107</v>
      </c>
      <c r="I202" s="17" t="s">
        <v>107</v>
      </c>
      <c r="J202" s="17" t="s">
        <v>107</v>
      </c>
    </row>
    <row r="203" spans="1:10" s="13" customFormat="1" ht="15" x14ac:dyDescent="0.2">
      <c r="A203" s="24">
        <v>7</v>
      </c>
      <c r="B203" s="14" t="s">
        <v>11</v>
      </c>
      <c r="C203" s="15" t="s">
        <v>2440</v>
      </c>
      <c r="D203" s="16" t="s">
        <v>44</v>
      </c>
      <c r="E203" s="17" t="s">
        <v>659</v>
      </c>
      <c r="F203" s="17" t="s">
        <v>649</v>
      </c>
      <c r="G203" s="17" t="s">
        <v>106</v>
      </c>
      <c r="H203" s="17" t="s">
        <v>107</v>
      </c>
      <c r="I203" s="17" t="s">
        <v>107</v>
      </c>
      <c r="J203" s="17" t="s">
        <v>107</v>
      </c>
    </row>
    <row r="204" spans="1:10" s="13" customFormat="1" ht="15" x14ac:dyDescent="0.2">
      <c r="A204" s="24">
        <v>7</v>
      </c>
      <c r="B204" s="14" t="s">
        <v>11</v>
      </c>
      <c r="C204" s="15" t="s">
        <v>2440</v>
      </c>
      <c r="D204" s="16" t="s">
        <v>39</v>
      </c>
      <c r="E204" s="17" t="s">
        <v>800</v>
      </c>
      <c r="F204" s="17" t="s">
        <v>801</v>
      </c>
      <c r="G204" s="17" t="s">
        <v>106</v>
      </c>
      <c r="H204" s="17" t="s">
        <v>107</v>
      </c>
      <c r="I204" s="17" t="s">
        <v>107</v>
      </c>
      <c r="J204" s="17" t="s">
        <v>107</v>
      </c>
    </row>
    <row r="205" spans="1:10" s="13" customFormat="1" ht="15" x14ac:dyDescent="0.2">
      <c r="A205" s="24">
        <v>7</v>
      </c>
      <c r="B205" s="14" t="s">
        <v>11</v>
      </c>
      <c r="C205" s="15" t="s">
        <v>2440</v>
      </c>
      <c r="D205" s="16" t="s">
        <v>89</v>
      </c>
      <c r="E205" s="17" t="s">
        <v>910</v>
      </c>
      <c r="F205" s="17" t="s">
        <v>909</v>
      </c>
      <c r="G205" s="17" t="s">
        <v>106</v>
      </c>
      <c r="H205" s="17"/>
      <c r="I205" s="17"/>
      <c r="J205" s="17"/>
    </row>
    <row r="206" spans="1:10" s="13" customFormat="1" ht="15" x14ac:dyDescent="0.2">
      <c r="A206" s="24">
        <v>7</v>
      </c>
      <c r="B206" s="14" t="s">
        <v>11</v>
      </c>
      <c r="C206" s="15" t="s">
        <v>2440</v>
      </c>
      <c r="D206" s="16" t="s">
        <v>89</v>
      </c>
      <c r="E206" s="17" t="s">
        <v>911</v>
      </c>
      <c r="F206" s="17" t="s">
        <v>912</v>
      </c>
      <c r="G206" s="17" t="s">
        <v>106</v>
      </c>
      <c r="H206" s="17"/>
      <c r="I206" s="17"/>
      <c r="J206" s="17"/>
    </row>
    <row r="207" spans="1:10" s="13" customFormat="1" ht="15" x14ac:dyDescent="0.2">
      <c r="A207" s="24">
        <v>7</v>
      </c>
      <c r="B207" s="14" t="s">
        <v>11</v>
      </c>
      <c r="C207" s="15" t="s">
        <v>2440</v>
      </c>
      <c r="D207" s="16" t="s">
        <v>89</v>
      </c>
      <c r="E207" s="17" t="s">
        <v>2381</v>
      </c>
      <c r="F207" s="17" t="s">
        <v>913</v>
      </c>
      <c r="G207" s="17" t="s">
        <v>106</v>
      </c>
      <c r="H207" s="17"/>
      <c r="I207" s="17"/>
      <c r="J207" s="17"/>
    </row>
    <row r="208" spans="1:10" s="13" customFormat="1" ht="15" x14ac:dyDescent="0.2">
      <c r="A208" s="24">
        <v>7</v>
      </c>
      <c r="B208" s="14" t="s">
        <v>11</v>
      </c>
      <c r="C208" s="15" t="s">
        <v>2440</v>
      </c>
      <c r="D208" s="16" t="s">
        <v>47</v>
      </c>
      <c r="E208" s="17" t="s">
        <v>1023</v>
      </c>
      <c r="F208" s="17" t="s">
        <v>1024</v>
      </c>
      <c r="G208" s="17" t="s">
        <v>106</v>
      </c>
      <c r="H208" s="17"/>
      <c r="I208" s="17"/>
      <c r="J208" s="17"/>
    </row>
    <row r="209" spans="1:10" s="13" customFormat="1" ht="15" x14ac:dyDescent="0.2">
      <c r="A209" s="24">
        <v>7</v>
      </c>
      <c r="B209" s="14" t="s">
        <v>11</v>
      </c>
      <c r="C209" s="15" t="s">
        <v>2440</v>
      </c>
      <c r="D209" s="16" t="s">
        <v>36</v>
      </c>
      <c r="E209" s="17" t="s">
        <v>1208</v>
      </c>
      <c r="F209" s="17" t="s">
        <v>1197</v>
      </c>
      <c r="G209" s="17" t="s">
        <v>122</v>
      </c>
      <c r="H209" s="17" t="s">
        <v>1209</v>
      </c>
      <c r="I209" s="17" t="s">
        <v>107</v>
      </c>
      <c r="J209" s="17" t="s">
        <v>107</v>
      </c>
    </row>
    <row r="210" spans="1:10" s="13" customFormat="1" ht="15" x14ac:dyDescent="0.2">
      <c r="A210" s="24">
        <v>7</v>
      </c>
      <c r="B210" s="14" t="s">
        <v>11</v>
      </c>
      <c r="C210" s="15" t="s">
        <v>2440</v>
      </c>
      <c r="D210" s="16" t="s">
        <v>42</v>
      </c>
      <c r="E210" s="17" t="s">
        <v>109</v>
      </c>
      <c r="F210" s="17" t="s">
        <v>107</v>
      </c>
      <c r="G210" s="17" t="s">
        <v>106</v>
      </c>
      <c r="H210" s="17" t="s">
        <v>107</v>
      </c>
      <c r="I210" s="17" t="s">
        <v>107</v>
      </c>
      <c r="J210" s="17" t="s">
        <v>1321</v>
      </c>
    </row>
    <row r="211" spans="1:10" s="13" customFormat="1" ht="15" x14ac:dyDescent="0.2">
      <c r="A211" s="24">
        <v>7</v>
      </c>
      <c r="B211" s="14" t="s">
        <v>11</v>
      </c>
      <c r="C211" s="15" t="s">
        <v>2440</v>
      </c>
      <c r="D211" s="16" t="s">
        <v>65</v>
      </c>
      <c r="E211" s="17" t="s">
        <v>1382</v>
      </c>
      <c r="F211" s="17" t="s">
        <v>1375</v>
      </c>
      <c r="G211" s="17" t="s">
        <v>106</v>
      </c>
      <c r="H211" s="17"/>
      <c r="I211" s="17"/>
      <c r="J211" s="17"/>
    </row>
    <row r="212" spans="1:10" s="13" customFormat="1" ht="15" x14ac:dyDescent="0.2">
      <c r="A212" s="24">
        <v>7</v>
      </c>
      <c r="B212" s="14" t="s">
        <v>11</v>
      </c>
      <c r="C212" s="15" t="s">
        <v>2440</v>
      </c>
      <c r="D212" s="16" t="s">
        <v>1443</v>
      </c>
      <c r="E212" s="17" t="s">
        <v>1447</v>
      </c>
      <c r="F212" s="17" t="s">
        <v>1445</v>
      </c>
      <c r="G212" s="17" t="s">
        <v>106</v>
      </c>
      <c r="H212" s="17"/>
      <c r="I212" s="17"/>
      <c r="J212" s="17"/>
    </row>
    <row r="213" spans="1:10" s="13" customFormat="1" ht="15" x14ac:dyDescent="0.2">
      <c r="A213" s="24">
        <v>7</v>
      </c>
      <c r="B213" s="14" t="s">
        <v>11</v>
      </c>
      <c r="C213" s="15" t="s">
        <v>2440</v>
      </c>
      <c r="D213" s="16" t="s">
        <v>56</v>
      </c>
      <c r="E213" s="17" t="s">
        <v>1476</v>
      </c>
      <c r="F213" s="17"/>
      <c r="G213" s="17" t="s">
        <v>106</v>
      </c>
      <c r="H213" s="17"/>
      <c r="I213" s="17"/>
      <c r="J213" s="17"/>
    </row>
    <row r="214" spans="1:10" s="13" customFormat="1" ht="15" x14ac:dyDescent="0.2">
      <c r="A214" s="24">
        <v>7</v>
      </c>
      <c r="B214" s="14" t="s">
        <v>11</v>
      </c>
      <c r="C214" s="15" t="s">
        <v>2440</v>
      </c>
      <c r="D214" s="16" t="s">
        <v>56</v>
      </c>
      <c r="E214" s="17" t="s">
        <v>1477</v>
      </c>
      <c r="F214" s="17" t="s">
        <v>1465</v>
      </c>
      <c r="G214" s="17" t="s">
        <v>106</v>
      </c>
      <c r="H214" s="17" t="s">
        <v>1372</v>
      </c>
      <c r="I214" s="17" t="s">
        <v>1372</v>
      </c>
      <c r="J214" s="17" t="s">
        <v>1372</v>
      </c>
    </row>
    <row r="215" spans="1:10" s="13" customFormat="1" ht="15" x14ac:dyDescent="0.2">
      <c r="A215" s="24">
        <v>7</v>
      </c>
      <c r="B215" s="14" t="s">
        <v>11</v>
      </c>
      <c r="C215" s="15" t="s">
        <v>2440</v>
      </c>
      <c r="D215" s="16" t="s">
        <v>56</v>
      </c>
      <c r="E215" s="17" t="s">
        <v>1478</v>
      </c>
      <c r="F215" s="17"/>
      <c r="G215" s="17" t="s">
        <v>106</v>
      </c>
      <c r="H215" s="17"/>
      <c r="I215" s="17"/>
      <c r="J215" s="17"/>
    </row>
    <row r="216" spans="1:10" s="13" customFormat="1" ht="15" x14ac:dyDescent="0.2">
      <c r="A216" s="24">
        <v>7</v>
      </c>
      <c r="B216" s="14" t="s">
        <v>11</v>
      </c>
      <c r="C216" s="15" t="s">
        <v>2440</v>
      </c>
      <c r="D216" s="16" t="s">
        <v>59</v>
      </c>
      <c r="E216" s="17" t="s">
        <v>1596</v>
      </c>
      <c r="F216" s="17" t="s">
        <v>1597</v>
      </c>
      <c r="G216" s="17" t="s">
        <v>106</v>
      </c>
      <c r="H216" s="17"/>
      <c r="I216" s="17"/>
      <c r="J216" s="17"/>
    </row>
    <row r="217" spans="1:10" s="13" customFormat="1" ht="15" x14ac:dyDescent="0.2">
      <c r="A217" s="24">
        <v>7</v>
      </c>
      <c r="B217" s="14" t="s">
        <v>11</v>
      </c>
      <c r="C217" s="15" t="s">
        <v>2440</v>
      </c>
      <c r="D217" s="16" t="s">
        <v>62</v>
      </c>
      <c r="E217" s="17" t="s">
        <v>1668</v>
      </c>
      <c r="F217" s="17" t="s">
        <v>1643</v>
      </c>
      <c r="G217" s="17" t="s">
        <v>106</v>
      </c>
      <c r="H217" s="17"/>
      <c r="I217" s="17"/>
      <c r="J217" s="17"/>
    </row>
    <row r="218" spans="1:10" s="13" customFormat="1" ht="15" x14ac:dyDescent="0.2">
      <c r="A218" s="24">
        <v>7</v>
      </c>
      <c r="B218" s="14" t="s">
        <v>11</v>
      </c>
      <c r="C218" s="15" t="s">
        <v>2440</v>
      </c>
      <c r="D218" s="16" t="s">
        <v>1692</v>
      </c>
      <c r="E218" s="17" t="s">
        <v>109</v>
      </c>
      <c r="F218" s="17"/>
      <c r="G218" s="17" t="s">
        <v>106</v>
      </c>
      <c r="H218" s="17"/>
      <c r="I218" s="17"/>
      <c r="J218" s="17"/>
    </row>
    <row r="219" spans="1:10" s="13" customFormat="1" ht="15" x14ac:dyDescent="0.2">
      <c r="A219" s="24">
        <v>7</v>
      </c>
      <c r="B219" s="14" t="s">
        <v>11</v>
      </c>
      <c r="C219" s="15" t="s">
        <v>2440</v>
      </c>
      <c r="D219" s="16" t="s">
        <v>74</v>
      </c>
      <c r="E219" s="17" t="s">
        <v>1727</v>
      </c>
      <c r="F219" s="17" t="s">
        <v>1714</v>
      </c>
      <c r="G219" s="17" t="s">
        <v>106</v>
      </c>
      <c r="H219" s="17"/>
      <c r="I219" s="17"/>
      <c r="J219" s="17"/>
    </row>
    <row r="220" spans="1:10" s="13" customFormat="1" ht="15" x14ac:dyDescent="0.2">
      <c r="A220" s="24">
        <v>7</v>
      </c>
      <c r="B220" s="14" t="s">
        <v>11</v>
      </c>
      <c r="C220" s="15" t="s">
        <v>2440</v>
      </c>
      <c r="D220" s="16" t="s">
        <v>77</v>
      </c>
      <c r="E220" s="17" t="s">
        <v>1881</v>
      </c>
      <c r="F220" s="17" t="s">
        <v>1828</v>
      </c>
      <c r="G220" s="17" t="s">
        <v>106</v>
      </c>
      <c r="H220" s="17"/>
      <c r="I220" s="17"/>
      <c r="J220" s="17"/>
    </row>
    <row r="221" spans="1:10" s="13" customFormat="1" ht="15" x14ac:dyDescent="0.2">
      <c r="A221" s="24">
        <v>7</v>
      </c>
      <c r="B221" s="14" t="s">
        <v>11</v>
      </c>
      <c r="C221" s="15" t="s">
        <v>2440</v>
      </c>
      <c r="D221" s="16" t="s">
        <v>77</v>
      </c>
      <c r="E221" s="17" t="s">
        <v>1880</v>
      </c>
      <c r="F221" s="17" t="s">
        <v>1828</v>
      </c>
      <c r="G221" s="17" t="s">
        <v>106</v>
      </c>
      <c r="H221" s="17"/>
      <c r="I221" s="17"/>
      <c r="J221" s="17"/>
    </row>
    <row r="222" spans="1:10" s="13" customFormat="1" ht="15" x14ac:dyDescent="0.2">
      <c r="A222" s="24">
        <v>7</v>
      </c>
      <c r="B222" s="14" t="s">
        <v>11</v>
      </c>
      <c r="C222" s="15" t="s">
        <v>2440</v>
      </c>
      <c r="D222" s="16" t="s">
        <v>80</v>
      </c>
      <c r="E222" s="17" t="s">
        <v>1946</v>
      </c>
      <c r="F222" s="17"/>
      <c r="G222" s="17" t="s">
        <v>106</v>
      </c>
      <c r="H222" s="17"/>
      <c r="I222" s="17"/>
      <c r="J222" s="17"/>
    </row>
    <row r="223" spans="1:10" s="13" customFormat="1" ht="15" x14ac:dyDescent="0.2">
      <c r="A223" s="24">
        <v>7</v>
      </c>
      <c r="B223" s="14" t="s">
        <v>11</v>
      </c>
      <c r="C223" s="15" t="s">
        <v>2440</v>
      </c>
      <c r="D223" s="16" t="s">
        <v>83</v>
      </c>
      <c r="E223" s="17" t="s">
        <v>1979</v>
      </c>
      <c r="F223" s="17"/>
      <c r="G223" s="17" t="s">
        <v>106</v>
      </c>
      <c r="H223" s="17"/>
      <c r="I223" s="17"/>
      <c r="J223" s="17"/>
    </row>
    <row r="224" spans="1:10" s="13" customFormat="1" ht="15" x14ac:dyDescent="0.2">
      <c r="A224" s="24">
        <v>7</v>
      </c>
      <c r="B224" s="14" t="s">
        <v>11</v>
      </c>
      <c r="C224" s="15" t="s">
        <v>2440</v>
      </c>
      <c r="D224" s="16" t="s">
        <v>86</v>
      </c>
      <c r="E224" s="17" t="s">
        <v>2021</v>
      </c>
      <c r="F224" s="17" t="s">
        <v>2015</v>
      </c>
      <c r="G224" s="17" t="s">
        <v>106</v>
      </c>
      <c r="H224" s="17"/>
      <c r="I224" s="17"/>
      <c r="J224" s="17"/>
    </row>
    <row r="225" spans="1:10" s="13" customFormat="1" ht="15" x14ac:dyDescent="0.2">
      <c r="A225" s="24">
        <v>7</v>
      </c>
      <c r="B225" s="14" t="s">
        <v>11</v>
      </c>
      <c r="C225" s="15" t="s">
        <v>2440</v>
      </c>
      <c r="D225" s="16" t="s">
        <v>27</v>
      </c>
      <c r="E225" s="17" t="s">
        <v>2152</v>
      </c>
      <c r="F225" s="17"/>
      <c r="G225" s="17" t="s">
        <v>106</v>
      </c>
      <c r="H225" s="17"/>
      <c r="I225" s="17"/>
      <c r="J225" s="17"/>
    </row>
    <row r="226" spans="1:10" s="13" customFormat="1" ht="15" x14ac:dyDescent="0.2">
      <c r="A226" s="24">
        <v>7</v>
      </c>
      <c r="B226" s="14" t="s">
        <v>11</v>
      </c>
      <c r="C226" s="15" t="s">
        <v>2440</v>
      </c>
      <c r="D226" s="16" t="s">
        <v>92</v>
      </c>
      <c r="E226" s="17" t="s">
        <v>2168</v>
      </c>
      <c r="F226" s="17" t="s">
        <v>2162</v>
      </c>
      <c r="G226" s="17" t="s">
        <v>106</v>
      </c>
      <c r="H226" s="17"/>
      <c r="I226" s="17"/>
      <c r="J226" s="17"/>
    </row>
    <row r="227" spans="1:10" s="13" customFormat="1" x14ac:dyDescent="0.2">
      <c r="A227" s="24">
        <v>8</v>
      </c>
      <c r="B227" s="14" t="s">
        <v>11</v>
      </c>
      <c r="C227" s="15" t="s">
        <v>2441</v>
      </c>
      <c r="D227" s="16" t="s">
        <v>24</v>
      </c>
      <c r="E227" s="17" t="s">
        <v>118</v>
      </c>
      <c r="F227" s="17" t="s">
        <v>119</v>
      </c>
      <c r="G227" s="17" t="s">
        <v>106</v>
      </c>
      <c r="H227" s="17" t="s">
        <v>107</v>
      </c>
      <c r="I227" s="17" t="s">
        <v>107</v>
      </c>
      <c r="J227" s="17" t="s">
        <v>120</v>
      </c>
    </row>
    <row r="228" spans="1:10" s="13" customFormat="1" x14ac:dyDescent="0.2">
      <c r="A228" s="24">
        <v>8</v>
      </c>
      <c r="B228" s="14" t="s">
        <v>11</v>
      </c>
      <c r="C228" s="15" t="s">
        <v>2441</v>
      </c>
      <c r="D228" s="16" t="s">
        <v>24</v>
      </c>
      <c r="E228" s="17" t="s">
        <v>121</v>
      </c>
      <c r="F228" s="17" t="s">
        <v>119</v>
      </c>
      <c r="G228" s="17" t="s">
        <v>122</v>
      </c>
      <c r="H228" s="17" t="s">
        <v>120</v>
      </c>
      <c r="I228" s="17" t="s">
        <v>107</v>
      </c>
      <c r="J228" s="17" t="s">
        <v>120</v>
      </c>
    </row>
    <row r="229" spans="1:10" s="13" customFormat="1" ht="15" x14ac:dyDescent="0.2">
      <c r="A229" s="24">
        <v>8</v>
      </c>
      <c r="B229" s="14" t="s">
        <v>11</v>
      </c>
      <c r="C229" s="15" t="s">
        <v>2442</v>
      </c>
      <c r="D229" s="16" t="s">
        <v>24</v>
      </c>
      <c r="E229" s="17" t="s">
        <v>123</v>
      </c>
      <c r="F229" s="17" t="s">
        <v>119</v>
      </c>
      <c r="G229" s="17" t="s">
        <v>106</v>
      </c>
      <c r="H229" s="17" t="s">
        <v>107</v>
      </c>
      <c r="I229" s="17" t="s">
        <v>107</v>
      </c>
      <c r="J229" s="17" t="s">
        <v>107</v>
      </c>
    </row>
    <row r="230" spans="1:10" s="13" customFormat="1" ht="15" x14ac:dyDescent="0.2">
      <c r="A230" s="24">
        <v>8</v>
      </c>
      <c r="B230" s="14" t="s">
        <v>11</v>
      </c>
      <c r="C230" s="15" t="s">
        <v>2442</v>
      </c>
      <c r="D230" s="16" t="s">
        <v>53</v>
      </c>
      <c r="E230" s="17" t="s">
        <v>187</v>
      </c>
      <c r="F230" s="17" t="s">
        <v>188</v>
      </c>
      <c r="G230" s="17" t="s">
        <v>106</v>
      </c>
      <c r="H230" s="17"/>
      <c r="I230" s="17"/>
      <c r="J230" s="17"/>
    </row>
    <row r="231" spans="1:10" s="13" customFormat="1" ht="15" x14ac:dyDescent="0.2">
      <c r="A231" s="24">
        <v>8</v>
      </c>
      <c r="B231" s="14" t="s">
        <v>11</v>
      </c>
      <c r="C231" s="15" t="s">
        <v>2442</v>
      </c>
      <c r="D231" s="16" t="s">
        <v>30</v>
      </c>
      <c r="E231" s="17" t="s">
        <v>295</v>
      </c>
      <c r="F231" s="17" t="s">
        <v>296</v>
      </c>
      <c r="G231" s="17" t="s">
        <v>122</v>
      </c>
      <c r="H231" s="17" t="s">
        <v>292</v>
      </c>
      <c r="I231" s="17" t="s">
        <v>277</v>
      </c>
      <c r="J231" s="17"/>
    </row>
    <row r="232" spans="1:10" s="13" customFormat="1" ht="15" x14ac:dyDescent="0.2">
      <c r="A232" s="24">
        <v>8</v>
      </c>
      <c r="B232" s="14" t="s">
        <v>11</v>
      </c>
      <c r="C232" s="15" t="s">
        <v>2442</v>
      </c>
      <c r="D232" s="16" t="s">
        <v>33</v>
      </c>
      <c r="E232" s="17" t="s">
        <v>422</v>
      </c>
      <c r="F232" s="17" t="s">
        <v>420</v>
      </c>
      <c r="G232" s="17" t="s">
        <v>122</v>
      </c>
      <c r="H232" s="17" t="s">
        <v>423</v>
      </c>
      <c r="I232" s="17" t="s">
        <v>405</v>
      </c>
      <c r="J232" s="17" t="s">
        <v>405</v>
      </c>
    </row>
    <row r="233" spans="1:10" s="13" customFormat="1" ht="15" x14ac:dyDescent="0.2">
      <c r="A233" s="24">
        <v>8</v>
      </c>
      <c r="B233" s="14" t="s">
        <v>11</v>
      </c>
      <c r="C233" s="15" t="s">
        <v>2442</v>
      </c>
      <c r="D233" s="16" t="s">
        <v>71</v>
      </c>
      <c r="E233" s="17" t="s">
        <v>539</v>
      </c>
      <c r="F233" s="17" t="s">
        <v>540</v>
      </c>
      <c r="G233" s="17" t="s">
        <v>524</v>
      </c>
      <c r="H233" s="17" t="s">
        <v>527</v>
      </c>
      <c r="I233" s="17" t="s">
        <v>527</v>
      </c>
      <c r="J233" s="17" t="s">
        <v>527</v>
      </c>
    </row>
    <row r="234" spans="1:10" s="13" customFormat="1" ht="15" x14ac:dyDescent="0.2">
      <c r="A234" s="24">
        <v>8</v>
      </c>
      <c r="B234" s="14" t="s">
        <v>11</v>
      </c>
      <c r="C234" s="15" t="s">
        <v>2442</v>
      </c>
      <c r="D234" s="16" t="s">
        <v>71</v>
      </c>
      <c r="E234" s="17" t="s">
        <v>541</v>
      </c>
      <c r="F234" s="17" t="s">
        <v>540</v>
      </c>
      <c r="G234" s="17" t="s">
        <v>524</v>
      </c>
      <c r="H234" s="17" t="s">
        <v>527</v>
      </c>
      <c r="I234" s="17" t="s">
        <v>527</v>
      </c>
      <c r="J234" s="17" t="s">
        <v>527</v>
      </c>
    </row>
    <row r="235" spans="1:10" s="13" customFormat="1" ht="15" x14ac:dyDescent="0.2">
      <c r="A235" s="24">
        <v>8</v>
      </c>
      <c r="B235" s="14" t="s">
        <v>11</v>
      </c>
      <c r="C235" s="15" t="s">
        <v>2442</v>
      </c>
      <c r="D235" s="16" t="s">
        <v>44</v>
      </c>
      <c r="E235" s="17" t="s">
        <v>660</v>
      </c>
      <c r="F235" s="17" t="s">
        <v>649</v>
      </c>
      <c r="G235" s="17" t="s">
        <v>106</v>
      </c>
      <c r="H235" s="17" t="s">
        <v>107</v>
      </c>
      <c r="I235" s="17" t="s">
        <v>107</v>
      </c>
      <c r="J235" s="17" t="s">
        <v>107</v>
      </c>
    </row>
    <row r="236" spans="1:10" s="13" customFormat="1" ht="15" x14ac:dyDescent="0.2">
      <c r="A236" s="24">
        <v>8</v>
      </c>
      <c r="B236" s="14" t="s">
        <v>11</v>
      </c>
      <c r="C236" s="15" t="s">
        <v>2442</v>
      </c>
      <c r="D236" s="16" t="s">
        <v>44</v>
      </c>
      <c r="E236" s="17" t="s">
        <v>662</v>
      </c>
      <c r="F236" s="17" t="s">
        <v>649</v>
      </c>
      <c r="G236" s="17" t="s">
        <v>106</v>
      </c>
      <c r="H236" s="17" t="s">
        <v>107</v>
      </c>
      <c r="I236" s="17" t="s">
        <v>107</v>
      </c>
      <c r="J236" s="17" t="s">
        <v>107</v>
      </c>
    </row>
    <row r="237" spans="1:10" s="13" customFormat="1" ht="15" x14ac:dyDescent="0.2">
      <c r="A237" s="24">
        <v>8</v>
      </c>
      <c r="B237" s="14" t="s">
        <v>11</v>
      </c>
      <c r="C237" s="15" t="s">
        <v>2442</v>
      </c>
      <c r="D237" s="16" t="s">
        <v>39</v>
      </c>
      <c r="E237" s="17" t="s">
        <v>661</v>
      </c>
      <c r="F237" s="17" t="s">
        <v>801</v>
      </c>
      <c r="G237" s="17" t="s">
        <v>122</v>
      </c>
      <c r="H237" s="17" t="s">
        <v>802</v>
      </c>
      <c r="I237" s="17" t="s">
        <v>107</v>
      </c>
      <c r="J237" s="17" t="s">
        <v>803</v>
      </c>
    </row>
    <row r="238" spans="1:10" s="13" customFormat="1" ht="15" x14ac:dyDescent="0.2">
      <c r="A238" s="24">
        <v>8</v>
      </c>
      <c r="B238" s="14" t="s">
        <v>11</v>
      </c>
      <c r="C238" s="15" t="s">
        <v>2442</v>
      </c>
      <c r="D238" s="16" t="s">
        <v>89</v>
      </c>
      <c r="E238" s="17" t="s">
        <v>914</v>
      </c>
      <c r="F238" s="17" t="s">
        <v>915</v>
      </c>
      <c r="G238" s="17" t="s">
        <v>106</v>
      </c>
      <c r="H238" s="17"/>
      <c r="I238" s="17"/>
      <c r="J238" s="17"/>
    </row>
    <row r="239" spans="1:10" s="13" customFormat="1" ht="15" x14ac:dyDescent="0.2">
      <c r="A239" s="24">
        <v>8</v>
      </c>
      <c r="B239" s="14" t="s">
        <v>11</v>
      </c>
      <c r="C239" s="15" t="s">
        <v>2442</v>
      </c>
      <c r="D239" s="16" t="s">
        <v>89</v>
      </c>
      <c r="E239" s="17" t="s">
        <v>916</v>
      </c>
      <c r="F239" s="17" t="s">
        <v>913</v>
      </c>
      <c r="G239" s="17" t="s">
        <v>106</v>
      </c>
      <c r="H239" s="17"/>
      <c r="I239" s="17"/>
      <c r="J239" s="17"/>
    </row>
    <row r="240" spans="1:10" s="13" customFormat="1" ht="15" x14ac:dyDescent="0.2">
      <c r="A240" s="24">
        <v>8</v>
      </c>
      <c r="B240" s="14" t="s">
        <v>11</v>
      </c>
      <c r="C240" s="15" t="s">
        <v>2442</v>
      </c>
      <c r="D240" s="16" t="s">
        <v>47</v>
      </c>
      <c r="E240" s="17" t="s">
        <v>1025</v>
      </c>
      <c r="F240" s="17" t="s">
        <v>1026</v>
      </c>
      <c r="G240" s="17" t="s">
        <v>106</v>
      </c>
      <c r="H240" s="17"/>
      <c r="I240" s="17"/>
      <c r="J240" s="17"/>
    </row>
    <row r="241" spans="1:10" s="13" customFormat="1" ht="15" x14ac:dyDescent="0.2">
      <c r="A241" s="24">
        <v>8</v>
      </c>
      <c r="B241" s="14" t="s">
        <v>11</v>
      </c>
      <c r="C241" s="15" t="s">
        <v>2442</v>
      </c>
      <c r="D241" s="16" t="s">
        <v>36</v>
      </c>
      <c r="E241" s="17" t="s">
        <v>662</v>
      </c>
      <c r="F241" s="17" t="s">
        <v>1197</v>
      </c>
      <c r="G241" s="17" t="s">
        <v>122</v>
      </c>
      <c r="H241" s="17" t="s">
        <v>1210</v>
      </c>
      <c r="I241" s="17" t="s">
        <v>107</v>
      </c>
      <c r="J241" s="17" t="s">
        <v>107</v>
      </c>
    </row>
    <row r="242" spans="1:10" s="13" customFormat="1" ht="15" x14ac:dyDescent="0.2">
      <c r="A242" s="24">
        <v>8</v>
      </c>
      <c r="B242" s="14" t="s">
        <v>11</v>
      </c>
      <c r="C242" s="15" t="s">
        <v>2442</v>
      </c>
      <c r="D242" s="16" t="s">
        <v>42</v>
      </c>
      <c r="E242" s="17" t="s">
        <v>1329</v>
      </c>
      <c r="F242" s="17" t="s">
        <v>1330</v>
      </c>
      <c r="G242" s="17" t="s">
        <v>106</v>
      </c>
      <c r="H242" s="17" t="s">
        <v>107</v>
      </c>
      <c r="I242" s="17" t="s">
        <v>107</v>
      </c>
      <c r="J242" s="17" t="s">
        <v>1315</v>
      </c>
    </row>
    <row r="243" spans="1:10" s="13" customFormat="1" ht="15" x14ac:dyDescent="0.2">
      <c r="A243" s="24">
        <v>8</v>
      </c>
      <c r="B243" s="14" t="s">
        <v>11</v>
      </c>
      <c r="C243" s="15" t="s">
        <v>2442</v>
      </c>
      <c r="D243" s="16" t="s">
        <v>42</v>
      </c>
      <c r="E243" s="17" t="s">
        <v>1331</v>
      </c>
      <c r="F243" s="17" t="s">
        <v>1330</v>
      </c>
      <c r="G243" s="17" t="s">
        <v>106</v>
      </c>
      <c r="H243" s="17" t="s">
        <v>107</v>
      </c>
      <c r="I243" s="17" t="s">
        <v>107</v>
      </c>
      <c r="J243" s="17" t="s">
        <v>1332</v>
      </c>
    </row>
    <row r="244" spans="1:10" s="13" customFormat="1" ht="15" x14ac:dyDescent="0.2">
      <c r="A244" s="24">
        <v>8</v>
      </c>
      <c r="B244" s="14" t="s">
        <v>11</v>
      </c>
      <c r="C244" s="15" t="s">
        <v>2442</v>
      </c>
      <c r="D244" s="16" t="s">
        <v>42</v>
      </c>
      <c r="E244" s="17" t="s">
        <v>1333</v>
      </c>
      <c r="F244" s="17" t="s">
        <v>1330</v>
      </c>
      <c r="G244" s="17" t="s">
        <v>106</v>
      </c>
      <c r="H244" s="17" t="s">
        <v>107</v>
      </c>
      <c r="I244" s="17" t="s">
        <v>107</v>
      </c>
      <c r="J244" s="17" t="s">
        <v>1315</v>
      </c>
    </row>
    <row r="245" spans="1:10" s="13" customFormat="1" ht="15" x14ac:dyDescent="0.2">
      <c r="A245" s="24">
        <v>8</v>
      </c>
      <c r="B245" s="14" t="s">
        <v>11</v>
      </c>
      <c r="C245" s="15" t="s">
        <v>2442</v>
      </c>
      <c r="D245" s="16" t="s">
        <v>42</v>
      </c>
      <c r="E245" s="17" t="s">
        <v>1334</v>
      </c>
      <c r="F245" s="17" t="s">
        <v>1330</v>
      </c>
      <c r="G245" s="17" t="s">
        <v>106</v>
      </c>
      <c r="H245" s="17" t="s">
        <v>107</v>
      </c>
      <c r="I245" s="17" t="s">
        <v>107</v>
      </c>
      <c r="J245" s="17" t="s">
        <v>1315</v>
      </c>
    </row>
    <row r="246" spans="1:10" s="13" customFormat="1" ht="15" x14ac:dyDescent="0.2">
      <c r="A246" s="24">
        <v>8</v>
      </c>
      <c r="B246" s="14" t="s">
        <v>11</v>
      </c>
      <c r="C246" s="15" t="s">
        <v>2442</v>
      </c>
      <c r="D246" s="16" t="s">
        <v>42</v>
      </c>
      <c r="E246" s="17" t="s">
        <v>1335</v>
      </c>
      <c r="F246" s="17" t="s">
        <v>1330</v>
      </c>
      <c r="G246" s="17" t="s">
        <v>106</v>
      </c>
      <c r="H246" s="17" t="s">
        <v>107</v>
      </c>
      <c r="I246" s="17" t="s">
        <v>107</v>
      </c>
      <c r="J246" s="17" t="s">
        <v>1315</v>
      </c>
    </row>
    <row r="247" spans="1:10" s="13" customFormat="1" ht="15" x14ac:dyDescent="0.2">
      <c r="A247" s="24">
        <v>8</v>
      </c>
      <c r="B247" s="14" t="s">
        <v>11</v>
      </c>
      <c r="C247" s="15" t="s">
        <v>2442</v>
      </c>
      <c r="D247" s="16" t="s">
        <v>65</v>
      </c>
      <c r="E247" s="17" t="s">
        <v>661</v>
      </c>
      <c r="F247" s="17" t="s">
        <v>1375</v>
      </c>
      <c r="G247" s="17" t="s">
        <v>106</v>
      </c>
      <c r="H247" s="17"/>
      <c r="I247" s="17"/>
      <c r="J247" s="17"/>
    </row>
    <row r="248" spans="1:10" s="13" customFormat="1" ht="15" x14ac:dyDescent="0.2">
      <c r="A248" s="24">
        <v>8</v>
      </c>
      <c r="B248" s="14" t="s">
        <v>11</v>
      </c>
      <c r="C248" s="15" t="s">
        <v>2442</v>
      </c>
      <c r="D248" s="16" t="s">
        <v>1443</v>
      </c>
      <c r="E248" s="17" t="s">
        <v>1448</v>
      </c>
      <c r="F248" s="17" t="s">
        <v>1445</v>
      </c>
      <c r="G248" s="17" t="s">
        <v>106</v>
      </c>
      <c r="H248" s="17"/>
      <c r="I248" s="17"/>
      <c r="J248" s="17"/>
    </row>
    <row r="249" spans="1:10" s="13" customFormat="1" ht="15" x14ac:dyDescent="0.2">
      <c r="A249" s="24">
        <v>8</v>
      </c>
      <c r="B249" s="14" t="s">
        <v>11</v>
      </c>
      <c r="C249" s="15" t="s">
        <v>2442</v>
      </c>
      <c r="D249" s="16" t="s">
        <v>56</v>
      </c>
      <c r="E249" s="17" t="s">
        <v>1479</v>
      </c>
      <c r="F249" s="17"/>
      <c r="G249" s="17" t="s">
        <v>106</v>
      </c>
      <c r="H249" s="17"/>
      <c r="I249" s="17"/>
      <c r="J249" s="17"/>
    </row>
    <row r="250" spans="1:10" s="13" customFormat="1" ht="15" x14ac:dyDescent="0.2">
      <c r="A250" s="24">
        <v>8</v>
      </c>
      <c r="B250" s="14" t="s">
        <v>11</v>
      </c>
      <c r="C250" s="15" t="s">
        <v>2442</v>
      </c>
      <c r="D250" s="16" t="s">
        <v>56</v>
      </c>
      <c r="E250" s="17" t="s">
        <v>662</v>
      </c>
      <c r="F250" s="17" t="s">
        <v>1480</v>
      </c>
      <c r="G250" s="17" t="s">
        <v>106</v>
      </c>
      <c r="H250" s="17"/>
      <c r="I250" s="17" t="s">
        <v>1372</v>
      </c>
      <c r="J250" s="17" t="s">
        <v>1372</v>
      </c>
    </row>
    <row r="251" spans="1:10" s="13" customFormat="1" ht="15" x14ac:dyDescent="0.2">
      <c r="A251" s="24">
        <v>8</v>
      </c>
      <c r="B251" s="14" t="s">
        <v>11</v>
      </c>
      <c r="C251" s="15" t="s">
        <v>2442</v>
      </c>
      <c r="D251" s="16" t="s">
        <v>59</v>
      </c>
      <c r="E251" s="17" t="s">
        <v>1598</v>
      </c>
      <c r="F251" s="17" t="s">
        <v>1625</v>
      </c>
      <c r="G251" s="17" t="s">
        <v>122</v>
      </c>
      <c r="H251" s="17"/>
      <c r="I251" s="17"/>
      <c r="J251" s="17"/>
    </row>
    <row r="252" spans="1:10" s="13" customFormat="1" ht="15" x14ac:dyDescent="0.2">
      <c r="A252" s="24">
        <v>8</v>
      </c>
      <c r="B252" s="14" t="s">
        <v>11</v>
      </c>
      <c r="C252" s="15" t="s">
        <v>2442</v>
      </c>
      <c r="D252" s="16" t="s">
        <v>62</v>
      </c>
      <c r="E252" s="17" t="s">
        <v>1669</v>
      </c>
      <c r="F252" s="17" t="s">
        <v>1643</v>
      </c>
      <c r="G252" s="17" t="s">
        <v>106</v>
      </c>
      <c r="H252" s="17"/>
      <c r="I252" s="17"/>
      <c r="J252" s="17"/>
    </row>
    <row r="253" spans="1:10" s="13" customFormat="1" ht="15" x14ac:dyDescent="0.2">
      <c r="A253" s="24">
        <v>8</v>
      </c>
      <c r="B253" s="14" t="s">
        <v>11</v>
      </c>
      <c r="C253" s="15" t="s">
        <v>2442</v>
      </c>
      <c r="D253" s="16" t="s">
        <v>1692</v>
      </c>
      <c r="E253" s="17" t="s">
        <v>109</v>
      </c>
      <c r="F253" s="17"/>
      <c r="G253" s="17" t="s">
        <v>106</v>
      </c>
      <c r="H253" s="17"/>
      <c r="I253" s="17"/>
      <c r="J253" s="17"/>
    </row>
    <row r="254" spans="1:10" s="13" customFormat="1" ht="15" x14ac:dyDescent="0.2">
      <c r="A254" s="24">
        <v>8</v>
      </c>
      <c r="B254" s="14" t="s">
        <v>11</v>
      </c>
      <c r="C254" s="15" t="s">
        <v>2442</v>
      </c>
      <c r="D254" s="16" t="s">
        <v>74</v>
      </c>
      <c r="E254" s="17" t="s">
        <v>662</v>
      </c>
      <c r="F254" s="17" t="s">
        <v>1714</v>
      </c>
      <c r="G254" s="17" t="s">
        <v>122</v>
      </c>
      <c r="H254" s="17" t="s">
        <v>1728</v>
      </c>
      <c r="I254" s="17"/>
      <c r="J254" s="17"/>
    </row>
    <row r="255" spans="1:10" s="13" customFormat="1" ht="15" x14ac:dyDescent="0.2">
      <c r="A255" s="24">
        <v>8</v>
      </c>
      <c r="B255" s="14" t="s">
        <v>11</v>
      </c>
      <c r="C255" s="15" t="s">
        <v>2442</v>
      </c>
      <c r="D255" s="16" t="s">
        <v>77</v>
      </c>
      <c r="E255" s="17" t="s">
        <v>1883</v>
      </c>
      <c r="F255" s="17" t="s">
        <v>1829</v>
      </c>
      <c r="G255" s="17" t="s">
        <v>106</v>
      </c>
      <c r="H255" s="17"/>
      <c r="I255" s="17"/>
      <c r="J255" s="17"/>
    </row>
    <row r="256" spans="1:10" s="13" customFormat="1" ht="15" x14ac:dyDescent="0.2">
      <c r="A256" s="24">
        <v>8</v>
      </c>
      <c r="B256" s="14" t="s">
        <v>11</v>
      </c>
      <c r="C256" s="15" t="s">
        <v>2442</v>
      </c>
      <c r="D256" s="16" t="s">
        <v>77</v>
      </c>
      <c r="E256" s="17" t="s">
        <v>1882</v>
      </c>
      <c r="F256" s="17" t="s">
        <v>1829</v>
      </c>
      <c r="G256" s="17" t="s">
        <v>106</v>
      </c>
      <c r="H256" s="17"/>
      <c r="I256" s="17"/>
      <c r="J256" s="17"/>
    </row>
    <row r="257" spans="1:10" s="13" customFormat="1" ht="15" x14ac:dyDescent="0.2">
      <c r="A257" s="24">
        <v>8</v>
      </c>
      <c r="B257" s="14" t="s">
        <v>11</v>
      </c>
      <c r="C257" s="15" t="s">
        <v>2442</v>
      </c>
      <c r="D257" s="16" t="s">
        <v>80</v>
      </c>
      <c r="E257" s="17" t="s">
        <v>1951</v>
      </c>
      <c r="F257" s="17"/>
      <c r="G257" s="17" t="s">
        <v>106</v>
      </c>
      <c r="H257" s="17"/>
      <c r="I257" s="17"/>
      <c r="J257" s="17"/>
    </row>
    <row r="258" spans="1:10" s="13" customFormat="1" ht="15" x14ac:dyDescent="0.2">
      <c r="A258" s="24">
        <v>8</v>
      </c>
      <c r="B258" s="14" t="s">
        <v>11</v>
      </c>
      <c r="C258" s="15" t="s">
        <v>2442</v>
      </c>
      <c r="D258" s="16" t="s">
        <v>83</v>
      </c>
      <c r="E258" s="17" t="s">
        <v>1980</v>
      </c>
      <c r="F258" s="17" t="s">
        <v>1973</v>
      </c>
      <c r="G258" s="17" t="s">
        <v>106</v>
      </c>
      <c r="H258" s="17"/>
      <c r="I258" s="17"/>
      <c r="J258" s="17"/>
    </row>
    <row r="259" spans="1:10" s="13" customFormat="1" ht="15" x14ac:dyDescent="0.2">
      <c r="A259" s="24">
        <v>8</v>
      </c>
      <c r="B259" s="14" t="s">
        <v>11</v>
      </c>
      <c r="C259" s="15" t="s">
        <v>2442</v>
      </c>
      <c r="D259" s="16" t="s">
        <v>86</v>
      </c>
      <c r="E259" s="17" t="s">
        <v>1669</v>
      </c>
      <c r="F259" s="17" t="s">
        <v>2015</v>
      </c>
      <c r="G259" s="17" t="s">
        <v>106</v>
      </c>
      <c r="H259" s="17"/>
      <c r="I259" s="17"/>
      <c r="J259" s="17"/>
    </row>
    <row r="260" spans="1:10" s="13" customFormat="1" ht="15" x14ac:dyDescent="0.2">
      <c r="A260" s="24">
        <v>8</v>
      </c>
      <c r="B260" s="14" t="s">
        <v>11</v>
      </c>
      <c r="C260" s="15" t="s">
        <v>2442</v>
      </c>
      <c r="D260" s="16" t="s">
        <v>27</v>
      </c>
      <c r="E260" s="17" t="s">
        <v>2072</v>
      </c>
      <c r="F260" s="17" t="s">
        <v>2066</v>
      </c>
      <c r="G260" s="17" t="s">
        <v>106</v>
      </c>
      <c r="H260" s="17" t="s">
        <v>107</v>
      </c>
      <c r="I260" s="17" t="s">
        <v>107</v>
      </c>
      <c r="J260" s="17" t="s">
        <v>107</v>
      </c>
    </row>
    <row r="261" spans="1:10" s="13" customFormat="1" ht="15" x14ac:dyDescent="0.2">
      <c r="A261" s="24">
        <v>8</v>
      </c>
      <c r="B261" s="14" t="s">
        <v>11</v>
      </c>
      <c r="C261" s="15" t="s">
        <v>2442</v>
      </c>
      <c r="D261" s="16" t="s">
        <v>92</v>
      </c>
      <c r="E261" s="17" t="s">
        <v>2169</v>
      </c>
      <c r="F261" s="17" t="s">
        <v>2162</v>
      </c>
      <c r="G261" s="17" t="s">
        <v>106</v>
      </c>
      <c r="H261" s="17"/>
      <c r="I261" s="17"/>
      <c r="J261" s="17"/>
    </row>
    <row r="262" spans="1:10" s="13" customFormat="1" x14ac:dyDescent="0.2">
      <c r="A262" s="24">
        <v>9</v>
      </c>
      <c r="B262" s="14" t="s">
        <v>11</v>
      </c>
      <c r="C262" s="15" t="s">
        <v>2424</v>
      </c>
      <c r="D262" s="16" t="s">
        <v>24</v>
      </c>
      <c r="E262" s="17" t="s">
        <v>124</v>
      </c>
      <c r="F262" s="17" t="s">
        <v>125</v>
      </c>
      <c r="G262" s="17" t="s">
        <v>106</v>
      </c>
      <c r="H262" s="17" t="s">
        <v>107</v>
      </c>
      <c r="I262" s="17" t="s">
        <v>107</v>
      </c>
      <c r="J262" s="17" t="s">
        <v>125</v>
      </c>
    </row>
    <row r="263" spans="1:10" s="13" customFormat="1" x14ac:dyDescent="0.2">
      <c r="A263" s="24">
        <v>9</v>
      </c>
      <c r="B263" s="14" t="s">
        <v>11</v>
      </c>
      <c r="C263" s="15" t="s">
        <v>2424</v>
      </c>
      <c r="D263" s="16" t="s">
        <v>53</v>
      </c>
      <c r="E263" s="17" t="s">
        <v>191</v>
      </c>
      <c r="F263" s="17"/>
      <c r="G263" s="17" t="s">
        <v>106</v>
      </c>
      <c r="H263" s="17"/>
      <c r="I263" s="17"/>
      <c r="J263" s="17"/>
    </row>
    <row r="264" spans="1:10" s="13" customFormat="1" x14ac:dyDescent="0.2">
      <c r="A264" s="24">
        <v>9</v>
      </c>
      <c r="B264" s="14" t="s">
        <v>11</v>
      </c>
      <c r="C264" s="15" t="s">
        <v>2424</v>
      </c>
      <c r="D264" s="16" t="s">
        <v>53</v>
      </c>
      <c r="E264" s="17" t="s">
        <v>189</v>
      </c>
      <c r="F264" s="17" t="s">
        <v>190</v>
      </c>
      <c r="G264" s="17" t="s">
        <v>106</v>
      </c>
      <c r="H264" s="17"/>
      <c r="I264" s="17"/>
      <c r="J264" s="17"/>
    </row>
    <row r="265" spans="1:10" s="13" customFormat="1" x14ac:dyDescent="0.2">
      <c r="A265" s="24">
        <v>9</v>
      </c>
      <c r="B265" s="14" t="s">
        <v>11</v>
      </c>
      <c r="C265" s="15" t="s">
        <v>2424</v>
      </c>
      <c r="D265" s="16" t="s">
        <v>30</v>
      </c>
      <c r="E265" s="17" t="s">
        <v>297</v>
      </c>
      <c r="F265" s="17" t="s">
        <v>291</v>
      </c>
      <c r="G265" s="17" t="s">
        <v>122</v>
      </c>
      <c r="H265" s="17" t="s">
        <v>292</v>
      </c>
      <c r="I265" s="17"/>
      <c r="J265" s="17"/>
    </row>
    <row r="266" spans="1:10" s="13" customFormat="1" x14ac:dyDescent="0.2">
      <c r="A266" s="24">
        <v>9</v>
      </c>
      <c r="B266" s="14" t="s">
        <v>11</v>
      </c>
      <c r="C266" s="15" t="s">
        <v>2424</v>
      </c>
      <c r="D266" s="16" t="s">
        <v>33</v>
      </c>
      <c r="E266" s="17" t="s">
        <v>424</v>
      </c>
      <c r="F266" s="17" t="s">
        <v>425</v>
      </c>
      <c r="G266" s="17" t="s">
        <v>106</v>
      </c>
      <c r="H266" s="17" t="s">
        <v>405</v>
      </c>
      <c r="I266" s="17" t="s">
        <v>405</v>
      </c>
      <c r="J266" s="17" t="s">
        <v>405</v>
      </c>
    </row>
    <row r="267" spans="1:10" s="13" customFormat="1" x14ac:dyDescent="0.2">
      <c r="A267" s="24">
        <v>9</v>
      </c>
      <c r="B267" s="14" t="s">
        <v>11</v>
      </c>
      <c r="C267" s="15" t="s">
        <v>2424</v>
      </c>
      <c r="D267" s="16" t="s">
        <v>71</v>
      </c>
      <c r="E267" s="17" t="s">
        <v>542</v>
      </c>
      <c r="F267" s="17" t="s">
        <v>543</v>
      </c>
      <c r="G267" s="17" t="s">
        <v>106</v>
      </c>
      <c r="H267" s="17"/>
      <c r="I267" s="17"/>
      <c r="J267" s="17"/>
    </row>
    <row r="268" spans="1:10" s="13" customFormat="1" x14ac:dyDescent="0.2">
      <c r="A268" s="24">
        <v>9</v>
      </c>
      <c r="B268" s="14" t="s">
        <v>11</v>
      </c>
      <c r="C268" s="15" t="s">
        <v>2424</v>
      </c>
      <c r="D268" s="16" t="s">
        <v>71</v>
      </c>
      <c r="E268" s="17" t="s">
        <v>544</v>
      </c>
      <c r="F268" s="17" t="s">
        <v>543</v>
      </c>
      <c r="G268" s="17" t="s">
        <v>106</v>
      </c>
      <c r="H268" s="17"/>
      <c r="I268" s="17"/>
      <c r="J268" s="17"/>
    </row>
    <row r="269" spans="1:10" s="13" customFormat="1" x14ac:dyDescent="0.2">
      <c r="A269" s="24">
        <v>9</v>
      </c>
      <c r="B269" s="14" t="s">
        <v>11</v>
      </c>
      <c r="C269" s="15" t="s">
        <v>2424</v>
      </c>
      <c r="D269" s="16" t="s">
        <v>44</v>
      </c>
      <c r="E269" s="17" t="s">
        <v>663</v>
      </c>
      <c r="F269" s="17" t="s">
        <v>664</v>
      </c>
      <c r="G269" s="17" t="s">
        <v>106</v>
      </c>
      <c r="H269" s="17" t="s">
        <v>107</v>
      </c>
      <c r="I269" s="17" t="s">
        <v>107</v>
      </c>
      <c r="J269" s="17" t="s">
        <v>107</v>
      </c>
    </row>
    <row r="270" spans="1:10" s="13" customFormat="1" x14ac:dyDescent="0.2">
      <c r="A270" s="24">
        <v>9</v>
      </c>
      <c r="B270" s="14" t="s">
        <v>11</v>
      </c>
      <c r="C270" s="15" t="s">
        <v>2424</v>
      </c>
      <c r="D270" s="16" t="s">
        <v>39</v>
      </c>
      <c r="E270" s="17" t="s">
        <v>804</v>
      </c>
      <c r="F270" s="17" t="s">
        <v>799</v>
      </c>
      <c r="G270" s="17" t="s">
        <v>122</v>
      </c>
      <c r="H270" s="17" t="s">
        <v>107</v>
      </c>
      <c r="I270" s="17" t="s">
        <v>107</v>
      </c>
      <c r="J270" s="17" t="s">
        <v>805</v>
      </c>
    </row>
    <row r="271" spans="1:10" s="13" customFormat="1" x14ac:dyDescent="0.2">
      <c r="A271" s="24">
        <v>9</v>
      </c>
      <c r="B271" s="14" t="s">
        <v>11</v>
      </c>
      <c r="C271" s="15" t="s">
        <v>2424</v>
      </c>
      <c r="D271" s="16" t="s">
        <v>89</v>
      </c>
      <c r="E271" s="17" t="s">
        <v>191</v>
      </c>
      <c r="F271" s="17" t="s">
        <v>915</v>
      </c>
      <c r="G271" s="17" t="s">
        <v>106</v>
      </c>
      <c r="H271" s="17"/>
      <c r="I271" s="17"/>
      <c r="J271" s="17"/>
    </row>
    <row r="272" spans="1:10" s="13" customFormat="1" x14ac:dyDescent="0.2">
      <c r="A272" s="24">
        <v>9</v>
      </c>
      <c r="B272" s="14" t="s">
        <v>11</v>
      </c>
      <c r="C272" s="15" t="s">
        <v>2424</v>
      </c>
      <c r="D272" s="16" t="s">
        <v>47</v>
      </c>
      <c r="E272" s="17" t="s">
        <v>1027</v>
      </c>
      <c r="F272" s="17" t="s">
        <v>1028</v>
      </c>
      <c r="G272" s="17" t="s">
        <v>106</v>
      </c>
      <c r="H272" s="17"/>
      <c r="I272" s="17"/>
      <c r="J272" s="17"/>
    </row>
    <row r="273" spans="1:10" s="13" customFormat="1" x14ac:dyDescent="0.2">
      <c r="A273" s="24">
        <v>9</v>
      </c>
      <c r="B273" s="14" t="s">
        <v>11</v>
      </c>
      <c r="C273" s="15" t="s">
        <v>2424</v>
      </c>
      <c r="D273" s="16" t="s">
        <v>47</v>
      </c>
      <c r="E273" s="17" t="s">
        <v>1029</v>
      </c>
      <c r="F273" s="17" t="s">
        <v>1028</v>
      </c>
      <c r="G273" s="17" t="s">
        <v>106</v>
      </c>
      <c r="H273" s="17"/>
      <c r="I273" s="17"/>
      <c r="J273" s="17"/>
    </row>
    <row r="274" spans="1:10" s="13" customFormat="1" x14ac:dyDescent="0.2">
      <c r="A274" s="24">
        <v>9</v>
      </c>
      <c r="B274" s="14" t="s">
        <v>11</v>
      </c>
      <c r="C274" s="15" t="s">
        <v>2424</v>
      </c>
      <c r="D274" s="16" t="s">
        <v>47</v>
      </c>
      <c r="E274" s="17" t="s">
        <v>1030</v>
      </c>
      <c r="F274" s="17" t="s">
        <v>1031</v>
      </c>
      <c r="G274" s="17" t="s">
        <v>106</v>
      </c>
      <c r="H274" s="17"/>
      <c r="I274" s="17"/>
      <c r="J274" s="17"/>
    </row>
    <row r="275" spans="1:10" s="13" customFormat="1" x14ac:dyDescent="0.2">
      <c r="A275" s="24">
        <v>9</v>
      </c>
      <c r="B275" s="14" t="s">
        <v>11</v>
      </c>
      <c r="C275" s="15" t="s">
        <v>2424</v>
      </c>
      <c r="D275" s="16" t="s">
        <v>47</v>
      </c>
      <c r="E275" s="17" t="s">
        <v>1032</v>
      </c>
      <c r="F275" s="17" t="s">
        <v>1033</v>
      </c>
      <c r="G275" s="17" t="s">
        <v>106</v>
      </c>
      <c r="H275" s="17"/>
      <c r="I275" s="17"/>
      <c r="J275" s="17"/>
    </row>
    <row r="276" spans="1:10" s="13" customFormat="1" x14ac:dyDescent="0.2">
      <c r="A276" s="24">
        <v>9</v>
      </c>
      <c r="B276" s="14" t="s">
        <v>11</v>
      </c>
      <c r="C276" s="15" t="s">
        <v>2424</v>
      </c>
      <c r="D276" s="16" t="s">
        <v>47</v>
      </c>
      <c r="E276" s="17" t="s">
        <v>1034</v>
      </c>
      <c r="F276" s="17" t="s">
        <v>1035</v>
      </c>
      <c r="G276" s="17" t="s">
        <v>106</v>
      </c>
      <c r="H276" s="17"/>
      <c r="I276" s="17"/>
      <c r="J276" s="17"/>
    </row>
    <row r="277" spans="1:10" s="13" customFormat="1" x14ac:dyDescent="0.2">
      <c r="A277" s="24">
        <v>9</v>
      </c>
      <c r="B277" s="14" t="s">
        <v>11</v>
      </c>
      <c r="C277" s="15" t="s">
        <v>2424</v>
      </c>
      <c r="D277" s="16" t="s">
        <v>47</v>
      </c>
      <c r="E277" s="17" t="s">
        <v>1036</v>
      </c>
      <c r="F277" s="17" t="s">
        <v>1037</v>
      </c>
      <c r="G277" s="17" t="s">
        <v>106</v>
      </c>
      <c r="H277" s="17"/>
      <c r="I277" s="17"/>
      <c r="J277" s="17"/>
    </row>
    <row r="278" spans="1:10" s="13" customFormat="1" x14ac:dyDescent="0.2">
      <c r="A278" s="24">
        <v>9</v>
      </c>
      <c r="B278" s="14" t="s">
        <v>11</v>
      </c>
      <c r="C278" s="15" t="s">
        <v>2424</v>
      </c>
      <c r="D278" s="16" t="s">
        <v>47</v>
      </c>
      <c r="E278" s="17" t="s">
        <v>1038</v>
      </c>
      <c r="F278" s="17" t="s">
        <v>1039</v>
      </c>
      <c r="G278" s="17" t="s">
        <v>106</v>
      </c>
      <c r="H278" s="17"/>
      <c r="I278" s="17"/>
      <c r="J278" s="17"/>
    </row>
    <row r="279" spans="1:10" s="13" customFormat="1" x14ac:dyDescent="0.2">
      <c r="A279" s="24">
        <v>9</v>
      </c>
      <c r="B279" s="14" t="s">
        <v>11</v>
      </c>
      <c r="C279" s="15" t="s">
        <v>2424</v>
      </c>
      <c r="D279" s="16" t="s">
        <v>47</v>
      </c>
      <c r="E279" s="17" t="s">
        <v>1040</v>
      </c>
      <c r="F279" s="17" t="s">
        <v>1041</v>
      </c>
      <c r="G279" s="17" t="s">
        <v>106</v>
      </c>
      <c r="H279" s="17"/>
      <c r="I279" s="17"/>
      <c r="J279" s="17"/>
    </row>
    <row r="280" spans="1:10" s="13" customFormat="1" x14ac:dyDescent="0.2">
      <c r="A280" s="24">
        <v>9</v>
      </c>
      <c r="B280" s="14" t="s">
        <v>11</v>
      </c>
      <c r="C280" s="15" t="s">
        <v>2424</v>
      </c>
      <c r="D280" s="16" t="s">
        <v>47</v>
      </c>
      <c r="E280" s="17" t="s">
        <v>1042</v>
      </c>
      <c r="F280" s="17" t="s">
        <v>1041</v>
      </c>
      <c r="G280" s="17" t="s">
        <v>106</v>
      </c>
      <c r="H280" s="17"/>
      <c r="I280" s="17"/>
      <c r="J280" s="17"/>
    </row>
    <row r="281" spans="1:10" s="13" customFormat="1" x14ac:dyDescent="0.2">
      <c r="A281" s="24">
        <v>9</v>
      </c>
      <c r="B281" s="14" t="s">
        <v>11</v>
      </c>
      <c r="C281" s="15" t="s">
        <v>2424</v>
      </c>
      <c r="D281" s="16" t="s">
        <v>47</v>
      </c>
      <c r="E281" s="17" t="s">
        <v>1043</v>
      </c>
      <c r="F281" s="17" t="s">
        <v>1044</v>
      </c>
      <c r="G281" s="17" t="s">
        <v>106</v>
      </c>
      <c r="H281" s="17"/>
      <c r="I281" s="17"/>
      <c r="J281" s="17"/>
    </row>
    <row r="282" spans="1:10" s="13" customFormat="1" x14ac:dyDescent="0.2">
      <c r="A282" s="24">
        <v>9</v>
      </c>
      <c r="B282" s="14" t="s">
        <v>11</v>
      </c>
      <c r="C282" s="15" t="s">
        <v>2424</v>
      </c>
      <c r="D282" s="16" t="s">
        <v>36</v>
      </c>
      <c r="E282" s="17" t="s">
        <v>1211</v>
      </c>
      <c r="F282" s="17" t="s">
        <v>1197</v>
      </c>
      <c r="G282" s="17" t="s">
        <v>106</v>
      </c>
      <c r="H282" s="17" t="s">
        <v>107</v>
      </c>
      <c r="I282" s="17" t="s">
        <v>107</v>
      </c>
      <c r="J282" s="17" t="s">
        <v>107</v>
      </c>
    </row>
    <row r="283" spans="1:10" s="13" customFormat="1" x14ac:dyDescent="0.2">
      <c r="A283" s="24">
        <v>9</v>
      </c>
      <c r="B283" s="14" t="s">
        <v>11</v>
      </c>
      <c r="C283" s="15" t="s">
        <v>2424</v>
      </c>
      <c r="D283" s="16" t="s">
        <v>36</v>
      </c>
      <c r="E283" s="17" t="s">
        <v>1212</v>
      </c>
      <c r="F283" s="17" t="s">
        <v>1193</v>
      </c>
      <c r="G283" s="17" t="s">
        <v>106</v>
      </c>
      <c r="H283" s="17"/>
      <c r="I283" s="17"/>
      <c r="J283" s="17"/>
    </row>
    <row r="284" spans="1:10" s="13" customFormat="1" x14ac:dyDescent="0.2">
      <c r="A284" s="24">
        <v>9</v>
      </c>
      <c r="B284" s="14" t="s">
        <v>11</v>
      </c>
      <c r="C284" s="15" t="s">
        <v>2424</v>
      </c>
      <c r="D284" s="16" t="s">
        <v>42</v>
      </c>
      <c r="E284" s="17" t="s">
        <v>1339</v>
      </c>
      <c r="F284" s="17" t="s">
        <v>1319</v>
      </c>
      <c r="G284" s="17" t="s">
        <v>106</v>
      </c>
      <c r="H284" s="17" t="s">
        <v>107</v>
      </c>
      <c r="I284" s="17" t="s">
        <v>107</v>
      </c>
      <c r="J284" s="17" t="s">
        <v>1320</v>
      </c>
    </row>
    <row r="285" spans="1:10" s="13" customFormat="1" x14ac:dyDescent="0.2">
      <c r="A285" s="24">
        <v>9</v>
      </c>
      <c r="B285" s="14" t="s">
        <v>11</v>
      </c>
      <c r="C285" s="15" t="s">
        <v>2424</v>
      </c>
      <c r="D285" s="16" t="s">
        <v>42</v>
      </c>
      <c r="E285" s="17" t="s">
        <v>1336</v>
      </c>
      <c r="F285" s="17" t="s">
        <v>1337</v>
      </c>
      <c r="G285" s="17" t="s">
        <v>106</v>
      </c>
      <c r="H285" s="17" t="s">
        <v>107</v>
      </c>
      <c r="I285" s="17" t="s">
        <v>107</v>
      </c>
      <c r="J285" s="17" t="s">
        <v>1338</v>
      </c>
    </row>
    <row r="286" spans="1:10" s="13" customFormat="1" x14ac:dyDescent="0.2">
      <c r="A286" s="24">
        <v>9</v>
      </c>
      <c r="B286" s="14" t="s">
        <v>11</v>
      </c>
      <c r="C286" s="15" t="s">
        <v>2424</v>
      </c>
      <c r="D286" s="16" t="s">
        <v>65</v>
      </c>
      <c r="E286" s="17" t="s">
        <v>1383</v>
      </c>
      <c r="F286" s="17" t="s">
        <v>1375</v>
      </c>
      <c r="G286" s="17" t="s">
        <v>106</v>
      </c>
      <c r="H286" s="17"/>
      <c r="I286" s="17"/>
      <c r="J286" s="17"/>
    </row>
    <row r="287" spans="1:10" s="13" customFormat="1" x14ac:dyDescent="0.2">
      <c r="A287" s="24">
        <v>9</v>
      </c>
      <c r="B287" s="14" t="s">
        <v>11</v>
      </c>
      <c r="C287" s="15" t="s">
        <v>2424</v>
      </c>
      <c r="D287" s="16" t="s">
        <v>1443</v>
      </c>
      <c r="E287" s="17" t="s">
        <v>109</v>
      </c>
      <c r="F287" s="17"/>
      <c r="G287" s="17" t="s">
        <v>106</v>
      </c>
      <c r="H287" s="17"/>
      <c r="I287" s="17"/>
      <c r="J287" s="17"/>
    </row>
    <row r="288" spans="1:10" s="13" customFormat="1" x14ac:dyDescent="0.2">
      <c r="A288" s="24">
        <v>9</v>
      </c>
      <c r="B288" s="14" t="s">
        <v>11</v>
      </c>
      <c r="C288" s="15" t="s">
        <v>2424</v>
      </c>
      <c r="D288" s="16" t="s">
        <v>56</v>
      </c>
      <c r="E288" s="17" t="s">
        <v>1481</v>
      </c>
      <c r="F288" s="17"/>
      <c r="G288" s="17" t="s">
        <v>106</v>
      </c>
      <c r="H288" s="17" t="s">
        <v>1372</v>
      </c>
      <c r="I288" s="17" t="s">
        <v>1372</v>
      </c>
      <c r="J288" s="17" t="s">
        <v>1372</v>
      </c>
    </row>
    <row r="289" spans="1:10" s="13" customFormat="1" x14ac:dyDescent="0.2">
      <c r="A289" s="24">
        <v>9</v>
      </c>
      <c r="B289" s="14" t="s">
        <v>11</v>
      </c>
      <c r="C289" s="15" t="s">
        <v>2424</v>
      </c>
      <c r="D289" s="16" t="s">
        <v>56</v>
      </c>
      <c r="E289" s="17" t="s">
        <v>1482</v>
      </c>
      <c r="F289" s="17" t="s">
        <v>1465</v>
      </c>
      <c r="G289" s="17" t="s">
        <v>106</v>
      </c>
      <c r="H289" s="17" t="s">
        <v>1372</v>
      </c>
      <c r="I289" s="17" t="s">
        <v>1372</v>
      </c>
      <c r="J289" s="17" t="s">
        <v>1372</v>
      </c>
    </row>
    <row r="290" spans="1:10" s="13" customFormat="1" x14ac:dyDescent="0.2">
      <c r="A290" s="24">
        <v>9</v>
      </c>
      <c r="B290" s="14" t="s">
        <v>11</v>
      </c>
      <c r="C290" s="15" t="s">
        <v>2424</v>
      </c>
      <c r="D290" s="16" t="s">
        <v>56</v>
      </c>
      <c r="E290" s="17" t="s">
        <v>1483</v>
      </c>
      <c r="F290" s="17" t="s">
        <v>1465</v>
      </c>
      <c r="G290" s="17" t="s">
        <v>106</v>
      </c>
      <c r="H290" s="17" t="s">
        <v>1372</v>
      </c>
      <c r="I290" s="17" t="s">
        <v>1372</v>
      </c>
      <c r="J290" s="17" t="s">
        <v>1372</v>
      </c>
    </row>
    <row r="291" spans="1:10" x14ac:dyDescent="0.2">
      <c r="A291" s="24">
        <v>9</v>
      </c>
      <c r="B291" s="14" t="s">
        <v>11</v>
      </c>
      <c r="C291" s="15" t="s">
        <v>2424</v>
      </c>
      <c r="D291" s="16" t="s">
        <v>56</v>
      </c>
      <c r="E291" s="17" t="s">
        <v>1484</v>
      </c>
      <c r="F291" s="17"/>
      <c r="G291" s="17" t="s">
        <v>106</v>
      </c>
      <c r="H291" s="17" t="s">
        <v>1372</v>
      </c>
      <c r="I291" s="17" t="s">
        <v>1372</v>
      </c>
      <c r="J291" s="17" t="s">
        <v>1372</v>
      </c>
    </row>
    <row r="292" spans="1:10" s="13" customFormat="1" x14ac:dyDescent="0.2">
      <c r="A292" s="24">
        <v>9</v>
      </c>
      <c r="B292" s="14" t="s">
        <v>11</v>
      </c>
      <c r="C292" s="15" t="s">
        <v>2424</v>
      </c>
      <c r="D292" s="16" t="s">
        <v>59</v>
      </c>
      <c r="E292" s="17" t="s">
        <v>1599</v>
      </c>
      <c r="F292" s="17" t="s">
        <v>1626</v>
      </c>
      <c r="G292" s="17" t="s">
        <v>106</v>
      </c>
      <c r="H292" s="17"/>
      <c r="I292" s="17"/>
      <c r="J292" s="17"/>
    </row>
    <row r="293" spans="1:10" s="13" customFormat="1" x14ac:dyDescent="0.2">
      <c r="A293" s="24">
        <v>9</v>
      </c>
      <c r="B293" s="14" t="s">
        <v>11</v>
      </c>
      <c r="C293" s="15" t="s">
        <v>2424</v>
      </c>
      <c r="D293" s="16" t="s">
        <v>62</v>
      </c>
      <c r="E293" s="17" t="s">
        <v>1672</v>
      </c>
      <c r="F293" s="17" t="s">
        <v>1643</v>
      </c>
      <c r="G293" s="17" t="s">
        <v>106</v>
      </c>
      <c r="H293" s="17"/>
      <c r="I293" s="17"/>
      <c r="J293" s="17"/>
    </row>
    <row r="294" spans="1:10" s="13" customFormat="1" x14ac:dyDescent="0.2">
      <c r="A294" s="24">
        <v>9</v>
      </c>
      <c r="B294" s="14" t="s">
        <v>11</v>
      </c>
      <c r="C294" s="15" t="s">
        <v>2424</v>
      </c>
      <c r="D294" s="16" t="s">
        <v>1692</v>
      </c>
      <c r="E294" s="17" t="s">
        <v>109</v>
      </c>
      <c r="F294" s="17"/>
      <c r="G294" s="17" t="s">
        <v>106</v>
      </c>
      <c r="H294" s="17"/>
      <c r="I294" s="17"/>
      <c r="J294" s="17"/>
    </row>
    <row r="295" spans="1:10" s="13" customFormat="1" x14ac:dyDescent="0.2">
      <c r="A295" s="24">
        <v>9</v>
      </c>
      <c r="B295" s="14" t="s">
        <v>11</v>
      </c>
      <c r="C295" s="15" t="s">
        <v>2424</v>
      </c>
      <c r="D295" s="16" t="s">
        <v>74</v>
      </c>
      <c r="E295" s="17" t="s">
        <v>1729</v>
      </c>
      <c r="F295" s="17" t="s">
        <v>1714</v>
      </c>
      <c r="G295" s="17" t="s">
        <v>122</v>
      </c>
      <c r="H295" s="17" t="s">
        <v>1730</v>
      </c>
      <c r="I295" s="17"/>
      <c r="J295" s="17"/>
    </row>
    <row r="296" spans="1:10" s="13" customFormat="1" x14ac:dyDescent="0.2">
      <c r="A296" s="24">
        <v>9</v>
      </c>
      <c r="B296" s="14" t="s">
        <v>11</v>
      </c>
      <c r="C296" s="15" t="s">
        <v>2424</v>
      </c>
      <c r="D296" s="16" t="s">
        <v>77</v>
      </c>
      <c r="E296" s="17" t="s">
        <v>1885</v>
      </c>
      <c r="F296" s="17" t="s">
        <v>1825</v>
      </c>
      <c r="G296" s="17" t="s">
        <v>106</v>
      </c>
      <c r="H296" s="17"/>
      <c r="I296" s="17" t="s">
        <v>1830</v>
      </c>
      <c r="J296" s="17"/>
    </row>
    <row r="297" spans="1:10" s="13" customFormat="1" x14ac:dyDescent="0.2">
      <c r="A297" s="24">
        <v>9</v>
      </c>
      <c r="B297" s="14" t="s">
        <v>11</v>
      </c>
      <c r="C297" s="15" t="s">
        <v>2424</v>
      </c>
      <c r="D297" s="16" t="s">
        <v>77</v>
      </c>
      <c r="E297" s="17" t="s">
        <v>1884</v>
      </c>
      <c r="F297" s="17" t="s">
        <v>1825</v>
      </c>
      <c r="G297" s="17" t="s">
        <v>106</v>
      </c>
      <c r="H297" s="17"/>
      <c r="I297" s="17" t="s">
        <v>1830</v>
      </c>
      <c r="J297" s="17"/>
    </row>
    <row r="298" spans="1:10" s="13" customFormat="1" x14ac:dyDescent="0.2">
      <c r="A298" s="24">
        <v>9</v>
      </c>
      <c r="B298" s="14" t="s">
        <v>11</v>
      </c>
      <c r="C298" s="15" t="s">
        <v>2424</v>
      </c>
      <c r="D298" s="16" t="s">
        <v>80</v>
      </c>
      <c r="E298" s="17" t="s">
        <v>1946</v>
      </c>
      <c r="F298" s="17"/>
      <c r="G298" s="17" t="s">
        <v>106</v>
      </c>
      <c r="H298" s="17"/>
      <c r="I298" s="17"/>
      <c r="J298" s="17"/>
    </row>
    <row r="299" spans="1:10" s="13" customFormat="1" x14ac:dyDescent="0.2">
      <c r="A299" s="24">
        <v>9</v>
      </c>
      <c r="B299" s="14" t="s">
        <v>11</v>
      </c>
      <c r="C299" s="15" t="s">
        <v>2424</v>
      </c>
      <c r="D299" s="16" t="s">
        <v>83</v>
      </c>
      <c r="E299" s="17" t="s">
        <v>1981</v>
      </c>
      <c r="F299" s="17" t="s">
        <v>1982</v>
      </c>
      <c r="G299" s="17" t="s">
        <v>106</v>
      </c>
      <c r="H299" s="17"/>
      <c r="I299" s="17"/>
      <c r="J299" s="17"/>
    </row>
    <row r="300" spans="1:10" s="13" customFormat="1" x14ac:dyDescent="0.2">
      <c r="A300" s="24">
        <v>9</v>
      </c>
      <c r="B300" s="14" t="s">
        <v>11</v>
      </c>
      <c r="C300" s="15" t="s">
        <v>2424</v>
      </c>
      <c r="D300" s="16" t="s">
        <v>86</v>
      </c>
      <c r="E300" s="17" t="s">
        <v>2022</v>
      </c>
      <c r="F300" s="17" t="s">
        <v>2015</v>
      </c>
      <c r="G300" s="17" t="s">
        <v>106</v>
      </c>
      <c r="H300" s="17"/>
      <c r="I300" s="17"/>
      <c r="J300" s="17"/>
    </row>
    <row r="301" spans="1:10" s="13" customFormat="1" x14ac:dyDescent="0.2">
      <c r="A301" s="24">
        <v>9</v>
      </c>
      <c r="B301" s="14" t="s">
        <v>11</v>
      </c>
      <c r="C301" s="15" t="s">
        <v>2424</v>
      </c>
      <c r="D301" s="16" t="s">
        <v>27</v>
      </c>
      <c r="E301" s="17" t="s">
        <v>2073</v>
      </c>
      <c r="F301" s="17" t="s">
        <v>664</v>
      </c>
      <c r="G301" s="17" t="s">
        <v>106</v>
      </c>
      <c r="H301" s="17" t="s">
        <v>107</v>
      </c>
      <c r="I301" s="17" t="s">
        <v>107</v>
      </c>
      <c r="J301" s="17" t="s">
        <v>107</v>
      </c>
    </row>
    <row r="302" spans="1:10" s="13" customFormat="1" x14ac:dyDescent="0.2">
      <c r="A302" s="24">
        <v>9</v>
      </c>
      <c r="B302" s="14" t="s">
        <v>11</v>
      </c>
      <c r="C302" s="15" t="s">
        <v>2424</v>
      </c>
      <c r="D302" s="16" t="s">
        <v>27</v>
      </c>
      <c r="E302" s="17" t="s">
        <v>2076</v>
      </c>
      <c r="F302" s="17" t="s">
        <v>664</v>
      </c>
      <c r="G302" s="17" t="s">
        <v>106</v>
      </c>
      <c r="H302" s="17" t="s">
        <v>107</v>
      </c>
      <c r="I302" s="17" t="s">
        <v>107</v>
      </c>
      <c r="J302" s="17" t="s">
        <v>107</v>
      </c>
    </row>
    <row r="303" spans="1:10" s="13" customFormat="1" x14ac:dyDescent="0.2">
      <c r="A303" s="24">
        <v>9</v>
      </c>
      <c r="B303" s="14" t="s">
        <v>11</v>
      </c>
      <c r="C303" s="15" t="s">
        <v>2424</v>
      </c>
      <c r="D303" s="16" t="s">
        <v>27</v>
      </c>
      <c r="E303" s="17" t="s">
        <v>2075</v>
      </c>
      <c r="F303" s="17" t="s">
        <v>2070</v>
      </c>
      <c r="G303" s="17" t="s">
        <v>106</v>
      </c>
      <c r="H303" s="17" t="s">
        <v>107</v>
      </c>
      <c r="I303" s="17" t="s">
        <v>107</v>
      </c>
      <c r="J303" s="17" t="s">
        <v>107</v>
      </c>
    </row>
    <row r="304" spans="1:10" s="13" customFormat="1" x14ac:dyDescent="0.2">
      <c r="A304" s="24">
        <v>9</v>
      </c>
      <c r="B304" s="14" t="s">
        <v>11</v>
      </c>
      <c r="C304" s="15" t="s">
        <v>2424</v>
      </c>
      <c r="D304" s="16" t="s">
        <v>27</v>
      </c>
      <c r="E304" s="17" t="s">
        <v>2074</v>
      </c>
      <c r="F304" s="17" t="s">
        <v>664</v>
      </c>
      <c r="G304" s="17" t="s">
        <v>106</v>
      </c>
      <c r="H304" s="17" t="s">
        <v>107</v>
      </c>
      <c r="I304" s="17" t="s">
        <v>107</v>
      </c>
      <c r="J304" s="17" t="s">
        <v>107</v>
      </c>
    </row>
    <row r="305" spans="1:10" s="13" customFormat="1" x14ac:dyDescent="0.2">
      <c r="A305" s="24">
        <v>9</v>
      </c>
      <c r="B305" s="14" t="s">
        <v>11</v>
      </c>
      <c r="C305" s="15" t="s">
        <v>2424</v>
      </c>
      <c r="D305" s="16" t="s">
        <v>92</v>
      </c>
      <c r="E305" s="17" t="s">
        <v>2170</v>
      </c>
      <c r="F305" s="17" t="s">
        <v>2162</v>
      </c>
      <c r="G305" s="17" t="s">
        <v>106</v>
      </c>
      <c r="H305" s="17"/>
      <c r="I305" s="17"/>
      <c r="J305" s="17"/>
    </row>
    <row r="306" spans="1:10" s="13" customFormat="1" x14ac:dyDescent="0.2">
      <c r="A306" s="24">
        <v>10</v>
      </c>
      <c r="B306" s="14" t="s">
        <v>11</v>
      </c>
      <c r="C306" s="15" t="s">
        <v>2444</v>
      </c>
      <c r="D306" s="16" t="s">
        <v>24</v>
      </c>
      <c r="E306" s="17" t="s">
        <v>126</v>
      </c>
      <c r="F306" s="17" t="s">
        <v>127</v>
      </c>
      <c r="G306" s="17" t="s">
        <v>106</v>
      </c>
      <c r="H306" s="17" t="s">
        <v>107</v>
      </c>
      <c r="I306" s="17" t="s">
        <v>107</v>
      </c>
      <c r="J306" s="17"/>
    </row>
    <row r="307" spans="1:10" s="13" customFormat="1" x14ac:dyDescent="0.2">
      <c r="A307" s="24">
        <v>10</v>
      </c>
      <c r="B307" s="14" t="s">
        <v>11</v>
      </c>
      <c r="C307" s="15" t="s">
        <v>192</v>
      </c>
      <c r="D307" s="16" t="s">
        <v>53</v>
      </c>
      <c r="E307" s="17" t="s">
        <v>193</v>
      </c>
      <c r="F307" s="17" t="s">
        <v>174</v>
      </c>
      <c r="G307" s="17" t="s">
        <v>106</v>
      </c>
      <c r="H307" s="17"/>
      <c r="I307" s="17"/>
      <c r="J307" s="17"/>
    </row>
    <row r="308" spans="1:10" s="13" customFormat="1" ht="15" x14ac:dyDescent="0.2">
      <c r="A308" s="24">
        <v>10</v>
      </c>
      <c r="B308" s="14" t="s">
        <v>11</v>
      </c>
      <c r="C308" s="15" t="s">
        <v>2445</v>
      </c>
      <c r="D308" s="16" t="s">
        <v>30</v>
      </c>
      <c r="E308" s="17" t="s">
        <v>298</v>
      </c>
      <c r="F308" s="17" t="s">
        <v>291</v>
      </c>
      <c r="G308" s="17" t="s">
        <v>106</v>
      </c>
      <c r="H308" s="17" t="s">
        <v>277</v>
      </c>
      <c r="I308" s="17" t="s">
        <v>278</v>
      </c>
      <c r="J308" s="17"/>
    </row>
    <row r="309" spans="1:10" s="13" customFormat="1" ht="15" x14ac:dyDescent="0.2">
      <c r="A309" s="24">
        <v>10</v>
      </c>
      <c r="B309" s="14" t="s">
        <v>11</v>
      </c>
      <c r="C309" s="15" t="s">
        <v>2446</v>
      </c>
      <c r="D309" s="16" t="s">
        <v>30</v>
      </c>
      <c r="E309" s="17" t="s">
        <v>299</v>
      </c>
      <c r="F309" s="17" t="s">
        <v>291</v>
      </c>
      <c r="G309" s="17" t="s">
        <v>106</v>
      </c>
      <c r="H309" s="17" t="s">
        <v>277</v>
      </c>
      <c r="I309" s="17" t="s">
        <v>278</v>
      </c>
      <c r="J309" s="17"/>
    </row>
    <row r="310" spans="1:10" s="13" customFormat="1" ht="15" x14ac:dyDescent="0.2">
      <c r="A310" s="24">
        <v>10</v>
      </c>
      <c r="B310" s="14" t="s">
        <v>11</v>
      </c>
      <c r="C310" s="15" t="s">
        <v>2445</v>
      </c>
      <c r="D310" s="16" t="s">
        <v>30</v>
      </c>
      <c r="E310" s="17" t="s">
        <v>300</v>
      </c>
      <c r="F310" s="17" t="s">
        <v>291</v>
      </c>
      <c r="G310" s="17" t="s">
        <v>106</v>
      </c>
      <c r="H310" s="17" t="s">
        <v>277</v>
      </c>
      <c r="I310" s="17" t="s">
        <v>278</v>
      </c>
      <c r="J310" s="17"/>
    </row>
    <row r="311" spans="1:10" s="13" customFormat="1" ht="15" x14ac:dyDescent="0.2">
      <c r="A311" s="24">
        <v>10</v>
      </c>
      <c r="B311" s="14" t="s">
        <v>11</v>
      </c>
      <c r="C311" s="15" t="s">
        <v>2445</v>
      </c>
      <c r="D311" s="16" t="s">
        <v>30</v>
      </c>
      <c r="E311" s="17" t="s">
        <v>301</v>
      </c>
      <c r="F311" s="17" t="s">
        <v>302</v>
      </c>
      <c r="G311" s="17" t="s">
        <v>106</v>
      </c>
      <c r="H311" s="17" t="s">
        <v>277</v>
      </c>
      <c r="I311" s="17" t="s">
        <v>278</v>
      </c>
      <c r="J311" s="17"/>
    </row>
    <row r="312" spans="1:10" s="13" customFormat="1" ht="15" x14ac:dyDescent="0.2">
      <c r="A312" s="24">
        <v>10</v>
      </c>
      <c r="B312" s="14" t="s">
        <v>11</v>
      </c>
      <c r="C312" s="15" t="s">
        <v>2446</v>
      </c>
      <c r="D312" s="16" t="s">
        <v>30</v>
      </c>
      <c r="E312" s="17" t="s">
        <v>303</v>
      </c>
      <c r="F312" s="17" t="s">
        <v>291</v>
      </c>
      <c r="G312" s="17" t="s">
        <v>106</v>
      </c>
      <c r="H312" s="17" t="s">
        <v>277</v>
      </c>
      <c r="I312" s="17" t="s">
        <v>278</v>
      </c>
      <c r="J312" s="17"/>
    </row>
    <row r="313" spans="1:10" s="13" customFormat="1" ht="15" x14ac:dyDescent="0.2">
      <c r="A313" s="24">
        <v>10</v>
      </c>
      <c r="B313" s="14" t="s">
        <v>11</v>
      </c>
      <c r="C313" s="15" t="s">
        <v>2446</v>
      </c>
      <c r="D313" s="16" t="s">
        <v>30</v>
      </c>
      <c r="E313" s="17" t="s">
        <v>304</v>
      </c>
      <c r="F313" s="17" t="s">
        <v>296</v>
      </c>
      <c r="G313" s="17" t="s">
        <v>106</v>
      </c>
      <c r="H313" s="17" t="s">
        <v>277</v>
      </c>
      <c r="I313" s="17"/>
      <c r="J313" s="17"/>
    </row>
    <row r="314" spans="1:10" s="13" customFormat="1" ht="15" x14ac:dyDescent="0.2">
      <c r="A314" s="24">
        <v>10</v>
      </c>
      <c r="B314" s="14" t="s">
        <v>11</v>
      </c>
      <c r="C314" s="15" t="s">
        <v>2445</v>
      </c>
      <c r="D314" s="16" t="s">
        <v>33</v>
      </c>
      <c r="E314" s="17" t="s">
        <v>426</v>
      </c>
      <c r="F314" s="17" t="s">
        <v>427</v>
      </c>
      <c r="G314" s="17" t="s">
        <v>106</v>
      </c>
      <c r="H314" s="17" t="s">
        <v>405</v>
      </c>
      <c r="I314" s="17" t="s">
        <v>405</v>
      </c>
      <c r="J314" s="17" t="s">
        <v>405</v>
      </c>
    </row>
    <row r="315" spans="1:10" s="13" customFormat="1" ht="15" x14ac:dyDescent="0.2">
      <c r="A315" s="24">
        <v>10</v>
      </c>
      <c r="B315" s="14" t="s">
        <v>11</v>
      </c>
      <c r="C315" s="15" t="s">
        <v>2446</v>
      </c>
      <c r="D315" s="16" t="s">
        <v>71</v>
      </c>
      <c r="E315" s="17" t="s">
        <v>545</v>
      </c>
      <c r="F315" s="17" t="s">
        <v>546</v>
      </c>
      <c r="G315" s="17" t="s">
        <v>122</v>
      </c>
      <c r="H315" s="17" t="s">
        <v>547</v>
      </c>
      <c r="I315" s="17" t="s">
        <v>527</v>
      </c>
      <c r="J315" s="17" t="s">
        <v>527</v>
      </c>
    </row>
    <row r="316" spans="1:10" s="13" customFormat="1" ht="15" x14ac:dyDescent="0.2">
      <c r="A316" s="24">
        <v>10</v>
      </c>
      <c r="B316" s="14" t="s">
        <v>11</v>
      </c>
      <c r="C316" s="15" t="s">
        <v>2445</v>
      </c>
      <c r="D316" s="16" t="s">
        <v>44</v>
      </c>
      <c r="E316" s="17" t="s">
        <v>665</v>
      </c>
      <c r="F316" s="17" t="s">
        <v>649</v>
      </c>
      <c r="G316" s="17" t="s">
        <v>106</v>
      </c>
      <c r="H316" s="17" t="s">
        <v>107</v>
      </c>
      <c r="I316" s="17" t="s">
        <v>107</v>
      </c>
      <c r="J316" s="17" t="s">
        <v>107</v>
      </c>
    </row>
    <row r="317" spans="1:10" s="13" customFormat="1" ht="15" x14ac:dyDescent="0.2">
      <c r="A317" s="24">
        <v>10</v>
      </c>
      <c r="B317" s="14" t="s">
        <v>11</v>
      </c>
      <c r="C317" s="15" t="s">
        <v>2445</v>
      </c>
      <c r="D317" s="16" t="s">
        <v>44</v>
      </c>
      <c r="E317" s="17" t="s">
        <v>667</v>
      </c>
      <c r="F317" s="17" t="s">
        <v>649</v>
      </c>
      <c r="G317" s="17" t="s">
        <v>106</v>
      </c>
      <c r="H317" s="17" t="s">
        <v>107</v>
      </c>
      <c r="I317" s="17" t="s">
        <v>107</v>
      </c>
      <c r="J317" s="17" t="s">
        <v>107</v>
      </c>
    </row>
    <row r="318" spans="1:10" s="13" customFormat="1" ht="15" x14ac:dyDescent="0.2">
      <c r="A318" s="24">
        <v>10</v>
      </c>
      <c r="B318" s="14" t="s">
        <v>11</v>
      </c>
      <c r="C318" s="15" t="s">
        <v>2446</v>
      </c>
      <c r="D318" s="16" t="s">
        <v>39</v>
      </c>
      <c r="E318" s="17" t="s">
        <v>806</v>
      </c>
      <c r="F318" s="17" t="s">
        <v>807</v>
      </c>
      <c r="G318" s="17" t="s">
        <v>122</v>
      </c>
      <c r="H318" s="17" t="s">
        <v>808</v>
      </c>
      <c r="I318" s="17" t="s">
        <v>107</v>
      </c>
      <c r="J318" s="17" t="s">
        <v>809</v>
      </c>
    </row>
    <row r="319" spans="1:10" s="13" customFormat="1" ht="15" x14ac:dyDescent="0.2">
      <c r="A319" s="24">
        <v>10</v>
      </c>
      <c r="B319" s="14" t="s">
        <v>11</v>
      </c>
      <c r="C319" s="15" t="s">
        <v>2445</v>
      </c>
      <c r="D319" s="16" t="s">
        <v>39</v>
      </c>
      <c r="E319" s="17" t="s">
        <v>810</v>
      </c>
      <c r="F319" s="17" t="s">
        <v>807</v>
      </c>
      <c r="G319" s="17" t="s">
        <v>122</v>
      </c>
      <c r="H319" s="17" t="s">
        <v>808</v>
      </c>
      <c r="I319" s="17" t="s">
        <v>107</v>
      </c>
      <c r="J319" s="17" t="s">
        <v>809</v>
      </c>
    </row>
    <row r="320" spans="1:10" s="13" customFormat="1" ht="15" x14ac:dyDescent="0.2">
      <c r="A320" s="24">
        <v>10</v>
      </c>
      <c r="B320" s="14" t="s">
        <v>11</v>
      </c>
      <c r="C320" s="15" t="s">
        <v>2446</v>
      </c>
      <c r="D320" s="16" t="s">
        <v>89</v>
      </c>
      <c r="E320" s="17" t="s">
        <v>917</v>
      </c>
      <c r="F320" s="17" t="s">
        <v>918</v>
      </c>
      <c r="G320" s="17" t="s">
        <v>122</v>
      </c>
      <c r="H320" s="17" t="s">
        <v>919</v>
      </c>
      <c r="I320" s="17" t="s">
        <v>2382</v>
      </c>
      <c r="J320" s="17"/>
    </row>
    <row r="321" spans="1:10" s="13" customFormat="1" ht="15" x14ac:dyDescent="0.2">
      <c r="A321" s="24">
        <v>10</v>
      </c>
      <c r="B321" s="14" t="s">
        <v>11</v>
      </c>
      <c r="C321" s="15" t="s">
        <v>2445</v>
      </c>
      <c r="D321" s="16" t="s">
        <v>47</v>
      </c>
      <c r="E321" s="17" t="s">
        <v>1045</v>
      </c>
      <c r="F321" s="17" t="s">
        <v>1046</v>
      </c>
      <c r="G321" s="17" t="s">
        <v>106</v>
      </c>
      <c r="H321" s="17" t="s">
        <v>1047</v>
      </c>
      <c r="I321" s="17"/>
      <c r="J321" s="17"/>
    </row>
    <row r="322" spans="1:10" s="13" customFormat="1" ht="15" x14ac:dyDescent="0.2">
      <c r="A322" s="24">
        <v>10</v>
      </c>
      <c r="B322" s="14" t="s">
        <v>11</v>
      </c>
      <c r="C322" s="15" t="s">
        <v>2446</v>
      </c>
      <c r="D322" s="16" t="s">
        <v>36</v>
      </c>
      <c r="E322" s="17" t="s">
        <v>1213</v>
      </c>
      <c r="F322" s="17" t="s">
        <v>2398</v>
      </c>
      <c r="G322" s="17" t="s">
        <v>778</v>
      </c>
      <c r="H322" s="17" t="s">
        <v>1214</v>
      </c>
      <c r="I322" s="17" t="s">
        <v>107</v>
      </c>
      <c r="J322" s="17" t="s">
        <v>107</v>
      </c>
    </row>
    <row r="323" spans="1:10" s="13" customFormat="1" ht="15" x14ac:dyDescent="0.2">
      <c r="A323" s="24">
        <v>10</v>
      </c>
      <c r="B323" s="14" t="s">
        <v>11</v>
      </c>
      <c r="C323" s="15" t="s">
        <v>2445</v>
      </c>
      <c r="D323" s="16" t="s">
        <v>42</v>
      </c>
      <c r="E323" s="17" t="s">
        <v>1340</v>
      </c>
      <c r="F323" s="17" t="s">
        <v>1341</v>
      </c>
      <c r="G323" s="17" t="s">
        <v>106</v>
      </c>
      <c r="H323" s="17" t="s">
        <v>107</v>
      </c>
      <c r="I323" s="17" t="s">
        <v>107</v>
      </c>
      <c r="J323" s="17" t="s">
        <v>1338</v>
      </c>
    </row>
    <row r="324" spans="1:10" s="13" customFormat="1" ht="15" x14ac:dyDescent="0.2">
      <c r="A324" s="24">
        <v>10</v>
      </c>
      <c r="B324" s="14" t="s">
        <v>11</v>
      </c>
      <c r="C324" s="15" t="s">
        <v>2446</v>
      </c>
      <c r="D324" s="16" t="s">
        <v>65</v>
      </c>
      <c r="E324" s="17" t="s">
        <v>1384</v>
      </c>
      <c r="F324" s="17" t="s">
        <v>1375</v>
      </c>
      <c r="G324" s="17" t="s">
        <v>106</v>
      </c>
      <c r="H324" s="17"/>
      <c r="I324" s="17"/>
      <c r="J324" s="17"/>
    </row>
    <row r="325" spans="1:10" s="13" customFormat="1" ht="15" x14ac:dyDescent="0.2">
      <c r="A325" s="24">
        <v>10</v>
      </c>
      <c r="B325" s="14" t="s">
        <v>11</v>
      </c>
      <c r="C325" s="15" t="s">
        <v>2445</v>
      </c>
      <c r="D325" s="16" t="s">
        <v>1443</v>
      </c>
      <c r="E325" s="17" t="s">
        <v>109</v>
      </c>
      <c r="F325" s="17"/>
      <c r="G325" s="17" t="s">
        <v>106</v>
      </c>
      <c r="H325" s="17"/>
      <c r="I325" s="17"/>
      <c r="J325" s="17"/>
    </row>
    <row r="326" spans="1:10" s="13" customFormat="1" ht="15" x14ac:dyDescent="0.2">
      <c r="A326" s="24">
        <v>10</v>
      </c>
      <c r="B326" s="14" t="s">
        <v>11</v>
      </c>
      <c r="C326" s="15" t="s">
        <v>2446</v>
      </c>
      <c r="D326" s="16" t="s">
        <v>56</v>
      </c>
      <c r="E326" s="17" t="s">
        <v>1485</v>
      </c>
      <c r="F326" s="17" t="s">
        <v>1486</v>
      </c>
      <c r="G326" s="17" t="s">
        <v>106</v>
      </c>
      <c r="H326" s="17" t="s">
        <v>1487</v>
      </c>
      <c r="I326" s="17" t="s">
        <v>1372</v>
      </c>
      <c r="J326" s="17" t="s">
        <v>1372</v>
      </c>
    </row>
    <row r="327" spans="1:10" s="13" customFormat="1" ht="15" x14ac:dyDescent="0.2">
      <c r="A327" s="24">
        <v>10</v>
      </c>
      <c r="B327" s="14" t="s">
        <v>11</v>
      </c>
      <c r="C327" s="15" t="s">
        <v>2445</v>
      </c>
      <c r="D327" s="16" t="s">
        <v>56</v>
      </c>
      <c r="E327" s="17" t="s">
        <v>1488</v>
      </c>
      <c r="F327" s="17"/>
      <c r="G327" s="17" t="s">
        <v>106</v>
      </c>
      <c r="H327" s="17"/>
      <c r="I327" s="17"/>
      <c r="J327" s="17"/>
    </row>
    <row r="328" spans="1:10" s="13" customFormat="1" ht="15" x14ac:dyDescent="0.2">
      <c r="A328" s="24">
        <v>10</v>
      </c>
      <c r="B328" s="14" t="s">
        <v>11</v>
      </c>
      <c r="C328" s="15" t="s">
        <v>2446</v>
      </c>
      <c r="D328" s="16" t="s">
        <v>56</v>
      </c>
      <c r="E328" s="17" t="s">
        <v>667</v>
      </c>
      <c r="F328" s="17"/>
      <c r="G328" s="17" t="s">
        <v>106</v>
      </c>
      <c r="H328" s="17"/>
      <c r="I328" s="17"/>
      <c r="J328" s="17"/>
    </row>
    <row r="329" spans="1:10" s="13" customFormat="1" ht="15" x14ac:dyDescent="0.2">
      <c r="A329" s="24">
        <v>10</v>
      </c>
      <c r="B329" s="14" t="s">
        <v>11</v>
      </c>
      <c r="C329" s="15" t="s">
        <v>2445</v>
      </c>
      <c r="D329" s="16" t="s">
        <v>59</v>
      </c>
      <c r="E329" s="17" t="s">
        <v>1600</v>
      </c>
      <c r="F329" s="17" t="s">
        <v>1627</v>
      </c>
      <c r="G329" s="17" t="s">
        <v>122</v>
      </c>
      <c r="H329" s="17"/>
      <c r="I329" s="17"/>
      <c r="J329" s="17"/>
    </row>
    <row r="330" spans="1:10" s="13" customFormat="1" ht="15" x14ac:dyDescent="0.2">
      <c r="A330" s="24">
        <v>10</v>
      </c>
      <c r="B330" s="14" t="s">
        <v>11</v>
      </c>
      <c r="C330" s="15" t="s">
        <v>2446</v>
      </c>
      <c r="D330" s="16" t="s">
        <v>62</v>
      </c>
      <c r="E330" s="17" t="s">
        <v>2561</v>
      </c>
      <c r="F330" s="17" t="s">
        <v>1643</v>
      </c>
      <c r="G330" s="17" t="s">
        <v>106</v>
      </c>
      <c r="H330" s="17"/>
      <c r="I330" s="17"/>
      <c r="J330" s="17"/>
    </row>
    <row r="331" spans="1:10" s="13" customFormat="1" ht="15" x14ac:dyDescent="0.2">
      <c r="A331" s="24">
        <v>10</v>
      </c>
      <c r="B331" s="14" t="s">
        <v>11</v>
      </c>
      <c r="C331" s="15" t="s">
        <v>2446</v>
      </c>
      <c r="D331" s="16" t="s">
        <v>62</v>
      </c>
      <c r="E331" s="17" t="s">
        <v>2562</v>
      </c>
      <c r="F331" s="17" t="s">
        <v>1643</v>
      </c>
      <c r="G331" s="17" t="s">
        <v>106</v>
      </c>
      <c r="H331" s="17"/>
      <c r="I331" s="17"/>
      <c r="J331" s="17"/>
    </row>
    <row r="332" spans="1:10" s="13" customFormat="1" ht="15" x14ac:dyDescent="0.2">
      <c r="A332" s="24">
        <v>10</v>
      </c>
      <c r="B332" s="14" t="s">
        <v>11</v>
      </c>
      <c r="C332" s="15" t="s">
        <v>2445</v>
      </c>
      <c r="D332" s="16" t="s">
        <v>1692</v>
      </c>
      <c r="E332" s="17" t="s">
        <v>109</v>
      </c>
      <c r="F332" s="17"/>
      <c r="G332" s="17" t="s">
        <v>106</v>
      </c>
      <c r="H332" s="17"/>
      <c r="I332" s="17"/>
      <c r="J332" s="17"/>
    </row>
    <row r="333" spans="1:10" s="13" customFormat="1" ht="15" x14ac:dyDescent="0.2">
      <c r="A333" s="24">
        <v>10</v>
      </c>
      <c r="B333" s="14" t="s">
        <v>11</v>
      </c>
      <c r="C333" s="15" t="s">
        <v>2446</v>
      </c>
      <c r="D333" s="16" t="s">
        <v>74</v>
      </c>
      <c r="E333" s="17" t="s">
        <v>1731</v>
      </c>
      <c r="F333" s="17" t="s">
        <v>1714</v>
      </c>
      <c r="G333" s="17" t="s">
        <v>122</v>
      </c>
      <c r="H333" s="17" t="s">
        <v>1732</v>
      </c>
      <c r="I333" s="17"/>
      <c r="J333" s="17"/>
    </row>
    <row r="334" spans="1:10" s="13" customFormat="1" ht="15" x14ac:dyDescent="0.2">
      <c r="A334" s="24">
        <v>10</v>
      </c>
      <c r="B334" s="14" t="s">
        <v>11</v>
      </c>
      <c r="C334" s="15" t="s">
        <v>2445</v>
      </c>
      <c r="D334" s="16" t="s">
        <v>74</v>
      </c>
      <c r="E334" s="17" t="s">
        <v>1733</v>
      </c>
      <c r="F334" s="17" t="s">
        <v>1734</v>
      </c>
      <c r="G334" s="17" t="s">
        <v>106</v>
      </c>
      <c r="H334" s="17"/>
      <c r="I334" s="17"/>
      <c r="J334" s="17"/>
    </row>
    <row r="335" spans="1:10" s="13" customFormat="1" ht="15" x14ac:dyDescent="0.2">
      <c r="A335" s="24">
        <v>10</v>
      </c>
      <c r="B335" s="14" t="s">
        <v>11</v>
      </c>
      <c r="C335" s="15" t="s">
        <v>2445</v>
      </c>
      <c r="D335" s="16" t="s">
        <v>77</v>
      </c>
      <c r="E335" s="17" t="s">
        <v>1887</v>
      </c>
      <c r="F335" s="17" t="s">
        <v>1831</v>
      </c>
      <c r="G335" s="17" t="s">
        <v>106</v>
      </c>
      <c r="H335" s="17"/>
      <c r="I335" s="17"/>
      <c r="J335" s="17"/>
    </row>
    <row r="336" spans="1:10" s="13" customFormat="1" ht="15" x14ac:dyDescent="0.2">
      <c r="A336" s="24">
        <v>10</v>
      </c>
      <c r="B336" s="14" t="s">
        <v>11</v>
      </c>
      <c r="C336" s="15" t="s">
        <v>2446</v>
      </c>
      <c r="D336" s="16" t="s">
        <v>77</v>
      </c>
      <c r="E336" s="17" t="s">
        <v>1886</v>
      </c>
      <c r="F336" s="17" t="s">
        <v>1831</v>
      </c>
      <c r="G336" s="17" t="s">
        <v>106</v>
      </c>
      <c r="H336" s="17"/>
      <c r="I336" s="17"/>
      <c r="J336" s="17"/>
    </row>
    <row r="337" spans="1:10" s="13" customFormat="1" ht="15" x14ac:dyDescent="0.2">
      <c r="A337" s="24">
        <v>10</v>
      </c>
      <c r="B337" s="14" t="s">
        <v>11</v>
      </c>
      <c r="C337" s="15" t="s">
        <v>2446</v>
      </c>
      <c r="D337" s="16" t="s">
        <v>80</v>
      </c>
      <c r="E337" s="17" t="s">
        <v>1952</v>
      </c>
      <c r="F337" s="17"/>
      <c r="G337" s="17" t="s">
        <v>106</v>
      </c>
      <c r="H337" s="17"/>
      <c r="I337" s="17"/>
      <c r="J337" s="17"/>
    </row>
    <row r="338" spans="1:10" s="13" customFormat="1" ht="15" x14ac:dyDescent="0.2">
      <c r="A338" s="24">
        <v>10</v>
      </c>
      <c r="B338" s="14" t="s">
        <v>11</v>
      </c>
      <c r="C338" s="15" t="s">
        <v>2445</v>
      </c>
      <c r="D338" s="16" t="s">
        <v>83</v>
      </c>
      <c r="E338" s="17" t="s">
        <v>1983</v>
      </c>
      <c r="F338" s="17" t="s">
        <v>1973</v>
      </c>
      <c r="G338" s="17" t="s">
        <v>106</v>
      </c>
      <c r="H338" s="17"/>
      <c r="I338" s="17"/>
      <c r="J338" s="17"/>
    </row>
    <row r="339" spans="1:10" s="13" customFormat="1" ht="15" x14ac:dyDescent="0.2">
      <c r="A339" s="24">
        <v>10</v>
      </c>
      <c r="B339" s="14" t="s">
        <v>11</v>
      </c>
      <c r="C339" s="15" t="s">
        <v>2446</v>
      </c>
      <c r="D339" s="16" t="s">
        <v>86</v>
      </c>
      <c r="E339" s="17" t="s">
        <v>2023</v>
      </c>
      <c r="F339" s="17" t="s">
        <v>2015</v>
      </c>
      <c r="G339" s="17" t="s">
        <v>106</v>
      </c>
      <c r="H339" s="17"/>
      <c r="I339" s="17"/>
      <c r="J339" s="17"/>
    </row>
    <row r="340" spans="1:10" s="13" customFormat="1" ht="15" x14ac:dyDescent="0.2">
      <c r="A340" s="24">
        <v>10</v>
      </c>
      <c r="B340" s="14" t="s">
        <v>11</v>
      </c>
      <c r="C340" s="15" t="s">
        <v>2445</v>
      </c>
      <c r="D340" s="16" t="s">
        <v>27</v>
      </c>
      <c r="E340" s="17" t="s">
        <v>2077</v>
      </c>
      <c r="F340" s="17" t="s">
        <v>666</v>
      </c>
      <c r="G340" s="17" t="s">
        <v>106</v>
      </c>
      <c r="H340" s="17" t="s">
        <v>107</v>
      </c>
      <c r="I340" s="17" t="s">
        <v>107</v>
      </c>
      <c r="J340" s="17" t="s">
        <v>107</v>
      </c>
    </row>
    <row r="341" spans="1:10" ht="15" x14ac:dyDescent="0.2">
      <c r="A341" s="24">
        <v>10</v>
      </c>
      <c r="B341" s="14" t="s">
        <v>11</v>
      </c>
      <c r="C341" s="15" t="s">
        <v>2446</v>
      </c>
      <c r="D341" s="16" t="s">
        <v>92</v>
      </c>
      <c r="E341" s="17" t="s">
        <v>2171</v>
      </c>
      <c r="F341" s="17" t="s">
        <v>2162</v>
      </c>
      <c r="G341" s="17" t="s">
        <v>106</v>
      </c>
      <c r="H341" s="17"/>
      <c r="I341" s="17"/>
      <c r="J341" s="17"/>
    </row>
    <row r="342" spans="1:10" x14ac:dyDescent="0.2">
      <c r="A342" s="24">
        <v>11</v>
      </c>
      <c r="B342" s="14" t="s">
        <v>11</v>
      </c>
      <c r="C342" s="15" t="s">
        <v>2406</v>
      </c>
      <c r="D342" s="16" t="s">
        <v>24</v>
      </c>
      <c r="E342" s="17" t="s">
        <v>128</v>
      </c>
      <c r="F342" s="17" t="s">
        <v>127</v>
      </c>
      <c r="G342" s="17" t="s">
        <v>106</v>
      </c>
      <c r="H342" s="17" t="s">
        <v>129</v>
      </c>
      <c r="I342" s="17" t="s">
        <v>130</v>
      </c>
      <c r="J342" s="17" t="s">
        <v>131</v>
      </c>
    </row>
    <row r="343" spans="1:10" x14ac:dyDescent="0.2">
      <c r="A343" s="24">
        <v>11</v>
      </c>
      <c r="B343" s="14" t="s">
        <v>11</v>
      </c>
      <c r="C343" s="15" t="s">
        <v>2447</v>
      </c>
      <c r="D343" s="16" t="s">
        <v>24</v>
      </c>
      <c r="E343" s="17" t="s">
        <v>132</v>
      </c>
      <c r="F343" s="17" t="s">
        <v>127</v>
      </c>
      <c r="G343" s="17" t="s">
        <v>122</v>
      </c>
      <c r="H343" s="17"/>
      <c r="I343" s="17" t="s">
        <v>107</v>
      </c>
      <c r="J343" s="17" t="s">
        <v>131</v>
      </c>
    </row>
    <row r="344" spans="1:10" x14ac:dyDescent="0.2">
      <c r="A344" s="24">
        <v>11</v>
      </c>
      <c r="B344" s="14" t="s">
        <v>11</v>
      </c>
      <c r="C344" s="15" t="s">
        <v>2406</v>
      </c>
      <c r="D344" s="16" t="s">
        <v>24</v>
      </c>
      <c r="E344" s="17" t="s">
        <v>133</v>
      </c>
      <c r="F344" s="17" t="s">
        <v>127</v>
      </c>
      <c r="G344" s="17" t="s">
        <v>106</v>
      </c>
      <c r="H344" s="17" t="s">
        <v>107</v>
      </c>
      <c r="I344" s="17" t="s">
        <v>107</v>
      </c>
      <c r="J344" s="17" t="s">
        <v>131</v>
      </c>
    </row>
    <row r="345" spans="1:10" x14ac:dyDescent="0.2">
      <c r="A345" s="24">
        <v>11</v>
      </c>
      <c r="B345" s="14" t="s">
        <v>11</v>
      </c>
      <c r="C345" s="15" t="s">
        <v>2447</v>
      </c>
      <c r="D345" s="16" t="s">
        <v>53</v>
      </c>
      <c r="E345" s="17" t="s">
        <v>194</v>
      </c>
      <c r="F345" s="17" t="s">
        <v>174</v>
      </c>
      <c r="G345" s="17" t="s">
        <v>106</v>
      </c>
      <c r="H345" s="17"/>
      <c r="I345" s="17"/>
      <c r="J345" s="17"/>
    </row>
    <row r="346" spans="1:10" x14ac:dyDescent="0.2">
      <c r="A346" s="24">
        <v>11</v>
      </c>
      <c r="B346" s="14" t="s">
        <v>11</v>
      </c>
      <c r="C346" s="15" t="s">
        <v>2406</v>
      </c>
      <c r="D346" s="16" t="s">
        <v>30</v>
      </c>
      <c r="E346" s="17" t="s">
        <v>305</v>
      </c>
      <c r="F346" s="17" t="s">
        <v>296</v>
      </c>
      <c r="G346" s="17" t="s">
        <v>122</v>
      </c>
      <c r="H346" s="17" t="s">
        <v>306</v>
      </c>
      <c r="I346" s="17" t="s">
        <v>277</v>
      </c>
      <c r="J346" s="17"/>
    </row>
    <row r="347" spans="1:10" x14ac:dyDescent="0.2">
      <c r="A347" s="24">
        <v>11</v>
      </c>
      <c r="B347" s="14" t="s">
        <v>11</v>
      </c>
      <c r="C347" s="15" t="s">
        <v>2447</v>
      </c>
      <c r="D347" s="16" t="s">
        <v>33</v>
      </c>
      <c r="E347" s="17" t="s">
        <v>428</v>
      </c>
      <c r="F347" s="17" t="s">
        <v>429</v>
      </c>
      <c r="G347" s="17" t="s">
        <v>106</v>
      </c>
      <c r="H347" s="17" t="s">
        <v>405</v>
      </c>
      <c r="I347" s="17" t="s">
        <v>405</v>
      </c>
      <c r="J347" s="17" t="s">
        <v>405</v>
      </c>
    </row>
    <row r="348" spans="1:10" x14ac:dyDescent="0.2">
      <c r="A348" s="24">
        <v>11</v>
      </c>
      <c r="B348" s="14" t="s">
        <v>11</v>
      </c>
      <c r="C348" s="15" t="s">
        <v>2406</v>
      </c>
      <c r="D348" s="16" t="s">
        <v>71</v>
      </c>
      <c r="E348" s="17" t="s">
        <v>548</v>
      </c>
      <c r="F348" s="17" t="s">
        <v>549</v>
      </c>
      <c r="G348" s="17" t="s">
        <v>106</v>
      </c>
      <c r="H348" s="17" t="s">
        <v>527</v>
      </c>
      <c r="I348" s="17" t="s">
        <v>527</v>
      </c>
      <c r="J348" s="17" t="s">
        <v>527</v>
      </c>
    </row>
    <row r="349" spans="1:10" x14ac:dyDescent="0.2">
      <c r="A349" s="24">
        <v>11</v>
      </c>
      <c r="B349" s="14" t="s">
        <v>11</v>
      </c>
      <c r="C349" s="15" t="s">
        <v>2447</v>
      </c>
      <c r="D349" s="16" t="s">
        <v>71</v>
      </c>
      <c r="E349" s="17" t="s">
        <v>550</v>
      </c>
      <c r="F349" s="17" t="s">
        <v>549</v>
      </c>
      <c r="G349" s="17" t="s">
        <v>106</v>
      </c>
      <c r="H349" s="17" t="s">
        <v>527</v>
      </c>
      <c r="I349" s="17" t="s">
        <v>527</v>
      </c>
      <c r="J349" s="17" t="s">
        <v>527</v>
      </c>
    </row>
    <row r="350" spans="1:10" x14ac:dyDescent="0.2">
      <c r="A350" s="24">
        <v>11</v>
      </c>
      <c r="B350" s="14" t="s">
        <v>11</v>
      </c>
      <c r="C350" s="15" t="s">
        <v>2406</v>
      </c>
      <c r="D350" s="16" t="s">
        <v>44</v>
      </c>
      <c r="E350" s="17" t="s">
        <v>668</v>
      </c>
      <c r="F350" s="17" t="s">
        <v>669</v>
      </c>
      <c r="G350" s="17" t="s">
        <v>106</v>
      </c>
      <c r="H350" s="17" t="s">
        <v>107</v>
      </c>
      <c r="I350" s="17" t="s">
        <v>107</v>
      </c>
      <c r="J350" s="17" t="s">
        <v>107</v>
      </c>
    </row>
    <row r="351" spans="1:10" x14ac:dyDescent="0.2">
      <c r="A351" s="24">
        <v>11</v>
      </c>
      <c r="B351" s="14" t="s">
        <v>11</v>
      </c>
      <c r="C351" s="15" t="s">
        <v>2406</v>
      </c>
      <c r="D351" s="16" t="s">
        <v>44</v>
      </c>
      <c r="E351" s="17" t="s">
        <v>670</v>
      </c>
      <c r="F351" s="17" t="s">
        <v>649</v>
      </c>
      <c r="G351" s="17" t="s">
        <v>106</v>
      </c>
      <c r="H351" s="17" t="s">
        <v>107</v>
      </c>
      <c r="I351" s="17" t="s">
        <v>107</v>
      </c>
      <c r="J351" s="17" t="s">
        <v>107</v>
      </c>
    </row>
    <row r="352" spans="1:10" x14ac:dyDescent="0.2">
      <c r="A352" s="24">
        <v>11</v>
      </c>
      <c r="B352" s="14" t="s">
        <v>11</v>
      </c>
      <c r="C352" s="15" t="s">
        <v>2406</v>
      </c>
      <c r="D352" s="16" t="s">
        <v>39</v>
      </c>
      <c r="E352" s="17" t="s">
        <v>811</v>
      </c>
      <c r="F352" s="17" t="s">
        <v>812</v>
      </c>
      <c r="G352" s="17" t="s">
        <v>122</v>
      </c>
      <c r="H352" s="17" t="s">
        <v>808</v>
      </c>
      <c r="I352" s="17" t="s">
        <v>107</v>
      </c>
      <c r="J352" s="17" t="s">
        <v>809</v>
      </c>
    </row>
    <row r="353" spans="1:10" x14ac:dyDescent="0.2">
      <c r="A353" s="24">
        <v>11</v>
      </c>
      <c r="B353" s="14" t="s">
        <v>11</v>
      </c>
      <c r="C353" s="15" t="s">
        <v>2447</v>
      </c>
      <c r="D353" s="16" t="s">
        <v>39</v>
      </c>
      <c r="E353" s="17" t="s">
        <v>813</v>
      </c>
      <c r="F353" s="17" t="s">
        <v>812</v>
      </c>
      <c r="G353" s="17" t="s">
        <v>122</v>
      </c>
      <c r="H353" s="17" t="s">
        <v>808</v>
      </c>
      <c r="I353" s="17" t="s">
        <v>107</v>
      </c>
      <c r="J353" s="17" t="s">
        <v>809</v>
      </c>
    </row>
    <row r="354" spans="1:10" x14ac:dyDescent="0.2">
      <c r="A354" s="24">
        <v>11</v>
      </c>
      <c r="B354" s="14" t="s">
        <v>11</v>
      </c>
      <c r="C354" s="15" t="s">
        <v>2406</v>
      </c>
      <c r="D354" s="16" t="s">
        <v>89</v>
      </c>
      <c r="E354" s="17" t="s">
        <v>920</v>
      </c>
      <c r="F354" s="17" t="s">
        <v>921</v>
      </c>
      <c r="G354" s="17" t="s">
        <v>106</v>
      </c>
      <c r="H354" s="17"/>
      <c r="I354" s="17"/>
      <c r="J354" s="17"/>
    </row>
    <row r="355" spans="1:10" x14ac:dyDescent="0.2">
      <c r="A355" s="24">
        <v>11</v>
      </c>
      <c r="B355" s="14" t="s">
        <v>11</v>
      </c>
      <c r="C355" s="15" t="s">
        <v>2447</v>
      </c>
      <c r="D355" s="16" t="s">
        <v>47</v>
      </c>
      <c r="E355" s="17" t="s">
        <v>1048</v>
      </c>
      <c r="F355" s="17" t="s">
        <v>1049</v>
      </c>
      <c r="G355" s="17" t="s">
        <v>122</v>
      </c>
      <c r="H355" s="17" t="s">
        <v>1050</v>
      </c>
      <c r="I355" s="17"/>
      <c r="J355" s="17"/>
    </row>
    <row r="356" spans="1:10" x14ac:dyDescent="0.2">
      <c r="A356" s="24">
        <v>11</v>
      </c>
      <c r="B356" s="14" t="s">
        <v>11</v>
      </c>
      <c r="C356" s="15" t="s">
        <v>2406</v>
      </c>
      <c r="D356" s="16" t="s">
        <v>36</v>
      </c>
      <c r="E356" s="17" t="s">
        <v>1215</v>
      </c>
      <c r="F356" s="17" t="s">
        <v>1197</v>
      </c>
      <c r="G356" s="17" t="s">
        <v>122</v>
      </c>
      <c r="H356" s="17" t="s">
        <v>107</v>
      </c>
      <c r="I356" s="17" t="s">
        <v>107</v>
      </c>
      <c r="J356" s="17" t="s">
        <v>107</v>
      </c>
    </row>
    <row r="357" spans="1:10" x14ac:dyDescent="0.2">
      <c r="A357" s="24">
        <v>11</v>
      </c>
      <c r="B357" s="14" t="s">
        <v>11</v>
      </c>
      <c r="C357" s="15" t="s">
        <v>2447</v>
      </c>
      <c r="D357" s="16" t="s">
        <v>42</v>
      </c>
      <c r="E357" s="17" t="s">
        <v>1342</v>
      </c>
      <c r="F357" s="17" t="s">
        <v>1343</v>
      </c>
      <c r="G357" s="17" t="s">
        <v>106</v>
      </c>
      <c r="H357" s="17" t="s">
        <v>107</v>
      </c>
      <c r="I357" s="17" t="s">
        <v>107</v>
      </c>
      <c r="J357" s="17" t="s">
        <v>1315</v>
      </c>
    </row>
    <row r="358" spans="1:10" x14ac:dyDescent="0.2">
      <c r="A358" s="24">
        <v>11</v>
      </c>
      <c r="B358" s="14" t="s">
        <v>11</v>
      </c>
      <c r="C358" s="15" t="s">
        <v>2406</v>
      </c>
      <c r="D358" s="16" t="s">
        <v>65</v>
      </c>
      <c r="E358" s="17" t="s">
        <v>1385</v>
      </c>
      <c r="F358" s="17" t="s">
        <v>1375</v>
      </c>
      <c r="G358" s="17" t="s">
        <v>106</v>
      </c>
      <c r="H358" s="17"/>
      <c r="I358" s="17"/>
      <c r="J358" s="17"/>
    </row>
    <row r="359" spans="1:10" x14ac:dyDescent="0.2">
      <c r="A359" s="24">
        <v>11</v>
      </c>
      <c r="B359" s="14" t="s">
        <v>11</v>
      </c>
      <c r="C359" s="15" t="s">
        <v>2447</v>
      </c>
      <c r="D359" s="16" t="s">
        <v>1443</v>
      </c>
      <c r="E359" s="17" t="s">
        <v>1449</v>
      </c>
      <c r="F359" s="17" t="s">
        <v>1445</v>
      </c>
      <c r="G359" s="17" t="s">
        <v>106</v>
      </c>
      <c r="H359" s="17"/>
      <c r="I359" s="17"/>
      <c r="J359" s="17"/>
    </row>
    <row r="360" spans="1:10" x14ac:dyDescent="0.2">
      <c r="A360" s="24">
        <v>11</v>
      </c>
      <c r="B360" s="14" t="s">
        <v>11</v>
      </c>
      <c r="C360" s="15" t="s">
        <v>2406</v>
      </c>
      <c r="D360" s="16" t="s">
        <v>56</v>
      </c>
      <c r="E360" s="17" t="s">
        <v>1489</v>
      </c>
      <c r="F360" s="17"/>
      <c r="G360" s="17" t="s">
        <v>106</v>
      </c>
      <c r="H360" s="17"/>
      <c r="I360" s="17"/>
      <c r="J360" s="17"/>
    </row>
    <row r="361" spans="1:10" x14ac:dyDescent="0.2">
      <c r="A361" s="24">
        <v>11</v>
      </c>
      <c r="B361" s="14" t="s">
        <v>11</v>
      </c>
      <c r="C361" s="15" t="s">
        <v>2447</v>
      </c>
      <c r="D361" s="16" t="s">
        <v>56</v>
      </c>
      <c r="E361" s="17" t="s">
        <v>1490</v>
      </c>
      <c r="F361" s="17"/>
      <c r="G361" s="17" t="s">
        <v>106</v>
      </c>
      <c r="H361" s="17"/>
      <c r="I361" s="17"/>
      <c r="J361" s="17"/>
    </row>
    <row r="362" spans="1:10" x14ac:dyDescent="0.2">
      <c r="A362" s="24">
        <v>11</v>
      </c>
      <c r="B362" s="14" t="s">
        <v>11</v>
      </c>
      <c r="C362" s="15" t="s">
        <v>2406</v>
      </c>
      <c r="D362" s="16" t="s">
        <v>56</v>
      </c>
      <c r="E362" s="17" t="s">
        <v>1491</v>
      </c>
      <c r="F362" s="17" t="s">
        <v>1492</v>
      </c>
      <c r="G362" s="17" t="s">
        <v>106</v>
      </c>
      <c r="H362" s="17"/>
      <c r="I362" s="17"/>
      <c r="J362" s="17"/>
    </row>
    <row r="363" spans="1:10" x14ac:dyDescent="0.2">
      <c r="A363" s="24">
        <v>11</v>
      </c>
      <c r="B363" s="14" t="s">
        <v>11</v>
      </c>
      <c r="C363" s="15" t="s">
        <v>2447</v>
      </c>
      <c r="D363" s="16" t="s">
        <v>59</v>
      </c>
      <c r="E363" s="17" t="s">
        <v>811</v>
      </c>
      <c r="F363" s="17" t="s">
        <v>1628</v>
      </c>
      <c r="G363" s="17" t="s">
        <v>122</v>
      </c>
      <c r="H363" s="17"/>
      <c r="I363" s="17"/>
      <c r="J363" s="17"/>
    </row>
    <row r="364" spans="1:10" x14ac:dyDescent="0.2">
      <c r="A364" s="24">
        <v>11</v>
      </c>
      <c r="B364" s="14" t="s">
        <v>11</v>
      </c>
      <c r="C364" s="15" t="s">
        <v>2406</v>
      </c>
      <c r="D364" s="16" t="s">
        <v>62</v>
      </c>
      <c r="E364" s="17" t="s">
        <v>811</v>
      </c>
      <c r="F364" s="17" t="s">
        <v>1643</v>
      </c>
      <c r="G364" s="17" t="s">
        <v>106</v>
      </c>
      <c r="H364" s="17"/>
      <c r="I364" s="17"/>
      <c r="J364" s="17"/>
    </row>
    <row r="365" spans="1:10" x14ac:dyDescent="0.2">
      <c r="A365" s="24">
        <v>11</v>
      </c>
      <c r="B365" s="14" t="s">
        <v>11</v>
      </c>
      <c r="C365" s="15" t="s">
        <v>2447</v>
      </c>
      <c r="D365" s="16" t="s">
        <v>1692</v>
      </c>
      <c r="E365" s="17" t="s">
        <v>109</v>
      </c>
      <c r="F365" s="17"/>
      <c r="G365" s="17" t="s">
        <v>106</v>
      </c>
      <c r="H365" s="17"/>
      <c r="I365" s="17"/>
      <c r="J365" s="17"/>
    </row>
    <row r="366" spans="1:10" x14ac:dyDescent="0.2">
      <c r="A366" s="24">
        <v>11</v>
      </c>
      <c r="B366" s="14" t="s">
        <v>11</v>
      </c>
      <c r="C366" s="15" t="s">
        <v>2406</v>
      </c>
      <c r="D366" s="16" t="s">
        <v>74</v>
      </c>
      <c r="E366" s="17" t="s">
        <v>1737</v>
      </c>
      <c r="F366" s="17" t="s">
        <v>1714</v>
      </c>
      <c r="G366" s="17" t="s">
        <v>106</v>
      </c>
      <c r="H366" s="17"/>
      <c r="I366" s="17"/>
      <c r="J366" s="17"/>
    </row>
    <row r="367" spans="1:10" ht="15" x14ac:dyDescent="0.2">
      <c r="A367" s="24">
        <v>11</v>
      </c>
      <c r="B367" s="14" t="s">
        <v>11</v>
      </c>
      <c r="C367" s="15" t="s">
        <v>2448</v>
      </c>
      <c r="D367" s="16" t="s">
        <v>74</v>
      </c>
      <c r="E367" s="17" t="s">
        <v>1738</v>
      </c>
      <c r="F367" s="17" t="s">
        <v>1739</v>
      </c>
      <c r="G367" s="17" t="s">
        <v>106</v>
      </c>
      <c r="H367" s="17"/>
      <c r="I367" s="17"/>
      <c r="J367" s="17"/>
    </row>
    <row r="368" spans="1:10" x14ac:dyDescent="0.2">
      <c r="A368" s="24">
        <v>11</v>
      </c>
      <c r="B368" s="14" t="s">
        <v>11</v>
      </c>
      <c r="C368" s="15" t="s">
        <v>2447</v>
      </c>
      <c r="D368" s="16" t="s">
        <v>77</v>
      </c>
      <c r="E368" s="17" t="s">
        <v>1888</v>
      </c>
      <c r="F368" s="17" t="s">
        <v>1832</v>
      </c>
      <c r="G368" s="17" t="s">
        <v>106</v>
      </c>
      <c r="H368" s="17"/>
      <c r="I368" s="17"/>
      <c r="J368" s="17"/>
    </row>
    <row r="369" spans="1:10" x14ac:dyDescent="0.2">
      <c r="A369" s="24">
        <v>11</v>
      </c>
      <c r="B369" s="14" t="s">
        <v>11</v>
      </c>
      <c r="C369" s="15" t="s">
        <v>2406</v>
      </c>
      <c r="D369" s="16" t="s">
        <v>80</v>
      </c>
      <c r="E369" s="17" t="s">
        <v>1953</v>
      </c>
      <c r="F369" s="17"/>
      <c r="G369" s="17" t="s">
        <v>106</v>
      </c>
      <c r="H369" s="17"/>
      <c r="I369" s="17"/>
      <c r="J369" s="17"/>
    </row>
    <row r="370" spans="1:10" x14ac:dyDescent="0.2">
      <c r="A370" s="24">
        <v>11</v>
      </c>
      <c r="B370" s="14" t="s">
        <v>11</v>
      </c>
      <c r="C370" s="15" t="s">
        <v>2447</v>
      </c>
      <c r="D370" s="16" t="s">
        <v>83</v>
      </c>
      <c r="E370" s="17" t="s">
        <v>305</v>
      </c>
      <c r="F370" s="17" t="s">
        <v>1973</v>
      </c>
      <c r="G370" s="17" t="s">
        <v>106</v>
      </c>
      <c r="H370" s="17"/>
      <c r="I370" s="17"/>
      <c r="J370" s="17"/>
    </row>
    <row r="371" spans="1:10" x14ac:dyDescent="0.2">
      <c r="A371" s="24">
        <v>11</v>
      </c>
      <c r="B371" s="14" t="s">
        <v>11</v>
      </c>
      <c r="C371" s="15" t="s">
        <v>2406</v>
      </c>
      <c r="D371" s="16" t="s">
        <v>86</v>
      </c>
      <c r="E371" s="17" t="s">
        <v>2024</v>
      </c>
      <c r="F371" s="17" t="s">
        <v>2015</v>
      </c>
      <c r="G371" s="17" t="s">
        <v>106</v>
      </c>
      <c r="H371" s="17"/>
      <c r="I371" s="17"/>
      <c r="J371" s="17"/>
    </row>
    <row r="372" spans="1:10" x14ac:dyDescent="0.2">
      <c r="A372" s="24">
        <v>11</v>
      </c>
      <c r="B372" s="14" t="s">
        <v>11</v>
      </c>
      <c r="C372" s="15" t="s">
        <v>2447</v>
      </c>
      <c r="D372" s="16" t="s">
        <v>27</v>
      </c>
      <c r="E372" s="17" t="s">
        <v>2078</v>
      </c>
      <c r="F372" s="17" t="s">
        <v>2070</v>
      </c>
      <c r="G372" s="17" t="s">
        <v>106</v>
      </c>
      <c r="H372" s="17" t="s">
        <v>107</v>
      </c>
      <c r="I372" s="17" t="s">
        <v>107</v>
      </c>
      <c r="J372" s="17" t="s">
        <v>107</v>
      </c>
    </row>
    <row r="373" spans="1:10" x14ac:dyDescent="0.2">
      <c r="A373" s="24">
        <v>11</v>
      </c>
      <c r="B373" s="14" t="s">
        <v>11</v>
      </c>
      <c r="C373" s="15" t="s">
        <v>2406</v>
      </c>
      <c r="D373" s="16" t="s">
        <v>92</v>
      </c>
      <c r="E373" s="17" t="s">
        <v>2172</v>
      </c>
      <c r="F373" s="17" t="s">
        <v>2162</v>
      </c>
      <c r="G373" s="17" t="s">
        <v>106</v>
      </c>
      <c r="H373" s="17"/>
      <c r="I373" s="17"/>
      <c r="J373" s="17"/>
    </row>
    <row r="374" spans="1:10" x14ac:dyDescent="0.2">
      <c r="A374" s="24">
        <v>12</v>
      </c>
      <c r="B374" s="14" t="s">
        <v>11</v>
      </c>
      <c r="C374" s="15" t="s">
        <v>195</v>
      </c>
      <c r="D374" s="16" t="s">
        <v>24</v>
      </c>
      <c r="E374" s="17" t="s">
        <v>134</v>
      </c>
      <c r="F374" s="17" t="s">
        <v>135</v>
      </c>
      <c r="G374" s="17" t="s">
        <v>106</v>
      </c>
      <c r="H374" s="17" t="s">
        <v>107</v>
      </c>
      <c r="I374" s="17" t="s">
        <v>107</v>
      </c>
      <c r="J374" s="17"/>
    </row>
    <row r="375" spans="1:10" ht="15" x14ac:dyDescent="0.2">
      <c r="A375" s="24">
        <v>12</v>
      </c>
      <c r="B375" s="14" t="s">
        <v>11</v>
      </c>
      <c r="C375" s="15" t="s">
        <v>2448</v>
      </c>
      <c r="D375" s="16" t="s">
        <v>53</v>
      </c>
      <c r="E375" s="17" t="s">
        <v>198</v>
      </c>
      <c r="F375" s="17" t="s">
        <v>199</v>
      </c>
      <c r="G375" s="17" t="s">
        <v>106</v>
      </c>
      <c r="H375" s="17"/>
      <c r="I375" s="17"/>
      <c r="J375" s="17"/>
    </row>
    <row r="376" spans="1:10" x14ac:dyDescent="0.2">
      <c r="A376" s="24">
        <v>12</v>
      </c>
      <c r="B376" s="14" t="s">
        <v>11</v>
      </c>
      <c r="C376" s="15" t="s">
        <v>195</v>
      </c>
      <c r="D376" s="16" t="s">
        <v>53</v>
      </c>
      <c r="E376" s="17" t="s">
        <v>196</v>
      </c>
      <c r="F376" s="17" t="s">
        <v>197</v>
      </c>
      <c r="G376" s="17" t="s">
        <v>106</v>
      </c>
      <c r="H376" s="17"/>
      <c r="I376" s="17"/>
      <c r="J376" s="17"/>
    </row>
    <row r="377" spans="1:10" ht="15" x14ac:dyDescent="0.2">
      <c r="A377" s="24">
        <v>12</v>
      </c>
      <c r="B377" s="14" t="s">
        <v>11</v>
      </c>
      <c r="C377" s="15" t="s">
        <v>2448</v>
      </c>
      <c r="D377" s="16" t="s">
        <v>30</v>
      </c>
      <c r="E377" s="17" t="s">
        <v>307</v>
      </c>
      <c r="F377" s="17" t="s">
        <v>291</v>
      </c>
      <c r="G377" s="17" t="s">
        <v>122</v>
      </c>
      <c r="H377" s="17" t="s">
        <v>308</v>
      </c>
      <c r="I377" s="17" t="s">
        <v>277</v>
      </c>
      <c r="J377" s="17" t="s">
        <v>277</v>
      </c>
    </row>
    <row r="378" spans="1:10" ht="15" x14ac:dyDescent="0.2">
      <c r="A378" s="24">
        <v>12</v>
      </c>
      <c r="B378" s="14" t="s">
        <v>11</v>
      </c>
      <c r="C378" s="15" t="s">
        <v>2448</v>
      </c>
      <c r="D378" s="16" t="s">
        <v>33</v>
      </c>
      <c r="E378" s="17" t="s">
        <v>430</v>
      </c>
      <c r="F378" s="17" t="s">
        <v>431</v>
      </c>
      <c r="G378" s="17" t="s">
        <v>106</v>
      </c>
      <c r="H378" s="17" t="s">
        <v>432</v>
      </c>
      <c r="I378" s="17" t="s">
        <v>405</v>
      </c>
      <c r="J378" s="17" t="s">
        <v>405</v>
      </c>
    </row>
    <row r="379" spans="1:10" ht="15" x14ac:dyDescent="0.2">
      <c r="A379" s="24">
        <v>12</v>
      </c>
      <c r="B379" s="14" t="s">
        <v>11</v>
      </c>
      <c r="C379" s="15" t="s">
        <v>2448</v>
      </c>
      <c r="D379" s="16" t="s">
        <v>71</v>
      </c>
      <c r="E379" s="17" t="s">
        <v>551</v>
      </c>
      <c r="F379" s="17" t="s">
        <v>552</v>
      </c>
      <c r="G379" s="17" t="s">
        <v>524</v>
      </c>
      <c r="H379" s="17" t="s">
        <v>527</v>
      </c>
      <c r="I379" s="17" t="s">
        <v>527</v>
      </c>
      <c r="J379" s="17" t="s">
        <v>527</v>
      </c>
    </row>
    <row r="380" spans="1:10" ht="15" x14ac:dyDescent="0.2">
      <c r="A380" s="24">
        <v>12</v>
      </c>
      <c r="B380" s="14" t="s">
        <v>11</v>
      </c>
      <c r="C380" s="15" t="s">
        <v>2448</v>
      </c>
      <c r="D380" s="16" t="s">
        <v>44</v>
      </c>
      <c r="E380" s="17" t="s">
        <v>671</v>
      </c>
      <c r="F380" s="17" t="s">
        <v>672</v>
      </c>
      <c r="G380" s="17" t="s">
        <v>106</v>
      </c>
      <c r="H380" s="17" t="s">
        <v>107</v>
      </c>
      <c r="I380" s="17" t="s">
        <v>107</v>
      </c>
      <c r="J380" s="17" t="s">
        <v>107</v>
      </c>
    </row>
    <row r="381" spans="1:10" ht="15" x14ac:dyDescent="0.2">
      <c r="A381" s="24">
        <v>12</v>
      </c>
      <c r="B381" s="14" t="s">
        <v>11</v>
      </c>
      <c r="C381" s="15" t="s">
        <v>2448</v>
      </c>
      <c r="D381" s="16" t="s">
        <v>39</v>
      </c>
      <c r="E381" s="17" t="s">
        <v>814</v>
      </c>
      <c r="F381" s="17" t="s">
        <v>799</v>
      </c>
      <c r="G381" s="17" t="s">
        <v>778</v>
      </c>
      <c r="H381" s="17" t="s">
        <v>107</v>
      </c>
      <c r="I381" s="17" t="s">
        <v>107</v>
      </c>
      <c r="J381" s="17" t="s">
        <v>815</v>
      </c>
    </row>
    <row r="382" spans="1:10" ht="15" x14ac:dyDescent="0.2">
      <c r="A382" s="24">
        <v>12</v>
      </c>
      <c r="B382" s="14" t="s">
        <v>11</v>
      </c>
      <c r="C382" s="15" t="s">
        <v>2448</v>
      </c>
      <c r="D382" s="16" t="s">
        <v>89</v>
      </c>
      <c r="E382" s="17" t="s">
        <v>922</v>
      </c>
      <c r="F382" s="17" t="s">
        <v>923</v>
      </c>
      <c r="G382" s="17" t="s">
        <v>106</v>
      </c>
      <c r="H382" s="17"/>
      <c r="I382" s="17"/>
      <c r="J382" s="17"/>
    </row>
    <row r="383" spans="1:10" ht="15" x14ac:dyDescent="0.2">
      <c r="A383" s="24">
        <v>12</v>
      </c>
      <c r="B383" s="14" t="s">
        <v>11</v>
      </c>
      <c r="C383" s="15" t="s">
        <v>2448</v>
      </c>
      <c r="D383" s="16" t="s">
        <v>47</v>
      </c>
      <c r="E383" s="17" t="s">
        <v>1051</v>
      </c>
      <c r="F383" s="17" t="s">
        <v>1052</v>
      </c>
      <c r="G383" s="17" t="s">
        <v>122</v>
      </c>
      <c r="H383" s="17" t="s">
        <v>1053</v>
      </c>
      <c r="I383" s="17"/>
      <c r="J383" s="17"/>
    </row>
    <row r="384" spans="1:10" ht="15" x14ac:dyDescent="0.2">
      <c r="A384" s="24">
        <v>12</v>
      </c>
      <c r="B384" s="14" t="s">
        <v>11</v>
      </c>
      <c r="C384" s="15" t="s">
        <v>2448</v>
      </c>
      <c r="D384" s="16" t="s">
        <v>36</v>
      </c>
      <c r="E384" s="17" t="s">
        <v>1216</v>
      </c>
      <c r="F384" s="17" t="s">
        <v>2399</v>
      </c>
      <c r="G384" s="17" t="s">
        <v>122</v>
      </c>
      <c r="H384" s="17" t="s">
        <v>1217</v>
      </c>
      <c r="I384" s="17" t="s">
        <v>107</v>
      </c>
      <c r="J384" s="17" t="s">
        <v>107</v>
      </c>
    </row>
    <row r="385" spans="1:10" ht="15" x14ac:dyDescent="0.2">
      <c r="A385" s="24">
        <v>12</v>
      </c>
      <c r="B385" s="14" t="s">
        <v>11</v>
      </c>
      <c r="C385" s="15" t="s">
        <v>2448</v>
      </c>
      <c r="D385" s="16" t="s">
        <v>42</v>
      </c>
      <c r="E385" s="17" t="s">
        <v>1344</v>
      </c>
      <c r="F385" s="17" t="s">
        <v>1345</v>
      </c>
      <c r="G385" s="17" t="s">
        <v>1346</v>
      </c>
      <c r="H385" s="17" t="s">
        <v>1345</v>
      </c>
      <c r="I385" s="17" t="s">
        <v>107</v>
      </c>
      <c r="J385" s="17" t="s">
        <v>1338</v>
      </c>
    </row>
    <row r="386" spans="1:10" ht="15" x14ac:dyDescent="0.2">
      <c r="A386" s="24">
        <v>12</v>
      </c>
      <c r="B386" s="14" t="s">
        <v>11</v>
      </c>
      <c r="C386" s="15" t="s">
        <v>2448</v>
      </c>
      <c r="D386" s="16" t="s">
        <v>65</v>
      </c>
      <c r="E386" s="17" t="s">
        <v>1386</v>
      </c>
      <c r="F386" s="17" t="s">
        <v>1387</v>
      </c>
      <c r="G386" s="17" t="s">
        <v>106</v>
      </c>
      <c r="H386" s="17"/>
      <c r="I386" s="17"/>
      <c r="J386" s="17"/>
    </row>
    <row r="387" spans="1:10" ht="15" x14ac:dyDescent="0.2">
      <c r="A387" s="24">
        <v>12</v>
      </c>
      <c r="B387" s="14" t="s">
        <v>11</v>
      </c>
      <c r="C387" s="15" t="s">
        <v>2448</v>
      </c>
      <c r="D387" s="16" t="s">
        <v>1443</v>
      </c>
      <c r="E387" s="17" t="s">
        <v>109</v>
      </c>
      <c r="F387" s="17"/>
      <c r="G387" s="17" t="s">
        <v>106</v>
      </c>
      <c r="H387" s="17"/>
      <c r="I387" s="17"/>
      <c r="J387" s="17"/>
    </row>
    <row r="388" spans="1:10" ht="15" x14ac:dyDescent="0.2">
      <c r="A388" s="24">
        <v>12</v>
      </c>
      <c r="B388" s="14" t="s">
        <v>11</v>
      </c>
      <c r="C388" s="15" t="s">
        <v>2448</v>
      </c>
      <c r="D388" s="16" t="s">
        <v>56</v>
      </c>
      <c r="E388" s="17" t="s">
        <v>1493</v>
      </c>
      <c r="F388" s="17" t="s">
        <v>1465</v>
      </c>
      <c r="G388" s="17" t="s">
        <v>106</v>
      </c>
      <c r="H388" s="17" t="s">
        <v>1372</v>
      </c>
      <c r="I388" s="17" t="s">
        <v>1372</v>
      </c>
      <c r="J388" s="17" t="s">
        <v>1372</v>
      </c>
    </row>
    <row r="389" spans="1:10" ht="15" x14ac:dyDescent="0.2">
      <c r="A389" s="24">
        <v>12</v>
      </c>
      <c r="B389" s="14" t="s">
        <v>11</v>
      </c>
      <c r="C389" s="15" t="s">
        <v>2448</v>
      </c>
      <c r="D389" s="16" t="s">
        <v>59</v>
      </c>
      <c r="E389" s="17" t="s">
        <v>1601</v>
      </c>
      <c r="F389" s="17" t="s">
        <v>1629</v>
      </c>
      <c r="G389" s="17" t="s">
        <v>106</v>
      </c>
      <c r="H389" s="17"/>
      <c r="I389" s="17"/>
      <c r="J389" s="17"/>
    </row>
    <row r="390" spans="1:10" ht="15" x14ac:dyDescent="0.2">
      <c r="A390" s="24">
        <v>12</v>
      </c>
      <c r="B390" s="14" t="s">
        <v>11</v>
      </c>
      <c r="C390" s="15" t="s">
        <v>2448</v>
      </c>
      <c r="D390" s="16" t="s">
        <v>62</v>
      </c>
      <c r="E390" s="17" t="s">
        <v>1673</v>
      </c>
      <c r="F390" s="17" t="s">
        <v>1643</v>
      </c>
      <c r="G390" s="17" t="s">
        <v>106</v>
      </c>
      <c r="H390" s="17"/>
      <c r="I390" s="17"/>
      <c r="J390" s="17"/>
    </row>
    <row r="391" spans="1:10" ht="15" x14ac:dyDescent="0.2">
      <c r="A391" s="24">
        <v>12</v>
      </c>
      <c r="B391" s="14" t="s">
        <v>11</v>
      </c>
      <c r="C391" s="15" t="s">
        <v>2448</v>
      </c>
      <c r="D391" s="16" t="s">
        <v>1692</v>
      </c>
      <c r="E391" s="17" t="s">
        <v>109</v>
      </c>
      <c r="F391" s="17"/>
      <c r="G391" s="17" t="s">
        <v>106</v>
      </c>
      <c r="H391" s="17"/>
      <c r="I391" s="17"/>
      <c r="J391" s="17"/>
    </row>
    <row r="392" spans="1:10" ht="15" x14ac:dyDescent="0.2">
      <c r="A392" s="24">
        <v>12</v>
      </c>
      <c r="B392" s="14" t="s">
        <v>11</v>
      </c>
      <c r="C392" s="15" t="s">
        <v>2448</v>
      </c>
      <c r="D392" s="16" t="s">
        <v>74</v>
      </c>
      <c r="E392" s="17" t="s">
        <v>1740</v>
      </c>
      <c r="F392" s="17" t="s">
        <v>1714</v>
      </c>
      <c r="G392" s="17" t="s">
        <v>106</v>
      </c>
      <c r="H392" s="17"/>
      <c r="I392" s="17"/>
      <c r="J392" s="17"/>
    </row>
    <row r="393" spans="1:10" ht="15" x14ac:dyDescent="0.2">
      <c r="A393" s="24">
        <v>12</v>
      </c>
      <c r="B393" s="14" t="s">
        <v>11</v>
      </c>
      <c r="C393" s="15" t="s">
        <v>2448</v>
      </c>
      <c r="D393" s="16" t="s">
        <v>74</v>
      </c>
      <c r="E393" s="17" t="s">
        <v>1741</v>
      </c>
      <c r="F393" s="17" t="s">
        <v>1739</v>
      </c>
      <c r="G393" s="17" t="s">
        <v>106</v>
      </c>
      <c r="H393" s="17"/>
      <c r="I393" s="17"/>
      <c r="J393" s="17"/>
    </row>
    <row r="394" spans="1:10" ht="15" x14ac:dyDescent="0.2">
      <c r="A394" s="24">
        <v>12</v>
      </c>
      <c r="B394" s="14" t="s">
        <v>11</v>
      </c>
      <c r="C394" s="15" t="s">
        <v>2448</v>
      </c>
      <c r="D394" s="16" t="s">
        <v>77</v>
      </c>
      <c r="E394" s="17" t="s">
        <v>1889</v>
      </c>
      <c r="F394" s="17" t="s">
        <v>1833</v>
      </c>
      <c r="G394" s="17" t="s">
        <v>106</v>
      </c>
      <c r="H394" s="17"/>
      <c r="I394" s="17"/>
      <c r="J394" s="17"/>
    </row>
    <row r="395" spans="1:10" ht="15" x14ac:dyDescent="0.2">
      <c r="A395" s="24">
        <v>12</v>
      </c>
      <c r="B395" s="14" t="s">
        <v>11</v>
      </c>
      <c r="C395" s="15" t="s">
        <v>2448</v>
      </c>
      <c r="D395" s="16" t="s">
        <v>80</v>
      </c>
      <c r="E395" s="17" t="s">
        <v>1954</v>
      </c>
      <c r="F395" s="17" t="s">
        <v>2412</v>
      </c>
      <c r="G395" s="17" t="s">
        <v>106</v>
      </c>
      <c r="H395" s="17"/>
      <c r="I395" s="17"/>
      <c r="J395" s="17"/>
    </row>
    <row r="396" spans="1:10" ht="15" x14ac:dyDescent="0.2">
      <c r="A396" s="24">
        <v>12</v>
      </c>
      <c r="B396" s="14" t="s">
        <v>11</v>
      </c>
      <c r="C396" s="15" t="s">
        <v>2448</v>
      </c>
      <c r="D396" s="16" t="s">
        <v>83</v>
      </c>
      <c r="E396" s="17" t="s">
        <v>307</v>
      </c>
      <c r="F396" s="17" t="s">
        <v>1973</v>
      </c>
      <c r="G396" s="17" t="s">
        <v>106</v>
      </c>
      <c r="H396" s="17"/>
      <c r="I396" s="17"/>
      <c r="J396" s="17"/>
    </row>
    <row r="397" spans="1:10" ht="15" x14ac:dyDescent="0.2">
      <c r="A397" s="24">
        <v>12</v>
      </c>
      <c r="B397" s="14" t="s">
        <v>11</v>
      </c>
      <c r="C397" s="15" t="s">
        <v>2448</v>
      </c>
      <c r="D397" s="16" t="s">
        <v>86</v>
      </c>
      <c r="E397" s="17" t="s">
        <v>2025</v>
      </c>
      <c r="F397" s="17" t="s">
        <v>2015</v>
      </c>
      <c r="G397" s="17" t="s">
        <v>106</v>
      </c>
      <c r="H397" s="17"/>
      <c r="I397" s="17"/>
      <c r="J397" s="17"/>
    </row>
    <row r="398" spans="1:10" ht="15" x14ac:dyDescent="0.2">
      <c r="A398" s="24">
        <v>12</v>
      </c>
      <c r="B398" s="14" t="s">
        <v>11</v>
      </c>
      <c r="C398" s="15" t="s">
        <v>2448</v>
      </c>
      <c r="D398" s="16" t="s">
        <v>27</v>
      </c>
      <c r="E398" s="17" t="s">
        <v>2079</v>
      </c>
      <c r="F398" s="17" t="s">
        <v>2068</v>
      </c>
      <c r="G398" s="17" t="s">
        <v>106</v>
      </c>
      <c r="H398" s="17" t="s">
        <v>107</v>
      </c>
      <c r="I398" s="17" t="s">
        <v>107</v>
      </c>
      <c r="J398" s="17" t="s">
        <v>107</v>
      </c>
    </row>
    <row r="399" spans="1:10" ht="15" x14ac:dyDescent="0.2">
      <c r="A399" s="24">
        <v>12</v>
      </c>
      <c r="B399" s="14" t="s">
        <v>11</v>
      </c>
      <c r="C399" s="15" t="s">
        <v>2448</v>
      </c>
      <c r="D399" s="16" t="s">
        <v>92</v>
      </c>
      <c r="E399" s="17" t="s">
        <v>2173</v>
      </c>
      <c r="F399" s="17" t="s">
        <v>2174</v>
      </c>
      <c r="G399" s="17" t="s">
        <v>106</v>
      </c>
      <c r="H399" s="17"/>
      <c r="I399" s="17"/>
      <c r="J399" s="17"/>
    </row>
    <row r="400" spans="1:10" x14ac:dyDescent="0.2">
      <c r="A400" s="24">
        <v>13</v>
      </c>
      <c r="B400" s="14" t="s">
        <v>11</v>
      </c>
      <c r="C400" s="15" t="s">
        <v>2449</v>
      </c>
      <c r="D400" s="16" t="s">
        <v>24</v>
      </c>
      <c r="E400" s="17" t="s">
        <v>109</v>
      </c>
      <c r="F400" s="17"/>
      <c r="G400" s="17" t="s">
        <v>106</v>
      </c>
      <c r="H400" s="17"/>
      <c r="I400" s="17"/>
      <c r="J400" s="17"/>
    </row>
    <row r="401" spans="1:10" s="13" customFormat="1" x14ac:dyDescent="0.2">
      <c r="A401" s="24">
        <v>13</v>
      </c>
      <c r="B401" s="14" t="s">
        <v>11</v>
      </c>
      <c r="C401" s="15" t="s">
        <v>200</v>
      </c>
      <c r="D401" s="16" t="s">
        <v>53</v>
      </c>
      <c r="E401" s="17" t="s">
        <v>201</v>
      </c>
      <c r="F401" s="17" t="s">
        <v>199</v>
      </c>
      <c r="G401" s="17" t="s">
        <v>106</v>
      </c>
      <c r="H401" s="17"/>
      <c r="I401" s="17"/>
      <c r="J401" s="17"/>
    </row>
    <row r="402" spans="1:10" s="13" customFormat="1" ht="15" x14ac:dyDescent="0.2">
      <c r="A402" s="24">
        <v>13</v>
      </c>
      <c r="B402" s="14" t="s">
        <v>11</v>
      </c>
      <c r="C402" s="15" t="s">
        <v>2450</v>
      </c>
      <c r="D402" s="16" t="s">
        <v>30</v>
      </c>
      <c r="E402" s="17" t="s">
        <v>309</v>
      </c>
      <c r="F402" s="17" t="s">
        <v>285</v>
      </c>
      <c r="G402" s="17" t="s">
        <v>106</v>
      </c>
      <c r="H402" s="17" t="s">
        <v>277</v>
      </c>
      <c r="I402" s="17" t="s">
        <v>277</v>
      </c>
      <c r="J402" s="17" t="s">
        <v>277</v>
      </c>
    </row>
    <row r="403" spans="1:10" s="13" customFormat="1" ht="15" x14ac:dyDescent="0.2">
      <c r="A403" s="24">
        <v>13</v>
      </c>
      <c r="B403" s="14" t="s">
        <v>11</v>
      </c>
      <c r="C403" s="15" t="s">
        <v>2451</v>
      </c>
      <c r="D403" s="16" t="s">
        <v>30</v>
      </c>
      <c r="E403" s="17" t="s">
        <v>310</v>
      </c>
      <c r="F403" s="17"/>
      <c r="G403" s="17" t="s">
        <v>106</v>
      </c>
      <c r="H403" s="17" t="s">
        <v>277</v>
      </c>
      <c r="I403" s="17" t="s">
        <v>277</v>
      </c>
      <c r="J403" s="17" t="s">
        <v>311</v>
      </c>
    </row>
    <row r="404" spans="1:10" s="13" customFormat="1" ht="15" x14ac:dyDescent="0.2">
      <c r="A404" s="24">
        <v>13</v>
      </c>
      <c r="B404" s="14" t="s">
        <v>11</v>
      </c>
      <c r="C404" s="15" t="s">
        <v>2450</v>
      </c>
      <c r="D404" s="16" t="s">
        <v>33</v>
      </c>
      <c r="E404" s="17" t="s">
        <v>433</v>
      </c>
      <c r="F404" s="17" t="s">
        <v>434</v>
      </c>
      <c r="G404" s="17" t="s">
        <v>106</v>
      </c>
      <c r="H404" s="17" t="s">
        <v>405</v>
      </c>
      <c r="I404" s="17" t="s">
        <v>405</v>
      </c>
      <c r="J404" s="17" t="s">
        <v>405</v>
      </c>
    </row>
    <row r="405" spans="1:10" s="13" customFormat="1" ht="15" x14ac:dyDescent="0.2">
      <c r="A405" s="24">
        <v>13</v>
      </c>
      <c r="B405" s="14" t="s">
        <v>11</v>
      </c>
      <c r="C405" s="15" t="s">
        <v>2450</v>
      </c>
      <c r="D405" s="16" t="s">
        <v>44</v>
      </c>
      <c r="E405" s="17" t="s">
        <v>673</v>
      </c>
      <c r="F405" s="17" t="s">
        <v>672</v>
      </c>
      <c r="G405" s="17" t="s">
        <v>106</v>
      </c>
      <c r="H405" s="17" t="s">
        <v>107</v>
      </c>
      <c r="I405" s="17" t="s">
        <v>107</v>
      </c>
      <c r="J405" s="17" t="s">
        <v>107</v>
      </c>
    </row>
    <row r="406" spans="1:10" s="13" customFormat="1" ht="15" x14ac:dyDescent="0.2">
      <c r="A406" s="24">
        <v>13</v>
      </c>
      <c r="B406" s="14" t="s">
        <v>11</v>
      </c>
      <c r="C406" s="15" t="s">
        <v>2450</v>
      </c>
      <c r="D406" s="16" t="s">
        <v>39</v>
      </c>
      <c r="E406" s="17" t="s">
        <v>816</v>
      </c>
      <c r="F406" s="17" t="s">
        <v>799</v>
      </c>
      <c r="G406" s="17" t="s">
        <v>106</v>
      </c>
      <c r="H406" s="17" t="s">
        <v>107</v>
      </c>
      <c r="I406" s="17" t="s">
        <v>107</v>
      </c>
      <c r="J406" s="17" t="s">
        <v>817</v>
      </c>
    </row>
    <row r="407" spans="1:10" s="13" customFormat="1" ht="15" x14ac:dyDescent="0.2">
      <c r="A407" s="24">
        <v>13</v>
      </c>
      <c r="B407" s="14" t="s">
        <v>11</v>
      </c>
      <c r="C407" s="15" t="s">
        <v>2451</v>
      </c>
      <c r="D407" s="16" t="s">
        <v>89</v>
      </c>
      <c r="E407" s="17" t="s">
        <v>924</v>
      </c>
      <c r="F407" s="17" t="s">
        <v>925</v>
      </c>
      <c r="G407" s="17" t="s">
        <v>106</v>
      </c>
      <c r="H407" s="17"/>
      <c r="I407" s="17"/>
      <c r="J407" s="17"/>
    </row>
    <row r="408" spans="1:10" s="13" customFormat="1" ht="15" x14ac:dyDescent="0.2">
      <c r="A408" s="24">
        <v>13</v>
      </c>
      <c r="B408" s="14" t="s">
        <v>11</v>
      </c>
      <c r="C408" s="15" t="s">
        <v>2450</v>
      </c>
      <c r="D408" s="16" t="s">
        <v>47</v>
      </c>
      <c r="E408" s="17" t="s">
        <v>1054</v>
      </c>
      <c r="F408" s="17" t="s">
        <v>1055</v>
      </c>
      <c r="G408" s="17" t="s">
        <v>106</v>
      </c>
      <c r="H408" s="17"/>
      <c r="I408" s="17"/>
      <c r="J408" s="17"/>
    </row>
    <row r="409" spans="1:10" s="13" customFormat="1" ht="15" x14ac:dyDescent="0.2">
      <c r="A409" s="24">
        <v>13</v>
      </c>
      <c r="B409" s="14" t="s">
        <v>11</v>
      </c>
      <c r="C409" s="15" t="s">
        <v>2451</v>
      </c>
      <c r="D409" s="16" t="s">
        <v>36</v>
      </c>
      <c r="E409" s="17" t="s">
        <v>1218</v>
      </c>
      <c r="F409" s="17" t="s">
        <v>1197</v>
      </c>
      <c r="G409" s="17" t="s">
        <v>106</v>
      </c>
      <c r="H409" s="17" t="s">
        <v>107</v>
      </c>
      <c r="I409" s="17" t="s">
        <v>107</v>
      </c>
      <c r="J409" s="17" t="s">
        <v>107</v>
      </c>
    </row>
    <row r="410" spans="1:10" s="13" customFormat="1" ht="15" x14ac:dyDescent="0.2">
      <c r="A410" s="24">
        <v>13</v>
      </c>
      <c r="B410" s="14" t="s">
        <v>11</v>
      </c>
      <c r="C410" s="15" t="s">
        <v>2450</v>
      </c>
      <c r="D410" s="16" t="s">
        <v>42</v>
      </c>
      <c r="E410" s="17" t="s">
        <v>109</v>
      </c>
      <c r="F410" s="17" t="s">
        <v>107</v>
      </c>
      <c r="G410" s="17" t="s">
        <v>106</v>
      </c>
      <c r="H410" s="17" t="s">
        <v>107</v>
      </c>
      <c r="I410" s="17" t="s">
        <v>107</v>
      </c>
      <c r="J410" s="17" t="s">
        <v>1321</v>
      </c>
    </row>
    <row r="411" spans="1:10" s="13" customFormat="1" ht="15" x14ac:dyDescent="0.2">
      <c r="A411" s="24">
        <v>13</v>
      </c>
      <c r="B411" s="14" t="s">
        <v>11</v>
      </c>
      <c r="C411" s="15" t="s">
        <v>2451</v>
      </c>
      <c r="D411" s="16" t="s">
        <v>65</v>
      </c>
      <c r="E411" s="17" t="s">
        <v>1388</v>
      </c>
      <c r="F411" s="17" t="s">
        <v>1378</v>
      </c>
      <c r="G411" s="17" t="s">
        <v>106</v>
      </c>
      <c r="H411" s="17"/>
      <c r="I411" s="17"/>
      <c r="J411" s="17"/>
    </row>
    <row r="412" spans="1:10" s="13" customFormat="1" ht="15" x14ac:dyDescent="0.2">
      <c r="A412" s="24">
        <v>13</v>
      </c>
      <c r="B412" s="14" t="s">
        <v>11</v>
      </c>
      <c r="C412" s="15" t="s">
        <v>2450</v>
      </c>
      <c r="D412" s="16" t="s">
        <v>1443</v>
      </c>
      <c r="E412" s="17" t="s">
        <v>109</v>
      </c>
      <c r="F412" s="17"/>
      <c r="G412" s="17" t="s">
        <v>106</v>
      </c>
      <c r="H412" s="17"/>
      <c r="I412" s="17"/>
      <c r="J412" s="17"/>
    </row>
    <row r="413" spans="1:10" s="13" customFormat="1" ht="15" x14ac:dyDescent="0.2">
      <c r="A413" s="24">
        <v>13</v>
      </c>
      <c r="B413" s="14" t="s">
        <v>11</v>
      </c>
      <c r="C413" s="15" t="s">
        <v>2451</v>
      </c>
      <c r="D413" s="16" t="s">
        <v>56</v>
      </c>
      <c r="E413" s="17" t="s">
        <v>1494</v>
      </c>
      <c r="F413" s="17" t="s">
        <v>1465</v>
      </c>
      <c r="G413" s="17" t="s">
        <v>106</v>
      </c>
      <c r="H413" s="17" t="s">
        <v>1372</v>
      </c>
      <c r="I413" s="17" t="s">
        <v>1372</v>
      </c>
      <c r="J413" s="17" t="s">
        <v>1372</v>
      </c>
    </row>
    <row r="414" spans="1:10" s="13" customFormat="1" ht="15" x14ac:dyDescent="0.2">
      <c r="A414" s="24">
        <v>13</v>
      </c>
      <c r="B414" s="14" t="s">
        <v>11</v>
      </c>
      <c r="C414" s="15" t="s">
        <v>2450</v>
      </c>
      <c r="D414" s="16" t="s">
        <v>59</v>
      </c>
      <c r="E414" s="17" t="s">
        <v>109</v>
      </c>
      <c r="F414" s="17" t="s">
        <v>107</v>
      </c>
      <c r="G414" s="17" t="s">
        <v>106</v>
      </c>
      <c r="H414" s="17" t="s">
        <v>107</v>
      </c>
      <c r="I414" s="17" t="s">
        <v>107</v>
      </c>
      <c r="J414" s="17" t="s">
        <v>107</v>
      </c>
    </row>
    <row r="415" spans="1:10" s="13" customFormat="1" ht="15" x14ac:dyDescent="0.2">
      <c r="A415" s="24">
        <v>13</v>
      </c>
      <c r="B415" s="14" t="s">
        <v>11</v>
      </c>
      <c r="C415" s="15" t="s">
        <v>2451</v>
      </c>
      <c r="D415" s="16" t="s">
        <v>62</v>
      </c>
      <c r="E415" s="17" t="s">
        <v>1674</v>
      </c>
      <c r="F415" s="17" t="s">
        <v>1643</v>
      </c>
      <c r="G415" s="17" t="s">
        <v>106</v>
      </c>
      <c r="H415" s="17"/>
      <c r="I415" s="17"/>
      <c r="J415" s="17"/>
    </row>
    <row r="416" spans="1:10" s="13" customFormat="1" ht="15" x14ac:dyDescent="0.2">
      <c r="A416" s="24">
        <v>13</v>
      </c>
      <c r="B416" s="14" t="s">
        <v>11</v>
      </c>
      <c r="C416" s="15" t="s">
        <v>2450</v>
      </c>
      <c r="D416" s="16" t="s">
        <v>1692</v>
      </c>
      <c r="E416" s="17" t="s">
        <v>109</v>
      </c>
      <c r="F416" s="17"/>
      <c r="G416" s="17" t="s">
        <v>106</v>
      </c>
      <c r="H416" s="17"/>
      <c r="I416" s="17"/>
      <c r="J416" s="17"/>
    </row>
    <row r="417" spans="1:10" s="13" customFormat="1" ht="15" x14ac:dyDescent="0.2">
      <c r="A417" s="24">
        <v>13</v>
      </c>
      <c r="B417" s="14" t="s">
        <v>11</v>
      </c>
      <c r="C417" s="15" t="s">
        <v>2451</v>
      </c>
      <c r="D417" s="16" t="s">
        <v>74</v>
      </c>
      <c r="E417" s="17" t="s">
        <v>1744</v>
      </c>
      <c r="F417" s="17" t="s">
        <v>1714</v>
      </c>
      <c r="G417" s="17" t="s">
        <v>106</v>
      </c>
      <c r="H417" s="17"/>
      <c r="I417" s="17"/>
      <c r="J417" s="17"/>
    </row>
    <row r="418" spans="1:10" s="13" customFormat="1" ht="15" x14ac:dyDescent="0.2">
      <c r="A418" s="24">
        <v>13</v>
      </c>
      <c r="B418" s="14" t="s">
        <v>11</v>
      </c>
      <c r="C418" s="15" t="s">
        <v>2450</v>
      </c>
      <c r="D418" s="16" t="s">
        <v>77</v>
      </c>
      <c r="E418" s="17" t="s">
        <v>1834</v>
      </c>
      <c r="F418" s="17" t="s">
        <v>1835</v>
      </c>
      <c r="G418" s="17" t="s">
        <v>106</v>
      </c>
      <c r="H418" s="17"/>
      <c r="I418" s="17"/>
      <c r="J418" s="17" t="s">
        <v>1836</v>
      </c>
    </row>
    <row r="419" spans="1:10" s="13" customFormat="1" ht="15" x14ac:dyDescent="0.2">
      <c r="A419" s="24">
        <v>13</v>
      </c>
      <c r="B419" s="14" t="s">
        <v>11</v>
      </c>
      <c r="C419" s="15" t="s">
        <v>2451</v>
      </c>
      <c r="D419" s="16" t="s">
        <v>80</v>
      </c>
      <c r="E419" s="17" t="s">
        <v>1946</v>
      </c>
      <c r="F419" s="17"/>
      <c r="G419" s="17" t="s">
        <v>106</v>
      </c>
      <c r="H419" s="17"/>
      <c r="I419" s="17"/>
      <c r="J419" s="17"/>
    </row>
    <row r="420" spans="1:10" s="13" customFormat="1" ht="15" x14ac:dyDescent="0.2">
      <c r="A420" s="24">
        <v>13</v>
      </c>
      <c r="B420" s="14" t="s">
        <v>11</v>
      </c>
      <c r="C420" s="15" t="s">
        <v>2450</v>
      </c>
      <c r="D420" s="16" t="s">
        <v>83</v>
      </c>
      <c r="E420" s="17" t="s">
        <v>1984</v>
      </c>
      <c r="F420" s="17"/>
      <c r="G420" s="17" t="s">
        <v>106</v>
      </c>
      <c r="H420" s="17"/>
      <c r="I420" s="17"/>
      <c r="J420" s="17"/>
    </row>
    <row r="421" spans="1:10" s="13" customFormat="1" ht="15" x14ac:dyDescent="0.2">
      <c r="A421" s="24">
        <v>13</v>
      </c>
      <c r="B421" s="14" t="s">
        <v>11</v>
      </c>
      <c r="C421" s="15" t="s">
        <v>2451</v>
      </c>
      <c r="D421" s="16" t="s">
        <v>86</v>
      </c>
      <c r="E421" s="17" t="s">
        <v>2026</v>
      </c>
      <c r="F421" s="17" t="s">
        <v>2015</v>
      </c>
      <c r="G421" s="17" t="s">
        <v>106</v>
      </c>
      <c r="H421" s="17"/>
      <c r="I421" s="17"/>
      <c r="J421" s="17"/>
    </row>
    <row r="422" spans="1:10" s="13" customFormat="1" ht="15" x14ac:dyDescent="0.2">
      <c r="A422" s="24">
        <v>13</v>
      </c>
      <c r="B422" s="14" t="s">
        <v>11</v>
      </c>
      <c r="C422" s="15" t="s">
        <v>2450</v>
      </c>
      <c r="D422" s="16" t="s">
        <v>27</v>
      </c>
      <c r="E422" s="17" t="s">
        <v>2153</v>
      </c>
      <c r="F422" s="17"/>
      <c r="G422" s="17" t="s">
        <v>106</v>
      </c>
      <c r="H422" s="17"/>
      <c r="I422" s="17"/>
      <c r="J422" s="17"/>
    </row>
    <row r="423" spans="1:10" s="13" customFormat="1" ht="15" x14ac:dyDescent="0.2">
      <c r="A423" s="24">
        <v>13</v>
      </c>
      <c r="B423" s="14" t="s">
        <v>11</v>
      </c>
      <c r="C423" s="15" t="s">
        <v>2451</v>
      </c>
      <c r="D423" s="16" t="s">
        <v>92</v>
      </c>
      <c r="E423" s="17" t="s">
        <v>2175</v>
      </c>
      <c r="F423" s="17" t="s">
        <v>2162</v>
      </c>
      <c r="G423" s="17" t="s">
        <v>106</v>
      </c>
      <c r="H423" s="17"/>
      <c r="I423" s="17"/>
      <c r="J423" s="17"/>
    </row>
    <row r="424" spans="1:10" s="13" customFormat="1" x14ac:dyDescent="0.2">
      <c r="A424" s="24">
        <v>14</v>
      </c>
      <c r="B424" s="14" t="s">
        <v>11</v>
      </c>
      <c r="C424" s="15" t="s">
        <v>2452</v>
      </c>
      <c r="D424" s="16" t="s">
        <v>24</v>
      </c>
      <c r="E424" s="17" t="s">
        <v>136</v>
      </c>
      <c r="F424" s="17" t="s">
        <v>137</v>
      </c>
      <c r="G424" s="17" t="s">
        <v>106</v>
      </c>
      <c r="H424" s="17" t="s">
        <v>107</v>
      </c>
      <c r="I424" s="17" t="s">
        <v>107</v>
      </c>
      <c r="J424" s="17"/>
    </row>
    <row r="425" spans="1:10" s="13" customFormat="1" x14ac:dyDescent="0.2">
      <c r="A425" s="24">
        <v>14</v>
      </c>
      <c r="B425" s="14" t="s">
        <v>11</v>
      </c>
      <c r="C425" s="15" t="s">
        <v>202</v>
      </c>
      <c r="D425" s="16" t="s">
        <v>53</v>
      </c>
      <c r="E425" s="17" t="s">
        <v>203</v>
      </c>
      <c r="F425" s="17" t="s">
        <v>204</v>
      </c>
      <c r="G425" s="17" t="s">
        <v>106</v>
      </c>
      <c r="H425" s="17"/>
      <c r="I425" s="17"/>
      <c r="J425" s="17"/>
    </row>
    <row r="426" spans="1:10" s="13" customFormat="1" ht="15" x14ac:dyDescent="0.2">
      <c r="A426" s="24">
        <v>14</v>
      </c>
      <c r="B426" s="14" t="s">
        <v>11</v>
      </c>
      <c r="C426" s="15" t="s">
        <v>2453</v>
      </c>
      <c r="D426" s="16" t="s">
        <v>30</v>
      </c>
      <c r="E426" s="17" t="s">
        <v>312</v>
      </c>
      <c r="F426" s="17" t="s">
        <v>313</v>
      </c>
      <c r="G426" s="17" t="s">
        <v>122</v>
      </c>
      <c r="H426" s="17" t="s">
        <v>314</v>
      </c>
      <c r="I426" s="17" t="s">
        <v>277</v>
      </c>
      <c r="J426" s="17" t="s">
        <v>277</v>
      </c>
    </row>
    <row r="427" spans="1:10" s="13" customFormat="1" ht="15" x14ac:dyDescent="0.2">
      <c r="A427" s="24">
        <v>14</v>
      </c>
      <c r="B427" s="14" t="s">
        <v>11</v>
      </c>
      <c r="C427" s="15" t="s">
        <v>2454</v>
      </c>
      <c r="D427" s="16" t="s">
        <v>33</v>
      </c>
      <c r="E427" s="17" t="s">
        <v>435</v>
      </c>
      <c r="F427" s="17" t="s">
        <v>436</v>
      </c>
      <c r="G427" s="17" t="s">
        <v>106</v>
      </c>
      <c r="H427" s="17" t="s">
        <v>405</v>
      </c>
      <c r="I427" s="17" t="s">
        <v>405</v>
      </c>
      <c r="J427" s="17" t="s">
        <v>405</v>
      </c>
    </row>
    <row r="428" spans="1:10" s="13" customFormat="1" ht="15" x14ac:dyDescent="0.2">
      <c r="A428" s="24">
        <v>14</v>
      </c>
      <c r="B428" s="14" t="s">
        <v>11</v>
      </c>
      <c r="C428" s="15" t="s">
        <v>2453</v>
      </c>
      <c r="D428" s="16" t="s">
        <v>71</v>
      </c>
      <c r="E428" s="17" t="s">
        <v>553</v>
      </c>
      <c r="F428" s="17" t="s">
        <v>554</v>
      </c>
      <c r="G428" s="17" t="s">
        <v>106</v>
      </c>
      <c r="H428" s="17"/>
      <c r="I428" s="17"/>
      <c r="J428" s="17"/>
    </row>
    <row r="429" spans="1:10" s="13" customFormat="1" ht="15" x14ac:dyDescent="0.2">
      <c r="A429" s="24">
        <v>14</v>
      </c>
      <c r="B429" s="14" t="s">
        <v>11</v>
      </c>
      <c r="C429" s="15" t="s">
        <v>2454</v>
      </c>
      <c r="D429" s="16" t="s">
        <v>44</v>
      </c>
      <c r="E429" s="17" t="s">
        <v>674</v>
      </c>
      <c r="F429" s="17" t="s">
        <v>649</v>
      </c>
      <c r="G429" s="17" t="s">
        <v>106</v>
      </c>
      <c r="H429" s="17" t="s">
        <v>107</v>
      </c>
      <c r="I429" s="17" t="s">
        <v>107</v>
      </c>
      <c r="J429" s="17" t="s">
        <v>107</v>
      </c>
    </row>
    <row r="430" spans="1:10" s="13" customFormat="1" ht="15" x14ac:dyDescent="0.2">
      <c r="A430" s="24">
        <v>14</v>
      </c>
      <c r="B430" s="14" t="s">
        <v>11</v>
      </c>
      <c r="C430" s="15" t="s">
        <v>2453</v>
      </c>
      <c r="D430" s="16" t="s">
        <v>39</v>
      </c>
      <c r="E430" s="17" t="s">
        <v>818</v>
      </c>
      <c r="F430" s="17" t="s">
        <v>790</v>
      </c>
      <c r="G430" s="17" t="s">
        <v>106</v>
      </c>
      <c r="H430" s="17" t="s">
        <v>107</v>
      </c>
      <c r="I430" s="17" t="s">
        <v>107</v>
      </c>
      <c r="J430" s="17" t="s">
        <v>107</v>
      </c>
    </row>
    <row r="431" spans="1:10" s="13" customFormat="1" ht="15" x14ac:dyDescent="0.2">
      <c r="A431" s="24">
        <v>14</v>
      </c>
      <c r="B431" s="14" t="s">
        <v>11</v>
      </c>
      <c r="C431" s="15" t="s">
        <v>2454</v>
      </c>
      <c r="D431" s="16" t="s">
        <v>89</v>
      </c>
      <c r="E431" s="17" t="s">
        <v>926</v>
      </c>
      <c r="F431" s="17" t="s">
        <v>927</v>
      </c>
      <c r="G431" s="17" t="s">
        <v>106</v>
      </c>
      <c r="H431" s="17"/>
      <c r="I431" s="17"/>
      <c r="J431" s="17"/>
    </row>
    <row r="432" spans="1:10" s="13" customFormat="1" ht="15" x14ac:dyDescent="0.2">
      <c r="A432" s="24">
        <v>14</v>
      </c>
      <c r="B432" s="14" t="s">
        <v>11</v>
      </c>
      <c r="C432" s="15" t="s">
        <v>2453</v>
      </c>
      <c r="D432" s="16" t="s">
        <v>47</v>
      </c>
      <c r="E432" s="17" t="s">
        <v>1056</v>
      </c>
      <c r="F432" s="17" t="s">
        <v>1057</v>
      </c>
      <c r="G432" s="17" t="s">
        <v>106</v>
      </c>
      <c r="H432" s="17"/>
      <c r="I432" s="17"/>
      <c r="J432" s="17"/>
    </row>
    <row r="433" spans="1:10" s="13" customFormat="1" ht="15" x14ac:dyDescent="0.2">
      <c r="A433" s="24">
        <v>14</v>
      </c>
      <c r="B433" s="14" t="s">
        <v>11</v>
      </c>
      <c r="C433" s="15" t="s">
        <v>2454</v>
      </c>
      <c r="D433" s="16" t="s">
        <v>36</v>
      </c>
      <c r="E433" s="17" t="s">
        <v>1219</v>
      </c>
      <c r="F433" s="17" t="s">
        <v>1197</v>
      </c>
      <c r="G433" s="17" t="s">
        <v>122</v>
      </c>
      <c r="H433" s="17" t="s">
        <v>107</v>
      </c>
      <c r="I433" s="17" t="s">
        <v>107</v>
      </c>
      <c r="J433" s="17" t="s">
        <v>107</v>
      </c>
    </row>
    <row r="434" spans="1:10" s="13" customFormat="1" ht="15" x14ac:dyDescent="0.2">
      <c r="A434" s="24">
        <v>14</v>
      </c>
      <c r="B434" s="14" t="s">
        <v>11</v>
      </c>
      <c r="C434" s="15" t="s">
        <v>2453</v>
      </c>
      <c r="D434" s="16" t="s">
        <v>36</v>
      </c>
      <c r="E434" s="17" t="s">
        <v>1220</v>
      </c>
      <c r="F434" s="17" t="s">
        <v>1221</v>
      </c>
      <c r="G434" s="17" t="s">
        <v>122</v>
      </c>
      <c r="H434" s="17" t="s">
        <v>1222</v>
      </c>
      <c r="I434" s="17" t="s">
        <v>107</v>
      </c>
      <c r="J434" s="17" t="s">
        <v>107</v>
      </c>
    </row>
    <row r="435" spans="1:10" s="13" customFormat="1" ht="15" x14ac:dyDescent="0.2">
      <c r="A435" s="24">
        <v>14</v>
      </c>
      <c r="B435" s="14" t="s">
        <v>11</v>
      </c>
      <c r="C435" s="15" t="s">
        <v>2454</v>
      </c>
      <c r="D435" s="16" t="s">
        <v>42</v>
      </c>
      <c r="E435" s="17" t="s">
        <v>1347</v>
      </c>
      <c r="F435" s="17" t="s">
        <v>1319</v>
      </c>
      <c r="G435" s="17" t="s">
        <v>106</v>
      </c>
      <c r="H435" s="17" t="s">
        <v>107</v>
      </c>
      <c r="I435" s="17" t="s">
        <v>107</v>
      </c>
      <c r="J435" s="17" t="s">
        <v>1320</v>
      </c>
    </row>
    <row r="436" spans="1:10" s="13" customFormat="1" ht="15" x14ac:dyDescent="0.2">
      <c r="A436" s="24">
        <v>14</v>
      </c>
      <c r="B436" s="14" t="s">
        <v>11</v>
      </c>
      <c r="C436" s="15" t="s">
        <v>2453</v>
      </c>
      <c r="D436" s="16" t="s">
        <v>65</v>
      </c>
      <c r="E436" s="17" t="s">
        <v>1389</v>
      </c>
      <c r="F436" s="17" t="s">
        <v>1390</v>
      </c>
      <c r="G436" s="17" t="s">
        <v>106</v>
      </c>
      <c r="H436" s="17"/>
      <c r="I436" s="17"/>
      <c r="J436" s="17"/>
    </row>
    <row r="437" spans="1:10" s="13" customFormat="1" ht="15" x14ac:dyDescent="0.2">
      <c r="A437" s="24">
        <v>14</v>
      </c>
      <c r="B437" s="14" t="s">
        <v>11</v>
      </c>
      <c r="C437" s="15" t="s">
        <v>2454</v>
      </c>
      <c r="D437" s="16" t="s">
        <v>1443</v>
      </c>
      <c r="E437" s="17" t="s">
        <v>1450</v>
      </c>
      <c r="F437" s="17" t="s">
        <v>1445</v>
      </c>
      <c r="G437" s="17" t="s">
        <v>106</v>
      </c>
      <c r="H437" s="17"/>
      <c r="I437" s="17"/>
      <c r="J437" s="17"/>
    </row>
    <row r="438" spans="1:10" s="13" customFormat="1" ht="15" x14ac:dyDescent="0.2">
      <c r="A438" s="24">
        <v>14</v>
      </c>
      <c r="B438" s="14" t="s">
        <v>11</v>
      </c>
      <c r="C438" s="15" t="s">
        <v>2453</v>
      </c>
      <c r="D438" s="16" t="s">
        <v>56</v>
      </c>
      <c r="E438" s="17" t="s">
        <v>1495</v>
      </c>
      <c r="F438" s="17" t="s">
        <v>1465</v>
      </c>
      <c r="G438" s="17" t="s">
        <v>106</v>
      </c>
      <c r="H438" s="17" t="s">
        <v>1372</v>
      </c>
      <c r="I438" s="17" t="s">
        <v>1372</v>
      </c>
      <c r="J438" s="17" t="s">
        <v>1372</v>
      </c>
    </row>
    <row r="439" spans="1:10" s="13" customFormat="1" ht="15" x14ac:dyDescent="0.2">
      <c r="A439" s="24">
        <v>14</v>
      </c>
      <c r="B439" s="14" t="s">
        <v>11</v>
      </c>
      <c r="C439" s="15" t="s">
        <v>2454</v>
      </c>
      <c r="D439" s="16" t="s">
        <v>59</v>
      </c>
      <c r="E439" s="17" t="s">
        <v>1602</v>
      </c>
      <c r="F439" s="17" t="s">
        <v>1621</v>
      </c>
      <c r="G439" s="17" t="s">
        <v>106</v>
      </c>
      <c r="H439" s="17"/>
      <c r="I439" s="17"/>
      <c r="J439" s="17"/>
    </row>
    <row r="440" spans="1:10" s="13" customFormat="1" ht="15" x14ac:dyDescent="0.2">
      <c r="A440" s="24">
        <v>14</v>
      </c>
      <c r="B440" s="14" t="s">
        <v>11</v>
      </c>
      <c r="C440" s="15" t="s">
        <v>2453</v>
      </c>
      <c r="D440" s="16" t="s">
        <v>62</v>
      </c>
      <c r="E440" s="17" t="s">
        <v>1675</v>
      </c>
      <c r="F440" s="17" t="s">
        <v>1643</v>
      </c>
      <c r="G440" s="17" t="s">
        <v>106</v>
      </c>
      <c r="H440" s="17"/>
      <c r="I440" s="17"/>
      <c r="J440" s="17"/>
    </row>
    <row r="441" spans="1:10" s="13" customFormat="1" ht="15" x14ac:dyDescent="0.2">
      <c r="A441" s="24">
        <v>14</v>
      </c>
      <c r="B441" s="14" t="s">
        <v>11</v>
      </c>
      <c r="C441" s="15" t="s">
        <v>2454</v>
      </c>
      <c r="D441" s="16" t="s">
        <v>1692</v>
      </c>
      <c r="E441" s="17" t="s">
        <v>109</v>
      </c>
      <c r="F441" s="17"/>
      <c r="G441" s="17" t="s">
        <v>106</v>
      </c>
      <c r="H441" s="17"/>
      <c r="I441" s="17"/>
      <c r="J441" s="17"/>
    </row>
    <row r="442" spans="1:10" s="13" customFormat="1" ht="15" x14ac:dyDescent="0.2">
      <c r="A442" s="24">
        <v>14</v>
      </c>
      <c r="B442" s="14" t="s">
        <v>11</v>
      </c>
      <c r="C442" s="15" t="s">
        <v>2453</v>
      </c>
      <c r="D442" s="16" t="s">
        <v>74</v>
      </c>
      <c r="E442" s="17" t="s">
        <v>1745</v>
      </c>
      <c r="F442" s="17" t="s">
        <v>1714</v>
      </c>
      <c r="G442" s="17" t="s">
        <v>106</v>
      </c>
      <c r="H442" s="17"/>
      <c r="I442" s="17"/>
      <c r="J442" s="17"/>
    </row>
    <row r="443" spans="1:10" s="13" customFormat="1" ht="15" x14ac:dyDescent="0.2">
      <c r="A443" s="24">
        <v>14</v>
      </c>
      <c r="B443" s="14" t="s">
        <v>11</v>
      </c>
      <c r="C443" s="15" t="s">
        <v>2454</v>
      </c>
      <c r="D443" s="16" t="s">
        <v>77</v>
      </c>
      <c r="E443" s="17" t="s">
        <v>1890</v>
      </c>
      <c r="F443" s="17" t="s">
        <v>1837</v>
      </c>
      <c r="G443" s="17" t="s">
        <v>106</v>
      </c>
      <c r="H443" s="17"/>
      <c r="I443" s="17"/>
      <c r="J443" s="17"/>
    </row>
    <row r="444" spans="1:10" s="13" customFormat="1" ht="15" x14ac:dyDescent="0.2">
      <c r="A444" s="24">
        <v>14</v>
      </c>
      <c r="B444" s="14" t="s">
        <v>11</v>
      </c>
      <c r="C444" s="15" t="s">
        <v>2453</v>
      </c>
      <c r="D444" s="16" t="s">
        <v>80</v>
      </c>
      <c r="E444" s="17" t="s">
        <v>1946</v>
      </c>
      <c r="F444" s="17"/>
      <c r="G444" s="17" t="s">
        <v>106</v>
      </c>
      <c r="H444" s="17"/>
      <c r="I444" s="17"/>
      <c r="J444" s="17"/>
    </row>
    <row r="445" spans="1:10" s="13" customFormat="1" ht="15" x14ac:dyDescent="0.2">
      <c r="A445" s="24">
        <v>14</v>
      </c>
      <c r="B445" s="14" t="s">
        <v>11</v>
      </c>
      <c r="C445" s="15" t="s">
        <v>2454</v>
      </c>
      <c r="D445" s="16" t="s">
        <v>83</v>
      </c>
      <c r="E445" s="17" t="s">
        <v>1985</v>
      </c>
      <c r="F445" s="17" t="s">
        <v>1973</v>
      </c>
      <c r="G445" s="17" t="s">
        <v>106</v>
      </c>
      <c r="H445" s="17"/>
      <c r="I445" s="17"/>
      <c r="J445" s="17"/>
    </row>
    <row r="446" spans="1:10" s="13" customFormat="1" ht="15" x14ac:dyDescent="0.2">
      <c r="A446" s="24">
        <v>14</v>
      </c>
      <c r="B446" s="14" t="s">
        <v>11</v>
      </c>
      <c r="C446" s="15" t="s">
        <v>2453</v>
      </c>
      <c r="D446" s="16" t="s">
        <v>86</v>
      </c>
      <c r="E446" s="17" t="s">
        <v>2027</v>
      </c>
      <c r="F446" s="17" t="s">
        <v>2015</v>
      </c>
      <c r="G446" s="17" t="s">
        <v>106</v>
      </c>
      <c r="H446" s="17"/>
      <c r="I446" s="17"/>
      <c r="J446" s="17"/>
    </row>
    <row r="447" spans="1:10" s="13" customFormat="1" ht="15" x14ac:dyDescent="0.2">
      <c r="A447" s="24">
        <v>14</v>
      </c>
      <c r="B447" s="14" t="s">
        <v>11</v>
      </c>
      <c r="C447" s="15" t="s">
        <v>2454</v>
      </c>
      <c r="D447" s="16" t="s">
        <v>27</v>
      </c>
      <c r="E447" s="17" t="s">
        <v>2081</v>
      </c>
      <c r="F447" s="17" t="s">
        <v>2066</v>
      </c>
      <c r="G447" s="17" t="s">
        <v>106</v>
      </c>
      <c r="H447" s="17" t="s">
        <v>107</v>
      </c>
      <c r="I447" s="17" t="s">
        <v>107</v>
      </c>
      <c r="J447" s="17" t="s">
        <v>107</v>
      </c>
    </row>
    <row r="448" spans="1:10" s="13" customFormat="1" ht="15" x14ac:dyDescent="0.2">
      <c r="A448" s="24">
        <v>14</v>
      </c>
      <c r="B448" s="14" t="s">
        <v>11</v>
      </c>
      <c r="C448" s="15" t="s">
        <v>2453</v>
      </c>
      <c r="D448" s="16" t="s">
        <v>27</v>
      </c>
      <c r="E448" s="17" t="s">
        <v>2080</v>
      </c>
      <c r="F448" s="17" t="s">
        <v>649</v>
      </c>
      <c r="G448" s="17" t="s">
        <v>106</v>
      </c>
      <c r="H448" s="17" t="s">
        <v>107</v>
      </c>
      <c r="I448" s="17" t="s">
        <v>107</v>
      </c>
      <c r="J448" s="17" t="s">
        <v>107</v>
      </c>
    </row>
    <row r="449" spans="1:10" s="13" customFormat="1" ht="15" x14ac:dyDescent="0.2">
      <c r="A449" s="24">
        <v>14</v>
      </c>
      <c r="B449" s="14" t="s">
        <v>11</v>
      </c>
      <c r="C449" s="15" t="s">
        <v>2453</v>
      </c>
      <c r="D449" s="16" t="s">
        <v>92</v>
      </c>
      <c r="E449" s="17" t="s">
        <v>2176</v>
      </c>
      <c r="F449" s="17" t="s">
        <v>2162</v>
      </c>
      <c r="G449" s="17" t="s">
        <v>106</v>
      </c>
      <c r="H449" s="17"/>
      <c r="I449" s="17"/>
      <c r="J449" s="17"/>
    </row>
    <row r="450" spans="1:10" s="13" customFormat="1" x14ac:dyDescent="0.2">
      <c r="A450" s="24">
        <v>15</v>
      </c>
      <c r="B450" s="14" t="s">
        <v>11</v>
      </c>
      <c r="C450" s="15" t="s">
        <v>2455</v>
      </c>
      <c r="D450" s="16" t="s">
        <v>24</v>
      </c>
      <c r="E450" s="17" t="s">
        <v>138</v>
      </c>
      <c r="F450" s="17" t="s">
        <v>137</v>
      </c>
      <c r="G450" s="17" t="s">
        <v>106</v>
      </c>
      <c r="H450" s="17" t="s">
        <v>107</v>
      </c>
      <c r="I450" s="17" t="s">
        <v>107</v>
      </c>
      <c r="J450" s="17"/>
    </row>
    <row r="451" spans="1:10" s="13" customFormat="1" x14ac:dyDescent="0.2">
      <c r="A451" s="24">
        <v>15</v>
      </c>
      <c r="B451" s="14" t="s">
        <v>11</v>
      </c>
      <c r="C451" s="15" t="s">
        <v>2455</v>
      </c>
      <c r="D451" s="16" t="s">
        <v>24</v>
      </c>
      <c r="E451" s="17" t="s">
        <v>2545</v>
      </c>
      <c r="F451" s="17" t="s">
        <v>137</v>
      </c>
      <c r="G451" s="17" t="s">
        <v>106</v>
      </c>
      <c r="H451" s="17" t="s">
        <v>107</v>
      </c>
      <c r="I451" s="17" t="s">
        <v>107</v>
      </c>
      <c r="J451" s="17" t="s">
        <v>107</v>
      </c>
    </row>
    <row r="452" spans="1:10" s="13" customFormat="1" ht="15" x14ac:dyDescent="0.2">
      <c r="A452" s="24">
        <v>15</v>
      </c>
      <c r="B452" s="14" t="s">
        <v>11</v>
      </c>
      <c r="C452" s="15" t="s">
        <v>2456</v>
      </c>
      <c r="D452" s="16" t="s">
        <v>53</v>
      </c>
      <c r="E452" s="17" t="s">
        <v>205</v>
      </c>
      <c r="F452" s="17" t="s">
        <v>206</v>
      </c>
      <c r="G452" s="17" t="s">
        <v>106</v>
      </c>
      <c r="H452" s="17"/>
      <c r="I452" s="17"/>
      <c r="J452" s="17"/>
    </row>
    <row r="453" spans="1:10" s="13" customFormat="1" ht="15" x14ac:dyDescent="0.2">
      <c r="A453" s="24">
        <v>15</v>
      </c>
      <c r="B453" s="14" t="s">
        <v>11</v>
      </c>
      <c r="C453" s="15" t="s">
        <v>2456</v>
      </c>
      <c r="D453" s="16" t="s">
        <v>30</v>
      </c>
      <c r="E453" s="17" t="s">
        <v>315</v>
      </c>
      <c r="F453" s="17" t="s">
        <v>316</v>
      </c>
      <c r="G453" s="17" t="s">
        <v>122</v>
      </c>
      <c r="H453" s="17" t="s">
        <v>317</v>
      </c>
      <c r="I453" s="17" t="s">
        <v>277</v>
      </c>
      <c r="J453" s="17" t="s">
        <v>277</v>
      </c>
    </row>
    <row r="454" spans="1:10" s="13" customFormat="1" ht="15" x14ac:dyDescent="0.2">
      <c r="A454" s="24">
        <v>15</v>
      </c>
      <c r="B454" s="14" t="s">
        <v>11</v>
      </c>
      <c r="C454" s="15" t="s">
        <v>2456</v>
      </c>
      <c r="D454" s="16" t="s">
        <v>33</v>
      </c>
      <c r="E454" s="17" t="s">
        <v>437</v>
      </c>
      <c r="F454" s="17" t="s">
        <v>438</v>
      </c>
      <c r="G454" s="17" t="s">
        <v>106</v>
      </c>
      <c r="H454" s="17" t="s">
        <v>405</v>
      </c>
      <c r="I454" s="17" t="s">
        <v>405</v>
      </c>
      <c r="J454" s="17" t="s">
        <v>405</v>
      </c>
    </row>
    <row r="455" spans="1:10" s="13" customFormat="1" ht="15" x14ac:dyDescent="0.2">
      <c r="A455" s="24">
        <v>15</v>
      </c>
      <c r="B455" s="14" t="s">
        <v>11</v>
      </c>
      <c r="C455" s="15" t="s">
        <v>2456</v>
      </c>
      <c r="D455" s="16" t="s">
        <v>71</v>
      </c>
      <c r="E455" s="17" t="s">
        <v>555</v>
      </c>
      <c r="F455" s="17" t="s">
        <v>556</v>
      </c>
      <c r="G455" s="17" t="s">
        <v>524</v>
      </c>
      <c r="H455" s="17" t="s">
        <v>527</v>
      </c>
      <c r="I455" s="17" t="s">
        <v>527</v>
      </c>
      <c r="J455" s="17" t="s">
        <v>527</v>
      </c>
    </row>
    <row r="456" spans="1:10" s="13" customFormat="1" ht="15" x14ac:dyDescent="0.2">
      <c r="A456" s="24">
        <v>15</v>
      </c>
      <c r="B456" s="14" t="s">
        <v>11</v>
      </c>
      <c r="C456" s="15" t="s">
        <v>2456</v>
      </c>
      <c r="D456" s="16" t="s">
        <v>44</v>
      </c>
      <c r="E456" s="17" t="s">
        <v>675</v>
      </c>
      <c r="F456" s="17" t="s">
        <v>672</v>
      </c>
      <c r="G456" s="17" t="s">
        <v>106</v>
      </c>
      <c r="H456" s="17" t="s">
        <v>107</v>
      </c>
      <c r="I456" s="17" t="s">
        <v>107</v>
      </c>
      <c r="J456" s="17" t="s">
        <v>107</v>
      </c>
    </row>
    <row r="457" spans="1:10" s="13" customFormat="1" ht="15" x14ac:dyDescent="0.2">
      <c r="A457" s="24">
        <v>15</v>
      </c>
      <c r="B457" s="14" t="s">
        <v>11</v>
      </c>
      <c r="C457" s="15" t="s">
        <v>2456</v>
      </c>
      <c r="D457" s="16" t="s">
        <v>39</v>
      </c>
      <c r="E457" s="17" t="s">
        <v>819</v>
      </c>
      <c r="F457" s="17" t="s">
        <v>799</v>
      </c>
      <c r="G457" s="17" t="s">
        <v>122</v>
      </c>
      <c r="H457" s="17" t="s">
        <v>107</v>
      </c>
      <c r="I457" s="17" t="s">
        <v>107</v>
      </c>
      <c r="J457" s="17" t="s">
        <v>815</v>
      </c>
    </row>
    <row r="458" spans="1:10" s="13" customFormat="1" ht="15" x14ac:dyDescent="0.2">
      <c r="A458" s="24">
        <v>15</v>
      </c>
      <c r="B458" s="14" t="s">
        <v>11</v>
      </c>
      <c r="C458" s="15" t="s">
        <v>2456</v>
      </c>
      <c r="D458" s="16" t="s">
        <v>89</v>
      </c>
      <c r="E458" s="17" t="s">
        <v>928</v>
      </c>
      <c r="F458" s="17" t="s">
        <v>929</v>
      </c>
      <c r="G458" s="17" t="s">
        <v>122</v>
      </c>
      <c r="H458" s="17" t="s">
        <v>930</v>
      </c>
      <c r="I458" s="17"/>
      <c r="J458" s="17"/>
    </row>
    <row r="459" spans="1:10" s="13" customFormat="1" ht="15" x14ac:dyDescent="0.2">
      <c r="A459" s="24">
        <v>15</v>
      </c>
      <c r="B459" s="14" t="s">
        <v>11</v>
      </c>
      <c r="C459" s="15" t="s">
        <v>2456</v>
      </c>
      <c r="D459" s="16" t="s">
        <v>47</v>
      </c>
      <c r="E459" s="17" t="s">
        <v>1058</v>
      </c>
      <c r="F459" s="17" t="s">
        <v>1059</v>
      </c>
      <c r="G459" s="17" t="s">
        <v>106</v>
      </c>
      <c r="H459" s="17" t="s">
        <v>1060</v>
      </c>
      <c r="I459" s="17"/>
      <c r="J459" s="17"/>
    </row>
    <row r="460" spans="1:10" s="13" customFormat="1" ht="15" x14ac:dyDescent="0.2">
      <c r="A460" s="24">
        <v>15</v>
      </c>
      <c r="B460" s="14" t="s">
        <v>11</v>
      </c>
      <c r="C460" s="15" t="s">
        <v>2456</v>
      </c>
      <c r="D460" s="16" t="s">
        <v>47</v>
      </c>
      <c r="E460" s="17" t="s">
        <v>1061</v>
      </c>
      <c r="F460" s="17" t="s">
        <v>1062</v>
      </c>
      <c r="G460" s="17" t="s">
        <v>122</v>
      </c>
      <c r="H460" s="17" t="s">
        <v>1063</v>
      </c>
      <c r="I460" s="17"/>
      <c r="J460" s="17"/>
    </row>
    <row r="461" spans="1:10" s="13" customFormat="1" ht="15" x14ac:dyDescent="0.2">
      <c r="A461" s="24">
        <v>15</v>
      </c>
      <c r="B461" s="14" t="s">
        <v>11</v>
      </c>
      <c r="C461" s="15" t="s">
        <v>2456</v>
      </c>
      <c r="D461" s="16" t="s">
        <v>47</v>
      </c>
      <c r="E461" s="17" t="s">
        <v>1064</v>
      </c>
      <c r="F461" s="17" t="s">
        <v>1065</v>
      </c>
      <c r="G461" s="17" t="s">
        <v>122</v>
      </c>
      <c r="H461" s="17" t="s">
        <v>1063</v>
      </c>
      <c r="I461" s="17"/>
      <c r="J461" s="17"/>
    </row>
    <row r="462" spans="1:10" s="13" customFormat="1" ht="15" x14ac:dyDescent="0.2">
      <c r="A462" s="24">
        <v>15</v>
      </c>
      <c r="B462" s="14" t="s">
        <v>11</v>
      </c>
      <c r="C462" s="15" t="s">
        <v>2456</v>
      </c>
      <c r="D462" s="16" t="s">
        <v>36</v>
      </c>
      <c r="E462" s="17" t="s">
        <v>437</v>
      </c>
      <c r="F462" s="17" t="s">
        <v>1197</v>
      </c>
      <c r="G462" s="17" t="s">
        <v>106</v>
      </c>
      <c r="H462" s="17"/>
      <c r="I462" s="17"/>
      <c r="J462" s="17"/>
    </row>
    <row r="463" spans="1:10" s="13" customFormat="1" ht="15" x14ac:dyDescent="0.2">
      <c r="A463" s="24">
        <v>15</v>
      </c>
      <c r="B463" s="14" t="s">
        <v>11</v>
      </c>
      <c r="C463" s="15" t="s">
        <v>2456</v>
      </c>
      <c r="D463" s="16" t="s">
        <v>42</v>
      </c>
      <c r="E463" s="17" t="s">
        <v>1348</v>
      </c>
      <c r="F463" s="17" t="s">
        <v>1349</v>
      </c>
      <c r="G463" s="17" t="s">
        <v>106</v>
      </c>
      <c r="H463" s="17" t="s">
        <v>107</v>
      </c>
      <c r="I463" s="17" t="s">
        <v>107</v>
      </c>
      <c r="J463" s="17" t="s">
        <v>1315</v>
      </c>
    </row>
    <row r="464" spans="1:10" s="13" customFormat="1" ht="15" x14ac:dyDescent="0.2">
      <c r="A464" s="24">
        <v>15</v>
      </c>
      <c r="B464" s="14" t="s">
        <v>11</v>
      </c>
      <c r="C464" s="15" t="s">
        <v>2456</v>
      </c>
      <c r="D464" s="16" t="s">
        <v>65</v>
      </c>
      <c r="E464" s="17" t="s">
        <v>1391</v>
      </c>
      <c r="F464" s="17" t="s">
        <v>1390</v>
      </c>
      <c r="G464" s="17" t="s">
        <v>106</v>
      </c>
      <c r="H464" s="17"/>
      <c r="I464" s="17"/>
      <c r="J464" s="17"/>
    </row>
    <row r="465" spans="1:10" s="13" customFormat="1" ht="15" x14ac:dyDescent="0.2">
      <c r="A465" s="24">
        <v>15</v>
      </c>
      <c r="B465" s="14" t="s">
        <v>11</v>
      </c>
      <c r="C465" s="15" t="s">
        <v>2456</v>
      </c>
      <c r="D465" s="16" t="s">
        <v>1443</v>
      </c>
      <c r="E465" s="17" t="s">
        <v>109</v>
      </c>
      <c r="F465" s="17"/>
      <c r="G465" s="17" t="s">
        <v>106</v>
      </c>
      <c r="H465" s="17"/>
      <c r="I465" s="17"/>
      <c r="J465" s="17"/>
    </row>
    <row r="466" spans="1:10" s="13" customFormat="1" ht="15" x14ac:dyDescent="0.2">
      <c r="A466" s="24">
        <v>15</v>
      </c>
      <c r="B466" s="14" t="s">
        <v>11</v>
      </c>
      <c r="C466" s="15" t="s">
        <v>2456</v>
      </c>
      <c r="D466" s="16" t="s">
        <v>56</v>
      </c>
      <c r="E466" s="17" t="s">
        <v>1496</v>
      </c>
      <c r="F466" s="17" t="s">
        <v>1465</v>
      </c>
      <c r="G466" s="17" t="s">
        <v>106</v>
      </c>
      <c r="H466" s="17" t="s">
        <v>1372</v>
      </c>
      <c r="I466" s="17" t="s">
        <v>1372</v>
      </c>
      <c r="J466" s="17" t="s">
        <v>1372</v>
      </c>
    </row>
    <row r="467" spans="1:10" s="13" customFormat="1" ht="15" x14ac:dyDescent="0.2">
      <c r="A467" s="24">
        <v>15</v>
      </c>
      <c r="B467" s="14" t="s">
        <v>11</v>
      </c>
      <c r="C467" s="15" t="s">
        <v>2456</v>
      </c>
      <c r="D467" s="16" t="s">
        <v>56</v>
      </c>
      <c r="E467" s="17" t="s">
        <v>1497</v>
      </c>
      <c r="F467" s="17"/>
      <c r="G467" s="17" t="s">
        <v>106</v>
      </c>
      <c r="H467" s="17"/>
      <c r="I467" s="17"/>
      <c r="J467" s="17"/>
    </row>
    <row r="468" spans="1:10" s="13" customFormat="1" ht="15" x14ac:dyDescent="0.2">
      <c r="A468" s="24">
        <v>15</v>
      </c>
      <c r="B468" s="14" t="s">
        <v>11</v>
      </c>
      <c r="C468" s="15" t="s">
        <v>2456</v>
      </c>
      <c r="D468" s="16" t="s">
        <v>59</v>
      </c>
      <c r="E468" s="17" t="s">
        <v>1603</v>
      </c>
      <c r="F468" s="17" t="s">
        <v>1630</v>
      </c>
      <c r="G468" s="17" t="s">
        <v>106</v>
      </c>
      <c r="H468" s="17"/>
      <c r="I468" s="17"/>
      <c r="J468" s="17"/>
    </row>
    <row r="469" spans="1:10" s="13" customFormat="1" ht="15" x14ac:dyDescent="0.2">
      <c r="A469" s="24">
        <v>15</v>
      </c>
      <c r="B469" s="14" t="s">
        <v>11</v>
      </c>
      <c r="C469" s="15" t="s">
        <v>2456</v>
      </c>
      <c r="D469" s="16" t="s">
        <v>62</v>
      </c>
      <c r="E469" s="17" t="s">
        <v>1676</v>
      </c>
      <c r="F469" s="17" t="s">
        <v>1643</v>
      </c>
      <c r="G469" s="17" t="s">
        <v>106</v>
      </c>
      <c r="H469" s="17"/>
      <c r="I469" s="17"/>
      <c r="J469" s="17"/>
    </row>
    <row r="470" spans="1:10" s="13" customFormat="1" ht="15" x14ac:dyDescent="0.2">
      <c r="A470" s="24">
        <v>15</v>
      </c>
      <c r="B470" s="14" t="s">
        <v>11</v>
      </c>
      <c r="C470" s="15" t="s">
        <v>2456</v>
      </c>
      <c r="D470" s="16" t="s">
        <v>1692</v>
      </c>
      <c r="E470" s="17" t="s">
        <v>109</v>
      </c>
      <c r="F470" s="17"/>
      <c r="G470" s="17" t="s">
        <v>106</v>
      </c>
      <c r="H470" s="17"/>
      <c r="I470" s="17"/>
      <c r="J470" s="17"/>
    </row>
    <row r="471" spans="1:10" s="13" customFormat="1" ht="15" x14ac:dyDescent="0.2">
      <c r="A471" s="24">
        <v>15</v>
      </c>
      <c r="B471" s="14" t="s">
        <v>11</v>
      </c>
      <c r="C471" s="15" t="s">
        <v>2456</v>
      </c>
      <c r="D471" s="16" t="s">
        <v>74</v>
      </c>
      <c r="E471" s="17" t="s">
        <v>1746</v>
      </c>
      <c r="F471" s="17" t="s">
        <v>1714</v>
      </c>
      <c r="G471" s="17" t="s">
        <v>122</v>
      </c>
      <c r="H471" s="17" t="s">
        <v>1747</v>
      </c>
      <c r="I471" s="17"/>
      <c r="J471" s="17"/>
    </row>
    <row r="472" spans="1:10" s="13" customFormat="1" ht="15" x14ac:dyDescent="0.2">
      <c r="A472" s="24">
        <v>15</v>
      </c>
      <c r="B472" s="14" t="s">
        <v>11</v>
      </c>
      <c r="C472" s="15" t="s">
        <v>2456</v>
      </c>
      <c r="D472" s="16" t="s">
        <v>77</v>
      </c>
      <c r="E472" s="17" t="s">
        <v>1892</v>
      </c>
      <c r="F472" s="17" t="s">
        <v>1838</v>
      </c>
      <c r="G472" s="17" t="s">
        <v>106</v>
      </c>
      <c r="H472" s="17"/>
      <c r="I472" s="17"/>
      <c r="J472" s="17"/>
    </row>
    <row r="473" spans="1:10" s="13" customFormat="1" ht="15" x14ac:dyDescent="0.2">
      <c r="A473" s="24">
        <v>15</v>
      </c>
      <c r="B473" s="14" t="s">
        <v>11</v>
      </c>
      <c r="C473" s="15" t="s">
        <v>2456</v>
      </c>
      <c r="D473" s="16" t="s">
        <v>77</v>
      </c>
      <c r="E473" s="17" t="s">
        <v>1891</v>
      </c>
      <c r="F473" s="17" t="s">
        <v>1838</v>
      </c>
      <c r="G473" s="17" t="s">
        <v>106</v>
      </c>
      <c r="H473" s="17"/>
      <c r="I473" s="17"/>
      <c r="J473" s="17"/>
    </row>
    <row r="474" spans="1:10" s="13" customFormat="1" ht="15" x14ac:dyDescent="0.2">
      <c r="A474" s="24">
        <v>15</v>
      </c>
      <c r="B474" s="14" t="s">
        <v>11</v>
      </c>
      <c r="C474" s="15" t="s">
        <v>2456</v>
      </c>
      <c r="D474" s="16" t="s">
        <v>80</v>
      </c>
      <c r="E474" s="17" t="s">
        <v>1955</v>
      </c>
      <c r="F474" s="17"/>
      <c r="G474" s="17" t="s">
        <v>106</v>
      </c>
      <c r="H474" s="17"/>
      <c r="I474" s="17"/>
      <c r="J474" s="17"/>
    </row>
    <row r="475" spans="1:10" s="13" customFormat="1" ht="15" x14ac:dyDescent="0.2">
      <c r="A475" s="24">
        <v>15</v>
      </c>
      <c r="B475" s="14" t="s">
        <v>11</v>
      </c>
      <c r="C475" s="15" t="s">
        <v>2456</v>
      </c>
      <c r="D475" s="16" t="s">
        <v>83</v>
      </c>
      <c r="E475" s="17" t="s">
        <v>1986</v>
      </c>
      <c r="F475" s="17" t="s">
        <v>1973</v>
      </c>
      <c r="G475" s="17" t="s">
        <v>106</v>
      </c>
      <c r="H475" s="17"/>
      <c r="I475" s="17"/>
      <c r="J475" s="17"/>
    </row>
    <row r="476" spans="1:10" s="13" customFormat="1" ht="15" x14ac:dyDescent="0.2">
      <c r="A476" s="24">
        <v>15</v>
      </c>
      <c r="B476" s="14" t="s">
        <v>11</v>
      </c>
      <c r="C476" s="15" t="s">
        <v>2456</v>
      </c>
      <c r="D476" s="16" t="s">
        <v>86</v>
      </c>
      <c r="E476" s="17" t="s">
        <v>2028</v>
      </c>
      <c r="F476" s="17" t="s">
        <v>2015</v>
      </c>
      <c r="G476" s="17" t="s">
        <v>106</v>
      </c>
      <c r="H476" s="17"/>
      <c r="I476" s="17"/>
      <c r="J476" s="17"/>
    </row>
    <row r="477" spans="1:10" s="13" customFormat="1" ht="15" x14ac:dyDescent="0.2">
      <c r="A477" s="24">
        <v>15</v>
      </c>
      <c r="B477" s="14" t="s">
        <v>11</v>
      </c>
      <c r="C477" s="15" t="s">
        <v>2456</v>
      </c>
      <c r="D477" s="16" t="s">
        <v>27</v>
      </c>
      <c r="E477" s="17" t="s">
        <v>2083</v>
      </c>
      <c r="F477" s="17" t="s">
        <v>2068</v>
      </c>
      <c r="G477" s="17" t="s">
        <v>106</v>
      </c>
      <c r="H477" s="17" t="s">
        <v>107</v>
      </c>
      <c r="I477" s="17" t="s">
        <v>107</v>
      </c>
      <c r="J477" s="17" t="s">
        <v>107</v>
      </c>
    </row>
    <row r="478" spans="1:10" s="13" customFormat="1" ht="15" x14ac:dyDescent="0.2">
      <c r="A478" s="24">
        <v>15</v>
      </c>
      <c r="B478" s="14" t="s">
        <v>11</v>
      </c>
      <c r="C478" s="15" t="s">
        <v>2456</v>
      </c>
      <c r="D478" s="16" t="s">
        <v>27</v>
      </c>
      <c r="E478" s="17" t="s">
        <v>2084</v>
      </c>
      <c r="F478" s="17" t="s">
        <v>2068</v>
      </c>
      <c r="G478" s="17" t="s">
        <v>106</v>
      </c>
      <c r="H478" s="17" t="s">
        <v>107</v>
      </c>
      <c r="I478" s="17" t="s">
        <v>107</v>
      </c>
      <c r="J478" s="17" t="s">
        <v>107</v>
      </c>
    </row>
    <row r="479" spans="1:10" s="13" customFormat="1" ht="15" x14ac:dyDescent="0.2">
      <c r="A479" s="24">
        <v>15</v>
      </c>
      <c r="B479" s="14" t="s">
        <v>11</v>
      </c>
      <c r="C479" s="15" t="s">
        <v>2456</v>
      </c>
      <c r="D479" s="16" t="s">
        <v>27</v>
      </c>
      <c r="E479" s="17" t="s">
        <v>2082</v>
      </c>
      <c r="F479" s="17" t="s">
        <v>2068</v>
      </c>
      <c r="G479" s="17" t="s">
        <v>106</v>
      </c>
      <c r="H479" s="17" t="s">
        <v>107</v>
      </c>
      <c r="I479" s="17" t="s">
        <v>107</v>
      </c>
      <c r="J479" s="17" t="s">
        <v>107</v>
      </c>
    </row>
    <row r="480" spans="1:10" s="13" customFormat="1" ht="15" x14ac:dyDescent="0.2">
      <c r="A480" s="24">
        <v>15</v>
      </c>
      <c r="B480" s="14" t="s">
        <v>11</v>
      </c>
      <c r="C480" s="15" t="s">
        <v>2456</v>
      </c>
      <c r="D480" s="16" t="s">
        <v>92</v>
      </c>
      <c r="E480" s="17" t="s">
        <v>2177</v>
      </c>
      <c r="F480" s="17" t="s">
        <v>2162</v>
      </c>
      <c r="G480" s="17" t="s">
        <v>106</v>
      </c>
      <c r="H480" s="17"/>
      <c r="I480" s="17"/>
      <c r="J480" s="17"/>
    </row>
    <row r="481" spans="1:10" s="13" customFormat="1" x14ac:dyDescent="0.2">
      <c r="A481" s="24">
        <v>16</v>
      </c>
      <c r="B481" s="14" t="s">
        <v>11</v>
      </c>
      <c r="C481" s="15" t="s">
        <v>2458</v>
      </c>
      <c r="D481" s="16" t="s">
        <v>24</v>
      </c>
      <c r="E481" s="17" t="s">
        <v>139</v>
      </c>
      <c r="F481" s="17" t="s">
        <v>135</v>
      </c>
      <c r="G481" s="17" t="s">
        <v>106</v>
      </c>
      <c r="H481" s="17" t="s">
        <v>107</v>
      </c>
      <c r="I481" s="17" t="s">
        <v>107</v>
      </c>
      <c r="J481" s="17" t="s">
        <v>107</v>
      </c>
    </row>
    <row r="482" spans="1:10" s="13" customFormat="1" x14ac:dyDescent="0.2">
      <c r="A482" s="24">
        <v>16</v>
      </c>
      <c r="B482" s="14" t="s">
        <v>11</v>
      </c>
      <c r="C482" s="14" t="s">
        <v>2459</v>
      </c>
      <c r="D482" s="16" t="s">
        <v>24</v>
      </c>
      <c r="E482" s="17" t="s">
        <v>140</v>
      </c>
      <c r="F482" s="17" t="s">
        <v>135</v>
      </c>
      <c r="G482" s="17" t="s">
        <v>106</v>
      </c>
      <c r="H482" s="17" t="s">
        <v>107</v>
      </c>
      <c r="I482" s="17" t="s">
        <v>107</v>
      </c>
      <c r="J482" s="17"/>
    </row>
    <row r="483" spans="1:10" s="13" customFormat="1" ht="15" x14ac:dyDescent="0.2">
      <c r="A483" s="24">
        <v>16</v>
      </c>
      <c r="B483" s="14" t="s">
        <v>11</v>
      </c>
      <c r="C483" s="15" t="s">
        <v>2460</v>
      </c>
      <c r="D483" s="16" t="s">
        <v>53</v>
      </c>
      <c r="E483" s="17" t="s">
        <v>207</v>
      </c>
      <c r="F483" s="17" t="s">
        <v>208</v>
      </c>
      <c r="G483" s="17" t="s">
        <v>106</v>
      </c>
      <c r="H483" s="17"/>
      <c r="I483" s="17"/>
      <c r="J483" s="17"/>
    </row>
    <row r="484" spans="1:10" s="13" customFormat="1" ht="15" x14ac:dyDescent="0.2">
      <c r="A484" s="24">
        <v>16</v>
      </c>
      <c r="B484" s="14" t="s">
        <v>11</v>
      </c>
      <c r="C484" s="14" t="s">
        <v>2461</v>
      </c>
      <c r="D484" s="16" t="s">
        <v>30</v>
      </c>
      <c r="E484" s="17" t="s">
        <v>318</v>
      </c>
      <c r="F484" s="17" t="s">
        <v>319</v>
      </c>
      <c r="G484" s="17" t="s">
        <v>106</v>
      </c>
      <c r="H484" s="17" t="s">
        <v>277</v>
      </c>
      <c r="I484" s="17" t="s">
        <v>277</v>
      </c>
      <c r="J484" s="17" t="s">
        <v>277</v>
      </c>
    </row>
    <row r="485" spans="1:10" s="13" customFormat="1" ht="15" x14ac:dyDescent="0.2">
      <c r="A485" s="24">
        <v>16</v>
      </c>
      <c r="B485" s="14" t="s">
        <v>11</v>
      </c>
      <c r="C485" s="15" t="s">
        <v>2460</v>
      </c>
      <c r="D485" s="16" t="s">
        <v>33</v>
      </c>
      <c r="E485" s="17" t="s">
        <v>439</v>
      </c>
      <c r="F485" s="17" t="s">
        <v>440</v>
      </c>
      <c r="G485" s="17" t="s">
        <v>106</v>
      </c>
      <c r="H485" s="17" t="s">
        <v>405</v>
      </c>
      <c r="I485" s="17" t="s">
        <v>405</v>
      </c>
      <c r="J485" s="17" t="s">
        <v>405</v>
      </c>
    </row>
    <row r="486" spans="1:10" s="13" customFormat="1" ht="15" x14ac:dyDescent="0.2">
      <c r="A486" s="24">
        <v>16</v>
      </c>
      <c r="B486" s="14" t="s">
        <v>11</v>
      </c>
      <c r="C486" s="14" t="s">
        <v>2461</v>
      </c>
      <c r="D486" s="16" t="s">
        <v>71</v>
      </c>
      <c r="E486" s="17" t="s">
        <v>630</v>
      </c>
      <c r="F486" s="17" t="s">
        <v>557</v>
      </c>
      <c r="G486" s="17" t="s">
        <v>106</v>
      </c>
      <c r="H486" s="17"/>
      <c r="I486" s="17"/>
      <c r="J486" s="17"/>
    </row>
    <row r="487" spans="1:10" s="13" customFormat="1" ht="15" x14ac:dyDescent="0.2">
      <c r="A487" s="24">
        <v>16</v>
      </c>
      <c r="B487" s="14" t="s">
        <v>11</v>
      </c>
      <c r="C487" s="15" t="s">
        <v>2460</v>
      </c>
      <c r="D487" s="16" t="s">
        <v>44</v>
      </c>
      <c r="E487" s="17" t="s">
        <v>676</v>
      </c>
      <c r="F487" s="17" t="s">
        <v>331</v>
      </c>
      <c r="G487" s="17" t="s">
        <v>106</v>
      </c>
      <c r="H487" s="17" t="s">
        <v>107</v>
      </c>
      <c r="I487" s="17" t="s">
        <v>107</v>
      </c>
      <c r="J487" s="17" t="s">
        <v>107</v>
      </c>
    </row>
    <row r="488" spans="1:10" s="13" customFormat="1" ht="15" x14ac:dyDescent="0.2">
      <c r="A488" s="24">
        <v>16</v>
      </c>
      <c r="B488" s="14" t="s">
        <v>11</v>
      </c>
      <c r="C488" s="14" t="s">
        <v>2461</v>
      </c>
      <c r="D488" s="16" t="s">
        <v>44</v>
      </c>
      <c r="E488" s="17" t="s">
        <v>677</v>
      </c>
      <c r="F488" s="17" t="s">
        <v>331</v>
      </c>
      <c r="G488" s="17" t="s">
        <v>106</v>
      </c>
      <c r="H488" s="17" t="s">
        <v>107</v>
      </c>
      <c r="I488" s="17" t="s">
        <v>107</v>
      </c>
      <c r="J488" s="17" t="s">
        <v>107</v>
      </c>
    </row>
    <row r="489" spans="1:10" s="13" customFormat="1" ht="15" x14ac:dyDescent="0.2">
      <c r="A489" s="24">
        <v>16</v>
      </c>
      <c r="B489" s="14" t="s">
        <v>11</v>
      </c>
      <c r="C489" s="15" t="s">
        <v>2460</v>
      </c>
      <c r="D489" s="16" t="s">
        <v>39</v>
      </c>
      <c r="E489" s="17" t="s">
        <v>820</v>
      </c>
      <c r="F489" s="17" t="s">
        <v>821</v>
      </c>
      <c r="G489" s="17" t="s">
        <v>106</v>
      </c>
      <c r="H489" s="17" t="s">
        <v>107</v>
      </c>
      <c r="I489" s="17" t="s">
        <v>107</v>
      </c>
      <c r="J489" s="17" t="s">
        <v>107</v>
      </c>
    </row>
    <row r="490" spans="1:10" s="13" customFormat="1" ht="15" x14ac:dyDescent="0.2">
      <c r="A490" s="24">
        <v>16</v>
      </c>
      <c r="B490" s="14" t="s">
        <v>11</v>
      </c>
      <c r="C490" s="14" t="s">
        <v>2461</v>
      </c>
      <c r="D490" s="16" t="s">
        <v>89</v>
      </c>
      <c r="E490" s="17" t="s">
        <v>931</v>
      </c>
      <c r="F490" s="17" t="s">
        <v>932</v>
      </c>
      <c r="G490" s="17" t="s">
        <v>106</v>
      </c>
      <c r="H490" s="17"/>
      <c r="I490" s="17"/>
      <c r="J490" s="17"/>
    </row>
    <row r="491" spans="1:10" s="13" customFormat="1" ht="15" x14ac:dyDescent="0.2">
      <c r="A491" s="24">
        <v>16</v>
      </c>
      <c r="B491" s="14" t="s">
        <v>11</v>
      </c>
      <c r="C491" s="15" t="s">
        <v>2460</v>
      </c>
      <c r="D491" s="16" t="s">
        <v>47</v>
      </c>
      <c r="E491" s="17" t="s">
        <v>1066</v>
      </c>
      <c r="F491" s="17"/>
      <c r="G491" s="17" t="s">
        <v>106</v>
      </c>
      <c r="H491" s="17"/>
      <c r="I491" s="17"/>
      <c r="J491" s="17"/>
    </row>
    <row r="492" spans="1:10" s="13" customFormat="1" ht="15" x14ac:dyDescent="0.2">
      <c r="A492" s="24">
        <v>16</v>
      </c>
      <c r="B492" s="14" t="s">
        <v>11</v>
      </c>
      <c r="C492" s="14" t="s">
        <v>2461</v>
      </c>
      <c r="D492" s="16" t="s">
        <v>36</v>
      </c>
      <c r="E492" s="17" t="s">
        <v>1223</v>
      </c>
      <c r="F492" s="17" t="s">
        <v>1197</v>
      </c>
      <c r="G492" s="17" t="s">
        <v>122</v>
      </c>
      <c r="H492" s="17" t="s">
        <v>107</v>
      </c>
      <c r="I492" s="17" t="s">
        <v>107</v>
      </c>
      <c r="J492" s="17" t="s">
        <v>107</v>
      </c>
    </row>
    <row r="493" spans="1:10" s="13" customFormat="1" ht="15" x14ac:dyDescent="0.2">
      <c r="A493" s="24">
        <v>16</v>
      </c>
      <c r="B493" s="14" t="s">
        <v>11</v>
      </c>
      <c r="C493" s="15" t="s">
        <v>2460</v>
      </c>
      <c r="D493" s="16" t="s">
        <v>36</v>
      </c>
      <c r="E493" s="17" t="s">
        <v>1224</v>
      </c>
      <c r="F493" s="17" t="s">
        <v>331</v>
      </c>
      <c r="G493" s="17" t="s">
        <v>122</v>
      </c>
      <c r="H493" s="17" t="s">
        <v>107</v>
      </c>
      <c r="I493" s="17" t="s">
        <v>107</v>
      </c>
      <c r="J493" s="17" t="s">
        <v>107</v>
      </c>
    </row>
    <row r="494" spans="1:10" s="13" customFormat="1" ht="15" x14ac:dyDescent="0.2">
      <c r="A494" s="24">
        <v>16</v>
      </c>
      <c r="B494" s="14" t="s">
        <v>11</v>
      </c>
      <c r="C494" s="14" t="s">
        <v>2461</v>
      </c>
      <c r="D494" s="16" t="s">
        <v>36</v>
      </c>
      <c r="E494" s="17" t="s">
        <v>1225</v>
      </c>
      <c r="F494" s="17" t="s">
        <v>331</v>
      </c>
      <c r="G494" s="17" t="s">
        <v>106</v>
      </c>
      <c r="H494" s="17" t="s">
        <v>107</v>
      </c>
      <c r="I494" s="17" t="s">
        <v>107</v>
      </c>
      <c r="J494" s="17" t="s">
        <v>1201</v>
      </c>
    </row>
    <row r="495" spans="1:10" s="13" customFormat="1" ht="15" x14ac:dyDescent="0.2">
      <c r="A495" s="24">
        <v>16</v>
      </c>
      <c r="B495" s="14" t="s">
        <v>11</v>
      </c>
      <c r="C495" s="15" t="s">
        <v>2460</v>
      </c>
      <c r="D495" s="16" t="s">
        <v>42</v>
      </c>
      <c r="E495" s="17" t="s">
        <v>109</v>
      </c>
      <c r="F495" s="17" t="s">
        <v>107</v>
      </c>
      <c r="G495" s="17" t="s">
        <v>106</v>
      </c>
      <c r="H495" s="17" t="s">
        <v>107</v>
      </c>
      <c r="I495" s="17" t="s">
        <v>107</v>
      </c>
      <c r="J495" s="17" t="s">
        <v>1321</v>
      </c>
    </row>
    <row r="496" spans="1:10" s="13" customFormat="1" ht="15" x14ac:dyDescent="0.2">
      <c r="A496" s="24">
        <v>16</v>
      </c>
      <c r="B496" s="14" t="s">
        <v>11</v>
      </c>
      <c r="C496" s="14" t="s">
        <v>2461</v>
      </c>
      <c r="D496" s="16" t="s">
        <v>65</v>
      </c>
      <c r="E496" s="17" t="s">
        <v>1392</v>
      </c>
      <c r="F496" s="17" t="s">
        <v>1393</v>
      </c>
      <c r="G496" s="17" t="s">
        <v>122</v>
      </c>
      <c r="H496" s="17" t="s">
        <v>1394</v>
      </c>
      <c r="I496" s="17"/>
      <c r="J496" s="17"/>
    </row>
    <row r="497" spans="1:10" s="13" customFormat="1" ht="15" x14ac:dyDescent="0.2">
      <c r="A497" s="24">
        <v>16</v>
      </c>
      <c r="B497" s="14" t="s">
        <v>11</v>
      </c>
      <c r="C497" s="15" t="s">
        <v>2460</v>
      </c>
      <c r="D497" s="16" t="s">
        <v>1443</v>
      </c>
      <c r="E497" s="17" t="s">
        <v>109</v>
      </c>
      <c r="F497" s="17"/>
      <c r="G497" s="17" t="s">
        <v>106</v>
      </c>
      <c r="H497" s="17"/>
      <c r="I497" s="17"/>
      <c r="J497" s="17"/>
    </row>
    <row r="498" spans="1:10" s="13" customFormat="1" ht="15" x14ac:dyDescent="0.2">
      <c r="A498" s="24">
        <v>16</v>
      </c>
      <c r="B498" s="14" t="s">
        <v>11</v>
      </c>
      <c r="C498" s="14" t="s">
        <v>2461</v>
      </c>
      <c r="D498" s="16" t="s">
        <v>56</v>
      </c>
      <c r="E498" s="11" t="s">
        <v>109</v>
      </c>
      <c r="F498" s="17"/>
      <c r="G498" s="17" t="s">
        <v>106</v>
      </c>
      <c r="H498" s="17" t="s">
        <v>1372</v>
      </c>
      <c r="I498" s="17" t="s">
        <v>1372</v>
      </c>
      <c r="J498" s="17" t="s">
        <v>1372</v>
      </c>
    </row>
    <row r="499" spans="1:10" s="13" customFormat="1" ht="15" x14ac:dyDescent="0.2">
      <c r="A499" s="24">
        <v>16</v>
      </c>
      <c r="B499" s="14" t="s">
        <v>11</v>
      </c>
      <c r="C499" s="15" t="s">
        <v>2460</v>
      </c>
      <c r="D499" s="16" t="s">
        <v>59</v>
      </c>
      <c r="E499" s="17" t="s">
        <v>1605</v>
      </c>
      <c r="F499" s="17" t="s">
        <v>1631</v>
      </c>
      <c r="G499" s="17" t="s">
        <v>106</v>
      </c>
      <c r="H499" s="17"/>
      <c r="I499" s="17"/>
      <c r="J499" s="17"/>
    </row>
    <row r="500" spans="1:10" s="13" customFormat="1" ht="15" x14ac:dyDescent="0.2">
      <c r="A500" s="24">
        <v>16</v>
      </c>
      <c r="B500" s="14" t="s">
        <v>11</v>
      </c>
      <c r="C500" s="14" t="s">
        <v>2461</v>
      </c>
      <c r="D500" s="16" t="s">
        <v>62</v>
      </c>
      <c r="E500" s="17" t="s">
        <v>1679</v>
      </c>
      <c r="F500" s="17" t="s">
        <v>1643</v>
      </c>
      <c r="G500" s="17" t="s">
        <v>106</v>
      </c>
      <c r="H500" s="17"/>
      <c r="I500" s="17"/>
      <c r="J500" s="17"/>
    </row>
    <row r="501" spans="1:10" s="13" customFormat="1" ht="15" x14ac:dyDescent="0.2">
      <c r="A501" s="24">
        <v>16</v>
      </c>
      <c r="B501" s="14" t="s">
        <v>11</v>
      </c>
      <c r="C501" s="15" t="s">
        <v>2460</v>
      </c>
      <c r="D501" s="16" t="s">
        <v>1692</v>
      </c>
      <c r="E501" s="17" t="s">
        <v>109</v>
      </c>
      <c r="F501" s="17"/>
      <c r="G501" s="17" t="s">
        <v>106</v>
      </c>
      <c r="H501" s="17"/>
      <c r="I501" s="17"/>
      <c r="J501" s="17"/>
    </row>
    <row r="502" spans="1:10" s="13" customFormat="1" ht="15" x14ac:dyDescent="0.2">
      <c r="A502" s="24">
        <v>16</v>
      </c>
      <c r="B502" s="14" t="s">
        <v>11</v>
      </c>
      <c r="C502" s="15" t="s">
        <v>2460</v>
      </c>
      <c r="D502" s="16" t="s">
        <v>74</v>
      </c>
      <c r="E502" s="17" t="s">
        <v>109</v>
      </c>
      <c r="F502" s="17"/>
      <c r="G502" s="17" t="s">
        <v>106</v>
      </c>
      <c r="H502" s="17"/>
      <c r="I502" s="17"/>
      <c r="J502" s="17"/>
    </row>
    <row r="503" spans="1:10" s="13" customFormat="1" ht="15" x14ac:dyDescent="0.2">
      <c r="A503" s="24">
        <v>16</v>
      </c>
      <c r="B503" s="14" t="s">
        <v>11</v>
      </c>
      <c r="C503" s="14" t="s">
        <v>2461</v>
      </c>
      <c r="D503" s="16" t="s">
        <v>74</v>
      </c>
      <c r="E503" s="17" t="s">
        <v>1748</v>
      </c>
      <c r="F503" s="17" t="s">
        <v>1714</v>
      </c>
      <c r="G503" s="17" t="s">
        <v>106</v>
      </c>
      <c r="H503" s="17" t="s">
        <v>527</v>
      </c>
      <c r="I503" s="17" t="s">
        <v>527</v>
      </c>
      <c r="J503" s="17" t="s">
        <v>527</v>
      </c>
    </row>
    <row r="504" spans="1:10" s="13" customFormat="1" ht="15" x14ac:dyDescent="0.2">
      <c r="A504" s="24">
        <v>16</v>
      </c>
      <c r="B504" s="14" t="s">
        <v>11</v>
      </c>
      <c r="C504" s="14" t="s">
        <v>2461</v>
      </c>
      <c r="D504" s="16" t="s">
        <v>77</v>
      </c>
      <c r="E504" s="17" t="s">
        <v>1839</v>
      </c>
      <c r="F504" s="17" t="s">
        <v>1840</v>
      </c>
      <c r="G504" s="17" t="s">
        <v>106</v>
      </c>
      <c r="H504" s="17"/>
      <c r="I504" s="17"/>
      <c r="J504" s="17" t="s">
        <v>1841</v>
      </c>
    </row>
    <row r="505" spans="1:10" s="13" customFormat="1" ht="15" x14ac:dyDescent="0.2">
      <c r="A505" s="24">
        <v>16</v>
      </c>
      <c r="B505" s="14" t="s">
        <v>11</v>
      </c>
      <c r="C505" s="15" t="s">
        <v>2460</v>
      </c>
      <c r="D505" s="16" t="s">
        <v>80</v>
      </c>
      <c r="E505" s="17" t="s">
        <v>1956</v>
      </c>
      <c r="F505" s="17" t="s">
        <v>1957</v>
      </c>
      <c r="G505" s="17" t="s">
        <v>106</v>
      </c>
      <c r="H505" s="17"/>
      <c r="I505" s="17"/>
      <c r="J505" s="17"/>
    </row>
    <row r="506" spans="1:10" s="13" customFormat="1" ht="15" x14ac:dyDescent="0.2">
      <c r="A506" s="24">
        <v>16</v>
      </c>
      <c r="B506" s="14" t="s">
        <v>11</v>
      </c>
      <c r="C506" s="14" t="s">
        <v>2461</v>
      </c>
      <c r="D506" s="16" t="s">
        <v>83</v>
      </c>
      <c r="E506" s="17" t="s">
        <v>1987</v>
      </c>
      <c r="F506" s="17" t="s">
        <v>1973</v>
      </c>
      <c r="G506" s="17" t="s">
        <v>106</v>
      </c>
      <c r="H506" s="17"/>
      <c r="I506" s="17"/>
      <c r="J506" s="17"/>
    </row>
    <row r="507" spans="1:10" s="13" customFormat="1" ht="15" x14ac:dyDescent="0.2">
      <c r="A507" s="24">
        <v>16</v>
      </c>
      <c r="B507" s="14" t="s">
        <v>11</v>
      </c>
      <c r="C507" s="15" t="s">
        <v>2460</v>
      </c>
      <c r="D507" s="16" t="s">
        <v>86</v>
      </c>
      <c r="E507" s="17" t="s">
        <v>2029</v>
      </c>
      <c r="F507" s="17" t="s">
        <v>2015</v>
      </c>
      <c r="G507" s="17" t="s">
        <v>106</v>
      </c>
      <c r="H507" s="17"/>
      <c r="I507" s="17"/>
      <c r="J507" s="17"/>
    </row>
    <row r="508" spans="1:10" s="13" customFormat="1" ht="15" x14ac:dyDescent="0.2">
      <c r="A508" s="24">
        <v>16</v>
      </c>
      <c r="B508" s="14" t="s">
        <v>11</v>
      </c>
      <c r="C508" s="14" t="s">
        <v>2461</v>
      </c>
      <c r="D508" s="16" t="s">
        <v>27</v>
      </c>
      <c r="E508" s="17" t="s">
        <v>109</v>
      </c>
      <c r="F508" s="17"/>
      <c r="G508" s="17" t="s">
        <v>106</v>
      </c>
      <c r="H508" s="17"/>
      <c r="I508" s="17"/>
      <c r="J508" s="17"/>
    </row>
    <row r="509" spans="1:10" s="13" customFormat="1" ht="15" x14ac:dyDescent="0.2">
      <c r="A509" s="24">
        <v>16</v>
      </c>
      <c r="B509" s="14" t="s">
        <v>11</v>
      </c>
      <c r="C509" s="15" t="s">
        <v>2460</v>
      </c>
      <c r="D509" s="16" t="s">
        <v>92</v>
      </c>
      <c r="E509" s="17" t="s">
        <v>2178</v>
      </c>
      <c r="F509" s="17" t="s">
        <v>2162</v>
      </c>
      <c r="G509" s="17" t="s">
        <v>106</v>
      </c>
      <c r="H509" s="17"/>
      <c r="I509" s="17"/>
      <c r="J509" s="17"/>
    </row>
    <row r="510" spans="1:10" s="13" customFormat="1" x14ac:dyDescent="0.2">
      <c r="A510" s="24">
        <v>17</v>
      </c>
      <c r="B510" s="14" t="s">
        <v>11</v>
      </c>
      <c r="C510" s="15" t="s">
        <v>2463</v>
      </c>
      <c r="D510" s="16" t="s">
        <v>24</v>
      </c>
      <c r="E510" s="17" t="s">
        <v>109</v>
      </c>
      <c r="F510" s="17"/>
      <c r="G510" s="17" t="s">
        <v>106</v>
      </c>
      <c r="H510" s="17"/>
      <c r="I510" s="17"/>
      <c r="J510" s="17"/>
    </row>
    <row r="511" spans="1:10" s="13" customFormat="1" x14ac:dyDescent="0.2">
      <c r="A511" s="24">
        <v>17</v>
      </c>
      <c r="B511" s="14" t="s">
        <v>11</v>
      </c>
      <c r="C511" s="15" t="s">
        <v>209</v>
      </c>
      <c r="D511" s="16" t="s">
        <v>53</v>
      </c>
      <c r="E511" s="17" t="s">
        <v>210</v>
      </c>
      <c r="F511" s="17" t="s">
        <v>197</v>
      </c>
      <c r="G511" s="17" t="s">
        <v>106</v>
      </c>
      <c r="H511" s="17"/>
      <c r="I511" s="17"/>
      <c r="J511" s="17"/>
    </row>
    <row r="512" spans="1:10" s="13" customFormat="1" ht="15" x14ac:dyDescent="0.2">
      <c r="A512" s="24">
        <v>17</v>
      </c>
      <c r="B512" s="14" t="s">
        <v>11</v>
      </c>
      <c r="C512" s="15" t="s">
        <v>2464</v>
      </c>
      <c r="D512" s="16" t="s">
        <v>30</v>
      </c>
      <c r="E512" s="17" t="s">
        <v>320</v>
      </c>
      <c r="F512" s="17" t="s">
        <v>316</v>
      </c>
      <c r="G512" s="17" t="s">
        <v>122</v>
      </c>
      <c r="H512" s="17" t="s">
        <v>321</v>
      </c>
      <c r="I512" s="17" t="s">
        <v>277</v>
      </c>
      <c r="J512" s="17" t="s">
        <v>277</v>
      </c>
    </row>
    <row r="513" spans="1:10" s="13" customFormat="1" ht="15" x14ac:dyDescent="0.2">
      <c r="A513" s="24">
        <v>17</v>
      </c>
      <c r="B513" s="14" t="s">
        <v>11</v>
      </c>
      <c r="C513" s="15" t="s">
        <v>2465</v>
      </c>
      <c r="D513" s="16" t="s">
        <v>33</v>
      </c>
      <c r="E513" s="17" t="s">
        <v>441</v>
      </c>
      <c r="F513" s="17" t="s">
        <v>442</v>
      </c>
      <c r="G513" s="17" t="s">
        <v>106</v>
      </c>
      <c r="H513" s="17" t="s">
        <v>405</v>
      </c>
      <c r="I513" s="17" t="s">
        <v>405</v>
      </c>
      <c r="J513" s="17" t="s">
        <v>405</v>
      </c>
    </row>
    <row r="514" spans="1:10" s="13" customFormat="1" ht="15" x14ac:dyDescent="0.2">
      <c r="A514" s="24">
        <v>17</v>
      </c>
      <c r="B514" s="14" t="s">
        <v>11</v>
      </c>
      <c r="C514" s="15" t="s">
        <v>2464</v>
      </c>
      <c r="D514" s="16" t="s">
        <v>71</v>
      </c>
      <c r="E514" s="17" t="s">
        <v>558</v>
      </c>
      <c r="F514" s="17" t="s">
        <v>559</v>
      </c>
      <c r="G514" s="17" t="s">
        <v>106</v>
      </c>
      <c r="H514" s="17"/>
      <c r="I514" s="17"/>
      <c r="J514" s="17"/>
    </row>
    <row r="515" spans="1:10" s="13" customFormat="1" ht="15" x14ac:dyDescent="0.2">
      <c r="A515" s="24">
        <v>17</v>
      </c>
      <c r="B515" s="14" t="s">
        <v>11</v>
      </c>
      <c r="C515" s="15" t="s">
        <v>2465</v>
      </c>
      <c r="D515" s="16" t="s">
        <v>44</v>
      </c>
      <c r="E515" s="17" t="s">
        <v>678</v>
      </c>
      <c r="F515" s="17" t="s">
        <v>679</v>
      </c>
      <c r="G515" s="17" t="s">
        <v>106</v>
      </c>
      <c r="H515" s="17" t="s">
        <v>107</v>
      </c>
      <c r="I515" s="17" t="s">
        <v>107</v>
      </c>
      <c r="J515" s="17" t="s">
        <v>107</v>
      </c>
    </row>
    <row r="516" spans="1:10" s="13" customFormat="1" ht="15" x14ac:dyDescent="0.2">
      <c r="A516" s="24">
        <v>17</v>
      </c>
      <c r="B516" s="14" t="s">
        <v>11</v>
      </c>
      <c r="C516" s="15" t="s">
        <v>2464</v>
      </c>
      <c r="D516" s="16" t="s">
        <v>39</v>
      </c>
      <c r="E516" s="17" t="s">
        <v>822</v>
      </c>
      <c r="F516" s="17" t="s">
        <v>799</v>
      </c>
      <c r="G516" s="17" t="s">
        <v>122</v>
      </c>
      <c r="H516" s="17" t="s">
        <v>107</v>
      </c>
      <c r="I516" s="17" t="s">
        <v>107</v>
      </c>
      <c r="J516" s="17" t="s">
        <v>107</v>
      </c>
    </row>
    <row r="517" spans="1:10" s="13" customFormat="1" ht="15" x14ac:dyDescent="0.2">
      <c r="A517" s="24">
        <v>17</v>
      </c>
      <c r="B517" s="14" t="s">
        <v>11</v>
      </c>
      <c r="C517" s="15" t="s">
        <v>2465</v>
      </c>
      <c r="D517" s="16" t="s">
        <v>89</v>
      </c>
      <c r="E517" s="17" t="s">
        <v>933</v>
      </c>
      <c r="F517" s="17" t="s">
        <v>934</v>
      </c>
      <c r="G517" s="17" t="s">
        <v>106</v>
      </c>
      <c r="H517" s="17"/>
      <c r="I517" s="17"/>
      <c r="J517" s="17"/>
    </row>
    <row r="518" spans="1:10" s="13" customFormat="1" ht="15" x14ac:dyDescent="0.2">
      <c r="A518" s="24">
        <v>17</v>
      </c>
      <c r="B518" s="14" t="s">
        <v>11</v>
      </c>
      <c r="C518" s="15" t="s">
        <v>2464</v>
      </c>
      <c r="D518" s="16" t="s">
        <v>47</v>
      </c>
      <c r="E518" s="17" t="s">
        <v>1067</v>
      </c>
      <c r="F518" s="17" t="s">
        <v>1068</v>
      </c>
      <c r="G518" s="17" t="s">
        <v>106</v>
      </c>
      <c r="H518" s="17"/>
      <c r="I518" s="17"/>
      <c r="J518" s="17"/>
    </row>
    <row r="519" spans="1:10" s="13" customFormat="1" ht="15" x14ac:dyDescent="0.2">
      <c r="A519" s="24">
        <v>17</v>
      </c>
      <c r="B519" s="14" t="s">
        <v>11</v>
      </c>
      <c r="C519" s="15" t="s">
        <v>2465</v>
      </c>
      <c r="D519" s="16" t="s">
        <v>47</v>
      </c>
      <c r="E519" s="17" t="s">
        <v>1069</v>
      </c>
      <c r="F519" s="17" t="s">
        <v>1065</v>
      </c>
      <c r="G519" s="17" t="s">
        <v>122</v>
      </c>
      <c r="H519" s="17" t="s">
        <v>1070</v>
      </c>
      <c r="I519" s="17"/>
      <c r="J519" s="17"/>
    </row>
    <row r="520" spans="1:10" s="13" customFormat="1" ht="15" x14ac:dyDescent="0.2">
      <c r="A520" s="24">
        <v>17</v>
      </c>
      <c r="B520" s="14" t="s">
        <v>11</v>
      </c>
      <c r="C520" s="15" t="s">
        <v>2464</v>
      </c>
      <c r="D520" s="16" t="s">
        <v>47</v>
      </c>
      <c r="E520" s="17" t="s">
        <v>1071</v>
      </c>
      <c r="F520" s="17" t="s">
        <v>1072</v>
      </c>
      <c r="G520" s="17" t="s">
        <v>106</v>
      </c>
      <c r="H520" s="17"/>
      <c r="I520" s="17"/>
      <c r="J520" s="17"/>
    </row>
    <row r="521" spans="1:10" s="13" customFormat="1" ht="15" x14ac:dyDescent="0.2">
      <c r="A521" s="24">
        <v>17</v>
      </c>
      <c r="B521" s="14" t="s">
        <v>11</v>
      </c>
      <c r="C521" s="15" t="s">
        <v>2465</v>
      </c>
      <c r="D521" s="16" t="s">
        <v>36</v>
      </c>
      <c r="E521" s="17" t="s">
        <v>1226</v>
      </c>
      <c r="F521" s="17" t="s">
        <v>1197</v>
      </c>
      <c r="G521" s="17" t="s">
        <v>106</v>
      </c>
      <c r="H521" s="17" t="s">
        <v>107</v>
      </c>
      <c r="I521" s="17" t="s">
        <v>107</v>
      </c>
      <c r="J521" s="17" t="s">
        <v>107</v>
      </c>
    </row>
    <row r="522" spans="1:10" s="13" customFormat="1" ht="15" x14ac:dyDescent="0.2">
      <c r="A522" s="24">
        <v>17</v>
      </c>
      <c r="B522" s="14" t="s">
        <v>11</v>
      </c>
      <c r="C522" s="15" t="s">
        <v>2464</v>
      </c>
      <c r="D522" s="16" t="s">
        <v>42</v>
      </c>
      <c r="E522" s="17" t="s">
        <v>1350</v>
      </c>
      <c r="F522" s="17" t="s">
        <v>1345</v>
      </c>
      <c r="G522" s="17" t="s">
        <v>1346</v>
      </c>
      <c r="H522" s="17" t="s">
        <v>1345</v>
      </c>
      <c r="I522" s="17" t="s">
        <v>107</v>
      </c>
      <c r="J522" s="17" t="s">
        <v>1338</v>
      </c>
    </row>
    <row r="523" spans="1:10" s="13" customFormat="1" ht="15" x14ac:dyDescent="0.2">
      <c r="A523" s="24">
        <v>17</v>
      </c>
      <c r="B523" s="14" t="s">
        <v>11</v>
      </c>
      <c r="C523" s="15" t="s">
        <v>2465</v>
      </c>
      <c r="D523" s="16" t="s">
        <v>65</v>
      </c>
      <c r="E523" s="17" t="s">
        <v>1395</v>
      </c>
      <c r="F523" s="17" t="s">
        <v>1390</v>
      </c>
      <c r="G523" s="17" t="s">
        <v>122</v>
      </c>
      <c r="H523" s="17" t="s">
        <v>1396</v>
      </c>
      <c r="I523" s="17"/>
      <c r="J523" s="17"/>
    </row>
    <row r="524" spans="1:10" s="13" customFormat="1" ht="15" x14ac:dyDescent="0.2">
      <c r="A524" s="24">
        <v>17</v>
      </c>
      <c r="B524" s="14" t="s">
        <v>11</v>
      </c>
      <c r="C524" s="15" t="s">
        <v>2464</v>
      </c>
      <c r="D524" s="16" t="s">
        <v>1443</v>
      </c>
      <c r="E524" s="17" t="s">
        <v>109</v>
      </c>
      <c r="F524" s="17"/>
      <c r="G524" s="17" t="s">
        <v>106</v>
      </c>
      <c r="H524" s="17"/>
      <c r="I524" s="17"/>
      <c r="J524" s="17"/>
    </row>
    <row r="525" spans="1:10" s="13" customFormat="1" ht="15" x14ac:dyDescent="0.2">
      <c r="A525" s="24">
        <v>17</v>
      </c>
      <c r="B525" s="14" t="s">
        <v>11</v>
      </c>
      <c r="C525" s="15" t="s">
        <v>2465</v>
      </c>
      <c r="D525" s="16" t="s">
        <v>56</v>
      </c>
      <c r="E525" s="17" t="s">
        <v>1498</v>
      </c>
      <c r="F525" s="17"/>
      <c r="G525" s="17" t="s">
        <v>106</v>
      </c>
      <c r="H525" s="17"/>
      <c r="I525" s="17"/>
      <c r="J525" s="17"/>
    </row>
    <row r="526" spans="1:10" s="13" customFormat="1" ht="15" x14ac:dyDescent="0.2">
      <c r="A526" s="24">
        <v>17</v>
      </c>
      <c r="B526" s="14" t="s">
        <v>11</v>
      </c>
      <c r="C526" s="15" t="s">
        <v>2464</v>
      </c>
      <c r="D526" s="16" t="s">
        <v>56</v>
      </c>
      <c r="E526" s="17" t="s">
        <v>1499</v>
      </c>
      <c r="F526" s="17"/>
      <c r="G526" s="17" t="s">
        <v>106</v>
      </c>
      <c r="H526" s="17"/>
      <c r="I526" s="17"/>
      <c r="J526" s="17"/>
    </row>
    <row r="527" spans="1:10" s="13" customFormat="1" ht="15" x14ac:dyDescent="0.2">
      <c r="A527" s="24">
        <v>17</v>
      </c>
      <c r="B527" s="14" t="s">
        <v>11</v>
      </c>
      <c r="C527" s="15" t="s">
        <v>2465</v>
      </c>
      <c r="D527" s="16" t="s">
        <v>56</v>
      </c>
      <c r="E527" s="17" t="s">
        <v>1500</v>
      </c>
      <c r="F527" s="17"/>
      <c r="G527" s="17" t="s">
        <v>106</v>
      </c>
      <c r="H527" s="17"/>
      <c r="I527" s="17"/>
      <c r="J527" s="17"/>
    </row>
    <row r="528" spans="1:10" s="13" customFormat="1" ht="15" x14ac:dyDescent="0.2">
      <c r="A528" s="24">
        <v>17</v>
      </c>
      <c r="B528" s="14" t="s">
        <v>11</v>
      </c>
      <c r="C528" s="15" t="s">
        <v>2464</v>
      </c>
      <c r="D528" s="16" t="s">
        <v>56</v>
      </c>
      <c r="E528" s="17" t="s">
        <v>1501</v>
      </c>
      <c r="F528" s="17" t="s">
        <v>1465</v>
      </c>
      <c r="G528" s="17" t="s">
        <v>106</v>
      </c>
      <c r="H528" s="17" t="s">
        <v>1372</v>
      </c>
      <c r="I528" s="17" t="s">
        <v>1372</v>
      </c>
      <c r="J528" s="17" t="s">
        <v>1372</v>
      </c>
    </row>
    <row r="529" spans="1:10" s="13" customFormat="1" ht="15" x14ac:dyDescent="0.2">
      <c r="A529" s="24">
        <v>17</v>
      </c>
      <c r="B529" s="14" t="s">
        <v>11</v>
      </c>
      <c r="C529" s="15" t="s">
        <v>2465</v>
      </c>
      <c r="D529" s="16" t="s">
        <v>59</v>
      </c>
      <c r="E529" s="17" t="s">
        <v>1606</v>
      </c>
      <c r="F529" s="17" t="s">
        <v>1632</v>
      </c>
      <c r="G529" s="17" t="s">
        <v>106</v>
      </c>
      <c r="H529" s="17"/>
      <c r="I529" s="17"/>
      <c r="J529" s="17"/>
    </row>
    <row r="530" spans="1:10" s="13" customFormat="1" ht="15" x14ac:dyDescent="0.2">
      <c r="A530" s="24">
        <v>17</v>
      </c>
      <c r="B530" s="14" t="s">
        <v>11</v>
      </c>
      <c r="C530" s="15" t="s">
        <v>2464</v>
      </c>
      <c r="D530" s="16" t="s">
        <v>62</v>
      </c>
      <c r="E530" s="17" t="s">
        <v>1681</v>
      </c>
      <c r="F530" s="17" t="s">
        <v>1643</v>
      </c>
      <c r="G530" s="17" t="s">
        <v>106</v>
      </c>
      <c r="H530" s="17"/>
      <c r="I530" s="17"/>
      <c r="J530" s="17"/>
    </row>
    <row r="531" spans="1:10" s="13" customFormat="1" ht="15" x14ac:dyDescent="0.2">
      <c r="A531" s="24">
        <v>17</v>
      </c>
      <c r="B531" s="14" t="s">
        <v>11</v>
      </c>
      <c r="C531" s="15" t="s">
        <v>2464</v>
      </c>
      <c r="D531" s="16" t="s">
        <v>1692</v>
      </c>
      <c r="E531" s="17" t="s">
        <v>1703</v>
      </c>
      <c r="F531" s="17" t="s">
        <v>2402</v>
      </c>
      <c r="G531" s="17" t="s">
        <v>122</v>
      </c>
      <c r="H531" s="17"/>
      <c r="I531" s="17"/>
      <c r="J531" s="17"/>
    </row>
    <row r="532" spans="1:10" s="13" customFormat="1" ht="15" x14ac:dyDescent="0.2">
      <c r="A532" s="24">
        <v>17</v>
      </c>
      <c r="B532" s="14" t="s">
        <v>11</v>
      </c>
      <c r="C532" s="15" t="s">
        <v>2465</v>
      </c>
      <c r="D532" s="16" t="s">
        <v>1692</v>
      </c>
      <c r="E532" s="17" t="s">
        <v>1704</v>
      </c>
      <c r="F532" s="17" t="s">
        <v>2402</v>
      </c>
      <c r="G532" s="17" t="s">
        <v>122</v>
      </c>
      <c r="H532" s="17"/>
      <c r="I532" s="17"/>
      <c r="J532" s="17" t="s">
        <v>1705</v>
      </c>
    </row>
    <row r="533" spans="1:10" s="13" customFormat="1" ht="15" x14ac:dyDescent="0.2">
      <c r="A533" s="24">
        <v>17</v>
      </c>
      <c r="B533" s="14" t="s">
        <v>11</v>
      </c>
      <c r="C533" s="15" t="s">
        <v>2465</v>
      </c>
      <c r="D533" s="16" t="s">
        <v>1692</v>
      </c>
      <c r="E533" s="17" t="s">
        <v>1702</v>
      </c>
      <c r="F533" s="17" t="s">
        <v>2402</v>
      </c>
      <c r="G533" s="17" t="s">
        <v>122</v>
      </c>
      <c r="H533" s="17"/>
      <c r="I533" s="17"/>
      <c r="J533" s="17"/>
    </row>
    <row r="534" spans="1:10" s="13" customFormat="1" ht="15" x14ac:dyDescent="0.2">
      <c r="A534" s="24">
        <v>17</v>
      </c>
      <c r="B534" s="14" t="s">
        <v>11</v>
      </c>
      <c r="C534" s="15" t="s">
        <v>2464</v>
      </c>
      <c r="D534" s="16" t="s">
        <v>74</v>
      </c>
      <c r="E534" s="17" t="s">
        <v>1749</v>
      </c>
      <c r="F534" s="17" t="s">
        <v>1714</v>
      </c>
      <c r="G534" s="17" t="s">
        <v>122</v>
      </c>
      <c r="H534" s="17" t="s">
        <v>1750</v>
      </c>
      <c r="I534" s="17"/>
      <c r="J534" s="17"/>
    </row>
    <row r="535" spans="1:10" s="13" customFormat="1" ht="15" x14ac:dyDescent="0.2">
      <c r="A535" s="24">
        <v>17</v>
      </c>
      <c r="B535" s="14" t="s">
        <v>11</v>
      </c>
      <c r="C535" s="15" t="s">
        <v>2465</v>
      </c>
      <c r="D535" s="16" t="s">
        <v>77</v>
      </c>
      <c r="E535" s="17" t="s">
        <v>1893</v>
      </c>
      <c r="F535" s="17" t="s">
        <v>1842</v>
      </c>
      <c r="G535" s="17" t="s">
        <v>106</v>
      </c>
      <c r="H535" s="17"/>
      <c r="I535" s="17" t="s">
        <v>1843</v>
      </c>
      <c r="J535" s="17"/>
    </row>
    <row r="536" spans="1:10" s="13" customFormat="1" ht="15" x14ac:dyDescent="0.2">
      <c r="A536" s="24">
        <v>17</v>
      </c>
      <c r="B536" s="14" t="s">
        <v>11</v>
      </c>
      <c r="C536" s="15" t="s">
        <v>2464</v>
      </c>
      <c r="D536" s="16" t="s">
        <v>80</v>
      </c>
      <c r="E536" s="17" t="s">
        <v>1958</v>
      </c>
      <c r="F536" s="17"/>
      <c r="G536" s="17" t="s">
        <v>106</v>
      </c>
      <c r="H536" s="17"/>
      <c r="I536" s="17"/>
      <c r="J536" s="17"/>
    </row>
    <row r="537" spans="1:10" s="13" customFormat="1" ht="15" x14ac:dyDescent="0.2">
      <c r="A537" s="24">
        <v>17</v>
      </c>
      <c r="B537" s="14" t="s">
        <v>11</v>
      </c>
      <c r="C537" s="15" t="s">
        <v>2465</v>
      </c>
      <c r="D537" s="16" t="s">
        <v>83</v>
      </c>
      <c r="E537" s="17" t="s">
        <v>320</v>
      </c>
      <c r="F537" s="17" t="s">
        <v>1973</v>
      </c>
      <c r="G537" s="17" t="s">
        <v>106</v>
      </c>
      <c r="H537" s="17"/>
      <c r="I537" s="17"/>
      <c r="J537" s="17"/>
    </row>
    <row r="538" spans="1:10" s="13" customFormat="1" ht="15" x14ac:dyDescent="0.2">
      <c r="A538" s="24">
        <v>17</v>
      </c>
      <c r="B538" s="14" t="s">
        <v>11</v>
      </c>
      <c r="C538" s="15" t="s">
        <v>2464</v>
      </c>
      <c r="D538" s="16" t="s">
        <v>86</v>
      </c>
      <c r="E538" s="17" t="s">
        <v>2030</v>
      </c>
      <c r="F538" s="17" t="s">
        <v>2015</v>
      </c>
      <c r="G538" s="17" t="s">
        <v>106</v>
      </c>
      <c r="H538" s="17"/>
      <c r="I538" s="17"/>
      <c r="J538" s="17"/>
    </row>
    <row r="539" spans="1:10" s="13" customFormat="1" ht="15" x14ac:dyDescent="0.2">
      <c r="A539" s="24">
        <v>17</v>
      </c>
      <c r="B539" s="14" t="s">
        <v>11</v>
      </c>
      <c r="C539" s="15" t="s">
        <v>2465</v>
      </c>
      <c r="D539" s="16" t="s">
        <v>27</v>
      </c>
      <c r="E539" s="17" t="s">
        <v>2086</v>
      </c>
      <c r="F539" s="17" t="s">
        <v>2068</v>
      </c>
      <c r="G539" s="17" t="s">
        <v>106</v>
      </c>
      <c r="H539" s="17" t="s">
        <v>107</v>
      </c>
      <c r="I539" s="17" t="s">
        <v>107</v>
      </c>
      <c r="J539" s="17" t="s">
        <v>107</v>
      </c>
    </row>
    <row r="540" spans="1:10" s="13" customFormat="1" ht="15" x14ac:dyDescent="0.2">
      <c r="A540" s="24">
        <v>17</v>
      </c>
      <c r="B540" s="14" t="s">
        <v>11</v>
      </c>
      <c r="C540" s="15" t="s">
        <v>2464</v>
      </c>
      <c r="D540" s="16" t="s">
        <v>27</v>
      </c>
      <c r="E540" s="17" t="s">
        <v>2085</v>
      </c>
      <c r="F540" s="17" t="s">
        <v>2066</v>
      </c>
      <c r="G540" s="17" t="s">
        <v>106</v>
      </c>
      <c r="H540" s="17" t="s">
        <v>107</v>
      </c>
      <c r="I540" s="17" t="s">
        <v>107</v>
      </c>
      <c r="J540" s="17" t="s">
        <v>107</v>
      </c>
    </row>
    <row r="541" spans="1:10" s="13" customFormat="1" ht="15" x14ac:dyDescent="0.2">
      <c r="A541" s="24">
        <v>17</v>
      </c>
      <c r="B541" s="14" t="s">
        <v>11</v>
      </c>
      <c r="C541" s="15" t="s">
        <v>2465</v>
      </c>
      <c r="D541" s="16" t="s">
        <v>92</v>
      </c>
      <c r="E541" s="17" t="s">
        <v>2179</v>
      </c>
      <c r="F541" s="17" t="s">
        <v>2162</v>
      </c>
      <c r="G541" s="17" t="s">
        <v>106</v>
      </c>
      <c r="H541" s="17"/>
      <c r="I541" s="17"/>
      <c r="J541" s="17"/>
    </row>
    <row r="542" spans="1:10" s="13" customFormat="1" x14ac:dyDescent="0.2">
      <c r="A542" s="24">
        <v>18</v>
      </c>
      <c r="B542" s="14" t="s">
        <v>11</v>
      </c>
      <c r="C542" s="15" t="s">
        <v>2429</v>
      </c>
      <c r="D542" s="16" t="s">
        <v>24</v>
      </c>
      <c r="E542" s="17" t="s">
        <v>109</v>
      </c>
      <c r="F542" s="17"/>
      <c r="G542" s="17" t="s">
        <v>106</v>
      </c>
      <c r="H542" s="17"/>
      <c r="I542" s="17"/>
      <c r="J542" s="17"/>
    </row>
    <row r="543" spans="1:10" s="13" customFormat="1" x14ac:dyDescent="0.2">
      <c r="A543" s="24">
        <v>18</v>
      </c>
      <c r="B543" s="14" t="s">
        <v>11</v>
      </c>
      <c r="C543" s="15" t="s">
        <v>2429</v>
      </c>
      <c r="D543" s="16" t="s">
        <v>53</v>
      </c>
      <c r="E543" s="17" t="s">
        <v>211</v>
      </c>
      <c r="F543" s="17" t="s">
        <v>212</v>
      </c>
      <c r="G543" s="17" t="s">
        <v>106</v>
      </c>
      <c r="H543" s="17"/>
      <c r="I543" s="17"/>
      <c r="J543" s="17"/>
    </row>
    <row r="544" spans="1:10" s="13" customFormat="1" x14ac:dyDescent="0.2">
      <c r="A544" s="24">
        <v>18</v>
      </c>
      <c r="B544" s="14" t="s">
        <v>11</v>
      </c>
      <c r="C544" s="15" t="s">
        <v>2429</v>
      </c>
      <c r="D544" s="16" t="s">
        <v>30</v>
      </c>
      <c r="E544" s="17" t="s">
        <v>322</v>
      </c>
      <c r="F544" s="17" t="s">
        <v>316</v>
      </c>
      <c r="G544" s="17" t="s">
        <v>122</v>
      </c>
      <c r="H544" s="17" t="s">
        <v>323</v>
      </c>
      <c r="I544" s="17" t="s">
        <v>277</v>
      </c>
      <c r="J544" s="17" t="s">
        <v>277</v>
      </c>
    </row>
    <row r="545" spans="1:10" s="13" customFormat="1" x14ac:dyDescent="0.2">
      <c r="A545" s="24">
        <v>18</v>
      </c>
      <c r="B545" s="14" t="s">
        <v>11</v>
      </c>
      <c r="C545" s="15" t="s">
        <v>2429</v>
      </c>
      <c r="D545" s="16" t="s">
        <v>33</v>
      </c>
      <c r="E545" s="17" t="s">
        <v>443</v>
      </c>
      <c r="F545" s="17" t="s">
        <v>444</v>
      </c>
      <c r="G545" s="17" t="s">
        <v>106</v>
      </c>
      <c r="H545" s="17" t="s">
        <v>405</v>
      </c>
      <c r="I545" s="17" t="s">
        <v>405</v>
      </c>
      <c r="J545" s="17" t="s">
        <v>405</v>
      </c>
    </row>
    <row r="546" spans="1:10" s="13" customFormat="1" x14ac:dyDescent="0.2">
      <c r="A546" s="24">
        <v>18</v>
      </c>
      <c r="B546" s="14" t="s">
        <v>11</v>
      </c>
      <c r="C546" s="15" t="s">
        <v>2429</v>
      </c>
      <c r="D546" s="16" t="s">
        <v>71</v>
      </c>
      <c r="E546" s="17" t="s">
        <v>560</v>
      </c>
      <c r="F546" s="17" t="s">
        <v>561</v>
      </c>
      <c r="G546" s="17" t="s">
        <v>524</v>
      </c>
      <c r="H546" s="17" t="s">
        <v>527</v>
      </c>
      <c r="I546" s="17" t="s">
        <v>527</v>
      </c>
      <c r="J546" s="17" t="s">
        <v>527</v>
      </c>
    </row>
    <row r="547" spans="1:10" s="13" customFormat="1" x14ac:dyDescent="0.2">
      <c r="A547" s="24">
        <v>18</v>
      </c>
      <c r="B547" s="14" t="s">
        <v>11</v>
      </c>
      <c r="C547" s="15" t="s">
        <v>2429</v>
      </c>
      <c r="D547" s="16" t="s">
        <v>44</v>
      </c>
      <c r="E547" s="17" t="s">
        <v>680</v>
      </c>
      <c r="F547" s="17" t="s">
        <v>681</v>
      </c>
      <c r="G547" s="17" t="s">
        <v>106</v>
      </c>
      <c r="H547" s="17" t="s">
        <v>107</v>
      </c>
      <c r="I547" s="17" t="s">
        <v>107</v>
      </c>
      <c r="J547" s="17" t="s">
        <v>107</v>
      </c>
    </row>
    <row r="548" spans="1:10" s="13" customFormat="1" x14ac:dyDescent="0.2">
      <c r="A548" s="24">
        <v>18</v>
      </c>
      <c r="B548" s="14" t="s">
        <v>11</v>
      </c>
      <c r="C548" s="15" t="s">
        <v>2429</v>
      </c>
      <c r="D548" s="16" t="s">
        <v>39</v>
      </c>
      <c r="E548" s="17" t="s">
        <v>823</v>
      </c>
      <c r="F548" s="17" t="s">
        <v>799</v>
      </c>
      <c r="G548" s="17" t="s">
        <v>122</v>
      </c>
      <c r="H548" s="17" t="s">
        <v>824</v>
      </c>
      <c r="I548" s="17" t="s">
        <v>107</v>
      </c>
      <c r="J548" s="17" t="s">
        <v>825</v>
      </c>
    </row>
    <row r="549" spans="1:10" s="13" customFormat="1" x14ac:dyDescent="0.2">
      <c r="A549" s="24">
        <v>18</v>
      </c>
      <c r="B549" s="14" t="s">
        <v>11</v>
      </c>
      <c r="C549" s="15" t="s">
        <v>2429</v>
      </c>
      <c r="D549" s="16" t="s">
        <v>89</v>
      </c>
      <c r="E549" s="17" t="s">
        <v>935</v>
      </c>
      <c r="F549" s="17" t="s">
        <v>936</v>
      </c>
      <c r="G549" s="17" t="s">
        <v>106</v>
      </c>
      <c r="H549" s="17"/>
      <c r="I549" s="17"/>
      <c r="J549" s="17"/>
    </row>
    <row r="550" spans="1:10" s="13" customFormat="1" x14ac:dyDescent="0.2">
      <c r="A550" s="24">
        <v>18</v>
      </c>
      <c r="B550" s="14" t="s">
        <v>11</v>
      </c>
      <c r="C550" s="15" t="s">
        <v>2429</v>
      </c>
      <c r="D550" s="16" t="s">
        <v>89</v>
      </c>
      <c r="E550" s="17" t="s">
        <v>937</v>
      </c>
      <c r="F550" s="17" t="s">
        <v>938</v>
      </c>
      <c r="G550" s="17" t="s">
        <v>106</v>
      </c>
      <c r="H550" s="17"/>
      <c r="I550" s="17"/>
      <c r="J550" s="17"/>
    </row>
    <row r="551" spans="1:10" s="13" customFormat="1" x14ac:dyDescent="0.2">
      <c r="A551" s="24">
        <v>18</v>
      </c>
      <c r="B551" s="14" t="s">
        <v>11</v>
      </c>
      <c r="C551" s="15" t="s">
        <v>2429</v>
      </c>
      <c r="D551" s="16" t="s">
        <v>47</v>
      </c>
      <c r="E551" s="17" t="s">
        <v>1073</v>
      </c>
      <c r="F551" s="17" t="s">
        <v>1074</v>
      </c>
      <c r="G551" s="17" t="s">
        <v>106</v>
      </c>
      <c r="H551" s="17"/>
      <c r="I551" s="17"/>
      <c r="J551" s="17"/>
    </row>
    <row r="552" spans="1:10" s="13" customFormat="1" x14ac:dyDescent="0.2">
      <c r="A552" s="24">
        <v>18</v>
      </c>
      <c r="B552" s="14" t="s">
        <v>11</v>
      </c>
      <c r="C552" s="15" t="s">
        <v>2429</v>
      </c>
      <c r="D552" s="16" t="s">
        <v>36</v>
      </c>
      <c r="E552" s="17" t="s">
        <v>443</v>
      </c>
      <c r="F552" s="17" t="s">
        <v>1197</v>
      </c>
      <c r="G552" s="17" t="s">
        <v>778</v>
      </c>
      <c r="H552" s="17" t="s">
        <v>1227</v>
      </c>
      <c r="I552" s="17" t="s">
        <v>107</v>
      </c>
      <c r="J552" s="17" t="s">
        <v>107</v>
      </c>
    </row>
    <row r="553" spans="1:10" s="13" customFormat="1" x14ac:dyDescent="0.2">
      <c r="A553" s="24">
        <v>18</v>
      </c>
      <c r="B553" s="14" t="s">
        <v>11</v>
      </c>
      <c r="C553" s="15" t="s">
        <v>2429</v>
      </c>
      <c r="D553" s="16" t="s">
        <v>42</v>
      </c>
      <c r="E553" s="17" t="s">
        <v>109</v>
      </c>
      <c r="F553" s="17"/>
      <c r="G553" s="17" t="s">
        <v>106</v>
      </c>
      <c r="H553" s="17"/>
      <c r="I553" s="17"/>
      <c r="J553" s="17" t="s">
        <v>1321</v>
      </c>
    </row>
    <row r="554" spans="1:10" s="13" customFormat="1" x14ac:dyDescent="0.2">
      <c r="A554" s="24">
        <v>18</v>
      </c>
      <c r="B554" s="14" t="s">
        <v>11</v>
      </c>
      <c r="C554" s="15" t="s">
        <v>2429</v>
      </c>
      <c r="D554" s="16" t="s">
        <v>65</v>
      </c>
      <c r="E554" s="17" t="s">
        <v>1397</v>
      </c>
      <c r="F554" s="17" t="s">
        <v>1398</v>
      </c>
      <c r="G554" s="17" t="s">
        <v>524</v>
      </c>
      <c r="H554" s="17" t="s">
        <v>1399</v>
      </c>
      <c r="I554" s="17"/>
      <c r="J554" s="17"/>
    </row>
    <row r="555" spans="1:10" s="13" customFormat="1" x14ac:dyDescent="0.2">
      <c r="A555" s="24">
        <v>18</v>
      </c>
      <c r="B555" s="14" t="s">
        <v>11</v>
      </c>
      <c r="C555" s="15" t="s">
        <v>2429</v>
      </c>
      <c r="D555" s="16" t="s">
        <v>1443</v>
      </c>
      <c r="E555" s="17" t="s">
        <v>109</v>
      </c>
      <c r="F555" s="17"/>
      <c r="G555" s="17" t="s">
        <v>106</v>
      </c>
      <c r="H555" s="17"/>
      <c r="I555" s="17"/>
      <c r="J555" s="17"/>
    </row>
    <row r="556" spans="1:10" s="13" customFormat="1" x14ac:dyDescent="0.2">
      <c r="A556" s="24">
        <v>18</v>
      </c>
      <c r="B556" s="14" t="s">
        <v>11</v>
      </c>
      <c r="C556" s="15" t="s">
        <v>2429</v>
      </c>
      <c r="D556" s="16" t="s">
        <v>56</v>
      </c>
      <c r="E556" s="17" t="s">
        <v>1502</v>
      </c>
      <c r="F556" s="17" t="s">
        <v>1465</v>
      </c>
      <c r="G556" s="17" t="s">
        <v>106</v>
      </c>
      <c r="H556" s="17" t="s">
        <v>1372</v>
      </c>
      <c r="I556" s="17" t="s">
        <v>1372</v>
      </c>
      <c r="J556" s="17" t="s">
        <v>1372</v>
      </c>
    </row>
    <row r="557" spans="1:10" s="13" customFormat="1" x14ac:dyDescent="0.2">
      <c r="A557" s="24">
        <v>18</v>
      </c>
      <c r="B557" s="14" t="s">
        <v>11</v>
      </c>
      <c r="C557" s="15" t="s">
        <v>2429</v>
      </c>
      <c r="D557" s="16" t="s">
        <v>59</v>
      </c>
      <c r="E557" s="17" t="s">
        <v>1607</v>
      </c>
      <c r="F557" s="17" t="s">
        <v>1608</v>
      </c>
      <c r="G557" s="17" t="s">
        <v>106</v>
      </c>
      <c r="H557" s="17" t="s">
        <v>107</v>
      </c>
      <c r="I557" s="17" t="s">
        <v>107</v>
      </c>
      <c r="J557" s="17" t="s">
        <v>107</v>
      </c>
    </row>
    <row r="558" spans="1:10" s="13" customFormat="1" x14ac:dyDescent="0.2">
      <c r="A558" s="24">
        <v>18</v>
      </c>
      <c r="B558" s="14" t="s">
        <v>11</v>
      </c>
      <c r="C558" s="15" t="s">
        <v>2429</v>
      </c>
      <c r="D558" s="16" t="s">
        <v>62</v>
      </c>
      <c r="E558" s="17" t="s">
        <v>1682</v>
      </c>
      <c r="F558" s="17" t="s">
        <v>1643</v>
      </c>
      <c r="G558" s="17" t="s">
        <v>106</v>
      </c>
      <c r="H558" s="17"/>
      <c r="I558" s="17"/>
      <c r="J558" s="17"/>
    </row>
    <row r="559" spans="1:10" s="13" customFormat="1" x14ac:dyDescent="0.2">
      <c r="A559" s="24">
        <v>18</v>
      </c>
      <c r="B559" s="14" t="s">
        <v>11</v>
      </c>
      <c r="C559" s="15" t="s">
        <v>2429</v>
      </c>
      <c r="D559" s="16" t="s">
        <v>1692</v>
      </c>
      <c r="E559" s="17" t="s">
        <v>109</v>
      </c>
      <c r="F559" s="17"/>
      <c r="G559" s="17" t="s">
        <v>106</v>
      </c>
      <c r="H559" s="17"/>
      <c r="I559" s="17"/>
      <c r="J559" s="17"/>
    </row>
    <row r="560" spans="1:10" s="13" customFormat="1" x14ac:dyDescent="0.2">
      <c r="A560" s="24">
        <v>18</v>
      </c>
      <c r="B560" s="14" t="s">
        <v>11</v>
      </c>
      <c r="C560" s="15" t="s">
        <v>2429</v>
      </c>
      <c r="D560" s="16" t="s">
        <v>74</v>
      </c>
      <c r="E560" s="17" t="s">
        <v>1751</v>
      </c>
      <c r="F560" s="17" t="s">
        <v>1714</v>
      </c>
      <c r="G560" s="17" t="s">
        <v>122</v>
      </c>
      <c r="H560" s="17" t="s">
        <v>1752</v>
      </c>
      <c r="I560" s="17"/>
      <c r="J560" s="17"/>
    </row>
    <row r="561" spans="1:10" s="13" customFormat="1" x14ac:dyDescent="0.2">
      <c r="A561" s="24">
        <v>18</v>
      </c>
      <c r="B561" s="14" t="s">
        <v>11</v>
      </c>
      <c r="C561" s="15" t="s">
        <v>2429</v>
      </c>
      <c r="D561" s="16" t="s">
        <v>77</v>
      </c>
      <c r="E561" s="17" t="s">
        <v>1894</v>
      </c>
      <c r="F561" s="17" t="s">
        <v>1844</v>
      </c>
      <c r="G561" s="17" t="s">
        <v>106</v>
      </c>
      <c r="H561" s="17"/>
      <c r="I561" s="17"/>
      <c r="J561" s="17"/>
    </row>
    <row r="562" spans="1:10" s="13" customFormat="1" x14ac:dyDescent="0.2">
      <c r="A562" s="24">
        <v>18</v>
      </c>
      <c r="B562" s="14" t="s">
        <v>11</v>
      </c>
      <c r="C562" s="15" t="s">
        <v>2429</v>
      </c>
      <c r="D562" s="16" t="s">
        <v>80</v>
      </c>
      <c r="E562" s="17" t="s">
        <v>1959</v>
      </c>
      <c r="F562" s="17" t="s">
        <v>1960</v>
      </c>
      <c r="G562" s="17" t="s">
        <v>106</v>
      </c>
      <c r="H562" s="17"/>
      <c r="I562" s="17"/>
      <c r="J562" s="17"/>
    </row>
    <row r="563" spans="1:10" s="13" customFormat="1" x14ac:dyDescent="0.2">
      <c r="A563" s="24">
        <v>18</v>
      </c>
      <c r="B563" s="14" t="s">
        <v>11</v>
      </c>
      <c r="C563" s="15" t="s">
        <v>2429</v>
      </c>
      <c r="D563" s="16" t="s">
        <v>83</v>
      </c>
      <c r="E563" s="17" t="s">
        <v>1988</v>
      </c>
      <c r="F563" s="17" t="s">
        <v>1989</v>
      </c>
      <c r="G563" s="17" t="s">
        <v>106</v>
      </c>
      <c r="H563" s="17"/>
      <c r="I563" s="17"/>
      <c r="J563" s="17"/>
    </row>
    <row r="564" spans="1:10" s="13" customFormat="1" x14ac:dyDescent="0.2">
      <c r="A564" s="24">
        <v>18</v>
      </c>
      <c r="B564" s="14" t="s">
        <v>11</v>
      </c>
      <c r="C564" s="15" t="s">
        <v>2429</v>
      </c>
      <c r="D564" s="16" t="s">
        <v>86</v>
      </c>
      <c r="E564" s="17" t="s">
        <v>2031</v>
      </c>
      <c r="F564" s="17" t="s">
        <v>2015</v>
      </c>
      <c r="G564" s="17" t="s">
        <v>106</v>
      </c>
      <c r="H564" s="17"/>
      <c r="I564" s="17"/>
      <c r="J564" s="17"/>
    </row>
    <row r="565" spans="1:10" s="13" customFormat="1" x14ac:dyDescent="0.2">
      <c r="A565" s="24">
        <v>18</v>
      </c>
      <c r="B565" s="14" t="s">
        <v>11</v>
      </c>
      <c r="C565" s="15" t="s">
        <v>2429</v>
      </c>
      <c r="D565" s="16" t="s">
        <v>27</v>
      </c>
      <c r="E565" s="17" t="s">
        <v>2154</v>
      </c>
      <c r="F565" s="17"/>
      <c r="G565" s="17" t="s">
        <v>106</v>
      </c>
      <c r="H565" s="17"/>
      <c r="I565" s="17"/>
      <c r="J565" s="17"/>
    </row>
    <row r="566" spans="1:10" s="13" customFormat="1" x14ac:dyDescent="0.2">
      <c r="A566" s="24">
        <v>18</v>
      </c>
      <c r="B566" s="14" t="s">
        <v>11</v>
      </c>
      <c r="C566" s="15" t="s">
        <v>2429</v>
      </c>
      <c r="D566" s="16" t="s">
        <v>92</v>
      </c>
      <c r="E566" s="17" t="s">
        <v>2180</v>
      </c>
      <c r="F566" s="17" t="s">
        <v>2162</v>
      </c>
      <c r="G566" s="17" t="s">
        <v>106</v>
      </c>
      <c r="H566" s="17"/>
      <c r="I566" s="17"/>
      <c r="J566" s="17"/>
    </row>
    <row r="567" spans="1:10" s="13" customFormat="1" x14ac:dyDescent="0.2">
      <c r="A567" s="24">
        <v>19</v>
      </c>
      <c r="B567" s="14" t="s">
        <v>11</v>
      </c>
      <c r="C567" s="15" t="s">
        <v>2407</v>
      </c>
      <c r="D567" s="16" t="s">
        <v>24</v>
      </c>
      <c r="E567" s="17" t="s">
        <v>141</v>
      </c>
      <c r="F567" s="17" t="s">
        <v>142</v>
      </c>
      <c r="G567" s="17" t="s">
        <v>106</v>
      </c>
      <c r="H567" s="17" t="s">
        <v>107</v>
      </c>
      <c r="I567" s="17" t="s">
        <v>107</v>
      </c>
      <c r="J567" s="17" t="s">
        <v>143</v>
      </c>
    </row>
    <row r="568" spans="1:10" s="13" customFormat="1" x14ac:dyDescent="0.2">
      <c r="A568" s="24">
        <v>19</v>
      </c>
      <c r="B568" s="14" t="s">
        <v>11</v>
      </c>
      <c r="C568" s="15" t="s">
        <v>2407</v>
      </c>
      <c r="D568" s="16" t="s">
        <v>53</v>
      </c>
      <c r="E568" s="17" t="s">
        <v>213</v>
      </c>
      <c r="F568" s="17" t="s">
        <v>214</v>
      </c>
      <c r="G568" s="17" t="s">
        <v>106</v>
      </c>
      <c r="H568" s="17"/>
      <c r="I568" s="17"/>
      <c r="J568" s="17"/>
    </row>
    <row r="569" spans="1:10" s="13" customFormat="1" ht="15" x14ac:dyDescent="0.2">
      <c r="A569" s="24">
        <v>19</v>
      </c>
      <c r="B569" s="14" t="s">
        <v>11</v>
      </c>
      <c r="C569" s="15" t="s">
        <v>2466</v>
      </c>
      <c r="D569" s="16" t="s">
        <v>30</v>
      </c>
      <c r="E569" s="17" t="s">
        <v>324</v>
      </c>
      <c r="F569" s="17" t="s">
        <v>296</v>
      </c>
      <c r="G569" s="17" t="s">
        <v>122</v>
      </c>
      <c r="H569" s="17" t="s">
        <v>325</v>
      </c>
      <c r="I569" s="17" t="s">
        <v>277</v>
      </c>
      <c r="J569" s="17" t="s">
        <v>277</v>
      </c>
    </row>
    <row r="570" spans="1:10" s="13" customFormat="1" ht="15" x14ac:dyDescent="0.2">
      <c r="A570" s="24">
        <v>19</v>
      </c>
      <c r="B570" s="14" t="s">
        <v>11</v>
      </c>
      <c r="C570" s="15" t="s">
        <v>2466</v>
      </c>
      <c r="D570" s="16" t="s">
        <v>33</v>
      </c>
      <c r="E570" s="17" t="s">
        <v>445</v>
      </c>
      <c r="F570" s="17" t="s">
        <v>446</v>
      </c>
      <c r="G570" s="17" t="s">
        <v>106</v>
      </c>
      <c r="H570" s="17" t="s">
        <v>405</v>
      </c>
      <c r="I570" s="17" t="s">
        <v>405</v>
      </c>
      <c r="J570" s="17" t="s">
        <v>405</v>
      </c>
    </row>
    <row r="571" spans="1:10" s="13" customFormat="1" ht="15" x14ac:dyDescent="0.2">
      <c r="A571" s="24">
        <v>19</v>
      </c>
      <c r="B571" s="14" t="s">
        <v>11</v>
      </c>
      <c r="C571" s="15" t="s">
        <v>2466</v>
      </c>
      <c r="D571" s="16" t="s">
        <v>71</v>
      </c>
      <c r="E571" s="17" t="s">
        <v>562</v>
      </c>
      <c r="F571" s="17" t="s">
        <v>559</v>
      </c>
      <c r="G571" s="17" t="s">
        <v>106</v>
      </c>
      <c r="H571" s="17"/>
      <c r="I571" s="17"/>
      <c r="J571" s="17"/>
    </row>
    <row r="572" spans="1:10" ht="15" x14ac:dyDescent="0.2">
      <c r="A572" s="24">
        <v>19</v>
      </c>
      <c r="B572" s="14" t="s">
        <v>11</v>
      </c>
      <c r="C572" s="15" t="s">
        <v>2466</v>
      </c>
      <c r="D572" s="16" t="s">
        <v>44</v>
      </c>
      <c r="E572" s="17" t="s">
        <v>682</v>
      </c>
      <c r="F572" s="17" t="s">
        <v>649</v>
      </c>
      <c r="G572" s="17" t="s">
        <v>106</v>
      </c>
      <c r="H572" s="17" t="s">
        <v>107</v>
      </c>
      <c r="I572" s="17" t="s">
        <v>107</v>
      </c>
      <c r="J572" s="17" t="s">
        <v>107</v>
      </c>
    </row>
    <row r="573" spans="1:10" ht="15" x14ac:dyDescent="0.2">
      <c r="A573" s="24">
        <v>19</v>
      </c>
      <c r="B573" s="14" t="s">
        <v>11</v>
      </c>
      <c r="C573" s="15" t="s">
        <v>2466</v>
      </c>
      <c r="D573" s="16" t="s">
        <v>44</v>
      </c>
      <c r="E573" s="17" t="s">
        <v>683</v>
      </c>
      <c r="F573" s="17" t="s">
        <v>684</v>
      </c>
      <c r="G573" s="17" t="s">
        <v>106</v>
      </c>
      <c r="H573" s="17" t="s">
        <v>107</v>
      </c>
      <c r="I573" s="17" t="s">
        <v>107</v>
      </c>
      <c r="J573" s="17" t="s">
        <v>107</v>
      </c>
    </row>
    <row r="574" spans="1:10" ht="15" x14ac:dyDescent="0.2">
      <c r="A574" s="24">
        <v>19</v>
      </c>
      <c r="B574" s="14" t="s">
        <v>11</v>
      </c>
      <c r="C574" s="15" t="s">
        <v>2466</v>
      </c>
      <c r="D574" s="16" t="s">
        <v>44</v>
      </c>
      <c r="E574" s="17" t="s">
        <v>685</v>
      </c>
      <c r="F574" s="17" t="s">
        <v>649</v>
      </c>
      <c r="G574" s="17" t="s">
        <v>106</v>
      </c>
      <c r="H574" s="17" t="s">
        <v>107</v>
      </c>
      <c r="I574" s="17" t="s">
        <v>107</v>
      </c>
      <c r="J574" s="17" t="s">
        <v>107</v>
      </c>
    </row>
    <row r="575" spans="1:10" ht="15" x14ac:dyDescent="0.2">
      <c r="A575" s="24">
        <v>19</v>
      </c>
      <c r="B575" s="14" t="s">
        <v>11</v>
      </c>
      <c r="C575" s="15" t="s">
        <v>2466</v>
      </c>
      <c r="D575" s="16" t="s">
        <v>39</v>
      </c>
      <c r="E575" s="17" t="s">
        <v>826</v>
      </c>
      <c r="F575" s="17" t="s">
        <v>827</v>
      </c>
      <c r="G575" s="17" t="s">
        <v>122</v>
      </c>
      <c r="H575" s="17"/>
      <c r="I575" s="17" t="s">
        <v>828</v>
      </c>
      <c r="J575" s="17" t="s">
        <v>805</v>
      </c>
    </row>
    <row r="576" spans="1:10" ht="15" x14ac:dyDescent="0.2">
      <c r="A576" s="24">
        <v>19</v>
      </c>
      <c r="B576" s="14" t="s">
        <v>11</v>
      </c>
      <c r="C576" s="15" t="s">
        <v>2466</v>
      </c>
      <c r="D576" s="16" t="s">
        <v>39</v>
      </c>
      <c r="E576" s="17" t="s">
        <v>829</v>
      </c>
      <c r="F576" s="17" t="s">
        <v>827</v>
      </c>
      <c r="G576" s="17" t="s">
        <v>122</v>
      </c>
      <c r="H576" s="17"/>
      <c r="I576" s="17" t="s">
        <v>828</v>
      </c>
      <c r="J576" s="17" t="s">
        <v>805</v>
      </c>
    </row>
    <row r="577" spans="1:10" ht="15" x14ac:dyDescent="0.2">
      <c r="A577" s="24">
        <v>19</v>
      </c>
      <c r="B577" s="14" t="s">
        <v>11</v>
      </c>
      <c r="C577" s="15" t="s">
        <v>2466</v>
      </c>
      <c r="D577" s="16" t="s">
        <v>39</v>
      </c>
      <c r="E577" s="17" t="s">
        <v>830</v>
      </c>
      <c r="F577" s="17" t="s">
        <v>827</v>
      </c>
      <c r="G577" s="17" t="s">
        <v>122</v>
      </c>
      <c r="H577" s="17"/>
      <c r="I577" s="17" t="s">
        <v>828</v>
      </c>
      <c r="J577" s="17" t="s">
        <v>805</v>
      </c>
    </row>
    <row r="578" spans="1:10" ht="15" x14ac:dyDescent="0.2">
      <c r="A578" s="24">
        <v>19</v>
      </c>
      <c r="B578" s="14" t="s">
        <v>11</v>
      </c>
      <c r="C578" s="15" t="s">
        <v>2466</v>
      </c>
      <c r="D578" s="16" t="s">
        <v>89</v>
      </c>
      <c r="E578" s="17" t="s">
        <v>939</v>
      </c>
      <c r="F578" s="17" t="s">
        <v>938</v>
      </c>
      <c r="G578" s="17" t="s">
        <v>106</v>
      </c>
      <c r="H578" s="17"/>
      <c r="I578" s="17"/>
      <c r="J578" s="17"/>
    </row>
    <row r="579" spans="1:10" ht="15" x14ac:dyDescent="0.2">
      <c r="A579" s="24">
        <v>19</v>
      </c>
      <c r="B579" s="14" t="s">
        <v>11</v>
      </c>
      <c r="C579" s="15" t="s">
        <v>2466</v>
      </c>
      <c r="D579" s="16" t="s">
        <v>47</v>
      </c>
      <c r="E579" s="17" t="s">
        <v>1075</v>
      </c>
      <c r="F579" s="17" t="s">
        <v>1076</v>
      </c>
      <c r="G579" s="17" t="s">
        <v>106</v>
      </c>
      <c r="H579" s="17"/>
      <c r="I579" s="17"/>
      <c r="J579" s="17"/>
    </row>
    <row r="580" spans="1:10" ht="15" x14ac:dyDescent="0.2">
      <c r="A580" s="24">
        <v>19</v>
      </c>
      <c r="B580" s="14" t="s">
        <v>11</v>
      </c>
      <c r="C580" s="15" t="s">
        <v>2466</v>
      </c>
      <c r="D580" s="16" t="s">
        <v>47</v>
      </c>
      <c r="E580" s="17" t="s">
        <v>1077</v>
      </c>
      <c r="F580" s="17" t="s">
        <v>1076</v>
      </c>
      <c r="G580" s="17" t="s">
        <v>106</v>
      </c>
      <c r="H580" s="17"/>
      <c r="I580" s="17"/>
      <c r="J580" s="17"/>
    </row>
    <row r="581" spans="1:10" ht="15" x14ac:dyDescent="0.2">
      <c r="A581" s="24">
        <v>19</v>
      </c>
      <c r="B581" s="14" t="s">
        <v>11</v>
      </c>
      <c r="C581" s="15" t="s">
        <v>2466</v>
      </c>
      <c r="D581" s="16" t="s">
        <v>36</v>
      </c>
      <c r="E581" s="17" t="s">
        <v>1228</v>
      </c>
      <c r="F581" s="17" t="s">
        <v>1197</v>
      </c>
      <c r="G581" s="17" t="s">
        <v>122</v>
      </c>
      <c r="H581" s="17" t="s">
        <v>1229</v>
      </c>
      <c r="I581" s="17" t="s">
        <v>107</v>
      </c>
      <c r="J581" s="17" t="s">
        <v>107</v>
      </c>
    </row>
    <row r="582" spans="1:10" ht="15" x14ac:dyDescent="0.2">
      <c r="A582" s="24">
        <v>19</v>
      </c>
      <c r="B582" s="14" t="s">
        <v>11</v>
      </c>
      <c r="C582" s="15" t="s">
        <v>2466</v>
      </c>
      <c r="D582" s="16" t="s">
        <v>42</v>
      </c>
      <c r="E582" s="17" t="s">
        <v>1351</v>
      </c>
      <c r="F582" s="17" t="s">
        <v>1352</v>
      </c>
      <c r="G582" s="17" t="s">
        <v>106</v>
      </c>
      <c r="H582" s="17" t="s">
        <v>107</v>
      </c>
      <c r="I582" s="17" t="s">
        <v>107</v>
      </c>
      <c r="J582" s="17" t="s">
        <v>1338</v>
      </c>
    </row>
    <row r="583" spans="1:10" ht="15" x14ac:dyDescent="0.2">
      <c r="A583" s="24">
        <v>19</v>
      </c>
      <c r="B583" s="14" t="s">
        <v>11</v>
      </c>
      <c r="C583" s="15" t="s">
        <v>2466</v>
      </c>
      <c r="D583" s="16" t="s">
        <v>65</v>
      </c>
      <c r="E583" s="17" t="s">
        <v>1400</v>
      </c>
      <c r="F583" s="17" t="s">
        <v>1375</v>
      </c>
      <c r="G583" s="17" t="s">
        <v>122</v>
      </c>
      <c r="H583" s="17" t="s">
        <v>1401</v>
      </c>
      <c r="I583" s="17"/>
      <c r="J583" s="17"/>
    </row>
    <row r="584" spans="1:10" ht="15" x14ac:dyDescent="0.2">
      <c r="A584" s="24">
        <v>19</v>
      </c>
      <c r="B584" s="14" t="s">
        <v>11</v>
      </c>
      <c r="C584" s="15" t="s">
        <v>2466</v>
      </c>
      <c r="D584" s="16" t="s">
        <v>1443</v>
      </c>
      <c r="E584" s="17" t="s">
        <v>109</v>
      </c>
      <c r="F584" s="17"/>
      <c r="G584" s="17" t="s">
        <v>106</v>
      </c>
      <c r="H584" s="17"/>
      <c r="I584" s="17"/>
      <c r="J584" s="17"/>
    </row>
    <row r="585" spans="1:10" ht="15" x14ac:dyDescent="0.2">
      <c r="A585" s="24">
        <v>19</v>
      </c>
      <c r="B585" s="14" t="s">
        <v>11</v>
      </c>
      <c r="C585" s="15" t="s">
        <v>2466</v>
      </c>
      <c r="D585" s="16" t="s">
        <v>56</v>
      </c>
      <c r="E585" s="17" t="s">
        <v>1503</v>
      </c>
      <c r="F585" s="17" t="s">
        <v>1465</v>
      </c>
      <c r="G585" s="17" t="s">
        <v>106</v>
      </c>
      <c r="H585" s="17" t="s">
        <v>1372</v>
      </c>
      <c r="I585" s="17" t="s">
        <v>1372</v>
      </c>
      <c r="J585" s="17" t="s">
        <v>1372</v>
      </c>
    </row>
    <row r="586" spans="1:10" ht="15" x14ac:dyDescent="0.2">
      <c r="A586" s="24">
        <v>19</v>
      </c>
      <c r="B586" s="14" t="s">
        <v>11</v>
      </c>
      <c r="C586" s="15" t="s">
        <v>2466</v>
      </c>
      <c r="D586" s="16" t="s">
        <v>59</v>
      </c>
      <c r="E586" s="17" t="s">
        <v>1609</v>
      </c>
      <c r="F586" s="17" t="s">
        <v>1610</v>
      </c>
      <c r="G586" s="17" t="s">
        <v>122</v>
      </c>
      <c r="H586" s="17"/>
      <c r="I586" s="17"/>
      <c r="J586" s="17"/>
    </row>
    <row r="587" spans="1:10" ht="15" x14ac:dyDescent="0.2">
      <c r="A587" s="24">
        <v>19</v>
      </c>
      <c r="B587" s="14" t="s">
        <v>11</v>
      </c>
      <c r="C587" s="15" t="s">
        <v>2466</v>
      </c>
      <c r="D587" s="16" t="s">
        <v>62</v>
      </c>
      <c r="E587" s="17" t="s">
        <v>1683</v>
      </c>
      <c r="F587" s="17" t="s">
        <v>1643</v>
      </c>
      <c r="G587" s="17" t="s">
        <v>106</v>
      </c>
      <c r="H587" s="17"/>
      <c r="I587" s="17"/>
      <c r="J587" s="17"/>
    </row>
    <row r="588" spans="1:10" ht="15" x14ac:dyDescent="0.2">
      <c r="A588" s="24">
        <v>19</v>
      </c>
      <c r="B588" s="14" t="s">
        <v>11</v>
      </c>
      <c r="C588" s="15" t="s">
        <v>2466</v>
      </c>
      <c r="D588" s="16" t="s">
        <v>1692</v>
      </c>
      <c r="E588" s="17" t="s">
        <v>109</v>
      </c>
      <c r="F588" s="17"/>
      <c r="G588" s="17" t="s">
        <v>106</v>
      </c>
      <c r="H588" s="17"/>
      <c r="I588" s="17"/>
      <c r="J588" s="17"/>
    </row>
    <row r="589" spans="1:10" ht="15" x14ac:dyDescent="0.2">
      <c r="A589" s="24">
        <v>19</v>
      </c>
      <c r="B589" s="14" t="s">
        <v>11</v>
      </c>
      <c r="C589" s="15" t="s">
        <v>2466</v>
      </c>
      <c r="D589" s="16" t="s">
        <v>74</v>
      </c>
      <c r="E589" s="17" t="s">
        <v>1753</v>
      </c>
      <c r="F589" s="17" t="s">
        <v>1714</v>
      </c>
      <c r="G589" s="17" t="s">
        <v>122</v>
      </c>
      <c r="H589" s="17" t="s">
        <v>1754</v>
      </c>
      <c r="I589" s="17"/>
      <c r="J589" s="17"/>
    </row>
    <row r="590" spans="1:10" ht="15" x14ac:dyDescent="0.2">
      <c r="A590" s="24">
        <v>19</v>
      </c>
      <c r="B590" s="14" t="s">
        <v>11</v>
      </c>
      <c r="C590" s="15" t="s">
        <v>2466</v>
      </c>
      <c r="D590" s="16" t="s">
        <v>77</v>
      </c>
      <c r="E590" s="17" t="s">
        <v>1895</v>
      </c>
      <c r="F590" s="17" t="s">
        <v>1845</v>
      </c>
      <c r="G590" s="17" t="s">
        <v>106</v>
      </c>
      <c r="H590" s="17"/>
      <c r="I590" s="17"/>
      <c r="J590" s="17"/>
    </row>
    <row r="591" spans="1:10" ht="15" x14ac:dyDescent="0.2">
      <c r="A591" s="24">
        <v>19</v>
      </c>
      <c r="B591" s="14" t="s">
        <v>11</v>
      </c>
      <c r="C591" s="15" t="s">
        <v>2466</v>
      </c>
      <c r="D591" s="16" t="s">
        <v>80</v>
      </c>
      <c r="E591" s="17" t="s">
        <v>1961</v>
      </c>
      <c r="F591" s="17"/>
      <c r="G591" s="17" t="s">
        <v>106</v>
      </c>
      <c r="H591" s="17"/>
      <c r="I591" s="17"/>
      <c r="J591" s="17"/>
    </row>
    <row r="592" spans="1:10" ht="15" x14ac:dyDescent="0.2">
      <c r="A592" s="24">
        <v>19</v>
      </c>
      <c r="B592" s="14" t="s">
        <v>11</v>
      </c>
      <c r="C592" s="15" t="s">
        <v>2466</v>
      </c>
      <c r="D592" s="16" t="s">
        <v>83</v>
      </c>
      <c r="E592" s="17" t="s">
        <v>1990</v>
      </c>
      <c r="F592" s="17" t="s">
        <v>1973</v>
      </c>
      <c r="G592" s="17" t="s">
        <v>106</v>
      </c>
      <c r="H592" s="17"/>
      <c r="I592" s="17"/>
      <c r="J592" s="17"/>
    </row>
    <row r="593" spans="1:10" ht="15" x14ac:dyDescent="0.2">
      <c r="A593" s="24">
        <v>19</v>
      </c>
      <c r="B593" s="14" t="s">
        <v>11</v>
      </c>
      <c r="C593" s="15" t="s">
        <v>2466</v>
      </c>
      <c r="D593" s="16" t="s">
        <v>86</v>
      </c>
      <c r="E593" s="17" t="s">
        <v>2032</v>
      </c>
      <c r="F593" s="17" t="s">
        <v>2015</v>
      </c>
      <c r="G593" s="17" t="s">
        <v>106</v>
      </c>
      <c r="H593" s="17"/>
      <c r="I593" s="17"/>
      <c r="J593" s="17"/>
    </row>
    <row r="594" spans="1:10" ht="15" x14ac:dyDescent="0.2">
      <c r="A594" s="24">
        <v>19</v>
      </c>
      <c r="B594" s="14" t="s">
        <v>11</v>
      </c>
      <c r="C594" s="15" t="s">
        <v>2466</v>
      </c>
      <c r="D594" s="16" t="s">
        <v>27</v>
      </c>
      <c r="E594" s="17" t="s">
        <v>2087</v>
      </c>
      <c r="F594" s="17" t="s">
        <v>684</v>
      </c>
      <c r="G594" s="17" t="s">
        <v>106</v>
      </c>
      <c r="H594" s="17" t="s">
        <v>107</v>
      </c>
      <c r="I594" s="17" t="s">
        <v>107</v>
      </c>
      <c r="J594" s="17" t="s">
        <v>107</v>
      </c>
    </row>
    <row r="595" spans="1:10" ht="15" x14ac:dyDescent="0.2">
      <c r="A595" s="24">
        <v>19</v>
      </c>
      <c r="B595" s="14" t="s">
        <v>11</v>
      </c>
      <c r="C595" s="15" t="s">
        <v>2466</v>
      </c>
      <c r="D595" s="16" t="s">
        <v>27</v>
      </c>
      <c r="E595" s="17" t="s">
        <v>2089</v>
      </c>
      <c r="F595" s="17" t="s">
        <v>649</v>
      </c>
      <c r="G595" s="17" t="s">
        <v>106</v>
      </c>
      <c r="H595" s="17" t="s">
        <v>107</v>
      </c>
      <c r="I595" s="17" t="s">
        <v>107</v>
      </c>
      <c r="J595" s="17" t="s">
        <v>107</v>
      </c>
    </row>
    <row r="596" spans="1:10" ht="15" x14ac:dyDescent="0.2">
      <c r="A596" s="24">
        <v>19</v>
      </c>
      <c r="B596" s="14" t="s">
        <v>11</v>
      </c>
      <c r="C596" s="15" t="s">
        <v>2466</v>
      </c>
      <c r="D596" s="16" t="s">
        <v>27</v>
      </c>
      <c r="E596" s="17" t="s">
        <v>2088</v>
      </c>
      <c r="F596" s="17" t="s">
        <v>684</v>
      </c>
      <c r="G596" s="17" t="s">
        <v>106</v>
      </c>
      <c r="H596" s="17" t="s">
        <v>107</v>
      </c>
      <c r="I596" s="17" t="s">
        <v>107</v>
      </c>
      <c r="J596" s="17" t="s">
        <v>107</v>
      </c>
    </row>
    <row r="597" spans="1:10" ht="15" x14ac:dyDescent="0.2">
      <c r="A597" s="24">
        <v>19</v>
      </c>
      <c r="B597" s="14" t="s">
        <v>11</v>
      </c>
      <c r="C597" s="15" t="s">
        <v>2466</v>
      </c>
      <c r="D597" s="16" t="s">
        <v>92</v>
      </c>
      <c r="E597" s="17" t="s">
        <v>2181</v>
      </c>
      <c r="F597" s="17" t="s">
        <v>2162</v>
      </c>
      <c r="G597" s="17" t="s">
        <v>106</v>
      </c>
      <c r="H597" s="17"/>
      <c r="I597" s="17"/>
      <c r="J597" s="17"/>
    </row>
    <row r="598" spans="1:10" x14ac:dyDescent="0.2">
      <c r="A598" s="24">
        <v>20</v>
      </c>
      <c r="B598" s="14" t="s">
        <v>11</v>
      </c>
      <c r="C598" s="15" t="s">
        <v>215</v>
      </c>
      <c r="D598" s="16" t="s">
        <v>24</v>
      </c>
      <c r="E598" s="17" t="s">
        <v>144</v>
      </c>
      <c r="F598" s="17" t="s">
        <v>127</v>
      </c>
      <c r="G598" s="17" t="s">
        <v>106</v>
      </c>
      <c r="H598" s="17" t="s">
        <v>107</v>
      </c>
      <c r="I598" s="17" t="s">
        <v>107</v>
      </c>
      <c r="J598" s="17"/>
    </row>
    <row r="599" spans="1:10" x14ac:dyDescent="0.2">
      <c r="A599" s="24">
        <v>20</v>
      </c>
      <c r="B599" s="14" t="s">
        <v>11</v>
      </c>
      <c r="C599" s="15" t="s">
        <v>215</v>
      </c>
      <c r="D599" s="16" t="s">
        <v>53</v>
      </c>
      <c r="E599" s="17" t="s">
        <v>216</v>
      </c>
      <c r="F599" s="17" t="s">
        <v>217</v>
      </c>
      <c r="G599" s="17" t="s">
        <v>122</v>
      </c>
      <c r="H599" s="17" t="s">
        <v>217</v>
      </c>
      <c r="I599" s="17"/>
      <c r="J599" s="17"/>
    </row>
    <row r="600" spans="1:10" x14ac:dyDescent="0.2">
      <c r="A600" s="24">
        <v>20</v>
      </c>
      <c r="B600" s="14" t="s">
        <v>11</v>
      </c>
      <c r="C600" s="15" t="s">
        <v>215</v>
      </c>
      <c r="D600" s="16" t="s">
        <v>30</v>
      </c>
      <c r="E600" s="17" t="s">
        <v>326</v>
      </c>
      <c r="F600" s="17" t="s">
        <v>319</v>
      </c>
      <c r="G600" s="17" t="s">
        <v>122</v>
      </c>
      <c r="H600" s="17" t="s">
        <v>327</v>
      </c>
      <c r="I600" s="17" t="s">
        <v>277</v>
      </c>
      <c r="J600" s="17" t="s">
        <v>277</v>
      </c>
    </row>
    <row r="601" spans="1:10" x14ac:dyDescent="0.2">
      <c r="A601" s="24">
        <v>20</v>
      </c>
      <c r="B601" s="14" t="s">
        <v>11</v>
      </c>
      <c r="C601" s="15" t="s">
        <v>215</v>
      </c>
      <c r="D601" s="16" t="s">
        <v>30</v>
      </c>
      <c r="E601" s="17" t="s">
        <v>328</v>
      </c>
      <c r="F601" s="17" t="s">
        <v>319</v>
      </c>
      <c r="G601" s="17" t="s">
        <v>106</v>
      </c>
      <c r="H601" s="17" t="s">
        <v>277</v>
      </c>
      <c r="I601" s="17" t="s">
        <v>277</v>
      </c>
      <c r="J601" s="17" t="s">
        <v>277</v>
      </c>
    </row>
    <row r="602" spans="1:10" x14ac:dyDescent="0.2">
      <c r="A602" s="24">
        <v>20</v>
      </c>
      <c r="B602" s="14" t="s">
        <v>11</v>
      </c>
      <c r="C602" s="15" t="s">
        <v>215</v>
      </c>
      <c r="D602" s="16" t="s">
        <v>30</v>
      </c>
      <c r="E602" s="17" t="s">
        <v>329</v>
      </c>
      <c r="F602" s="17" t="s">
        <v>319</v>
      </c>
      <c r="G602" s="17" t="s">
        <v>106</v>
      </c>
      <c r="H602" s="17" t="s">
        <v>277</v>
      </c>
      <c r="I602" s="17" t="s">
        <v>277</v>
      </c>
      <c r="J602" s="17" t="s">
        <v>277</v>
      </c>
    </row>
    <row r="603" spans="1:10" x14ac:dyDescent="0.2">
      <c r="A603" s="24">
        <v>20</v>
      </c>
      <c r="B603" s="14" t="s">
        <v>11</v>
      </c>
      <c r="C603" s="15" t="s">
        <v>215</v>
      </c>
      <c r="D603" s="16" t="s">
        <v>30</v>
      </c>
      <c r="E603" s="17" t="s">
        <v>330</v>
      </c>
      <c r="F603" s="17" t="s">
        <v>331</v>
      </c>
      <c r="G603" s="17" t="s">
        <v>106</v>
      </c>
      <c r="H603" s="17" t="s">
        <v>277</v>
      </c>
      <c r="I603" s="17" t="s">
        <v>277</v>
      </c>
      <c r="J603" s="17" t="s">
        <v>277</v>
      </c>
    </row>
    <row r="604" spans="1:10" x14ac:dyDescent="0.2">
      <c r="A604" s="24">
        <v>20</v>
      </c>
      <c r="B604" s="14" t="s">
        <v>11</v>
      </c>
      <c r="C604" s="15" t="s">
        <v>215</v>
      </c>
      <c r="D604" s="16" t="s">
        <v>30</v>
      </c>
      <c r="E604" s="17" t="s">
        <v>332</v>
      </c>
      <c r="F604" s="17" t="s">
        <v>319</v>
      </c>
      <c r="G604" s="17" t="s">
        <v>122</v>
      </c>
      <c r="H604" s="17" t="s">
        <v>327</v>
      </c>
      <c r="I604" s="17" t="s">
        <v>277</v>
      </c>
      <c r="J604" s="17" t="s">
        <v>277</v>
      </c>
    </row>
    <row r="605" spans="1:10" x14ac:dyDescent="0.2">
      <c r="A605" s="24">
        <v>20</v>
      </c>
      <c r="B605" s="14" t="s">
        <v>11</v>
      </c>
      <c r="C605" s="15" t="s">
        <v>215</v>
      </c>
      <c r="D605" s="16" t="s">
        <v>33</v>
      </c>
      <c r="E605" s="17" t="s">
        <v>447</v>
      </c>
      <c r="F605" s="17" t="s">
        <v>448</v>
      </c>
      <c r="G605" s="17" t="s">
        <v>122</v>
      </c>
      <c r="H605" s="17" t="s">
        <v>405</v>
      </c>
      <c r="I605" s="17" t="s">
        <v>405</v>
      </c>
      <c r="J605" s="17" t="s">
        <v>405</v>
      </c>
    </row>
    <row r="606" spans="1:10" x14ac:dyDescent="0.2">
      <c r="A606" s="24">
        <v>20</v>
      </c>
      <c r="B606" s="14" t="s">
        <v>11</v>
      </c>
      <c r="C606" s="15" t="s">
        <v>215</v>
      </c>
      <c r="D606" s="16" t="s">
        <v>71</v>
      </c>
      <c r="E606" s="17" t="s">
        <v>563</v>
      </c>
      <c r="F606" s="17" t="s">
        <v>564</v>
      </c>
      <c r="G606" s="17" t="s">
        <v>106</v>
      </c>
      <c r="H606" s="17" t="s">
        <v>527</v>
      </c>
      <c r="I606" s="17" t="s">
        <v>527</v>
      </c>
      <c r="J606" s="17" t="s">
        <v>527</v>
      </c>
    </row>
    <row r="607" spans="1:10" x14ac:dyDescent="0.2">
      <c r="A607" s="24">
        <v>20</v>
      </c>
      <c r="B607" s="14" t="s">
        <v>11</v>
      </c>
      <c r="C607" s="15" t="s">
        <v>215</v>
      </c>
      <c r="D607" s="16" t="s">
        <v>44</v>
      </c>
      <c r="E607" s="17" t="s">
        <v>686</v>
      </c>
      <c r="F607" s="17" t="s">
        <v>331</v>
      </c>
      <c r="G607" s="17" t="s">
        <v>106</v>
      </c>
      <c r="H607" s="17" t="s">
        <v>107</v>
      </c>
      <c r="I607" s="17" t="s">
        <v>107</v>
      </c>
      <c r="J607" s="17" t="s">
        <v>107</v>
      </c>
    </row>
    <row r="608" spans="1:10" x14ac:dyDescent="0.2">
      <c r="A608" s="24">
        <v>20</v>
      </c>
      <c r="B608" s="14" t="s">
        <v>11</v>
      </c>
      <c r="C608" s="15" t="s">
        <v>215</v>
      </c>
      <c r="D608" s="16" t="s">
        <v>44</v>
      </c>
      <c r="E608" s="17" t="s">
        <v>687</v>
      </c>
      <c r="F608" s="17" t="s">
        <v>331</v>
      </c>
      <c r="G608" s="17" t="s">
        <v>106</v>
      </c>
      <c r="H608" s="17" t="s">
        <v>107</v>
      </c>
      <c r="I608" s="17" t="s">
        <v>107</v>
      </c>
      <c r="J608" s="17" t="s">
        <v>107</v>
      </c>
    </row>
    <row r="609" spans="1:10" s="13" customFormat="1" x14ac:dyDescent="0.2">
      <c r="A609" s="24">
        <v>20</v>
      </c>
      <c r="B609" s="14" t="s">
        <v>11</v>
      </c>
      <c r="C609" s="15" t="s">
        <v>215</v>
      </c>
      <c r="D609" s="16" t="s">
        <v>44</v>
      </c>
      <c r="E609" s="17" t="s">
        <v>688</v>
      </c>
      <c r="F609" s="17" t="s">
        <v>689</v>
      </c>
      <c r="G609" s="17" t="s">
        <v>106</v>
      </c>
      <c r="H609" s="17" t="s">
        <v>107</v>
      </c>
      <c r="I609" s="17" t="s">
        <v>107</v>
      </c>
      <c r="J609" s="17" t="s">
        <v>107</v>
      </c>
    </row>
    <row r="610" spans="1:10" s="13" customFormat="1" x14ac:dyDescent="0.2">
      <c r="A610" s="24">
        <v>20</v>
      </c>
      <c r="B610" s="14" t="s">
        <v>11</v>
      </c>
      <c r="C610" s="15" t="s">
        <v>215</v>
      </c>
      <c r="D610" s="16" t="s">
        <v>39</v>
      </c>
      <c r="E610" s="17" t="s">
        <v>831</v>
      </c>
      <c r="F610" s="17" t="s">
        <v>799</v>
      </c>
      <c r="G610" s="17" t="s">
        <v>106</v>
      </c>
      <c r="H610" s="17" t="s">
        <v>107</v>
      </c>
      <c r="I610" s="17" t="s">
        <v>107</v>
      </c>
      <c r="J610" s="17" t="s">
        <v>107</v>
      </c>
    </row>
    <row r="611" spans="1:10" s="13" customFormat="1" x14ac:dyDescent="0.2">
      <c r="A611" s="24">
        <v>20</v>
      </c>
      <c r="B611" s="14" t="s">
        <v>11</v>
      </c>
      <c r="C611" s="15" t="s">
        <v>215</v>
      </c>
      <c r="D611" s="16" t="s">
        <v>89</v>
      </c>
      <c r="E611" s="17" t="s">
        <v>940</v>
      </c>
      <c r="F611" s="17" t="s">
        <v>941</v>
      </c>
      <c r="G611" s="17" t="s">
        <v>106</v>
      </c>
      <c r="H611" s="17"/>
      <c r="I611" s="17"/>
      <c r="J611" s="17"/>
    </row>
    <row r="612" spans="1:10" s="13" customFormat="1" x14ac:dyDescent="0.2">
      <c r="A612" s="24">
        <v>20</v>
      </c>
      <c r="B612" s="14" t="s">
        <v>11</v>
      </c>
      <c r="C612" s="15" t="s">
        <v>215</v>
      </c>
      <c r="D612" s="16" t="s">
        <v>47</v>
      </c>
      <c r="E612" s="17" t="s">
        <v>1078</v>
      </c>
      <c r="F612" s="17" t="s">
        <v>1079</v>
      </c>
      <c r="G612" s="17" t="s">
        <v>106</v>
      </c>
      <c r="H612" s="17"/>
      <c r="I612" s="17"/>
      <c r="J612" s="17"/>
    </row>
    <row r="613" spans="1:10" s="13" customFormat="1" x14ac:dyDescent="0.2">
      <c r="A613" s="24">
        <v>20</v>
      </c>
      <c r="B613" s="14" t="s">
        <v>11</v>
      </c>
      <c r="C613" s="15" t="s">
        <v>215</v>
      </c>
      <c r="D613" s="16" t="s">
        <v>47</v>
      </c>
      <c r="E613" s="17" t="s">
        <v>1080</v>
      </c>
      <c r="F613" s="17" t="s">
        <v>1081</v>
      </c>
      <c r="G613" s="17" t="s">
        <v>122</v>
      </c>
      <c r="H613" s="17" t="s">
        <v>1082</v>
      </c>
      <c r="I613" s="17"/>
      <c r="J613" s="17"/>
    </row>
    <row r="614" spans="1:10" s="13" customFormat="1" x14ac:dyDescent="0.2">
      <c r="A614" s="24">
        <v>20</v>
      </c>
      <c r="B614" s="14" t="s">
        <v>11</v>
      </c>
      <c r="C614" s="15" t="s">
        <v>215</v>
      </c>
      <c r="D614" s="16" t="s">
        <v>36</v>
      </c>
      <c r="E614" s="17" t="s">
        <v>1230</v>
      </c>
      <c r="F614" s="17" t="s">
        <v>331</v>
      </c>
      <c r="G614" s="17" t="s">
        <v>122</v>
      </c>
      <c r="H614" s="17" t="s">
        <v>1231</v>
      </c>
      <c r="I614" s="17" t="s">
        <v>107</v>
      </c>
      <c r="J614" s="17" t="s">
        <v>107</v>
      </c>
    </row>
    <row r="615" spans="1:10" s="13" customFormat="1" x14ac:dyDescent="0.2">
      <c r="A615" s="24">
        <v>20</v>
      </c>
      <c r="B615" s="14" t="s">
        <v>11</v>
      </c>
      <c r="C615" s="15" t="s">
        <v>215</v>
      </c>
      <c r="D615" s="16" t="s">
        <v>36</v>
      </c>
      <c r="E615" s="17" t="s">
        <v>1232</v>
      </c>
      <c r="F615" s="17" t="s">
        <v>331</v>
      </c>
      <c r="G615" s="17" t="s">
        <v>122</v>
      </c>
      <c r="H615" s="17" t="s">
        <v>1233</v>
      </c>
      <c r="I615" s="17" t="s">
        <v>107</v>
      </c>
      <c r="J615" s="17" t="s">
        <v>107</v>
      </c>
    </row>
    <row r="616" spans="1:10" s="13" customFormat="1" x14ac:dyDescent="0.2">
      <c r="A616" s="24">
        <v>20</v>
      </c>
      <c r="B616" s="14" t="s">
        <v>11</v>
      </c>
      <c r="C616" s="15" t="s">
        <v>215</v>
      </c>
      <c r="D616" s="16" t="s">
        <v>36</v>
      </c>
      <c r="E616" s="17" t="s">
        <v>1234</v>
      </c>
      <c r="F616" s="17" t="s">
        <v>331</v>
      </c>
      <c r="G616" s="17" t="s">
        <v>122</v>
      </c>
      <c r="H616" s="17" t="s">
        <v>1235</v>
      </c>
      <c r="I616" s="17" t="s">
        <v>107</v>
      </c>
      <c r="J616" s="17" t="s">
        <v>107</v>
      </c>
    </row>
    <row r="617" spans="1:10" s="13" customFormat="1" x14ac:dyDescent="0.2">
      <c r="A617" s="24">
        <v>20</v>
      </c>
      <c r="B617" s="14" t="s">
        <v>11</v>
      </c>
      <c r="C617" s="15" t="s">
        <v>215</v>
      </c>
      <c r="D617" s="16" t="s">
        <v>42</v>
      </c>
      <c r="E617" s="17" t="s">
        <v>1353</v>
      </c>
      <c r="F617" s="17" t="s">
        <v>1354</v>
      </c>
      <c r="G617" s="17" t="s">
        <v>106</v>
      </c>
      <c r="H617" s="17" t="s">
        <v>107</v>
      </c>
      <c r="I617" s="17" t="s">
        <v>107</v>
      </c>
      <c r="J617" s="17" t="s">
        <v>1315</v>
      </c>
    </row>
    <row r="618" spans="1:10" s="13" customFormat="1" x14ac:dyDescent="0.2">
      <c r="A618" s="24">
        <v>20</v>
      </c>
      <c r="B618" s="14" t="s">
        <v>11</v>
      </c>
      <c r="C618" s="15" t="s">
        <v>215</v>
      </c>
      <c r="D618" s="16" t="s">
        <v>65</v>
      </c>
      <c r="E618" s="17" t="s">
        <v>1402</v>
      </c>
      <c r="F618" s="17" t="s">
        <v>1403</v>
      </c>
      <c r="G618" s="17" t="s">
        <v>106</v>
      </c>
      <c r="H618" s="17"/>
      <c r="I618" s="17"/>
      <c r="J618" s="17"/>
    </row>
    <row r="619" spans="1:10" s="13" customFormat="1" x14ac:dyDescent="0.2">
      <c r="A619" s="24">
        <v>20</v>
      </c>
      <c r="B619" s="14" t="s">
        <v>11</v>
      </c>
      <c r="C619" s="15" t="s">
        <v>215</v>
      </c>
      <c r="D619" s="16" t="s">
        <v>65</v>
      </c>
      <c r="E619" s="17" t="s">
        <v>1404</v>
      </c>
      <c r="F619" s="17" t="s">
        <v>1405</v>
      </c>
      <c r="G619" s="17" t="s">
        <v>106</v>
      </c>
      <c r="H619" s="17" t="s">
        <v>1372</v>
      </c>
      <c r="I619" s="17" t="s">
        <v>1372</v>
      </c>
      <c r="J619" s="17" t="s">
        <v>1372</v>
      </c>
    </row>
    <row r="620" spans="1:10" s="13" customFormat="1" x14ac:dyDescent="0.2">
      <c r="A620" s="24">
        <v>20</v>
      </c>
      <c r="B620" s="14" t="s">
        <v>11</v>
      </c>
      <c r="C620" s="15" t="s">
        <v>215</v>
      </c>
      <c r="D620" s="16" t="s">
        <v>1443</v>
      </c>
      <c r="E620" s="17" t="s">
        <v>109</v>
      </c>
      <c r="F620" s="17"/>
      <c r="G620" s="17" t="s">
        <v>106</v>
      </c>
      <c r="H620" s="17"/>
      <c r="I620" s="17"/>
      <c r="J620" s="17"/>
    </row>
    <row r="621" spans="1:10" s="13" customFormat="1" x14ac:dyDescent="0.2">
      <c r="A621" s="24">
        <v>20</v>
      </c>
      <c r="B621" s="14" t="s">
        <v>11</v>
      </c>
      <c r="C621" s="15" t="s">
        <v>215</v>
      </c>
      <c r="D621" s="16" t="s">
        <v>56</v>
      </c>
      <c r="E621" s="17" t="s">
        <v>1504</v>
      </c>
      <c r="F621" s="17"/>
      <c r="G621" s="17" t="s">
        <v>106</v>
      </c>
      <c r="H621" s="17"/>
      <c r="I621" s="17"/>
      <c r="J621" s="17"/>
    </row>
    <row r="622" spans="1:10" s="13" customFormat="1" x14ac:dyDescent="0.2">
      <c r="A622" s="24">
        <v>20</v>
      </c>
      <c r="B622" s="14" t="s">
        <v>11</v>
      </c>
      <c r="C622" s="15" t="s">
        <v>215</v>
      </c>
      <c r="D622" s="16" t="s">
        <v>56</v>
      </c>
      <c r="E622" s="17" t="s">
        <v>1080</v>
      </c>
      <c r="F622" s="17" t="s">
        <v>1505</v>
      </c>
      <c r="G622" s="17" t="s">
        <v>106</v>
      </c>
      <c r="H622" s="17" t="s">
        <v>1372</v>
      </c>
      <c r="I622" s="17" t="s">
        <v>1372</v>
      </c>
      <c r="J622" s="17" t="s">
        <v>1372</v>
      </c>
    </row>
    <row r="623" spans="1:10" s="13" customFormat="1" x14ac:dyDescent="0.2">
      <c r="A623" s="24">
        <v>20</v>
      </c>
      <c r="B623" s="14" t="s">
        <v>11</v>
      </c>
      <c r="C623" s="15" t="s">
        <v>215</v>
      </c>
      <c r="D623" s="16" t="s">
        <v>56</v>
      </c>
      <c r="E623" s="17" t="s">
        <v>1080</v>
      </c>
      <c r="F623" s="17" t="s">
        <v>1465</v>
      </c>
      <c r="G623" s="17" t="s">
        <v>106</v>
      </c>
      <c r="H623" s="17" t="s">
        <v>1372</v>
      </c>
      <c r="I623" s="17" t="s">
        <v>1372</v>
      </c>
      <c r="J623" s="17" t="s">
        <v>1372</v>
      </c>
    </row>
    <row r="624" spans="1:10" s="13" customFormat="1" x14ac:dyDescent="0.2">
      <c r="A624" s="24">
        <v>20</v>
      </c>
      <c r="B624" s="14" t="s">
        <v>11</v>
      </c>
      <c r="C624" s="15" t="s">
        <v>215</v>
      </c>
      <c r="D624" s="16" t="s">
        <v>59</v>
      </c>
      <c r="E624" s="17" t="s">
        <v>1611</v>
      </c>
      <c r="F624" s="17" t="s">
        <v>1633</v>
      </c>
      <c r="G624" s="17" t="s">
        <v>106</v>
      </c>
      <c r="H624" s="17"/>
      <c r="I624" s="17"/>
      <c r="J624" s="17"/>
    </row>
    <row r="625" spans="1:10" s="13" customFormat="1" x14ac:dyDescent="0.2">
      <c r="A625" s="24">
        <v>20</v>
      </c>
      <c r="B625" s="14" t="s">
        <v>11</v>
      </c>
      <c r="C625" s="15" t="s">
        <v>215</v>
      </c>
      <c r="D625" s="16" t="s">
        <v>62</v>
      </c>
      <c r="E625" s="17" t="s">
        <v>1684</v>
      </c>
      <c r="F625" s="17" t="s">
        <v>1643</v>
      </c>
      <c r="G625" s="17" t="s">
        <v>106</v>
      </c>
      <c r="H625" s="17"/>
      <c r="I625" s="17"/>
      <c r="J625" s="17"/>
    </row>
    <row r="626" spans="1:10" s="13" customFormat="1" x14ac:dyDescent="0.2">
      <c r="A626" s="24">
        <v>20</v>
      </c>
      <c r="B626" s="14" t="s">
        <v>11</v>
      </c>
      <c r="C626" s="15" t="s">
        <v>215</v>
      </c>
      <c r="D626" s="16" t="s">
        <v>1692</v>
      </c>
      <c r="E626" s="17" t="s">
        <v>109</v>
      </c>
      <c r="F626" s="17"/>
      <c r="G626" s="17" t="s">
        <v>106</v>
      </c>
      <c r="H626" s="17"/>
      <c r="I626" s="17"/>
      <c r="J626" s="17"/>
    </row>
    <row r="627" spans="1:10" s="13" customFormat="1" x14ac:dyDescent="0.2">
      <c r="A627" s="24">
        <v>20</v>
      </c>
      <c r="B627" s="14" t="s">
        <v>11</v>
      </c>
      <c r="C627" s="15" t="s">
        <v>215</v>
      </c>
      <c r="D627" s="16" t="s">
        <v>74</v>
      </c>
      <c r="E627" s="17" t="s">
        <v>1755</v>
      </c>
      <c r="F627" s="17" t="s">
        <v>1714</v>
      </c>
      <c r="G627" s="17" t="s">
        <v>106</v>
      </c>
      <c r="H627" s="17"/>
      <c r="I627" s="17"/>
      <c r="J627" s="17"/>
    </row>
    <row r="628" spans="1:10" s="13" customFormat="1" x14ac:dyDescent="0.2">
      <c r="A628" s="24">
        <v>20</v>
      </c>
      <c r="B628" s="14" t="s">
        <v>11</v>
      </c>
      <c r="C628" s="15" t="s">
        <v>215</v>
      </c>
      <c r="D628" s="16" t="s">
        <v>74</v>
      </c>
      <c r="E628" s="17" t="s">
        <v>1756</v>
      </c>
      <c r="F628" s="17" t="s">
        <v>331</v>
      </c>
      <c r="G628" s="17" t="s">
        <v>106</v>
      </c>
      <c r="H628" s="17" t="s">
        <v>527</v>
      </c>
      <c r="I628" s="17" t="s">
        <v>527</v>
      </c>
      <c r="J628" s="17" t="s">
        <v>527</v>
      </c>
    </row>
    <row r="629" spans="1:10" s="13" customFormat="1" x14ac:dyDescent="0.2">
      <c r="A629" s="24">
        <v>20</v>
      </c>
      <c r="B629" s="14" t="s">
        <v>11</v>
      </c>
      <c r="C629" s="15" t="s">
        <v>215</v>
      </c>
      <c r="D629" s="16" t="s">
        <v>74</v>
      </c>
      <c r="E629" s="17" t="s">
        <v>109</v>
      </c>
      <c r="F629" s="17"/>
      <c r="G629" s="17" t="s">
        <v>106</v>
      </c>
      <c r="H629" s="17" t="s">
        <v>527</v>
      </c>
      <c r="I629" s="17" t="s">
        <v>527</v>
      </c>
      <c r="J629" s="17" t="s">
        <v>527</v>
      </c>
    </row>
    <row r="630" spans="1:10" s="13" customFormat="1" x14ac:dyDescent="0.2">
      <c r="A630" s="24">
        <v>20</v>
      </c>
      <c r="B630" s="14" t="s">
        <v>11</v>
      </c>
      <c r="C630" s="15" t="s">
        <v>215</v>
      </c>
      <c r="D630" s="16" t="s">
        <v>77</v>
      </c>
      <c r="E630" s="17" t="s">
        <v>1896</v>
      </c>
      <c r="F630" s="17" t="s">
        <v>1846</v>
      </c>
      <c r="G630" s="17" t="s">
        <v>106</v>
      </c>
      <c r="H630" s="17"/>
      <c r="I630" s="17"/>
      <c r="J630" s="17"/>
    </row>
    <row r="631" spans="1:10" s="13" customFormat="1" x14ac:dyDescent="0.2">
      <c r="A631" s="24">
        <v>20</v>
      </c>
      <c r="B631" s="14" t="s">
        <v>11</v>
      </c>
      <c r="C631" s="15" t="s">
        <v>215</v>
      </c>
      <c r="D631" s="16" t="s">
        <v>80</v>
      </c>
      <c r="E631" s="17" t="s">
        <v>1962</v>
      </c>
      <c r="F631" s="17" t="s">
        <v>331</v>
      </c>
      <c r="G631" s="17" t="s">
        <v>106</v>
      </c>
      <c r="H631" s="17"/>
      <c r="I631" s="17"/>
      <c r="J631" s="17"/>
    </row>
    <row r="632" spans="1:10" s="13" customFormat="1" x14ac:dyDescent="0.2">
      <c r="A632" s="24">
        <v>20</v>
      </c>
      <c r="B632" s="14" t="s">
        <v>11</v>
      </c>
      <c r="C632" s="15" t="s">
        <v>215</v>
      </c>
      <c r="D632" s="16" t="s">
        <v>83</v>
      </c>
      <c r="E632" s="17" t="s">
        <v>1991</v>
      </c>
      <c r="F632" s="17" t="s">
        <v>1973</v>
      </c>
      <c r="G632" s="17" t="s">
        <v>106</v>
      </c>
      <c r="H632" s="17"/>
      <c r="I632" s="17"/>
      <c r="J632" s="17"/>
    </row>
    <row r="633" spans="1:10" s="13" customFormat="1" x14ac:dyDescent="0.2">
      <c r="A633" s="24">
        <v>20</v>
      </c>
      <c r="B633" s="14" t="s">
        <v>11</v>
      </c>
      <c r="C633" s="15" t="s">
        <v>215</v>
      </c>
      <c r="D633" s="16" t="s">
        <v>86</v>
      </c>
      <c r="E633" s="17" t="s">
        <v>2033</v>
      </c>
      <c r="F633" s="17" t="s">
        <v>2015</v>
      </c>
      <c r="G633" s="17" t="s">
        <v>106</v>
      </c>
      <c r="H633" s="17"/>
      <c r="I633" s="17"/>
      <c r="J633" s="17"/>
    </row>
    <row r="634" spans="1:10" s="13" customFormat="1" x14ac:dyDescent="0.2">
      <c r="A634" s="24">
        <v>20</v>
      </c>
      <c r="B634" s="14" t="s">
        <v>11</v>
      </c>
      <c r="C634" s="15" t="s">
        <v>215</v>
      </c>
      <c r="D634" s="16" t="s">
        <v>27</v>
      </c>
      <c r="E634" s="17" t="s">
        <v>1080</v>
      </c>
      <c r="F634" s="17" t="s">
        <v>2090</v>
      </c>
      <c r="G634" s="17" t="s">
        <v>106</v>
      </c>
      <c r="H634" s="17" t="s">
        <v>107</v>
      </c>
      <c r="I634" s="17" t="s">
        <v>107</v>
      </c>
      <c r="J634" s="17" t="s">
        <v>107</v>
      </c>
    </row>
    <row r="635" spans="1:10" s="13" customFormat="1" x14ac:dyDescent="0.2">
      <c r="A635" s="24">
        <v>20</v>
      </c>
      <c r="B635" s="14" t="s">
        <v>11</v>
      </c>
      <c r="C635" s="15" t="s">
        <v>215</v>
      </c>
      <c r="D635" s="16" t="s">
        <v>92</v>
      </c>
      <c r="E635" s="17" t="s">
        <v>2182</v>
      </c>
      <c r="F635" s="17" t="s">
        <v>331</v>
      </c>
      <c r="G635" s="17" t="s">
        <v>106</v>
      </c>
      <c r="H635" s="17" t="s">
        <v>107</v>
      </c>
      <c r="I635" s="17" t="s">
        <v>107</v>
      </c>
      <c r="J635" s="17" t="s">
        <v>107</v>
      </c>
    </row>
    <row r="636" spans="1:10" s="13" customFormat="1" x14ac:dyDescent="0.2">
      <c r="A636" s="24">
        <v>21</v>
      </c>
      <c r="B636" s="14" t="s">
        <v>11</v>
      </c>
      <c r="C636" s="15" t="s">
        <v>2426</v>
      </c>
      <c r="D636" s="16" t="s">
        <v>24</v>
      </c>
      <c r="E636" s="17" t="s">
        <v>145</v>
      </c>
      <c r="F636" s="17" t="s">
        <v>146</v>
      </c>
      <c r="G636" s="17" t="s">
        <v>106</v>
      </c>
      <c r="H636" s="17" t="s">
        <v>107</v>
      </c>
      <c r="I636" s="17" t="s">
        <v>107</v>
      </c>
      <c r="J636" s="17"/>
    </row>
    <row r="637" spans="1:10" s="13" customFormat="1" x14ac:dyDescent="0.2">
      <c r="A637" s="24">
        <v>21</v>
      </c>
      <c r="B637" s="14" t="s">
        <v>11</v>
      </c>
      <c r="C637" s="15" t="s">
        <v>2426</v>
      </c>
      <c r="D637" s="16" t="s">
        <v>53</v>
      </c>
      <c r="E637" s="17" t="s">
        <v>218</v>
      </c>
      <c r="F637" s="17" t="s">
        <v>219</v>
      </c>
      <c r="G637" s="17" t="s">
        <v>106</v>
      </c>
      <c r="H637" s="17"/>
      <c r="I637" s="17"/>
      <c r="J637" s="17"/>
    </row>
    <row r="638" spans="1:10" s="13" customFormat="1" x14ac:dyDescent="0.2">
      <c r="A638" s="24">
        <v>21</v>
      </c>
      <c r="B638" s="14" t="s">
        <v>11</v>
      </c>
      <c r="C638" s="15" t="s">
        <v>2426</v>
      </c>
      <c r="D638" s="16" t="s">
        <v>30</v>
      </c>
      <c r="E638" s="17" t="s">
        <v>333</v>
      </c>
      <c r="F638" s="17" t="s">
        <v>334</v>
      </c>
      <c r="G638" s="17" t="s">
        <v>122</v>
      </c>
      <c r="H638" s="17" t="s">
        <v>335</v>
      </c>
      <c r="I638" s="17" t="s">
        <v>277</v>
      </c>
      <c r="J638" s="17" t="s">
        <v>277</v>
      </c>
    </row>
    <row r="639" spans="1:10" s="13" customFormat="1" x14ac:dyDescent="0.2">
      <c r="A639" s="24">
        <v>21</v>
      </c>
      <c r="B639" s="14" t="s">
        <v>11</v>
      </c>
      <c r="C639" s="15" t="s">
        <v>2426</v>
      </c>
      <c r="D639" s="16" t="s">
        <v>33</v>
      </c>
      <c r="E639" s="17" t="s">
        <v>449</v>
      </c>
      <c r="F639" s="17" t="s">
        <v>450</v>
      </c>
      <c r="G639" s="17" t="s">
        <v>122</v>
      </c>
      <c r="H639" s="17" t="s">
        <v>451</v>
      </c>
      <c r="I639" s="17" t="s">
        <v>405</v>
      </c>
      <c r="J639" s="17" t="s">
        <v>405</v>
      </c>
    </row>
    <row r="640" spans="1:10" s="13" customFormat="1" x14ac:dyDescent="0.2">
      <c r="A640" s="24">
        <v>21</v>
      </c>
      <c r="B640" s="14" t="s">
        <v>11</v>
      </c>
      <c r="C640" s="15" t="s">
        <v>2426</v>
      </c>
      <c r="D640" s="16" t="s">
        <v>71</v>
      </c>
      <c r="E640" s="17" t="s">
        <v>565</v>
      </c>
      <c r="F640" s="17" t="s">
        <v>566</v>
      </c>
      <c r="G640" s="17" t="s">
        <v>524</v>
      </c>
      <c r="H640" s="17" t="s">
        <v>527</v>
      </c>
      <c r="I640" s="17" t="s">
        <v>527</v>
      </c>
      <c r="J640" s="17" t="s">
        <v>527</v>
      </c>
    </row>
    <row r="641" spans="1:10" s="13" customFormat="1" x14ac:dyDescent="0.2">
      <c r="A641" s="24">
        <v>21</v>
      </c>
      <c r="B641" s="14" t="s">
        <v>11</v>
      </c>
      <c r="C641" s="15" t="s">
        <v>2426</v>
      </c>
      <c r="D641" s="16" t="s">
        <v>44</v>
      </c>
      <c r="E641" s="17" t="s">
        <v>690</v>
      </c>
      <c r="F641" s="17" t="s">
        <v>649</v>
      </c>
      <c r="G641" s="17" t="s">
        <v>106</v>
      </c>
      <c r="H641" s="17" t="s">
        <v>107</v>
      </c>
      <c r="I641" s="17" t="s">
        <v>107</v>
      </c>
      <c r="J641" s="17" t="s">
        <v>107</v>
      </c>
    </row>
    <row r="642" spans="1:10" s="13" customFormat="1" x14ac:dyDescent="0.2">
      <c r="A642" s="24">
        <v>21</v>
      </c>
      <c r="B642" s="14" t="s">
        <v>11</v>
      </c>
      <c r="C642" s="15" t="s">
        <v>2426</v>
      </c>
      <c r="D642" s="16" t="s">
        <v>44</v>
      </c>
      <c r="E642" s="17" t="s">
        <v>691</v>
      </c>
      <c r="F642" s="17" t="s">
        <v>692</v>
      </c>
      <c r="G642" s="17" t="s">
        <v>106</v>
      </c>
      <c r="H642" s="17" t="s">
        <v>107</v>
      </c>
      <c r="I642" s="17" t="s">
        <v>107</v>
      </c>
      <c r="J642" s="17" t="s">
        <v>107</v>
      </c>
    </row>
    <row r="643" spans="1:10" s="13" customFormat="1" x14ac:dyDescent="0.2">
      <c r="A643" s="24">
        <v>21</v>
      </c>
      <c r="B643" s="14" t="s">
        <v>11</v>
      </c>
      <c r="C643" s="15" t="s">
        <v>2426</v>
      </c>
      <c r="D643" s="16" t="s">
        <v>39</v>
      </c>
      <c r="E643" s="17" t="s">
        <v>832</v>
      </c>
      <c r="F643" s="17" t="s">
        <v>833</v>
      </c>
      <c r="G643" s="17" t="s">
        <v>106</v>
      </c>
      <c r="H643" s="17" t="s">
        <v>107</v>
      </c>
      <c r="I643" s="17" t="s">
        <v>107</v>
      </c>
      <c r="J643" s="17" t="s">
        <v>107</v>
      </c>
    </row>
    <row r="644" spans="1:10" s="13" customFormat="1" x14ac:dyDescent="0.2">
      <c r="A644" s="24">
        <v>21</v>
      </c>
      <c r="B644" s="14" t="s">
        <v>11</v>
      </c>
      <c r="C644" s="15" t="s">
        <v>2426</v>
      </c>
      <c r="D644" s="16" t="s">
        <v>89</v>
      </c>
      <c r="E644" s="17" t="s">
        <v>942</v>
      </c>
      <c r="F644" s="17" t="s">
        <v>943</v>
      </c>
      <c r="G644" s="17" t="s">
        <v>106</v>
      </c>
      <c r="H644" s="17"/>
      <c r="I644" s="17"/>
      <c r="J644" s="17"/>
    </row>
    <row r="645" spans="1:10" s="13" customFormat="1" x14ac:dyDescent="0.2">
      <c r="A645" s="24">
        <v>21</v>
      </c>
      <c r="B645" s="14" t="s">
        <v>11</v>
      </c>
      <c r="C645" s="15" t="s">
        <v>2426</v>
      </c>
      <c r="D645" s="16" t="s">
        <v>47</v>
      </c>
      <c r="E645" s="17" t="s">
        <v>1083</v>
      </c>
      <c r="F645" s="17" t="s">
        <v>1084</v>
      </c>
      <c r="G645" s="17" t="s">
        <v>106</v>
      </c>
      <c r="H645" s="17"/>
      <c r="I645" s="17"/>
      <c r="J645" s="17"/>
    </row>
    <row r="646" spans="1:10" s="13" customFormat="1" x14ac:dyDescent="0.2">
      <c r="A646" s="24">
        <v>21</v>
      </c>
      <c r="B646" s="14" t="s">
        <v>11</v>
      </c>
      <c r="C646" s="15" t="s">
        <v>2426</v>
      </c>
      <c r="D646" s="16" t="s">
        <v>47</v>
      </c>
      <c r="E646" s="17" t="s">
        <v>1085</v>
      </c>
      <c r="F646" s="17" t="s">
        <v>1084</v>
      </c>
      <c r="G646" s="17" t="s">
        <v>122</v>
      </c>
      <c r="H646" s="17" t="s">
        <v>1086</v>
      </c>
      <c r="I646" s="17"/>
      <c r="J646" s="17"/>
    </row>
    <row r="647" spans="1:10" s="13" customFormat="1" x14ac:dyDescent="0.2">
      <c r="A647" s="24">
        <v>21</v>
      </c>
      <c r="B647" s="14" t="s">
        <v>11</v>
      </c>
      <c r="C647" s="15" t="s">
        <v>2426</v>
      </c>
      <c r="D647" s="16" t="s">
        <v>36</v>
      </c>
      <c r="E647" s="17" t="s">
        <v>1236</v>
      </c>
      <c r="F647" s="17" t="s">
        <v>1197</v>
      </c>
      <c r="G647" s="17" t="s">
        <v>122</v>
      </c>
      <c r="H647" s="17" t="s">
        <v>1237</v>
      </c>
      <c r="I647" s="17" t="s">
        <v>107</v>
      </c>
      <c r="J647" s="17" t="s">
        <v>1238</v>
      </c>
    </row>
    <row r="648" spans="1:10" s="13" customFormat="1" x14ac:dyDescent="0.2">
      <c r="A648" s="24">
        <v>21</v>
      </c>
      <c r="B648" s="14" t="s">
        <v>11</v>
      </c>
      <c r="C648" s="15" t="s">
        <v>2426</v>
      </c>
      <c r="D648" s="16" t="s">
        <v>42</v>
      </c>
      <c r="E648" s="17" t="s">
        <v>1355</v>
      </c>
      <c r="F648" s="17" t="s">
        <v>1319</v>
      </c>
      <c r="G648" s="17" t="s">
        <v>106</v>
      </c>
      <c r="H648" s="17" t="s">
        <v>107</v>
      </c>
      <c r="I648" s="17" t="s">
        <v>107</v>
      </c>
      <c r="J648" s="17" t="s">
        <v>1320</v>
      </c>
    </row>
    <row r="649" spans="1:10" s="13" customFormat="1" x14ac:dyDescent="0.2">
      <c r="A649" s="24">
        <v>21</v>
      </c>
      <c r="B649" s="14" t="s">
        <v>11</v>
      </c>
      <c r="C649" s="15" t="s">
        <v>2426</v>
      </c>
      <c r="D649" s="16" t="s">
        <v>65</v>
      </c>
      <c r="E649" s="17" t="s">
        <v>1406</v>
      </c>
      <c r="F649" s="17" t="s">
        <v>1375</v>
      </c>
      <c r="G649" s="17" t="s">
        <v>106</v>
      </c>
      <c r="H649" s="17"/>
      <c r="I649" s="17"/>
      <c r="J649" s="17"/>
    </row>
    <row r="650" spans="1:10" s="13" customFormat="1" x14ac:dyDescent="0.2">
      <c r="A650" s="24">
        <v>21</v>
      </c>
      <c r="B650" s="14" t="s">
        <v>11</v>
      </c>
      <c r="C650" s="15" t="s">
        <v>2426</v>
      </c>
      <c r="D650" s="16" t="s">
        <v>1443</v>
      </c>
      <c r="E650" s="17" t="s">
        <v>1451</v>
      </c>
      <c r="F650" s="17" t="s">
        <v>1445</v>
      </c>
      <c r="G650" s="17" t="s">
        <v>106</v>
      </c>
      <c r="H650" s="17"/>
      <c r="I650" s="17"/>
      <c r="J650" s="17"/>
    </row>
    <row r="651" spans="1:10" s="13" customFormat="1" x14ac:dyDescent="0.2">
      <c r="A651" s="24">
        <v>21</v>
      </c>
      <c r="B651" s="14" t="s">
        <v>11</v>
      </c>
      <c r="C651" s="15" t="s">
        <v>2426</v>
      </c>
      <c r="D651" s="16" t="s">
        <v>56</v>
      </c>
      <c r="E651" s="17" t="s">
        <v>1506</v>
      </c>
      <c r="F651" s="17" t="s">
        <v>1465</v>
      </c>
      <c r="G651" s="17" t="s">
        <v>106</v>
      </c>
      <c r="H651" s="17" t="s">
        <v>1372</v>
      </c>
      <c r="I651" s="17" t="s">
        <v>1372</v>
      </c>
      <c r="J651" s="17" t="s">
        <v>1372</v>
      </c>
    </row>
    <row r="652" spans="1:10" s="13" customFormat="1" x14ac:dyDescent="0.2">
      <c r="A652" s="24">
        <v>21</v>
      </c>
      <c r="B652" s="14" t="s">
        <v>11</v>
      </c>
      <c r="C652" s="15" t="s">
        <v>2426</v>
      </c>
      <c r="D652" s="16" t="s">
        <v>56</v>
      </c>
      <c r="E652" s="17" t="s">
        <v>1507</v>
      </c>
      <c r="F652" s="17" t="s">
        <v>1492</v>
      </c>
      <c r="G652" s="17" t="s">
        <v>106</v>
      </c>
      <c r="H652" s="17" t="s">
        <v>1372</v>
      </c>
      <c r="I652" s="17" t="s">
        <v>1372</v>
      </c>
      <c r="J652" s="17" t="s">
        <v>1372</v>
      </c>
    </row>
    <row r="653" spans="1:10" s="13" customFormat="1" x14ac:dyDescent="0.2">
      <c r="A653" s="24">
        <v>21</v>
      </c>
      <c r="B653" s="14" t="s">
        <v>11</v>
      </c>
      <c r="C653" s="15" t="s">
        <v>2426</v>
      </c>
      <c r="D653" s="16" t="s">
        <v>56</v>
      </c>
      <c r="E653" s="17" t="s">
        <v>1508</v>
      </c>
      <c r="F653" s="17" t="s">
        <v>1619</v>
      </c>
      <c r="G653" s="17" t="s">
        <v>106</v>
      </c>
      <c r="H653" s="17"/>
      <c r="I653" s="17"/>
      <c r="J653" s="17"/>
    </row>
    <row r="654" spans="1:10" s="13" customFormat="1" x14ac:dyDescent="0.2">
      <c r="A654" s="24">
        <v>21</v>
      </c>
      <c r="B654" s="14" t="s">
        <v>11</v>
      </c>
      <c r="C654" s="15" t="s">
        <v>2426</v>
      </c>
      <c r="D654" s="16" t="s">
        <v>56</v>
      </c>
      <c r="E654" s="17" t="s">
        <v>1509</v>
      </c>
      <c r="F654" s="17"/>
      <c r="G654" s="17" t="s">
        <v>106</v>
      </c>
      <c r="H654" s="17"/>
      <c r="I654" s="17"/>
      <c r="J654" s="17"/>
    </row>
    <row r="655" spans="1:10" s="13" customFormat="1" x14ac:dyDescent="0.2">
      <c r="A655" s="24">
        <v>21</v>
      </c>
      <c r="B655" s="14" t="s">
        <v>11</v>
      </c>
      <c r="C655" s="15" t="s">
        <v>2426</v>
      </c>
      <c r="D655" s="16" t="s">
        <v>56</v>
      </c>
      <c r="E655" s="17" t="s">
        <v>1510</v>
      </c>
      <c r="F655" s="17" t="s">
        <v>1480</v>
      </c>
      <c r="G655" s="17" t="s">
        <v>106</v>
      </c>
      <c r="H655" s="17" t="s">
        <v>1372</v>
      </c>
      <c r="I655" s="17" t="s">
        <v>1372</v>
      </c>
      <c r="J655" s="17" t="s">
        <v>1372</v>
      </c>
    </row>
    <row r="656" spans="1:10" s="13" customFormat="1" x14ac:dyDescent="0.2">
      <c r="A656" s="24">
        <v>21</v>
      </c>
      <c r="B656" s="14" t="s">
        <v>11</v>
      </c>
      <c r="C656" s="15" t="s">
        <v>2426</v>
      </c>
      <c r="D656" s="16" t="s">
        <v>59</v>
      </c>
      <c r="E656" s="17" t="s">
        <v>1612</v>
      </c>
      <c r="F656" s="17" t="s">
        <v>1613</v>
      </c>
      <c r="G656" s="17" t="s">
        <v>106</v>
      </c>
      <c r="H656" s="17"/>
      <c r="I656" s="17"/>
      <c r="J656" s="17"/>
    </row>
    <row r="657" spans="1:10" s="13" customFormat="1" x14ac:dyDescent="0.2">
      <c r="A657" s="24">
        <v>21</v>
      </c>
      <c r="B657" s="14" t="s">
        <v>11</v>
      </c>
      <c r="C657" s="15" t="s">
        <v>2426</v>
      </c>
      <c r="D657" s="16" t="s">
        <v>62</v>
      </c>
      <c r="E657" s="17" t="s">
        <v>1686</v>
      </c>
      <c r="F657" s="17" t="s">
        <v>1643</v>
      </c>
      <c r="G657" s="17" t="s">
        <v>106</v>
      </c>
      <c r="H657" s="17"/>
      <c r="I657" s="17"/>
      <c r="J657" s="17"/>
    </row>
    <row r="658" spans="1:10" s="13" customFormat="1" x14ac:dyDescent="0.2">
      <c r="A658" s="24">
        <v>21</v>
      </c>
      <c r="B658" s="14" t="s">
        <v>11</v>
      </c>
      <c r="C658" s="15" t="s">
        <v>2426</v>
      </c>
      <c r="D658" s="16" t="s">
        <v>1692</v>
      </c>
      <c r="E658" s="17" t="s">
        <v>109</v>
      </c>
      <c r="F658" s="17"/>
      <c r="G658" s="17" t="s">
        <v>106</v>
      </c>
      <c r="H658" s="17"/>
      <c r="I658" s="17"/>
      <c r="J658" s="17"/>
    </row>
    <row r="659" spans="1:10" s="13" customFormat="1" x14ac:dyDescent="0.2">
      <c r="A659" s="24">
        <v>21</v>
      </c>
      <c r="B659" s="14" t="s">
        <v>11</v>
      </c>
      <c r="C659" s="15" t="s">
        <v>2426</v>
      </c>
      <c r="D659" s="16" t="s">
        <v>74</v>
      </c>
      <c r="E659" s="17" t="s">
        <v>1757</v>
      </c>
      <c r="F659" s="17" t="s">
        <v>1714</v>
      </c>
      <c r="G659" s="17" t="s">
        <v>122</v>
      </c>
      <c r="H659" s="17" t="s">
        <v>1758</v>
      </c>
      <c r="I659" s="17"/>
      <c r="J659" s="17"/>
    </row>
    <row r="660" spans="1:10" s="13" customFormat="1" x14ac:dyDescent="0.2">
      <c r="A660" s="24">
        <v>21</v>
      </c>
      <c r="B660" s="14" t="s">
        <v>11</v>
      </c>
      <c r="C660" s="15" t="s">
        <v>2426</v>
      </c>
      <c r="D660" s="16" t="s">
        <v>77</v>
      </c>
      <c r="E660" s="17" t="s">
        <v>1897</v>
      </c>
      <c r="F660" s="17" t="s">
        <v>1837</v>
      </c>
      <c r="G660" s="17" t="s">
        <v>106</v>
      </c>
      <c r="H660" s="17"/>
      <c r="I660" s="17"/>
      <c r="J660" s="17"/>
    </row>
    <row r="661" spans="1:10" s="13" customFormat="1" x14ac:dyDescent="0.2">
      <c r="A661" s="24">
        <v>21</v>
      </c>
      <c r="B661" s="14" t="s">
        <v>11</v>
      </c>
      <c r="C661" s="15" t="s">
        <v>2426</v>
      </c>
      <c r="D661" s="16" t="s">
        <v>80</v>
      </c>
      <c r="E661" s="17" t="s">
        <v>1963</v>
      </c>
      <c r="F661" s="17"/>
      <c r="G661" s="17" t="s">
        <v>106</v>
      </c>
      <c r="H661" s="17"/>
      <c r="I661" s="17"/>
      <c r="J661" s="17"/>
    </row>
    <row r="662" spans="1:10" s="13" customFormat="1" x14ac:dyDescent="0.2">
      <c r="A662" s="24">
        <v>21</v>
      </c>
      <c r="B662" s="14" t="s">
        <v>11</v>
      </c>
      <c r="C662" s="15" t="s">
        <v>2426</v>
      </c>
      <c r="D662" s="16" t="s">
        <v>83</v>
      </c>
      <c r="E662" s="17" t="s">
        <v>1992</v>
      </c>
      <c r="F662" s="17" t="s">
        <v>1973</v>
      </c>
      <c r="G662" s="17" t="s">
        <v>106</v>
      </c>
      <c r="H662" s="17"/>
      <c r="I662" s="17"/>
      <c r="J662" s="17"/>
    </row>
    <row r="663" spans="1:10" s="13" customFormat="1" x14ac:dyDescent="0.2">
      <c r="A663" s="24">
        <v>21</v>
      </c>
      <c r="B663" s="14" t="s">
        <v>11</v>
      </c>
      <c r="C663" s="15" t="s">
        <v>2426</v>
      </c>
      <c r="D663" s="16" t="s">
        <v>86</v>
      </c>
      <c r="E663" s="17" t="s">
        <v>2034</v>
      </c>
      <c r="F663" s="17" t="s">
        <v>2015</v>
      </c>
      <c r="G663" s="17" t="s">
        <v>106</v>
      </c>
      <c r="H663" s="17"/>
      <c r="I663" s="17"/>
      <c r="J663" s="17"/>
    </row>
    <row r="664" spans="1:10" s="13" customFormat="1" x14ac:dyDescent="0.2">
      <c r="A664" s="24">
        <v>21</v>
      </c>
      <c r="B664" s="14" t="s">
        <v>11</v>
      </c>
      <c r="C664" s="15" t="s">
        <v>2426</v>
      </c>
      <c r="D664" s="16" t="s">
        <v>27</v>
      </c>
      <c r="E664" s="17" t="s">
        <v>2155</v>
      </c>
      <c r="F664" s="17"/>
      <c r="G664" s="17" t="s">
        <v>106</v>
      </c>
      <c r="H664" s="17"/>
      <c r="I664" s="17"/>
      <c r="J664" s="17"/>
    </row>
    <row r="665" spans="1:10" s="13" customFormat="1" x14ac:dyDescent="0.2">
      <c r="A665" s="24">
        <v>21</v>
      </c>
      <c r="B665" s="14" t="s">
        <v>11</v>
      </c>
      <c r="C665" s="15" t="s">
        <v>2426</v>
      </c>
      <c r="D665" s="16" t="s">
        <v>92</v>
      </c>
      <c r="E665" s="17" t="s">
        <v>2183</v>
      </c>
      <c r="F665" s="17" t="s">
        <v>2162</v>
      </c>
      <c r="G665" s="17" t="s">
        <v>106</v>
      </c>
      <c r="H665" s="17"/>
      <c r="I665" s="17"/>
      <c r="J665" s="17"/>
    </row>
    <row r="666" spans="1:10" s="13" customFormat="1" x14ac:dyDescent="0.2">
      <c r="A666" s="24">
        <v>22</v>
      </c>
      <c r="B666" s="14" t="s">
        <v>11</v>
      </c>
      <c r="C666" s="15" t="s">
        <v>2468</v>
      </c>
      <c r="D666" s="16" t="s">
        <v>24</v>
      </c>
      <c r="E666" s="17" t="s">
        <v>147</v>
      </c>
      <c r="F666" s="17" t="s">
        <v>148</v>
      </c>
      <c r="G666" s="17" t="s">
        <v>106</v>
      </c>
      <c r="H666" s="17"/>
      <c r="I666" s="17"/>
      <c r="J666" s="17"/>
    </row>
    <row r="667" spans="1:10" s="13" customFormat="1" x14ac:dyDescent="0.2">
      <c r="A667" s="24">
        <v>22</v>
      </c>
      <c r="B667" s="14" t="s">
        <v>11</v>
      </c>
      <c r="C667" s="15" t="s">
        <v>220</v>
      </c>
      <c r="D667" s="16" t="s">
        <v>53</v>
      </c>
      <c r="E667" s="17" t="s">
        <v>221</v>
      </c>
      <c r="F667" s="17" t="s">
        <v>222</v>
      </c>
      <c r="G667" s="17" t="s">
        <v>106</v>
      </c>
      <c r="H667" s="17"/>
      <c r="I667" s="17"/>
      <c r="J667" s="17"/>
    </row>
    <row r="668" spans="1:10" s="13" customFormat="1" ht="15" x14ac:dyDescent="0.2">
      <c r="A668" s="24">
        <v>22</v>
      </c>
      <c r="B668" s="14" t="s">
        <v>11</v>
      </c>
      <c r="C668" s="15" t="s">
        <v>2469</v>
      </c>
      <c r="D668" s="16" t="s">
        <v>30</v>
      </c>
      <c r="E668" s="17" t="s">
        <v>336</v>
      </c>
      <c r="F668" s="17" t="s">
        <v>334</v>
      </c>
      <c r="G668" s="17" t="s">
        <v>106</v>
      </c>
      <c r="H668" s="17" t="s">
        <v>277</v>
      </c>
      <c r="I668" s="17" t="s">
        <v>277</v>
      </c>
      <c r="J668" s="17" t="s">
        <v>277</v>
      </c>
    </row>
    <row r="669" spans="1:10" s="13" customFormat="1" ht="15" x14ac:dyDescent="0.2">
      <c r="A669" s="24">
        <v>22</v>
      </c>
      <c r="B669" s="14" t="s">
        <v>11</v>
      </c>
      <c r="C669" s="15" t="s">
        <v>2470</v>
      </c>
      <c r="D669" s="16" t="s">
        <v>33</v>
      </c>
      <c r="E669" s="17" t="s">
        <v>452</v>
      </c>
      <c r="F669" s="17" t="s">
        <v>453</v>
      </c>
      <c r="G669" s="17" t="s">
        <v>122</v>
      </c>
      <c r="H669" s="17" t="s">
        <v>451</v>
      </c>
      <c r="I669" s="17" t="s">
        <v>405</v>
      </c>
      <c r="J669" s="17" t="s">
        <v>405</v>
      </c>
    </row>
    <row r="670" spans="1:10" s="13" customFormat="1" ht="15" x14ac:dyDescent="0.2">
      <c r="A670" s="24">
        <v>22</v>
      </c>
      <c r="B670" s="14" t="s">
        <v>11</v>
      </c>
      <c r="C670" s="15" t="s">
        <v>2469</v>
      </c>
      <c r="D670" s="16" t="s">
        <v>71</v>
      </c>
      <c r="E670" s="17" t="s">
        <v>567</v>
      </c>
      <c r="F670" s="17" t="s">
        <v>568</v>
      </c>
      <c r="G670" s="17" t="s">
        <v>524</v>
      </c>
      <c r="H670" s="17" t="s">
        <v>527</v>
      </c>
      <c r="I670" s="17" t="s">
        <v>527</v>
      </c>
      <c r="J670" s="17" t="s">
        <v>527</v>
      </c>
    </row>
    <row r="671" spans="1:10" s="13" customFormat="1" ht="15" x14ac:dyDescent="0.2">
      <c r="A671" s="24">
        <v>22</v>
      </c>
      <c r="B671" s="14" t="s">
        <v>11</v>
      </c>
      <c r="C671" s="15" t="s">
        <v>2470</v>
      </c>
      <c r="D671" s="16" t="s">
        <v>71</v>
      </c>
      <c r="E671" s="17" t="s">
        <v>569</v>
      </c>
      <c r="F671" s="17" t="s">
        <v>568</v>
      </c>
      <c r="G671" s="17" t="s">
        <v>524</v>
      </c>
      <c r="H671" s="17" t="s">
        <v>527</v>
      </c>
      <c r="I671" s="17" t="s">
        <v>527</v>
      </c>
      <c r="J671" s="17" t="s">
        <v>527</v>
      </c>
    </row>
    <row r="672" spans="1:10" s="13" customFormat="1" ht="15" x14ac:dyDescent="0.2">
      <c r="A672" s="24">
        <v>22</v>
      </c>
      <c r="B672" s="14" t="s">
        <v>11</v>
      </c>
      <c r="C672" s="15" t="s">
        <v>2469</v>
      </c>
      <c r="D672" s="16" t="s">
        <v>44</v>
      </c>
      <c r="E672" s="17" t="s">
        <v>693</v>
      </c>
      <c r="F672" s="17" t="s">
        <v>694</v>
      </c>
      <c r="G672" s="17" t="s">
        <v>106</v>
      </c>
      <c r="H672" s="17" t="s">
        <v>107</v>
      </c>
      <c r="I672" s="17" t="s">
        <v>107</v>
      </c>
      <c r="J672" s="17" t="s">
        <v>107</v>
      </c>
    </row>
    <row r="673" spans="1:10" s="13" customFormat="1" ht="15" x14ac:dyDescent="0.2">
      <c r="A673" s="24">
        <v>22</v>
      </c>
      <c r="B673" s="14" t="s">
        <v>11</v>
      </c>
      <c r="C673" s="15" t="s">
        <v>2470</v>
      </c>
      <c r="D673" s="16" t="s">
        <v>44</v>
      </c>
      <c r="E673" s="17" t="s">
        <v>695</v>
      </c>
      <c r="F673" s="17" t="s">
        <v>694</v>
      </c>
      <c r="G673" s="17" t="s">
        <v>106</v>
      </c>
      <c r="H673" s="17" t="s">
        <v>107</v>
      </c>
      <c r="I673" s="17" t="s">
        <v>107</v>
      </c>
      <c r="J673" s="17" t="s">
        <v>107</v>
      </c>
    </row>
    <row r="674" spans="1:10" s="13" customFormat="1" ht="15" x14ac:dyDescent="0.2">
      <c r="A674" s="24">
        <v>22</v>
      </c>
      <c r="B674" s="13" t="s">
        <v>11</v>
      </c>
      <c r="C674" s="15" t="s">
        <v>2469</v>
      </c>
      <c r="D674" s="13" t="s">
        <v>44</v>
      </c>
      <c r="E674" s="13" t="s">
        <v>696</v>
      </c>
      <c r="F674" s="13" t="s">
        <v>649</v>
      </c>
      <c r="G674" s="13" t="s">
        <v>106</v>
      </c>
      <c r="H674" s="13" t="s">
        <v>107</v>
      </c>
      <c r="I674" s="13" t="s">
        <v>107</v>
      </c>
      <c r="J674" s="17" t="s">
        <v>107</v>
      </c>
    </row>
    <row r="675" spans="1:10" s="13" customFormat="1" ht="15" x14ac:dyDescent="0.2">
      <c r="A675" s="25">
        <v>22</v>
      </c>
      <c r="B675" s="11" t="s">
        <v>11</v>
      </c>
      <c r="C675" s="15" t="s">
        <v>2470</v>
      </c>
      <c r="D675" s="11" t="s">
        <v>44</v>
      </c>
      <c r="E675" s="11" t="s">
        <v>697</v>
      </c>
      <c r="F675" s="11" t="s">
        <v>694</v>
      </c>
      <c r="G675" s="11" t="s">
        <v>106</v>
      </c>
      <c r="H675" s="11" t="s">
        <v>107</v>
      </c>
      <c r="I675" s="11" t="s">
        <v>107</v>
      </c>
      <c r="J675" s="17" t="s">
        <v>107</v>
      </c>
    </row>
    <row r="676" spans="1:10" s="13" customFormat="1" ht="15" x14ac:dyDescent="0.2">
      <c r="A676" s="24">
        <v>22</v>
      </c>
      <c r="B676" s="14" t="s">
        <v>11</v>
      </c>
      <c r="C676" s="15" t="s">
        <v>2469</v>
      </c>
      <c r="D676" s="16" t="s">
        <v>39</v>
      </c>
      <c r="E676" s="17" t="s">
        <v>834</v>
      </c>
      <c r="F676" s="17" t="s">
        <v>799</v>
      </c>
      <c r="G676" s="17" t="s">
        <v>106</v>
      </c>
      <c r="H676" s="17" t="s">
        <v>107</v>
      </c>
      <c r="I676" s="17" t="s">
        <v>107</v>
      </c>
      <c r="J676" s="17" t="s">
        <v>107</v>
      </c>
    </row>
    <row r="677" spans="1:10" s="13" customFormat="1" ht="15" x14ac:dyDescent="0.2">
      <c r="A677" s="24">
        <v>22</v>
      </c>
      <c r="B677" s="14" t="s">
        <v>11</v>
      </c>
      <c r="C677" s="15" t="s">
        <v>2470</v>
      </c>
      <c r="D677" s="16" t="s">
        <v>89</v>
      </c>
      <c r="E677" s="17" t="s">
        <v>944</v>
      </c>
      <c r="F677" s="17" t="s">
        <v>945</v>
      </c>
      <c r="G677" s="17" t="s">
        <v>106</v>
      </c>
      <c r="H677" s="17"/>
      <c r="I677" s="17"/>
      <c r="J677" s="17"/>
    </row>
    <row r="678" spans="1:10" s="13" customFormat="1" ht="15" x14ac:dyDescent="0.2">
      <c r="A678" s="24">
        <v>22</v>
      </c>
      <c r="B678" s="14" t="s">
        <v>11</v>
      </c>
      <c r="C678" s="15" t="s">
        <v>2469</v>
      </c>
      <c r="D678" s="16" t="s">
        <v>47</v>
      </c>
      <c r="E678" s="17" t="s">
        <v>1087</v>
      </c>
      <c r="F678" s="17" t="s">
        <v>1084</v>
      </c>
      <c r="G678" s="17" t="s">
        <v>106</v>
      </c>
      <c r="H678" s="17"/>
      <c r="I678" s="17"/>
      <c r="J678" s="17"/>
    </row>
    <row r="679" spans="1:10" s="13" customFormat="1" ht="15" x14ac:dyDescent="0.2">
      <c r="A679" s="24">
        <v>22</v>
      </c>
      <c r="B679" s="14" t="s">
        <v>11</v>
      </c>
      <c r="C679" s="15" t="s">
        <v>2470</v>
      </c>
      <c r="D679" s="16" t="s">
        <v>36</v>
      </c>
      <c r="E679" s="17" t="s">
        <v>1239</v>
      </c>
      <c r="F679" s="17" t="s">
        <v>1197</v>
      </c>
      <c r="G679" s="17" t="s">
        <v>106</v>
      </c>
      <c r="H679" s="17" t="s">
        <v>107</v>
      </c>
      <c r="I679" s="17" t="s">
        <v>107</v>
      </c>
      <c r="J679" s="17" t="s">
        <v>107</v>
      </c>
    </row>
    <row r="680" spans="1:10" s="13" customFormat="1" ht="15" x14ac:dyDescent="0.2">
      <c r="A680" s="24">
        <v>22</v>
      </c>
      <c r="B680" s="14" t="s">
        <v>11</v>
      </c>
      <c r="C680" s="15" t="s">
        <v>2469</v>
      </c>
      <c r="D680" s="16" t="s">
        <v>42</v>
      </c>
      <c r="E680" s="17" t="s">
        <v>1356</v>
      </c>
      <c r="F680" s="17" t="s">
        <v>1319</v>
      </c>
      <c r="G680" s="17" t="s">
        <v>106</v>
      </c>
      <c r="H680" s="17" t="s">
        <v>107</v>
      </c>
      <c r="I680" s="17" t="s">
        <v>107</v>
      </c>
      <c r="J680" s="17" t="s">
        <v>1320</v>
      </c>
    </row>
    <row r="681" spans="1:10" s="13" customFormat="1" ht="15" x14ac:dyDescent="0.2">
      <c r="A681" s="24">
        <v>22</v>
      </c>
      <c r="B681" s="14" t="s">
        <v>11</v>
      </c>
      <c r="C681" s="15" t="s">
        <v>2470</v>
      </c>
      <c r="D681" s="16" t="s">
        <v>65</v>
      </c>
      <c r="E681" s="17" t="s">
        <v>1407</v>
      </c>
      <c r="F681" s="17" t="s">
        <v>1375</v>
      </c>
      <c r="G681" s="17" t="s">
        <v>106</v>
      </c>
      <c r="H681" s="17"/>
      <c r="I681" s="17"/>
      <c r="J681" s="17"/>
    </row>
    <row r="682" spans="1:10" s="13" customFormat="1" ht="15" x14ac:dyDescent="0.2">
      <c r="A682" s="24">
        <v>22</v>
      </c>
      <c r="B682" s="14" t="s">
        <v>11</v>
      </c>
      <c r="C682" s="15" t="s">
        <v>2469</v>
      </c>
      <c r="D682" s="16" t="s">
        <v>1443</v>
      </c>
      <c r="E682" s="17" t="s">
        <v>109</v>
      </c>
      <c r="F682" s="17"/>
      <c r="G682" s="17" t="s">
        <v>106</v>
      </c>
      <c r="H682" s="17"/>
      <c r="I682" s="17"/>
      <c r="J682" s="17"/>
    </row>
    <row r="683" spans="1:10" s="13" customFormat="1" ht="15" x14ac:dyDescent="0.2">
      <c r="A683" s="24">
        <v>22</v>
      </c>
      <c r="B683" s="14" t="s">
        <v>11</v>
      </c>
      <c r="C683" s="15" t="s">
        <v>2470</v>
      </c>
      <c r="D683" s="16" t="s">
        <v>56</v>
      </c>
      <c r="E683" s="17" t="s">
        <v>1511</v>
      </c>
      <c r="F683" s="17" t="s">
        <v>1465</v>
      </c>
      <c r="G683" s="17" t="s">
        <v>106</v>
      </c>
      <c r="H683" s="17" t="s">
        <v>1372</v>
      </c>
      <c r="I683" s="17" t="s">
        <v>1372</v>
      </c>
      <c r="J683" s="17" t="s">
        <v>1372</v>
      </c>
    </row>
    <row r="684" spans="1:10" s="13" customFormat="1" ht="15" x14ac:dyDescent="0.2">
      <c r="A684" s="24">
        <v>22</v>
      </c>
      <c r="B684" s="14" t="s">
        <v>11</v>
      </c>
      <c r="C684" s="15" t="s">
        <v>2469</v>
      </c>
      <c r="D684" s="16" t="s">
        <v>59</v>
      </c>
      <c r="E684" s="17" t="s">
        <v>1614</v>
      </c>
      <c r="F684" s="17" t="s">
        <v>1580</v>
      </c>
      <c r="G684" s="17" t="s">
        <v>106</v>
      </c>
      <c r="H684" s="17"/>
      <c r="I684" s="17"/>
      <c r="J684" s="17"/>
    </row>
    <row r="685" spans="1:10" s="13" customFormat="1" ht="15" x14ac:dyDescent="0.2">
      <c r="A685" s="24">
        <v>22</v>
      </c>
      <c r="B685" s="14" t="s">
        <v>11</v>
      </c>
      <c r="C685" s="15" t="s">
        <v>2470</v>
      </c>
      <c r="D685" s="16" t="s">
        <v>62</v>
      </c>
      <c r="E685" s="17" t="s">
        <v>1687</v>
      </c>
      <c r="F685" s="17" t="s">
        <v>1643</v>
      </c>
      <c r="G685" s="17" t="s">
        <v>106</v>
      </c>
      <c r="H685" s="17"/>
      <c r="I685" s="17"/>
      <c r="J685" s="17"/>
    </row>
    <row r="686" spans="1:10" s="13" customFormat="1" ht="15" x14ac:dyDescent="0.2">
      <c r="A686" s="24">
        <v>22</v>
      </c>
      <c r="B686" s="14" t="s">
        <v>11</v>
      </c>
      <c r="C686" s="15" t="s">
        <v>2469</v>
      </c>
      <c r="D686" s="16" t="s">
        <v>1692</v>
      </c>
      <c r="E686" s="17" t="s">
        <v>109</v>
      </c>
      <c r="F686" s="17"/>
      <c r="G686" s="17" t="s">
        <v>106</v>
      </c>
      <c r="H686" s="17"/>
      <c r="I686" s="17"/>
      <c r="J686" s="17"/>
    </row>
    <row r="687" spans="1:10" s="13" customFormat="1" ht="15" x14ac:dyDescent="0.2">
      <c r="A687" s="24">
        <v>22</v>
      </c>
      <c r="B687" s="14" t="s">
        <v>11</v>
      </c>
      <c r="C687" s="15" t="s">
        <v>2470</v>
      </c>
      <c r="D687" s="16" t="s">
        <v>74</v>
      </c>
      <c r="E687" s="17" t="s">
        <v>1759</v>
      </c>
      <c r="F687" s="17" t="s">
        <v>1714</v>
      </c>
      <c r="G687" s="17" t="s">
        <v>122</v>
      </c>
      <c r="H687" s="17" t="s">
        <v>1760</v>
      </c>
      <c r="I687" s="17"/>
      <c r="J687" s="17"/>
    </row>
    <row r="688" spans="1:10" s="13" customFormat="1" ht="15" x14ac:dyDescent="0.2">
      <c r="A688" s="24">
        <v>22</v>
      </c>
      <c r="B688" s="14" t="s">
        <v>11</v>
      </c>
      <c r="C688" s="15" t="s">
        <v>2469</v>
      </c>
      <c r="D688" s="16" t="s">
        <v>77</v>
      </c>
      <c r="E688" s="17" t="s">
        <v>1898</v>
      </c>
      <c r="F688" s="17" t="s">
        <v>1837</v>
      </c>
      <c r="G688" s="17" t="s">
        <v>106</v>
      </c>
      <c r="H688" s="17"/>
      <c r="I688" s="17"/>
      <c r="J688" s="17"/>
    </row>
    <row r="689" spans="1:10" s="13" customFormat="1" ht="15" x14ac:dyDescent="0.2">
      <c r="A689" s="24">
        <v>22</v>
      </c>
      <c r="B689" s="14" t="s">
        <v>11</v>
      </c>
      <c r="C689" s="15" t="s">
        <v>2470</v>
      </c>
      <c r="D689" s="16" t="s">
        <v>80</v>
      </c>
      <c r="E689" s="17" t="s">
        <v>1946</v>
      </c>
      <c r="F689" s="17"/>
      <c r="G689" s="17" t="s">
        <v>106</v>
      </c>
      <c r="H689" s="17"/>
      <c r="I689" s="17"/>
      <c r="J689" s="17"/>
    </row>
    <row r="690" spans="1:10" s="13" customFormat="1" ht="15" x14ac:dyDescent="0.2">
      <c r="A690" s="24">
        <v>22</v>
      </c>
      <c r="B690" s="14" t="s">
        <v>11</v>
      </c>
      <c r="C690" s="15" t="s">
        <v>2469</v>
      </c>
      <c r="D690" s="16" t="s">
        <v>83</v>
      </c>
      <c r="E690" s="17" t="s">
        <v>1993</v>
      </c>
      <c r="F690" s="17" t="s">
        <v>1973</v>
      </c>
      <c r="G690" s="17" t="s">
        <v>106</v>
      </c>
      <c r="H690" s="17"/>
      <c r="I690" s="17"/>
      <c r="J690" s="17"/>
    </row>
    <row r="691" spans="1:10" s="13" customFormat="1" ht="15" x14ac:dyDescent="0.2">
      <c r="A691" s="24">
        <v>22</v>
      </c>
      <c r="B691" s="14" t="s">
        <v>11</v>
      </c>
      <c r="C691" s="15" t="s">
        <v>2470</v>
      </c>
      <c r="D691" s="16" t="s">
        <v>86</v>
      </c>
      <c r="E691" s="17" t="s">
        <v>2035</v>
      </c>
      <c r="F691" s="17" t="s">
        <v>2015</v>
      </c>
      <c r="G691" s="17" t="s">
        <v>106</v>
      </c>
      <c r="H691" s="17"/>
      <c r="I691" s="17"/>
      <c r="J691" s="17"/>
    </row>
    <row r="692" spans="1:10" s="13" customFormat="1" ht="15" x14ac:dyDescent="0.2">
      <c r="A692" s="24">
        <v>22</v>
      </c>
      <c r="B692" s="14" t="s">
        <v>11</v>
      </c>
      <c r="C692" s="15" t="s">
        <v>2469</v>
      </c>
      <c r="D692" s="16" t="s">
        <v>27</v>
      </c>
      <c r="E692" s="17" t="s">
        <v>2156</v>
      </c>
      <c r="F692" s="17"/>
      <c r="G692" s="17" t="s">
        <v>106</v>
      </c>
      <c r="H692" s="17"/>
      <c r="I692" s="17"/>
      <c r="J692" s="17"/>
    </row>
    <row r="693" spans="1:10" s="13" customFormat="1" ht="15" x14ac:dyDescent="0.2">
      <c r="A693" s="24">
        <v>22</v>
      </c>
      <c r="B693" s="14" t="s">
        <v>11</v>
      </c>
      <c r="C693" s="15" t="s">
        <v>2470</v>
      </c>
      <c r="D693" s="16" t="s">
        <v>92</v>
      </c>
      <c r="E693" s="17" t="s">
        <v>2184</v>
      </c>
      <c r="F693" s="17" t="s">
        <v>2162</v>
      </c>
      <c r="G693" s="17" t="s">
        <v>106</v>
      </c>
      <c r="H693" s="17"/>
      <c r="I693" s="17"/>
      <c r="J693" s="17"/>
    </row>
    <row r="694" spans="1:10" s="13" customFormat="1" x14ac:dyDescent="0.2">
      <c r="A694" s="24">
        <v>23</v>
      </c>
      <c r="B694" s="14" t="s">
        <v>11</v>
      </c>
      <c r="C694" s="15" t="s">
        <v>2471</v>
      </c>
      <c r="D694" s="16" t="s">
        <v>24</v>
      </c>
      <c r="E694" s="17" t="s">
        <v>149</v>
      </c>
      <c r="F694" s="17" t="s">
        <v>150</v>
      </c>
      <c r="G694" s="17" t="s">
        <v>106</v>
      </c>
      <c r="H694" s="17"/>
      <c r="I694" s="17"/>
      <c r="J694" s="17"/>
    </row>
    <row r="695" spans="1:10" s="13" customFormat="1" x14ac:dyDescent="0.2">
      <c r="A695" s="24">
        <v>23</v>
      </c>
      <c r="B695" s="14" t="s">
        <v>11</v>
      </c>
      <c r="C695" s="15" t="s">
        <v>223</v>
      </c>
      <c r="D695" s="16" t="s">
        <v>53</v>
      </c>
      <c r="E695" s="17" t="s">
        <v>224</v>
      </c>
      <c r="F695" s="17" t="s">
        <v>225</v>
      </c>
      <c r="G695" s="17" t="s">
        <v>106</v>
      </c>
      <c r="H695" s="17"/>
      <c r="I695" s="17" t="s">
        <v>226</v>
      </c>
      <c r="J695" s="17"/>
    </row>
    <row r="696" spans="1:10" s="13" customFormat="1" ht="15" x14ac:dyDescent="0.2">
      <c r="A696" s="24">
        <v>23</v>
      </c>
      <c r="B696" s="14" t="s">
        <v>11</v>
      </c>
      <c r="C696" s="15" t="s">
        <v>2472</v>
      </c>
      <c r="D696" s="16" t="s">
        <v>30</v>
      </c>
      <c r="E696" s="17" t="s">
        <v>337</v>
      </c>
      <c r="F696" s="17" t="s">
        <v>285</v>
      </c>
      <c r="G696" s="17" t="s">
        <v>122</v>
      </c>
      <c r="H696" s="17" t="s">
        <v>338</v>
      </c>
      <c r="I696" s="17" t="s">
        <v>277</v>
      </c>
      <c r="J696" s="17" t="s">
        <v>277</v>
      </c>
    </row>
    <row r="697" spans="1:10" s="13" customFormat="1" ht="15" x14ac:dyDescent="0.2">
      <c r="A697" s="24">
        <v>23</v>
      </c>
      <c r="B697" s="14" t="s">
        <v>11</v>
      </c>
      <c r="C697" s="15" t="s">
        <v>2473</v>
      </c>
      <c r="D697" s="16" t="s">
        <v>33</v>
      </c>
      <c r="E697" s="17" t="s">
        <v>454</v>
      </c>
      <c r="F697" s="17" t="s">
        <v>455</v>
      </c>
      <c r="G697" s="17" t="s">
        <v>122</v>
      </c>
      <c r="H697" s="17" t="s">
        <v>456</v>
      </c>
      <c r="I697" s="17" t="s">
        <v>405</v>
      </c>
      <c r="J697" s="17" t="s">
        <v>405</v>
      </c>
    </row>
    <row r="698" spans="1:10" s="13" customFormat="1" ht="15" x14ac:dyDescent="0.2">
      <c r="A698" s="24">
        <v>23</v>
      </c>
      <c r="B698" s="14" t="s">
        <v>11</v>
      </c>
      <c r="C698" s="15" t="s">
        <v>2472</v>
      </c>
      <c r="D698" s="16" t="s">
        <v>71</v>
      </c>
      <c r="E698" s="17" t="s">
        <v>570</v>
      </c>
      <c r="F698" s="17" t="s">
        <v>571</v>
      </c>
      <c r="G698" s="17" t="s">
        <v>524</v>
      </c>
      <c r="H698" s="17" t="s">
        <v>527</v>
      </c>
      <c r="I698" s="17" t="s">
        <v>527</v>
      </c>
      <c r="J698" s="17" t="s">
        <v>527</v>
      </c>
    </row>
    <row r="699" spans="1:10" s="13" customFormat="1" ht="15" x14ac:dyDescent="0.2">
      <c r="A699" s="24">
        <v>23</v>
      </c>
      <c r="B699" s="14" t="s">
        <v>11</v>
      </c>
      <c r="C699" s="15" t="s">
        <v>2473</v>
      </c>
      <c r="D699" s="16" t="s">
        <v>71</v>
      </c>
      <c r="E699" s="17" t="s">
        <v>572</v>
      </c>
      <c r="F699" s="17" t="s">
        <v>571</v>
      </c>
      <c r="G699" s="17" t="s">
        <v>524</v>
      </c>
      <c r="H699" s="17" t="s">
        <v>527</v>
      </c>
      <c r="I699" s="17" t="s">
        <v>527</v>
      </c>
      <c r="J699" s="17" t="s">
        <v>527</v>
      </c>
    </row>
    <row r="700" spans="1:10" s="13" customFormat="1" ht="15" x14ac:dyDescent="0.2">
      <c r="A700" s="24">
        <v>23</v>
      </c>
      <c r="B700" s="14" t="s">
        <v>11</v>
      </c>
      <c r="C700" s="15" t="s">
        <v>2472</v>
      </c>
      <c r="D700" s="16" t="s">
        <v>71</v>
      </c>
      <c r="E700" s="17" t="s">
        <v>573</v>
      </c>
      <c r="F700" s="17" t="s">
        <v>571</v>
      </c>
      <c r="G700" s="17" t="s">
        <v>524</v>
      </c>
      <c r="H700" s="17" t="s">
        <v>527</v>
      </c>
      <c r="I700" s="17" t="s">
        <v>527</v>
      </c>
      <c r="J700" s="17" t="s">
        <v>527</v>
      </c>
    </row>
    <row r="701" spans="1:10" s="13" customFormat="1" ht="15" x14ac:dyDescent="0.2">
      <c r="A701" s="24">
        <v>23</v>
      </c>
      <c r="B701" s="14" t="s">
        <v>11</v>
      </c>
      <c r="C701" s="15" t="s">
        <v>2473</v>
      </c>
      <c r="D701" s="16" t="s">
        <v>71</v>
      </c>
      <c r="E701" s="17" t="s">
        <v>574</v>
      </c>
      <c r="F701" s="17" t="s">
        <v>571</v>
      </c>
      <c r="G701" s="17" t="s">
        <v>524</v>
      </c>
      <c r="H701" s="17" t="s">
        <v>527</v>
      </c>
      <c r="I701" s="17" t="s">
        <v>527</v>
      </c>
      <c r="J701" s="17" t="s">
        <v>527</v>
      </c>
    </row>
    <row r="702" spans="1:10" s="13" customFormat="1" ht="15" x14ac:dyDescent="0.2">
      <c r="A702" s="24">
        <v>23</v>
      </c>
      <c r="B702" s="14" t="s">
        <v>11</v>
      </c>
      <c r="C702" s="15" t="s">
        <v>2472</v>
      </c>
      <c r="D702" s="16" t="s">
        <v>71</v>
      </c>
      <c r="E702" s="17" t="s">
        <v>575</v>
      </c>
      <c r="F702" s="17" t="s">
        <v>571</v>
      </c>
      <c r="G702" s="17" t="s">
        <v>524</v>
      </c>
      <c r="H702" s="17" t="s">
        <v>527</v>
      </c>
      <c r="I702" s="17" t="s">
        <v>527</v>
      </c>
      <c r="J702" s="17" t="s">
        <v>527</v>
      </c>
    </row>
    <row r="703" spans="1:10" s="13" customFormat="1" ht="15" x14ac:dyDescent="0.2">
      <c r="A703" s="25">
        <v>23</v>
      </c>
      <c r="B703" s="11" t="s">
        <v>11</v>
      </c>
      <c r="C703" s="15" t="s">
        <v>2473</v>
      </c>
      <c r="D703" s="11" t="s">
        <v>44</v>
      </c>
      <c r="E703" s="11" t="s">
        <v>698</v>
      </c>
      <c r="F703" s="11" t="s">
        <v>694</v>
      </c>
      <c r="G703" s="11" t="s">
        <v>106</v>
      </c>
      <c r="H703" s="11" t="s">
        <v>107</v>
      </c>
      <c r="I703" s="11" t="s">
        <v>107</v>
      </c>
      <c r="J703" s="17" t="s">
        <v>107</v>
      </c>
    </row>
    <row r="704" spans="1:10" s="13" customFormat="1" ht="15" x14ac:dyDescent="0.2">
      <c r="A704" s="24">
        <v>23</v>
      </c>
      <c r="B704" s="14" t="s">
        <v>11</v>
      </c>
      <c r="C704" s="15" t="s">
        <v>2472</v>
      </c>
      <c r="D704" s="16" t="s">
        <v>39</v>
      </c>
      <c r="E704" s="17" t="s">
        <v>835</v>
      </c>
      <c r="F704" s="17" t="s">
        <v>836</v>
      </c>
      <c r="G704" s="17" t="s">
        <v>122</v>
      </c>
      <c r="H704" s="17" t="s">
        <v>107</v>
      </c>
      <c r="I704" s="17" t="s">
        <v>107</v>
      </c>
      <c r="J704" s="17" t="s">
        <v>837</v>
      </c>
    </row>
    <row r="705" spans="1:10" s="13" customFormat="1" ht="15" x14ac:dyDescent="0.2">
      <c r="A705" s="24">
        <v>23</v>
      </c>
      <c r="B705" s="14" t="s">
        <v>11</v>
      </c>
      <c r="C705" s="15" t="s">
        <v>2473</v>
      </c>
      <c r="D705" s="16" t="s">
        <v>89</v>
      </c>
      <c r="E705" s="17" t="s">
        <v>946</v>
      </c>
      <c r="F705" s="17" t="s">
        <v>947</v>
      </c>
      <c r="G705" s="17" t="s">
        <v>106</v>
      </c>
      <c r="H705" s="17"/>
      <c r="I705" s="17"/>
      <c r="J705" s="17"/>
    </row>
    <row r="706" spans="1:10" s="13" customFormat="1" ht="15" x14ac:dyDescent="0.2">
      <c r="A706" s="24">
        <v>23</v>
      </c>
      <c r="B706" s="14" t="s">
        <v>11</v>
      </c>
      <c r="C706" s="15" t="s">
        <v>2472</v>
      </c>
      <c r="D706" s="16" t="s">
        <v>47</v>
      </c>
      <c r="E706" s="17" t="s">
        <v>1088</v>
      </c>
      <c r="F706" s="17" t="s">
        <v>1089</v>
      </c>
      <c r="G706" s="17" t="s">
        <v>106</v>
      </c>
      <c r="H706" s="17"/>
      <c r="I706" s="17"/>
      <c r="J706" s="17"/>
    </row>
    <row r="707" spans="1:10" s="13" customFormat="1" ht="15" x14ac:dyDescent="0.2">
      <c r="A707" s="24">
        <v>23</v>
      </c>
      <c r="B707" s="14" t="s">
        <v>11</v>
      </c>
      <c r="C707" s="15" t="s">
        <v>2473</v>
      </c>
      <c r="D707" s="16" t="s">
        <v>47</v>
      </c>
      <c r="E707" s="17" t="s">
        <v>1090</v>
      </c>
      <c r="F707" s="17" t="s">
        <v>1089</v>
      </c>
      <c r="G707" s="17" t="s">
        <v>122</v>
      </c>
      <c r="H707" s="17" t="s">
        <v>1091</v>
      </c>
      <c r="I707" s="17"/>
      <c r="J707" s="17"/>
    </row>
    <row r="708" spans="1:10" s="13" customFormat="1" ht="15" x14ac:dyDescent="0.2">
      <c r="A708" s="24">
        <v>23</v>
      </c>
      <c r="B708" s="14" t="s">
        <v>11</v>
      </c>
      <c r="C708" s="15" t="s">
        <v>2472</v>
      </c>
      <c r="D708" s="16" t="s">
        <v>47</v>
      </c>
      <c r="E708" s="17" t="s">
        <v>1092</v>
      </c>
      <c r="F708" s="17" t="s">
        <v>1089</v>
      </c>
      <c r="G708" s="17" t="s">
        <v>106</v>
      </c>
      <c r="H708" s="17"/>
      <c r="I708" s="17"/>
      <c r="J708" s="17"/>
    </row>
    <row r="709" spans="1:10" s="13" customFormat="1" ht="15" x14ac:dyDescent="0.2">
      <c r="A709" s="24">
        <v>23</v>
      </c>
      <c r="B709" s="14" t="s">
        <v>11</v>
      </c>
      <c r="C709" s="15" t="s">
        <v>2473</v>
      </c>
      <c r="D709" s="16" t="s">
        <v>47</v>
      </c>
      <c r="E709" s="17" t="s">
        <v>1093</v>
      </c>
      <c r="F709" s="17" t="s">
        <v>1089</v>
      </c>
      <c r="G709" s="17" t="s">
        <v>106</v>
      </c>
      <c r="H709" s="17"/>
      <c r="I709" s="17"/>
      <c r="J709" s="17"/>
    </row>
    <row r="710" spans="1:10" s="13" customFormat="1" ht="15" x14ac:dyDescent="0.2">
      <c r="A710" s="24">
        <v>23</v>
      </c>
      <c r="B710" s="14" t="s">
        <v>11</v>
      </c>
      <c r="C710" s="15" t="s">
        <v>2472</v>
      </c>
      <c r="D710" s="16" t="s">
        <v>36</v>
      </c>
      <c r="E710" s="17" t="s">
        <v>1240</v>
      </c>
      <c r="F710" s="17" t="s">
        <v>1193</v>
      </c>
      <c r="G710" s="17" t="s">
        <v>106</v>
      </c>
      <c r="H710" s="17"/>
      <c r="I710" s="17"/>
      <c r="J710" s="17"/>
    </row>
    <row r="711" spans="1:10" s="13" customFormat="1" ht="15" x14ac:dyDescent="0.2">
      <c r="A711" s="24">
        <v>23</v>
      </c>
      <c r="B711" s="14" t="s">
        <v>11</v>
      </c>
      <c r="C711" s="15" t="s">
        <v>2473</v>
      </c>
      <c r="D711" s="16" t="s">
        <v>36</v>
      </c>
      <c r="E711" s="17" t="s">
        <v>1241</v>
      </c>
      <c r="F711" s="17" t="s">
        <v>1197</v>
      </c>
      <c r="G711" s="17" t="s">
        <v>122</v>
      </c>
      <c r="H711" s="17" t="s">
        <v>1242</v>
      </c>
      <c r="I711" s="17" t="s">
        <v>107</v>
      </c>
      <c r="J711" s="17" t="s">
        <v>107</v>
      </c>
    </row>
    <row r="712" spans="1:10" s="13" customFormat="1" ht="15" x14ac:dyDescent="0.2">
      <c r="A712" s="24">
        <v>23</v>
      </c>
      <c r="B712" s="14" t="s">
        <v>11</v>
      </c>
      <c r="C712" s="15" t="s">
        <v>2472</v>
      </c>
      <c r="D712" s="16" t="s">
        <v>42</v>
      </c>
      <c r="E712" s="17" t="s">
        <v>109</v>
      </c>
      <c r="F712" s="17" t="s">
        <v>107</v>
      </c>
      <c r="G712" s="17" t="s">
        <v>106</v>
      </c>
      <c r="H712" s="17" t="s">
        <v>107</v>
      </c>
      <c r="I712" s="17" t="s">
        <v>107</v>
      </c>
      <c r="J712" s="17" t="s">
        <v>1321</v>
      </c>
    </row>
    <row r="713" spans="1:10" s="13" customFormat="1" ht="15" x14ac:dyDescent="0.2">
      <c r="A713" s="24">
        <v>23</v>
      </c>
      <c r="B713" s="14" t="s">
        <v>11</v>
      </c>
      <c r="C713" s="15" t="s">
        <v>2473</v>
      </c>
      <c r="D713" s="16" t="s">
        <v>65</v>
      </c>
      <c r="E713" s="17" t="s">
        <v>1408</v>
      </c>
      <c r="F713" s="17" t="s">
        <v>1375</v>
      </c>
      <c r="G713" s="17" t="s">
        <v>106</v>
      </c>
      <c r="H713" s="17"/>
      <c r="I713" s="17"/>
      <c r="J713" s="17"/>
    </row>
    <row r="714" spans="1:10" s="13" customFormat="1" ht="15" x14ac:dyDescent="0.2">
      <c r="A714" s="24">
        <v>23</v>
      </c>
      <c r="B714" s="14" t="s">
        <v>11</v>
      </c>
      <c r="C714" s="15" t="s">
        <v>2472</v>
      </c>
      <c r="D714" s="16" t="s">
        <v>1443</v>
      </c>
      <c r="E714" s="17" t="s">
        <v>1452</v>
      </c>
      <c r="F714" s="17" t="s">
        <v>1445</v>
      </c>
      <c r="G714" s="17" t="s">
        <v>106</v>
      </c>
      <c r="H714" s="17"/>
      <c r="I714" s="17"/>
      <c r="J714" s="17"/>
    </row>
    <row r="715" spans="1:10" s="13" customFormat="1" ht="15" x14ac:dyDescent="0.2">
      <c r="A715" s="24">
        <v>23</v>
      </c>
      <c r="B715" s="14" t="s">
        <v>11</v>
      </c>
      <c r="C715" s="15" t="s">
        <v>2473</v>
      </c>
      <c r="D715" s="16" t="s">
        <v>56</v>
      </c>
      <c r="E715" s="17" t="s">
        <v>1512</v>
      </c>
      <c r="F715" s="17"/>
      <c r="G715" s="17" t="s">
        <v>106</v>
      </c>
      <c r="H715" s="17"/>
      <c r="I715" s="17"/>
      <c r="J715" s="17"/>
    </row>
    <row r="716" spans="1:10" s="13" customFormat="1" ht="15" x14ac:dyDescent="0.2">
      <c r="A716" s="24">
        <v>23</v>
      </c>
      <c r="B716" s="14" t="s">
        <v>11</v>
      </c>
      <c r="C716" s="15" t="s">
        <v>2472</v>
      </c>
      <c r="D716" s="16" t="s">
        <v>56</v>
      </c>
      <c r="E716" s="17" t="s">
        <v>1513</v>
      </c>
      <c r="F716" s="17"/>
      <c r="G716" s="17" t="s">
        <v>106</v>
      </c>
      <c r="H716" s="17"/>
      <c r="I716" s="17"/>
      <c r="J716" s="17"/>
    </row>
    <row r="717" spans="1:10" s="13" customFormat="1" ht="15" x14ac:dyDescent="0.2">
      <c r="A717" s="24">
        <v>23</v>
      </c>
      <c r="B717" s="14" t="s">
        <v>11</v>
      </c>
      <c r="C717" s="15" t="s">
        <v>2473</v>
      </c>
      <c r="D717" s="16" t="s">
        <v>56</v>
      </c>
      <c r="E717" s="17" t="s">
        <v>1514</v>
      </c>
      <c r="F717" s="17"/>
      <c r="G717" s="17" t="s">
        <v>106</v>
      </c>
      <c r="H717" s="17"/>
      <c r="I717" s="17"/>
      <c r="J717" s="17"/>
    </row>
    <row r="718" spans="1:10" s="13" customFormat="1" ht="15" x14ac:dyDescent="0.2">
      <c r="A718" s="24">
        <v>23</v>
      </c>
      <c r="B718" s="14" t="s">
        <v>11</v>
      </c>
      <c r="C718" s="15" t="s">
        <v>2472</v>
      </c>
      <c r="D718" s="16" t="s">
        <v>56</v>
      </c>
      <c r="E718" s="17" t="s">
        <v>1515</v>
      </c>
      <c r="F718" s="17" t="s">
        <v>1492</v>
      </c>
      <c r="G718" s="17" t="s">
        <v>106</v>
      </c>
      <c r="H718" s="17" t="s">
        <v>1372</v>
      </c>
      <c r="I718" s="17" t="s">
        <v>1372</v>
      </c>
      <c r="J718" s="17" t="s">
        <v>1372</v>
      </c>
    </row>
    <row r="719" spans="1:10" s="13" customFormat="1" ht="15" x14ac:dyDescent="0.2">
      <c r="A719" s="24">
        <v>23</v>
      </c>
      <c r="B719" s="14" t="s">
        <v>11</v>
      </c>
      <c r="C719" s="15" t="s">
        <v>2473</v>
      </c>
      <c r="D719" s="16" t="s">
        <v>56</v>
      </c>
      <c r="E719" s="17" t="s">
        <v>1516</v>
      </c>
      <c r="F719" s="17" t="s">
        <v>1465</v>
      </c>
      <c r="G719" s="17" t="s">
        <v>106</v>
      </c>
      <c r="H719" s="17" t="s">
        <v>1372</v>
      </c>
      <c r="I719" s="17" t="s">
        <v>1372</v>
      </c>
      <c r="J719" s="17" t="s">
        <v>1372</v>
      </c>
    </row>
    <row r="720" spans="1:10" s="13" customFormat="1" ht="15" x14ac:dyDescent="0.2">
      <c r="A720" s="24">
        <v>23</v>
      </c>
      <c r="B720" s="14" t="s">
        <v>11</v>
      </c>
      <c r="C720" s="15" t="s">
        <v>2472</v>
      </c>
      <c r="D720" s="16" t="s">
        <v>59</v>
      </c>
      <c r="E720" s="17" t="s">
        <v>1615</v>
      </c>
      <c r="F720" s="17" t="s">
        <v>1634</v>
      </c>
      <c r="G720" s="17" t="s">
        <v>106</v>
      </c>
      <c r="H720" s="17"/>
      <c r="I720" s="17"/>
      <c r="J720" s="17"/>
    </row>
    <row r="721" spans="1:10" s="13" customFormat="1" ht="15" x14ac:dyDescent="0.2">
      <c r="A721" s="24">
        <v>23</v>
      </c>
      <c r="B721" s="14" t="s">
        <v>11</v>
      </c>
      <c r="C721" s="15" t="s">
        <v>2473</v>
      </c>
      <c r="D721" s="16" t="s">
        <v>62</v>
      </c>
      <c r="E721" s="17" t="s">
        <v>1688</v>
      </c>
      <c r="F721" s="17" t="s">
        <v>1643</v>
      </c>
      <c r="G721" s="17" t="s">
        <v>106</v>
      </c>
      <c r="H721" s="17"/>
      <c r="I721" s="17"/>
      <c r="J721" s="17"/>
    </row>
    <row r="722" spans="1:10" ht="15" x14ac:dyDescent="0.2">
      <c r="A722" s="24">
        <v>23</v>
      </c>
      <c r="B722" s="14" t="s">
        <v>11</v>
      </c>
      <c r="C722" s="15" t="s">
        <v>2472</v>
      </c>
      <c r="D722" s="16" t="s">
        <v>1692</v>
      </c>
      <c r="E722" s="17" t="s">
        <v>109</v>
      </c>
      <c r="F722" s="17"/>
      <c r="G722" s="17" t="s">
        <v>106</v>
      </c>
      <c r="H722" s="17"/>
      <c r="I722" s="17"/>
      <c r="J722" s="17"/>
    </row>
    <row r="723" spans="1:10" ht="15" x14ac:dyDescent="0.2">
      <c r="A723" s="24">
        <v>23</v>
      </c>
      <c r="B723" s="14" t="s">
        <v>11</v>
      </c>
      <c r="C723" s="15" t="s">
        <v>2473</v>
      </c>
      <c r="D723" s="16" t="s">
        <v>74</v>
      </c>
      <c r="E723" s="17" t="s">
        <v>1240</v>
      </c>
      <c r="F723" s="17" t="s">
        <v>1714</v>
      </c>
      <c r="G723" s="17" t="s">
        <v>122</v>
      </c>
      <c r="H723" s="17" t="s">
        <v>1761</v>
      </c>
      <c r="I723" s="17"/>
      <c r="J723" s="17"/>
    </row>
    <row r="724" spans="1:10" ht="15" x14ac:dyDescent="0.2">
      <c r="A724" s="24">
        <v>23</v>
      </c>
      <c r="B724" s="14" t="s">
        <v>11</v>
      </c>
      <c r="C724" s="15" t="s">
        <v>2472</v>
      </c>
      <c r="D724" s="16" t="s">
        <v>77</v>
      </c>
      <c r="E724" s="17" t="s">
        <v>1901</v>
      </c>
      <c r="F724" s="17" t="s">
        <v>1847</v>
      </c>
      <c r="G724" s="17" t="s">
        <v>106</v>
      </c>
      <c r="H724" s="17"/>
      <c r="I724" s="17" t="s">
        <v>1848</v>
      </c>
      <c r="J724" s="17"/>
    </row>
    <row r="725" spans="1:10" ht="15" x14ac:dyDescent="0.2">
      <c r="A725" s="24">
        <v>23</v>
      </c>
      <c r="B725" s="14" t="s">
        <v>11</v>
      </c>
      <c r="C725" s="15" t="s">
        <v>2473</v>
      </c>
      <c r="D725" s="16" t="s">
        <v>77</v>
      </c>
      <c r="E725" s="17" t="s">
        <v>1900</v>
      </c>
      <c r="F725" s="17" t="s">
        <v>1847</v>
      </c>
      <c r="G725" s="17" t="s">
        <v>106</v>
      </c>
      <c r="H725" s="17"/>
      <c r="I725" s="17" t="s">
        <v>1848</v>
      </c>
      <c r="J725" s="17"/>
    </row>
    <row r="726" spans="1:10" ht="15" x14ac:dyDescent="0.2">
      <c r="A726" s="24">
        <v>23</v>
      </c>
      <c r="B726" s="14" t="s">
        <v>11</v>
      </c>
      <c r="C726" s="15" t="s">
        <v>2472</v>
      </c>
      <c r="D726" s="16" t="s">
        <v>77</v>
      </c>
      <c r="E726" s="17" t="s">
        <v>1899</v>
      </c>
      <c r="F726" s="17" t="s">
        <v>1847</v>
      </c>
      <c r="G726" s="17" t="s">
        <v>106</v>
      </c>
      <c r="H726" s="17"/>
      <c r="I726" s="17" t="s">
        <v>1848</v>
      </c>
      <c r="J726" s="17"/>
    </row>
    <row r="727" spans="1:10" ht="15" x14ac:dyDescent="0.2">
      <c r="A727" s="24">
        <v>23</v>
      </c>
      <c r="B727" s="14" t="s">
        <v>11</v>
      </c>
      <c r="C727" s="15" t="s">
        <v>2473</v>
      </c>
      <c r="D727" s="16" t="s">
        <v>80</v>
      </c>
      <c r="E727" s="17" t="s">
        <v>1964</v>
      </c>
      <c r="F727" s="17"/>
      <c r="G727" s="17" t="s">
        <v>106</v>
      </c>
      <c r="H727" s="17"/>
      <c r="I727" s="17"/>
      <c r="J727" s="17"/>
    </row>
    <row r="728" spans="1:10" ht="15" x14ac:dyDescent="0.2">
      <c r="A728" s="24">
        <v>23</v>
      </c>
      <c r="B728" s="14" t="s">
        <v>11</v>
      </c>
      <c r="C728" s="15" t="s">
        <v>2472</v>
      </c>
      <c r="D728" s="16" t="s">
        <v>83</v>
      </c>
      <c r="E728" s="17" t="s">
        <v>1994</v>
      </c>
      <c r="F728" s="17"/>
      <c r="G728" s="17" t="s">
        <v>106</v>
      </c>
      <c r="H728" s="17"/>
      <c r="I728" s="17"/>
      <c r="J728" s="17"/>
    </row>
    <row r="729" spans="1:10" ht="15" x14ac:dyDescent="0.2">
      <c r="A729" s="24">
        <v>23</v>
      </c>
      <c r="B729" s="14" t="s">
        <v>11</v>
      </c>
      <c r="C729" s="15" t="s">
        <v>2473</v>
      </c>
      <c r="D729" s="16" t="s">
        <v>86</v>
      </c>
      <c r="E729" s="17" t="s">
        <v>2036</v>
      </c>
      <c r="F729" s="17" t="s">
        <v>2015</v>
      </c>
      <c r="G729" s="17" t="s">
        <v>106</v>
      </c>
      <c r="H729" s="17"/>
      <c r="I729" s="17"/>
      <c r="J729" s="17"/>
    </row>
    <row r="730" spans="1:10" ht="15" x14ac:dyDescent="0.2">
      <c r="A730" s="24">
        <v>23</v>
      </c>
      <c r="B730" s="14" t="s">
        <v>11</v>
      </c>
      <c r="C730" s="15" t="s">
        <v>2472</v>
      </c>
      <c r="D730" s="16" t="s">
        <v>27</v>
      </c>
      <c r="E730" s="17" t="s">
        <v>2148</v>
      </c>
      <c r="F730" s="17" t="s">
        <v>2147</v>
      </c>
      <c r="G730" s="17" t="s">
        <v>106</v>
      </c>
      <c r="H730" s="17"/>
      <c r="I730" s="17"/>
      <c r="J730" s="17"/>
    </row>
    <row r="731" spans="1:10" ht="15" x14ac:dyDescent="0.2">
      <c r="A731" s="24">
        <v>23</v>
      </c>
      <c r="B731" s="14" t="s">
        <v>11</v>
      </c>
      <c r="C731" s="15" t="s">
        <v>2473</v>
      </c>
      <c r="D731" s="16" t="s">
        <v>92</v>
      </c>
      <c r="E731" s="17" t="s">
        <v>2185</v>
      </c>
      <c r="F731" s="17" t="s">
        <v>2162</v>
      </c>
      <c r="G731" s="17" t="s">
        <v>106</v>
      </c>
      <c r="H731" s="17"/>
      <c r="I731" s="17"/>
      <c r="J731" s="17"/>
    </row>
    <row r="732" spans="1:10" x14ac:dyDescent="0.2">
      <c r="A732" s="24">
        <v>24</v>
      </c>
      <c r="B732" s="14" t="s">
        <v>11</v>
      </c>
      <c r="C732" s="15" t="s">
        <v>227</v>
      </c>
      <c r="D732" s="16" t="s">
        <v>24</v>
      </c>
      <c r="E732" s="17" t="s">
        <v>109</v>
      </c>
      <c r="F732" s="17"/>
      <c r="G732" s="17" t="s">
        <v>106</v>
      </c>
      <c r="H732" s="17"/>
      <c r="I732" s="17"/>
      <c r="J732" s="17"/>
    </row>
    <row r="733" spans="1:10" x14ac:dyDescent="0.2">
      <c r="A733" s="24">
        <v>24</v>
      </c>
      <c r="B733" s="14" t="s">
        <v>11</v>
      </c>
      <c r="C733" s="15" t="s">
        <v>227</v>
      </c>
      <c r="D733" s="16" t="s">
        <v>53</v>
      </c>
      <c r="E733" s="17" t="s">
        <v>228</v>
      </c>
      <c r="F733" s="17" t="s">
        <v>229</v>
      </c>
      <c r="G733" s="17" t="s">
        <v>106</v>
      </c>
      <c r="H733" s="17"/>
      <c r="I733" s="17"/>
      <c r="J733" s="17"/>
    </row>
    <row r="734" spans="1:10" ht="15" x14ac:dyDescent="0.2">
      <c r="A734" s="24">
        <v>24</v>
      </c>
      <c r="B734" s="14" t="s">
        <v>11</v>
      </c>
      <c r="C734" s="15" t="s">
        <v>2474</v>
      </c>
      <c r="D734" s="16" t="s">
        <v>30</v>
      </c>
      <c r="E734" s="17" t="s">
        <v>339</v>
      </c>
      <c r="F734" s="17" t="s">
        <v>313</v>
      </c>
      <c r="G734" s="17" t="s">
        <v>106</v>
      </c>
      <c r="H734" s="17" t="s">
        <v>277</v>
      </c>
      <c r="I734" s="17" t="s">
        <v>277</v>
      </c>
      <c r="J734" s="17" t="s">
        <v>277</v>
      </c>
    </row>
    <row r="735" spans="1:10" ht="15" x14ac:dyDescent="0.2">
      <c r="A735" s="24">
        <v>24</v>
      </c>
      <c r="B735" s="14" t="s">
        <v>11</v>
      </c>
      <c r="C735" s="15" t="s">
        <v>2474</v>
      </c>
      <c r="D735" s="16" t="s">
        <v>33</v>
      </c>
      <c r="E735" s="17" t="s">
        <v>457</v>
      </c>
      <c r="F735" s="17" t="s">
        <v>458</v>
      </c>
      <c r="G735" s="17" t="s">
        <v>106</v>
      </c>
      <c r="H735" s="17" t="s">
        <v>405</v>
      </c>
      <c r="I735" s="17" t="s">
        <v>405</v>
      </c>
      <c r="J735" s="17" t="s">
        <v>405</v>
      </c>
    </row>
    <row r="736" spans="1:10" ht="15" x14ac:dyDescent="0.2">
      <c r="A736" s="24">
        <v>24</v>
      </c>
      <c r="B736" s="14" t="s">
        <v>11</v>
      </c>
      <c r="C736" s="15" t="s">
        <v>2474</v>
      </c>
      <c r="D736" s="16" t="s">
        <v>71</v>
      </c>
      <c r="E736" s="17" t="s">
        <v>2552</v>
      </c>
      <c r="F736" s="17" t="s">
        <v>559</v>
      </c>
      <c r="G736" s="17" t="s">
        <v>106</v>
      </c>
      <c r="H736" s="17"/>
      <c r="I736" s="17"/>
      <c r="J736" s="17"/>
    </row>
    <row r="737" spans="1:10" ht="15" x14ac:dyDescent="0.2">
      <c r="A737" s="25">
        <v>24</v>
      </c>
      <c r="B737" s="11" t="s">
        <v>11</v>
      </c>
      <c r="C737" s="15" t="s">
        <v>2474</v>
      </c>
      <c r="D737" s="11" t="s">
        <v>44</v>
      </c>
      <c r="E737" s="11" t="s">
        <v>699</v>
      </c>
      <c r="F737" s="11" t="s">
        <v>632</v>
      </c>
      <c r="G737" s="11" t="s">
        <v>106</v>
      </c>
      <c r="H737" s="11" t="s">
        <v>107</v>
      </c>
      <c r="I737" s="11" t="s">
        <v>107</v>
      </c>
      <c r="J737" s="11" t="s">
        <v>107</v>
      </c>
    </row>
    <row r="738" spans="1:10" ht="15" x14ac:dyDescent="0.2">
      <c r="A738" s="25">
        <v>24</v>
      </c>
      <c r="B738" s="11" t="s">
        <v>11</v>
      </c>
      <c r="C738" s="15" t="s">
        <v>2474</v>
      </c>
      <c r="D738" s="11" t="s">
        <v>44</v>
      </c>
      <c r="E738" s="11" t="s">
        <v>700</v>
      </c>
      <c r="F738" s="11" t="s">
        <v>632</v>
      </c>
      <c r="G738" s="11" t="s">
        <v>106</v>
      </c>
      <c r="H738" s="11" t="s">
        <v>107</v>
      </c>
      <c r="I738" s="11" t="s">
        <v>107</v>
      </c>
      <c r="J738" s="11" t="s">
        <v>107</v>
      </c>
    </row>
    <row r="739" spans="1:10" ht="15" x14ac:dyDescent="0.2">
      <c r="A739" s="25">
        <v>24</v>
      </c>
      <c r="B739" s="11" t="s">
        <v>11</v>
      </c>
      <c r="C739" s="15" t="s">
        <v>2474</v>
      </c>
      <c r="D739" s="11" t="s">
        <v>44</v>
      </c>
      <c r="E739" s="11" t="s">
        <v>701</v>
      </c>
      <c r="F739" s="11" t="s">
        <v>632</v>
      </c>
      <c r="G739" s="11" t="s">
        <v>106</v>
      </c>
      <c r="H739" s="11" t="s">
        <v>107</v>
      </c>
      <c r="I739" s="11" t="s">
        <v>107</v>
      </c>
      <c r="J739" s="11" t="s">
        <v>107</v>
      </c>
    </row>
    <row r="740" spans="1:10" ht="15" x14ac:dyDescent="0.2">
      <c r="A740" s="25">
        <v>24</v>
      </c>
      <c r="B740" s="11" t="s">
        <v>11</v>
      </c>
      <c r="C740" s="15" t="s">
        <v>2474</v>
      </c>
      <c r="D740" s="11" t="s">
        <v>44</v>
      </c>
      <c r="E740" s="11" t="s">
        <v>702</v>
      </c>
      <c r="F740" s="11" t="s">
        <v>649</v>
      </c>
      <c r="G740" s="11" t="s">
        <v>106</v>
      </c>
      <c r="H740" s="11" t="s">
        <v>107</v>
      </c>
      <c r="I740" s="11" t="s">
        <v>107</v>
      </c>
      <c r="J740" s="11" t="s">
        <v>107</v>
      </c>
    </row>
    <row r="741" spans="1:10" ht="15" x14ac:dyDescent="0.2">
      <c r="A741" s="25">
        <v>24</v>
      </c>
      <c r="B741" s="11" t="s">
        <v>11</v>
      </c>
      <c r="C741" s="15" t="s">
        <v>2474</v>
      </c>
      <c r="D741" s="11" t="s">
        <v>44</v>
      </c>
      <c r="E741" s="11" t="s">
        <v>703</v>
      </c>
      <c r="F741" s="11" t="s">
        <v>632</v>
      </c>
      <c r="G741" s="11" t="s">
        <v>106</v>
      </c>
      <c r="H741" s="11" t="s">
        <v>107</v>
      </c>
      <c r="I741" s="11" t="s">
        <v>107</v>
      </c>
      <c r="J741" s="11" t="s">
        <v>107</v>
      </c>
    </row>
    <row r="742" spans="1:10" ht="15" x14ac:dyDescent="0.2">
      <c r="A742" s="24">
        <v>24</v>
      </c>
      <c r="B742" s="14" t="s">
        <v>11</v>
      </c>
      <c r="C742" s="15" t="s">
        <v>2474</v>
      </c>
      <c r="D742" s="16" t="s">
        <v>39</v>
      </c>
      <c r="E742" s="17" t="s">
        <v>838</v>
      </c>
      <c r="F742" s="17" t="s">
        <v>790</v>
      </c>
      <c r="G742" s="17" t="s">
        <v>106</v>
      </c>
      <c r="H742" s="17" t="s">
        <v>107</v>
      </c>
      <c r="I742" s="17" t="s">
        <v>107</v>
      </c>
      <c r="J742" s="17" t="s">
        <v>107</v>
      </c>
    </row>
    <row r="743" spans="1:10" ht="15" x14ac:dyDescent="0.2">
      <c r="A743" s="24">
        <v>24</v>
      </c>
      <c r="B743" s="14" t="s">
        <v>11</v>
      </c>
      <c r="C743" s="15" t="s">
        <v>2474</v>
      </c>
      <c r="D743" s="16" t="s">
        <v>89</v>
      </c>
      <c r="E743" s="17" t="s">
        <v>948</v>
      </c>
      <c r="F743" s="17" t="s">
        <v>949</v>
      </c>
      <c r="G743" s="17" t="s">
        <v>106</v>
      </c>
      <c r="H743" s="17"/>
      <c r="I743" s="17"/>
      <c r="J743" s="17"/>
    </row>
    <row r="744" spans="1:10" ht="15" x14ac:dyDescent="0.2">
      <c r="A744" s="24">
        <v>24</v>
      </c>
      <c r="B744" s="14" t="s">
        <v>11</v>
      </c>
      <c r="C744" s="15" t="s">
        <v>2474</v>
      </c>
      <c r="D744" s="16" t="s">
        <v>47</v>
      </c>
      <c r="E744" s="17" t="s">
        <v>1094</v>
      </c>
      <c r="F744" s="17" t="s">
        <v>1095</v>
      </c>
      <c r="G744" s="17" t="s">
        <v>106</v>
      </c>
      <c r="H744" s="17"/>
      <c r="I744" s="17"/>
      <c r="J744" s="17"/>
    </row>
    <row r="745" spans="1:10" ht="15" x14ac:dyDescent="0.2">
      <c r="A745" s="24">
        <v>24</v>
      </c>
      <c r="B745" s="14" t="s">
        <v>11</v>
      </c>
      <c r="C745" s="15" t="s">
        <v>2474</v>
      </c>
      <c r="D745" s="16" t="s">
        <v>36</v>
      </c>
      <c r="E745" s="17" t="s">
        <v>1243</v>
      </c>
      <c r="F745" s="17" t="s">
        <v>632</v>
      </c>
      <c r="G745" s="17" t="s">
        <v>106</v>
      </c>
      <c r="H745" s="17" t="s">
        <v>107</v>
      </c>
      <c r="I745" s="17" t="s">
        <v>107</v>
      </c>
      <c r="J745" s="17" t="s">
        <v>107</v>
      </c>
    </row>
    <row r="746" spans="1:10" ht="15" x14ac:dyDescent="0.2">
      <c r="A746" s="24">
        <v>24</v>
      </c>
      <c r="B746" s="14" t="s">
        <v>11</v>
      </c>
      <c r="C746" s="15" t="s">
        <v>2474</v>
      </c>
      <c r="D746" s="16" t="s">
        <v>42</v>
      </c>
      <c r="E746" s="17" t="s">
        <v>1357</v>
      </c>
      <c r="F746" s="17" t="s">
        <v>1358</v>
      </c>
      <c r="G746" s="17" t="s">
        <v>106</v>
      </c>
      <c r="H746" s="17" t="s">
        <v>107</v>
      </c>
      <c r="I746" s="17" t="s">
        <v>107</v>
      </c>
      <c r="J746" s="17" t="s">
        <v>1315</v>
      </c>
    </row>
    <row r="747" spans="1:10" s="13" customFormat="1" ht="15" x14ac:dyDescent="0.2">
      <c r="A747" s="24">
        <v>24</v>
      </c>
      <c r="B747" s="14" t="s">
        <v>11</v>
      </c>
      <c r="C747" s="15" t="s">
        <v>2474</v>
      </c>
      <c r="D747" s="16" t="s">
        <v>65</v>
      </c>
      <c r="E747" s="17" t="s">
        <v>1409</v>
      </c>
      <c r="F747" s="17" t="s">
        <v>1390</v>
      </c>
      <c r="G747" s="17" t="s">
        <v>106</v>
      </c>
      <c r="H747" s="17"/>
      <c r="I747" s="17"/>
      <c r="J747" s="17"/>
    </row>
    <row r="748" spans="1:10" s="13" customFormat="1" ht="15" x14ac:dyDescent="0.2">
      <c r="A748" s="24">
        <v>24</v>
      </c>
      <c r="B748" s="14" t="s">
        <v>11</v>
      </c>
      <c r="C748" s="15" t="s">
        <v>2474</v>
      </c>
      <c r="D748" s="16" t="s">
        <v>1443</v>
      </c>
      <c r="E748" s="17" t="s">
        <v>109</v>
      </c>
      <c r="F748" s="17"/>
      <c r="G748" s="17" t="s">
        <v>106</v>
      </c>
      <c r="H748" s="17"/>
      <c r="I748" s="17"/>
      <c r="J748" s="17"/>
    </row>
    <row r="749" spans="1:10" s="13" customFormat="1" ht="15" x14ac:dyDescent="0.2">
      <c r="A749" s="24">
        <v>24</v>
      </c>
      <c r="B749" s="14" t="s">
        <v>11</v>
      </c>
      <c r="C749" s="15" t="s">
        <v>2474</v>
      </c>
      <c r="D749" s="16" t="s">
        <v>56</v>
      </c>
      <c r="E749" s="17" t="s">
        <v>1517</v>
      </c>
      <c r="F749" s="17" t="s">
        <v>1465</v>
      </c>
      <c r="G749" s="17" t="s">
        <v>106</v>
      </c>
      <c r="H749" s="17" t="s">
        <v>1372</v>
      </c>
      <c r="I749" s="17" t="s">
        <v>1372</v>
      </c>
      <c r="J749" s="17" t="s">
        <v>1372</v>
      </c>
    </row>
    <row r="750" spans="1:10" s="13" customFormat="1" ht="15" x14ac:dyDescent="0.2">
      <c r="A750" s="24">
        <v>24</v>
      </c>
      <c r="B750" s="14" t="s">
        <v>11</v>
      </c>
      <c r="C750" s="15" t="s">
        <v>2474</v>
      </c>
      <c r="D750" s="16" t="s">
        <v>59</v>
      </c>
      <c r="E750" s="17" t="s">
        <v>1616</v>
      </c>
      <c r="F750" s="17" t="s">
        <v>1635</v>
      </c>
      <c r="G750" s="17" t="s">
        <v>106</v>
      </c>
      <c r="H750" s="17"/>
      <c r="I750" s="17"/>
      <c r="J750" s="17"/>
    </row>
    <row r="751" spans="1:10" s="13" customFormat="1" ht="15" x14ac:dyDescent="0.2">
      <c r="A751" s="24">
        <v>24</v>
      </c>
      <c r="B751" s="14" t="s">
        <v>11</v>
      </c>
      <c r="C751" s="15" t="s">
        <v>2474</v>
      </c>
      <c r="D751" s="16" t="s">
        <v>62</v>
      </c>
      <c r="E751" s="17" t="s">
        <v>1689</v>
      </c>
      <c r="F751" s="17" t="s">
        <v>1643</v>
      </c>
      <c r="G751" s="17" t="s">
        <v>106</v>
      </c>
      <c r="H751" s="17"/>
      <c r="I751" s="17"/>
      <c r="J751" s="17"/>
    </row>
    <row r="752" spans="1:10" s="13" customFormat="1" ht="15" x14ac:dyDescent="0.2">
      <c r="A752" s="24">
        <v>24</v>
      </c>
      <c r="B752" s="14" t="s">
        <v>11</v>
      </c>
      <c r="C752" s="15" t="s">
        <v>2474</v>
      </c>
      <c r="D752" s="16" t="s">
        <v>1692</v>
      </c>
      <c r="E752" s="17" t="s">
        <v>109</v>
      </c>
      <c r="F752" s="17"/>
      <c r="G752" s="17" t="s">
        <v>106</v>
      </c>
      <c r="H752" s="17"/>
      <c r="I752" s="17"/>
      <c r="J752" s="17"/>
    </row>
    <row r="753" spans="1:10" s="13" customFormat="1" ht="15" x14ac:dyDescent="0.2">
      <c r="A753" s="24">
        <v>24</v>
      </c>
      <c r="B753" s="14" t="s">
        <v>11</v>
      </c>
      <c r="C753" s="15" t="s">
        <v>2474</v>
      </c>
      <c r="D753" s="16" t="s">
        <v>74</v>
      </c>
      <c r="E753" s="17" t="s">
        <v>1762</v>
      </c>
      <c r="F753" s="17" t="s">
        <v>1714</v>
      </c>
      <c r="G753" s="17" t="s">
        <v>106</v>
      </c>
      <c r="H753" s="17"/>
      <c r="I753" s="17"/>
      <c r="J753" s="17"/>
    </row>
    <row r="754" spans="1:10" s="13" customFormat="1" ht="15" x14ac:dyDescent="0.2">
      <c r="A754" s="24">
        <v>24</v>
      </c>
      <c r="B754" s="14" t="s">
        <v>11</v>
      </c>
      <c r="C754" s="15" t="s">
        <v>2474</v>
      </c>
      <c r="D754" s="16" t="s">
        <v>77</v>
      </c>
      <c r="E754" s="17" t="s">
        <v>1849</v>
      </c>
      <c r="F754" s="17" t="s">
        <v>1850</v>
      </c>
      <c r="G754" s="17" t="s">
        <v>106</v>
      </c>
      <c r="H754" s="17"/>
      <c r="I754" s="17"/>
      <c r="J754" s="17"/>
    </row>
    <row r="755" spans="1:10" s="13" customFormat="1" ht="15" x14ac:dyDescent="0.2">
      <c r="A755" s="24">
        <v>24</v>
      </c>
      <c r="B755" s="14" t="s">
        <v>11</v>
      </c>
      <c r="C755" s="15" t="s">
        <v>2474</v>
      </c>
      <c r="D755" s="16" t="s">
        <v>80</v>
      </c>
      <c r="E755" s="17" t="s">
        <v>1946</v>
      </c>
      <c r="F755" s="17"/>
      <c r="G755" s="17" t="s">
        <v>106</v>
      </c>
      <c r="H755" s="17"/>
      <c r="I755" s="17"/>
      <c r="J755" s="17"/>
    </row>
    <row r="756" spans="1:10" s="13" customFormat="1" ht="15" x14ac:dyDescent="0.2">
      <c r="A756" s="24">
        <v>24</v>
      </c>
      <c r="B756" s="14" t="s">
        <v>11</v>
      </c>
      <c r="C756" s="15" t="s">
        <v>2474</v>
      </c>
      <c r="D756" s="16" t="s">
        <v>83</v>
      </c>
      <c r="E756" s="17" t="s">
        <v>1995</v>
      </c>
      <c r="F756" s="17" t="s">
        <v>1975</v>
      </c>
      <c r="G756" s="17" t="s">
        <v>106</v>
      </c>
      <c r="H756" s="17"/>
      <c r="I756" s="17"/>
      <c r="J756" s="17"/>
    </row>
    <row r="757" spans="1:10" s="13" customFormat="1" ht="15" x14ac:dyDescent="0.2">
      <c r="A757" s="24">
        <v>24</v>
      </c>
      <c r="B757" s="14" t="s">
        <v>11</v>
      </c>
      <c r="C757" s="15" t="s">
        <v>2474</v>
      </c>
      <c r="D757" s="16" t="s">
        <v>86</v>
      </c>
      <c r="E757" s="17" t="s">
        <v>2037</v>
      </c>
      <c r="F757" s="17" t="s">
        <v>2015</v>
      </c>
      <c r="G757" s="17" t="s">
        <v>106</v>
      </c>
      <c r="H757" s="17"/>
      <c r="I757" s="17"/>
      <c r="J757" s="17"/>
    </row>
    <row r="758" spans="1:10" s="13" customFormat="1" ht="15" x14ac:dyDescent="0.2">
      <c r="A758" s="24">
        <v>24</v>
      </c>
      <c r="B758" s="14" t="s">
        <v>11</v>
      </c>
      <c r="C758" s="15" t="s">
        <v>2474</v>
      </c>
      <c r="D758" s="16" t="s">
        <v>27</v>
      </c>
      <c r="E758" s="17" t="s">
        <v>2091</v>
      </c>
      <c r="F758" s="17" t="s">
        <v>2066</v>
      </c>
      <c r="G758" s="17" t="s">
        <v>106</v>
      </c>
      <c r="H758" s="17" t="s">
        <v>107</v>
      </c>
      <c r="I758" s="17" t="s">
        <v>107</v>
      </c>
      <c r="J758" s="17" t="s">
        <v>107</v>
      </c>
    </row>
    <row r="759" spans="1:10" s="13" customFormat="1" ht="15" x14ac:dyDescent="0.2">
      <c r="A759" s="24">
        <v>24</v>
      </c>
      <c r="B759" s="14" t="s">
        <v>11</v>
      </c>
      <c r="C759" s="15" t="s">
        <v>2474</v>
      </c>
      <c r="D759" s="16" t="s">
        <v>92</v>
      </c>
      <c r="E759" s="17" t="s">
        <v>2186</v>
      </c>
      <c r="F759" s="17" t="s">
        <v>2162</v>
      </c>
      <c r="G759" s="17" t="s">
        <v>106</v>
      </c>
      <c r="H759" s="17"/>
      <c r="I759" s="17"/>
      <c r="J759" s="17"/>
    </row>
    <row r="760" spans="1:10" s="13" customFormat="1" x14ac:dyDescent="0.2">
      <c r="A760" s="24">
        <v>25</v>
      </c>
      <c r="B760" s="14" t="s">
        <v>11</v>
      </c>
      <c r="C760" s="15" t="s">
        <v>2427</v>
      </c>
      <c r="D760" s="16" t="s">
        <v>24</v>
      </c>
      <c r="E760" s="17" t="s">
        <v>151</v>
      </c>
      <c r="F760" s="17" t="s">
        <v>127</v>
      </c>
      <c r="G760" s="17" t="s">
        <v>106</v>
      </c>
      <c r="H760" s="17" t="s">
        <v>107</v>
      </c>
      <c r="I760" s="17" t="s">
        <v>107</v>
      </c>
      <c r="J760" s="76" t="s">
        <v>2563</v>
      </c>
    </row>
    <row r="761" spans="1:10" s="13" customFormat="1" x14ac:dyDescent="0.2">
      <c r="A761" s="24">
        <v>25</v>
      </c>
      <c r="B761" s="14" t="s">
        <v>11</v>
      </c>
      <c r="C761" s="15" t="s">
        <v>2427</v>
      </c>
      <c r="D761" s="16" t="s">
        <v>53</v>
      </c>
      <c r="E761" s="17" t="s">
        <v>230</v>
      </c>
      <c r="F761" s="17" t="s">
        <v>204</v>
      </c>
      <c r="G761" s="17" t="s">
        <v>106</v>
      </c>
      <c r="H761" s="17"/>
      <c r="I761" s="17"/>
      <c r="J761" s="76" t="s">
        <v>2563</v>
      </c>
    </row>
    <row r="762" spans="1:10" s="13" customFormat="1" x14ac:dyDescent="0.2">
      <c r="A762" s="24">
        <v>25</v>
      </c>
      <c r="B762" s="14" t="s">
        <v>11</v>
      </c>
      <c r="C762" s="15" t="s">
        <v>2427</v>
      </c>
      <c r="D762" s="16" t="s">
        <v>30</v>
      </c>
      <c r="E762" s="17" t="s">
        <v>340</v>
      </c>
      <c r="F762" s="17" t="s">
        <v>285</v>
      </c>
      <c r="G762" s="17" t="s">
        <v>122</v>
      </c>
      <c r="H762" s="17" t="s">
        <v>341</v>
      </c>
      <c r="I762" s="17" t="s">
        <v>277</v>
      </c>
      <c r="J762" s="76" t="s">
        <v>2563</v>
      </c>
    </row>
    <row r="763" spans="1:10" s="13" customFormat="1" x14ac:dyDescent="0.2">
      <c r="A763" s="24">
        <v>25</v>
      </c>
      <c r="B763" s="14" t="s">
        <v>11</v>
      </c>
      <c r="C763" s="15" t="s">
        <v>2565</v>
      </c>
      <c r="D763" s="16" t="s">
        <v>33</v>
      </c>
      <c r="E763" s="17" t="s">
        <v>459</v>
      </c>
      <c r="F763" s="17" t="s">
        <v>460</v>
      </c>
      <c r="G763" s="17" t="s">
        <v>122</v>
      </c>
      <c r="H763" s="17" t="s">
        <v>461</v>
      </c>
      <c r="I763" s="17" t="s">
        <v>405</v>
      </c>
      <c r="J763" s="17" t="s">
        <v>2564</v>
      </c>
    </row>
    <row r="764" spans="1:10" s="13" customFormat="1" x14ac:dyDescent="0.2">
      <c r="A764" s="24">
        <v>25</v>
      </c>
      <c r="B764" s="14" t="s">
        <v>11</v>
      </c>
      <c r="C764" s="15" t="s">
        <v>2566</v>
      </c>
      <c r="D764" s="16" t="s">
        <v>33</v>
      </c>
      <c r="E764" s="17" t="s">
        <v>462</v>
      </c>
      <c r="F764" s="17" t="s">
        <v>460</v>
      </c>
      <c r="G764" s="17" t="s">
        <v>122</v>
      </c>
      <c r="H764" s="17" t="s">
        <v>463</v>
      </c>
      <c r="I764" s="17" t="s">
        <v>405</v>
      </c>
      <c r="J764" s="17" t="s">
        <v>2564</v>
      </c>
    </row>
    <row r="765" spans="1:10" s="13" customFormat="1" x14ac:dyDescent="0.2">
      <c r="A765" s="24">
        <v>25</v>
      </c>
      <c r="B765" s="14" t="s">
        <v>11</v>
      </c>
      <c r="C765" s="15" t="s">
        <v>2567</v>
      </c>
      <c r="D765" s="16" t="s">
        <v>33</v>
      </c>
      <c r="E765" s="17" t="s">
        <v>464</v>
      </c>
      <c r="F765" s="17" t="s">
        <v>460</v>
      </c>
      <c r="G765" s="17" t="s">
        <v>106</v>
      </c>
      <c r="H765" s="17" t="s">
        <v>405</v>
      </c>
      <c r="I765" s="17" t="s">
        <v>2548</v>
      </c>
      <c r="J765" s="17" t="s">
        <v>2564</v>
      </c>
    </row>
    <row r="766" spans="1:10" s="13" customFormat="1" x14ac:dyDescent="0.2">
      <c r="A766" s="24">
        <v>25</v>
      </c>
      <c r="B766" s="14" t="s">
        <v>11</v>
      </c>
      <c r="C766" s="15" t="s">
        <v>2569</v>
      </c>
      <c r="D766" s="16" t="s">
        <v>71</v>
      </c>
      <c r="E766" s="13" t="s">
        <v>2551</v>
      </c>
      <c r="F766" s="17" t="s">
        <v>577</v>
      </c>
      <c r="G766" s="17" t="s">
        <v>524</v>
      </c>
      <c r="H766" s="17"/>
      <c r="I766" s="17"/>
      <c r="J766" s="17" t="s">
        <v>2564</v>
      </c>
    </row>
    <row r="767" spans="1:10" s="13" customFormat="1" x14ac:dyDescent="0.2">
      <c r="A767" s="24">
        <v>25</v>
      </c>
      <c r="B767" s="14" t="s">
        <v>11</v>
      </c>
      <c r="C767" s="15" t="s">
        <v>2568</v>
      </c>
      <c r="D767" s="16" t="s">
        <v>71</v>
      </c>
      <c r="E767" s="17" t="s">
        <v>2549</v>
      </c>
      <c r="F767" s="17" t="s">
        <v>577</v>
      </c>
      <c r="G767" s="17" t="s">
        <v>524</v>
      </c>
      <c r="H767" s="17"/>
      <c r="I767" s="17"/>
      <c r="J767" s="17" t="s">
        <v>2564</v>
      </c>
    </row>
    <row r="768" spans="1:10" s="13" customFormat="1" x14ac:dyDescent="0.2">
      <c r="A768" s="24">
        <v>25</v>
      </c>
      <c r="B768" s="14" t="s">
        <v>11</v>
      </c>
      <c r="C768" s="15" t="s">
        <v>2427</v>
      </c>
      <c r="D768" s="16" t="s">
        <v>71</v>
      </c>
      <c r="E768" s="17" t="s">
        <v>576</v>
      </c>
      <c r="F768" s="17" t="s">
        <v>577</v>
      </c>
      <c r="G768" s="17" t="s">
        <v>524</v>
      </c>
      <c r="H768" s="17" t="s">
        <v>527</v>
      </c>
      <c r="I768" s="17" t="s">
        <v>527</v>
      </c>
      <c r="J768" s="17" t="s">
        <v>527</v>
      </c>
    </row>
    <row r="769" spans="1:10" s="13" customFormat="1" x14ac:dyDescent="0.2">
      <c r="A769" s="24">
        <v>25</v>
      </c>
      <c r="B769" s="14" t="s">
        <v>11</v>
      </c>
      <c r="C769" s="15" t="s">
        <v>2565</v>
      </c>
      <c r="D769" s="16" t="s">
        <v>71</v>
      </c>
      <c r="E769" s="17" t="s">
        <v>2550</v>
      </c>
      <c r="F769" s="17" t="s">
        <v>577</v>
      </c>
      <c r="G769" s="17" t="s">
        <v>524</v>
      </c>
      <c r="H769" s="17"/>
      <c r="I769" s="17"/>
      <c r="J769" s="17" t="s">
        <v>2564</v>
      </c>
    </row>
    <row r="770" spans="1:10" s="79" customFormat="1" x14ac:dyDescent="0.2">
      <c r="A770" s="77">
        <v>25</v>
      </c>
      <c r="B770" s="78" t="s">
        <v>11</v>
      </c>
      <c r="C770" s="15" t="s">
        <v>2427</v>
      </c>
      <c r="D770" s="78" t="s">
        <v>44</v>
      </c>
      <c r="E770" s="78" t="s">
        <v>704</v>
      </c>
      <c r="F770" s="78" t="s">
        <v>705</v>
      </c>
      <c r="G770" s="78" t="s">
        <v>106</v>
      </c>
      <c r="H770" s="78" t="s">
        <v>107</v>
      </c>
      <c r="I770" s="78" t="s">
        <v>107</v>
      </c>
      <c r="J770" s="78" t="s">
        <v>107</v>
      </c>
    </row>
    <row r="771" spans="1:10" s="79" customFormat="1" x14ac:dyDescent="0.2">
      <c r="A771" s="77">
        <v>25</v>
      </c>
      <c r="B771" s="78" t="s">
        <v>11</v>
      </c>
      <c r="C771" s="15" t="s">
        <v>2568</v>
      </c>
      <c r="D771" s="78" t="s">
        <v>44</v>
      </c>
      <c r="E771" s="78" t="s">
        <v>706</v>
      </c>
      <c r="F771" s="78" t="s">
        <v>705</v>
      </c>
      <c r="G771" s="78" t="s">
        <v>122</v>
      </c>
      <c r="H771" s="78" t="s">
        <v>707</v>
      </c>
      <c r="I771" s="78" t="s">
        <v>107</v>
      </c>
      <c r="J771" s="78" t="s">
        <v>107</v>
      </c>
    </row>
    <row r="772" spans="1:10" s="79" customFormat="1" x14ac:dyDescent="0.2">
      <c r="A772" s="77">
        <v>25</v>
      </c>
      <c r="B772" s="78" t="s">
        <v>11</v>
      </c>
      <c r="C772" s="15" t="s">
        <v>2567</v>
      </c>
      <c r="D772" s="78" t="s">
        <v>44</v>
      </c>
      <c r="E772" s="78" t="s">
        <v>708</v>
      </c>
      <c r="F772" s="78" t="s">
        <v>709</v>
      </c>
      <c r="G772" s="78" t="s">
        <v>122</v>
      </c>
      <c r="H772" s="78" t="s">
        <v>709</v>
      </c>
      <c r="I772" s="78" t="s">
        <v>107</v>
      </c>
      <c r="J772" s="78" t="s">
        <v>107</v>
      </c>
    </row>
    <row r="773" spans="1:10" s="79" customFormat="1" x14ac:dyDescent="0.2">
      <c r="A773" s="77">
        <v>25</v>
      </c>
      <c r="B773" s="78" t="s">
        <v>11</v>
      </c>
      <c r="C773" s="15" t="s">
        <v>2567</v>
      </c>
      <c r="D773" s="78" t="s">
        <v>44</v>
      </c>
      <c r="E773" s="78" t="s">
        <v>710</v>
      </c>
      <c r="F773" s="17" t="s">
        <v>2570</v>
      </c>
      <c r="G773" s="78" t="s">
        <v>122</v>
      </c>
      <c r="H773" s="78" t="s">
        <v>711</v>
      </c>
      <c r="I773" s="78" t="s">
        <v>107</v>
      </c>
      <c r="J773" s="78" t="s">
        <v>107</v>
      </c>
    </row>
    <row r="774" spans="1:10" s="79" customFormat="1" x14ac:dyDescent="0.2">
      <c r="A774" s="77">
        <v>25</v>
      </c>
      <c r="B774" s="78" t="s">
        <v>11</v>
      </c>
      <c r="C774" s="15" t="s">
        <v>2427</v>
      </c>
      <c r="D774" s="78" t="s">
        <v>44</v>
      </c>
      <c r="E774" s="78" t="s">
        <v>712</v>
      </c>
      <c r="F774" s="17" t="s">
        <v>2570</v>
      </c>
      <c r="G774" s="78" t="s">
        <v>106</v>
      </c>
      <c r="H774" s="78" t="s">
        <v>107</v>
      </c>
      <c r="I774" s="78" t="s">
        <v>107</v>
      </c>
      <c r="J774" s="78" t="s">
        <v>107</v>
      </c>
    </row>
    <row r="775" spans="1:10" s="79" customFormat="1" x14ac:dyDescent="0.2">
      <c r="A775" s="77">
        <v>25</v>
      </c>
      <c r="B775" s="78" t="s">
        <v>11</v>
      </c>
      <c r="C775" s="15" t="s">
        <v>2569</v>
      </c>
      <c r="D775" s="78" t="s">
        <v>44</v>
      </c>
      <c r="E775" s="78" t="s">
        <v>713</v>
      </c>
      <c r="F775" s="17" t="s">
        <v>2570</v>
      </c>
      <c r="G775" s="78" t="s">
        <v>122</v>
      </c>
      <c r="H775" s="78" t="s">
        <v>714</v>
      </c>
      <c r="I775" s="78" t="s">
        <v>107</v>
      </c>
      <c r="J775" s="78" t="s">
        <v>107</v>
      </c>
    </row>
    <row r="776" spans="1:10" s="79" customFormat="1" x14ac:dyDescent="0.2">
      <c r="A776" s="77">
        <v>25</v>
      </c>
      <c r="B776" s="78" t="s">
        <v>11</v>
      </c>
      <c r="C776" s="15" t="s">
        <v>2569</v>
      </c>
      <c r="D776" s="78" t="s">
        <v>44</v>
      </c>
      <c r="E776" s="78" t="s">
        <v>715</v>
      </c>
      <c r="F776" s="78" t="s">
        <v>716</v>
      </c>
      <c r="G776" s="78" t="s">
        <v>122</v>
      </c>
      <c r="H776" s="78" t="s">
        <v>717</v>
      </c>
      <c r="I776" s="78" t="s">
        <v>107</v>
      </c>
      <c r="J776" s="78" t="s">
        <v>107</v>
      </c>
    </row>
    <row r="777" spans="1:10" s="13" customFormat="1" x14ac:dyDescent="0.2">
      <c r="A777" s="24">
        <v>25</v>
      </c>
      <c r="B777" s="14" t="s">
        <v>11</v>
      </c>
      <c r="C777" s="15" t="s">
        <v>2567</v>
      </c>
      <c r="D777" s="16" t="s">
        <v>39</v>
      </c>
      <c r="E777" s="17" t="s">
        <v>839</v>
      </c>
      <c r="F777" s="17" t="s">
        <v>2571</v>
      </c>
      <c r="G777" s="17" t="s">
        <v>122</v>
      </c>
      <c r="H777" s="17" t="s">
        <v>840</v>
      </c>
      <c r="I777" s="17" t="s">
        <v>2548</v>
      </c>
      <c r="J777" s="17" t="s">
        <v>805</v>
      </c>
    </row>
    <row r="778" spans="1:10" s="13" customFormat="1" x14ac:dyDescent="0.2">
      <c r="A778" s="24">
        <v>25</v>
      </c>
      <c r="B778" s="14" t="s">
        <v>11</v>
      </c>
      <c r="C778" s="15" t="s">
        <v>2427</v>
      </c>
      <c r="D778" s="16" t="s">
        <v>89</v>
      </c>
      <c r="E778" s="17" t="s">
        <v>950</v>
      </c>
      <c r="F778" s="17" t="s">
        <v>951</v>
      </c>
      <c r="G778" s="17" t="s">
        <v>106</v>
      </c>
      <c r="H778" s="17"/>
      <c r="I778" s="17"/>
      <c r="J778" s="17"/>
    </row>
    <row r="779" spans="1:10" s="13" customFormat="1" x14ac:dyDescent="0.2">
      <c r="A779" s="24">
        <v>25</v>
      </c>
      <c r="B779" s="14" t="s">
        <v>11</v>
      </c>
      <c r="C779" s="15" t="s">
        <v>2427</v>
      </c>
      <c r="D779" s="16" t="s">
        <v>47</v>
      </c>
      <c r="E779" s="17" t="s">
        <v>1096</v>
      </c>
      <c r="F779" s="17" t="s">
        <v>1097</v>
      </c>
      <c r="G779" s="17" t="s">
        <v>106</v>
      </c>
      <c r="H779" s="17"/>
      <c r="I779" s="17"/>
      <c r="J779" s="17"/>
    </row>
    <row r="780" spans="1:10" s="13" customFormat="1" x14ac:dyDescent="0.2">
      <c r="A780" s="24">
        <v>25</v>
      </c>
      <c r="B780" s="14" t="s">
        <v>11</v>
      </c>
      <c r="C780" s="15" t="s">
        <v>2427</v>
      </c>
      <c r="D780" s="16" t="s">
        <v>47</v>
      </c>
      <c r="E780" s="17" t="s">
        <v>1098</v>
      </c>
      <c r="F780" s="17" t="s">
        <v>1097</v>
      </c>
      <c r="G780" s="17" t="s">
        <v>122</v>
      </c>
      <c r="H780" s="17" t="s">
        <v>1099</v>
      </c>
      <c r="I780" s="17"/>
      <c r="J780" s="17"/>
    </row>
    <row r="781" spans="1:10" s="13" customFormat="1" x14ac:dyDescent="0.2">
      <c r="A781" s="24">
        <v>25</v>
      </c>
      <c r="B781" s="14" t="s">
        <v>11</v>
      </c>
      <c r="C781" s="15" t="s">
        <v>2427</v>
      </c>
      <c r="D781" s="16" t="s">
        <v>36</v>
      </c>
      <c r="E781" s="17" t="s">
        <v>1244</v>
      </c>
      <c r="F781" s="17" t="s">
        <v>716</v>
      </c>
      <c r="G781" s="17" t="s">
        <v>122</v>
      </c>
      <c r="H781" s="17" t="s">
        <v>1245</v>
      </c>
      <c r="I781" s="17" t="s">
        <v>107</v>
      </c>
      <c r="J781" s="17" t="s">
        <v>107</v>
      </c>
    </row>
    <row r="782" spans="1:10" s="13" customFormat="1" x14ac:dyDescent="0.2">
      <c r="A782" s="24">
        <v>25</v>
      </c>
      <c r="B782" s="14" t="s">
        <v>11</v>
      </c>
      <c r="C782" s="15" t="s">
        <v>2427</v>
      </c>
      <c r="D782" s="16" t="s">
        <v>36</v>
      </c>
      <c r="E782" s="17" t="s">
        <v>1246</v>
      </c>
      <c r="F782" s="17" t="s">
        <v>1197</v>
      </c>
      <c r="G782" s="17" t="s">
        <v>122</v>
      </c>
      <c r="H782" s="17" t="s">
        <v>1245</v>
      </c>
      <c r="I782" s="17" t="s">
        <v>107</v>
      </c>
      <c r="J782" s="17" t="s">
        <v>1247</v>
      </c>
    </row>
    <row r="783" spans="1:10" s="13" customFormat="1" x14ac:dyDescent="0.2">
      <c r="A783" s="24">
        <v>25</v>
      </c>
      <c r="B783" s="14" t="s">
        <v>11</v>
      </c>
      <c r="C783" s="15" t="s">
        <v>2568</v>
      </c>
      <c r="D783" s="16" t="s">
        <v>36</v>
      </c>
      <c r="E783" s="17" t="s">
        <v>2572</v>
      </c>
      <c r="F783" s="17" t="s">
        <v>716</v>
      </c>
      <c r="G783" s="17" t="s">
        <v>122</v>
      </c>
      <c r="H783" s="17" t="s">
        <v>1248</v>
      </c>
      <c r="I783" s="17" t="s">
        <v>107</v>
      </c>
      <c r="J783" s="17" t="s">
        <v>107</v>
      </c>
    </row>
    <row r="784" spans="1:10" s="13" customFormat="1" x14ac:dyDescent="0.2">
      <c r="A784" s="24">
        <v>25</v>
      </c>
      <c r="B784" s="14" t="s">
        <v>11</v>
      </c>
      <c r="C784" s="15" t="s">
        <v>2569</v>
      </c>
      <c r="D784" s="16" t="s">
        <v>36</v>
      </c>
      <c r="E784" s="17" t="s">
        <v>2573</v>
      </c>
      <c r="F784" s="17" t="s">
        <v>716</v>
      </c>
      <c r="G784" s="17" t="s">
        <v>122</v>
      </c>
      <c r="H784" s="17" t="s">
        <v>1249</v>
      </c>
      <c r="I784" s="17" t="s">
        <v>107</v>
      </c>
      <c r="J784" s="17" t="s">
        <v>107</v>
      </c>
    </row>
    <row r="785" spans="1:10" s="13" customFormat="1" x14ac:dyDescent="0.2">
      <c r="A785" s="24">
        <v>25</v>
      </c>
      <c r="B785" s="14" t="s">
        <v>11</v>
      </c>
      <c r="C785" s="15" t="s">
        <v>2427</v>
      </c>
      <c r="D785" s="16" t="s">
        <v>36</v>
      </c>
      <c r="E785" s="17" t="s">
        <v>1250</v>
      </c>
      <c r="F785" s="17" t="s">
        <v>1193</v>
      </c>
      <c r="G785" s="17" t="s">
        <v>122</v>
      </c>
      <c r="H785" s="17" t="s">
        <v>1247</v>
      </c>
      <c r="I785" s="17"/>
      <c r="J785" s="17"/>
    </row>
    <row r="786" spans="1:10" s="13" customFormat="1" x14ac:dyDescent="0.2">
      <c r="A786" s="24">
        <v>25</v>
      </c>
      <c r="B786" s="14" t="s">
        <v>11</v>
      </c>
      <c r="C786" s="15" t="s">
        <v>2567</v>
      </c>
      <c r="D786" s="16" t="s">
        <v>36</v>
      </c>
      <c r="E786" s="17" t="s">
        <v>2574</v>
      </c>
      <c r="F786" s="17" t="s">
        <v>716</v>
      </c>
      <c r="G786" s="17" t="s">
        <v>122</v>
      </c>
      <c r="H786" s="17" t="s">
        <v>1245</v>
      </c>
      <c r="I786" s="17" t="s">
        <v>107</v>
      </c>
      <c r="J786" s="17" t="s">
        <v>107</v>
      </c>
    </row>
    <row r="787" spans="1:10" s="13" customFormat="1" x14ac:dyDescent="0.2">
      <c r="A787" s="24">
        <v>25</v>
      </c>
      <c r="B787" s="14" t="s">
        <v>11</v>
      </c>
      <c r="C787" s="15" t="s">
        <v>2427</v>
      </c>
      <c r="D787" s="16" t="s">
        <v>42</v>
      </c>
      <c r="E787" s="17" t="s">
        <v>1359</v>
      </c>
      <c r="F787" s="17" t="s">
        <v>1358</v>
      </c>
      <c r="G787" s="17" t="s">
        <v>106</v>
      </c>
      <c r="H787" s="17" t="s">
        <v>107</v>
      </c>
      <c r="I787" s="17" t="s">
        <v>107</v>
      </c>
      <c r="J787" s="17" t="s">
        <v>1315</v>
      </c>
    </row>
    <row r="788" spans="1:10" s="13" customFormat="1" x14ac:dyDescent="0.2">
      <c r="A788" s="24">
        <v>25</v>
      </c>
      <c r="B788" s="14" t="s">
        <v>11</v>
      </c>
      <c r="C788" s="15" t="s">
        <v>2427</v>
      </c>
      <c r="D788" s="16" t="s">
        <v>65</v>
      </c>
      <c r="E788" s="17" t="s">
        <v>1410</v>
      </c>
      <c r="F788" s="17" t="s">
        <v>1411</v>
      </c>
      <c r="G788" s="17" t="s">
        <v>106</v>
      </c>
      <c r="H788" s="17"/>
      <c r="I788" s="17"/>
      <c r="J788" s="17"/>
    </row>
    <row r="789" spans="1:10" s="13" customFormat="1" x14ac:dyDescent="0.2">
      <c r="A789" s="24">
        <v>25</v>
      </c>
      <c r="B789" s="14" t="s">
        <v>11</v>
      </c>
      <c r="C789" s="15" t="s">
        <v>2427</v>
      </c>
      <c r="D789" s="16" t="s">
        <v>1443</v>
      </c>
      <c r="E789" s="17" t="s">
        <v>109</v>
      </c>
      <c r="F789" s="17"/>
      <c r="G789" s="17" t="s">
        <v>106</v>
      </c>
      <c r="H789" s="17"/>
      <c r="I789" s="17"/>
      <c r="J789" s="17"/>
    </row>
    <row r="790" spans="1:10" s="13" customFormat="1" x14ac:dyDescent="0.2">
      <c r="A790" s="25">
        <v>25</v>
      </c>
      <c r="B790" s="11" t="s">
        <v>11</v>
      </c>
      <c r="C790" s="15" t="s">
        <v>2427</v>
      </c>
      <c r="D790" s="11" t="s">
        <v>56</v>
      </c>
      <c r="E790" s="11" t="s">
        <v>1523</v>
      </c>
      <c r="F790" s="11"/>
      <c r="G790" s="17" t="s">
        <v>106</v>
      </c>
      <c r="H790" s="11"/>
      <c r="I790" s="11"/>
      <c r="J790" s="11"/>
    </row>
    <row r="791" spans="1:10" s="13" customFormat="1" x14ac:dyDescent="0.2">
      <c r="A791" s="25">
        <v>25</v>
      </c>
      <c r="B791" s="11" t="s">
        <v>11</v>
      </c>
      <c r="C791" s="15" t="s">
        <v>2569</v>
      </c>
      <c r="D791" s="11" t="s">
        <v>56</v>
      </c>
      <c r="E791" s="11" t="s">
        <v>1522</v>
      </c>
      <c r="F791" s="11"/>
      <c r="G791" s="17" t="s">
        <v>122</v>
      </c>
      <c r="H791" s="11" t="s">
        <v>2577</v>
      </c>
      <c r="I791" s="11"/>
      <c r="J791" s="17"/>
    </row>
    <row r="792" spans="1:10" s="13" customFormat="1" x14ac:dyDescent="0.2">
      <c r="A792" s="25">
        <v>25</v>
      </c>
      <c r="B792" s="11" t="s">
        <v>11</v>
      </c>
      <c r="C792" s="15" t="s">
        <v>2567</v>
      </c>
      <c r="D792" s="11" t="s">
        <v>56</v>
      </c>
      <c r="E792" s="11" t="s">
        <v>1521</v>
      </c>
      <c r="F792" s="11"/>
      <c r="G792" s="17" t="s">
        <v>106</v>
      </c>
      <c r="H792" s="11"/>
      <c r="I792" s="11"/>
      <c r="J792" s="17"/>
    </row>
    <row r="793" spans="1:10" s="13" customFormat="1" x14ac:dyDescent="0.2">
      <c r="A793" s="25">
        <v>25</v>
      </c>
      <c r="B793" s="11" t="s">
        <v>11</v>
      </c>
      <c r="C793" s="15" t="s">
        <v>2568</v>
      </c>
      <c r="D793" s="11" t="s">
        <v>56</v>
      </c>
      <c r="E793" s="11" t="s">
        <v>2575</v>
      </c>
      <c r="F793" s="11" t="s">
        <v>2576</v>
      </c>
      <c r="G793" s="17" t="s">
        <v>122</v>
      </c>
      <c r="H793" s="11" t="s">
        <v>2577</v>
      </c>
      <c r="I793" s="11"/>
      <c r="J793" s="17"/>
    </row>
    <row r="794" spans="1:10" s="13" customFormat="1" x14ac:dyDescent="0.2">
      <c r="A794" s="24">
        <v>25</v>
      </c>
      <c r="B794" s="14" t="s">
        <v>11</v>
      </c>
      <c r="C794" s="15" t="s">
        <v>2569</v>
      </c>
      <c r="D794" s="16" t="s">
        <v>56</v>
      </c>
      <c r="E794" s="17" t="s">
        <v>1519</v>
      </c>
      <c r="F794" s="17"/>
      <c r="G794" s="17" t="s">
        <v>106</v>
      </c>
      <c r="H794" s="17"/>
      <c r="I794" s="17"/>
      <c r="J794" s="17"/>
    </row>
    <row r="795" spans="1:10" s="13" customFormat="1" x14ac:dyDescent="0.2">
      <c r="A795" s="25">
        <v>25</v>
      </c>
      <c r="B795" s="11" t="s">
        <v>11</v>
      </c>
      <c r="C795" s="15" t="s">
        <v>2569</v>
      </c>
      <c r="D795" s="11" t="s">
        <v>56</v>
      </c>
      <c r="E795" s="11" t="s">
        <v>1524</v>
      </c>
      <c r="F795" s="11"/>
      <c r="G795" s="17" t="s">
        <v>106</v>
      </c>
      <c r="H795" s="11"/>
      <c r="I795" s="11"/>
      <c r="J795" s="11"/>
    </row>
    <row r="796" spans="1:10" s="13" customFormat="1" x14ac:dyDescent="0.2">
      <c r="A796" s="25">
        <v>25</v>
      </c>
      <c r="B796" s="11" t="s">
        <v>11</v>
      </c>
      <c r="C796" s="15" t="s">
        <v>2569</v>
      </c>
      <c r="D796" s="11" t="s">
        <v>56</v>
      </c>
      <c r="E796" s="11" t="s">
        <v>1525</v>
      </c>
      <c r="F796" s="11"/>
      <c r="G796" s="17" t="s">
        <v>106</v>
      </c>
      <c r="H796" s="11"/>
      <c r="I796" s="11"/>
      <c r="J796" s="11"/>
    </row>
    <row r="797" spans="1:10" s="13" customFormat="1" x14ac:dyDescent="0.2">
      <c r="A797" s="24">
        <v>25</v>
      </c>
      <c r="B797" s="14" t="s">
        <v>11</v>
      </c>
      <c r="C797" s="15" t="s">
        <v>2567</v>
      </c>
      <c r="D797" s="16" t="s">
        <v>56</v>
      </c>
      <c r="E797" s="17" t="s">
        <v>1518</v>
      </c>
      <c r="F797" s="17"/>
      <c r="G797" s="17" t="s">
        <v>106</v>
      </c>
      <c r="H797" s="17"/>
      <c r="I797" s="17"/>
      <c r="J797" s="17"/>
    </row>
    <row r="798" spans="1:10" s="13" customFormat="1" x14ac:dyDescent="0.2">
      <c r="A798" s="25">
        <v>25</v>
      </c>
      <c r="B798" s="11" t="s">
        <v>11</v>
      </c>
      <c r="C798" s="15" t="s">
        <v>2427</v>
      </c>
      <c r="D798" s="11" t="s">
        <v>56</v>
      </c>
      <c r="E798" s="11" t="s">
        <v>1527</v>
      </c>
      <c r="F798" s="11"/>
      <c r="G798" s="17" t="s">
        <v>106</v>
      </c>
      <c r="H798" s="11"/>
      <c r="I798" s="11"/>
      <c r="J798" s="11"/>
    </row>
    <row r="799" spans="1:10" s="13" customFormat="1" x14ac:dyDescent="0.2">
      <c r="A799" s="24">
        <v>25</v>
      </c>
      <c r="B799" s="13" t="s">
        <v>11</v>
      </c>
      <c r="C799" s="15" t="s">
        <v>2427</v>
      </c>
      <c r="D799" s="13" t="s">
        <v>56</v>
      </c>
      <c r="E799" s="13" t="s">
        <v>1520</v>
      </c>
      <c r="F799" s="13" t="s">
        <v>1619</v>
      </c>
      <c r="G799" s="17" t="s">
        <v>106</v>
      </c>
      <c r="J799" s="17"/>
    </row>
    <row r="800" spans="1:10" s="13" customFormat="1" x14ac:dyDescent="0.2">
      <c r="A800" s="25">
        <v>25</v>
      </c>
      <c r="B800" s="11" t="s">
        <v>11</v>
      </c>
      <c r="C800" s="15" t="s">
        <v>2567</v>
      </c>
      <c r="D800" s="11" t="s">
        <v>56</v>
      </c>
      <c r="E800" s="11" t="s">
        <v>1528</v>
      </c>
      <c r="F800" s="11" t="s">
        <v>1480</v>
      </c>
      <c r="G800" s="17" t="s">
        <v>106</v>
      </c>
      <c r="H800" s="11" t="s">
        <v>1372</v>
      </c>
      <c r="I800" s="11" t="s">
        <v>1372</v>
      </c>
      <c r="J800" s="11" t="s">
        <v>1372</v>
      </c>
    </row>
    <row r="801" spans="1:10" s="13" customFormat="1" x14ac:dyDescent="0.2">
      <c r="A801" s="25">
        <v>25</v>
      </c>
      <c r="B801" s="11" t="s">
        <v>11</v>
      </c>
      <c r="C801" s="15" t="s">
        <v>2567</v>
      </c>
      <c r="D801" s="11" t="s">
        <v>56</v>
      </c>
      <c r="E801" s="11" t="s">
        <v>1526</v>
      </c>
      <c r="F801" s="11"/>
      <c r="G801" s="17" t="s">
        <v>106</v>
      </c>
      <c r="H801" s="11" t="s">
        <v>2577</v>
      </c>
      <c r="I801" s="11"/>
      <c r="J801" s="11"/>
    </row>
    <row r="802" spans="1:10" s="13" customFormat="1" x14ac:dyDescent="0.2">
      <c r="A802" s="25">
        <v>25</v>
      </c>
      <c r="B802" s="11" t="s">
        <v>11</v>
      </c>
      <c r="C802" s="15" t="s">
        <v>2567</v>
      </c>
      <c r="D802" s="11" t="s">
        <v>56</v>
      </c>
      <c r="E802" s="11" t="s">
        <v>2579</v>
      </c>
      <c r="F802" s="11"/>
      <c r="G802" s="17" t="s">
        <v>122</v>
      </c>
      <c r="H802" s="11" t="s">
        <v>2578</v>
      </c>
      <c r="I802" s="11"/>
      <c r="J802" s="11"/>
    </row>
    <row r="803" spans="1:10" s="13" customFormat="1" x14ac:dyDescent="0.2">
      <c r="A803" s="24">
        <v>25</v>
      </c>
      <c r="B803" s="14" t="s">
        <v>11</v>
      </c>
      <c r="C803" s="15" t="s">
        <v>2427</v>
      </c>
      <c r="D803" s="16" t="s">
        <v>59</v>
      </c>
      <c r="E803" s="17" t="s">
        <v>1617</v>
      </c>
      <c r="F803" s="17" t="s">
        <v>1613</v>
      </c>
      <c r="G803" s="17" t="s">
        <v>106</v>
      </c>
      <c r="H803" s="17"/>
      <c r="I803" s="17"/>
      <c r="J803" s="17"/>
    </row>
    <row r="804" spans="1:10" s="13" customFormat="1" x14ac:dyDescent="0.2">
      <c r="A804" s="24">
        <v>25</v>
      </c>
      <c r="B804" s="14" t="s">
        <v>11</v>
      </c>
      <c r="C804" s="15" t="s">
        <v>2427</v>
      </c>
      <c r="D804" s="16" t="s">
        <v>62</v>
      </c>
      <c r="E804" s="17" t="s">
        <v>1690</v>
      </c>
      <c r="F804" s="17" t="s">
        <v>1643</v>
      </c>
      <c r="G804" s="17" t="s">
        <v>106</v>
      </c>
      <c r="H804" s="17"/>
      <c r="I804" s="17"/>
      <c r="J804" s="17"/>
    </row>
    <row r="805" spans="1:10" s="13" customFormat="1" x14ac:dyDescent="0.2">
      <c r="A805" s="24">
        <v>25</v>
      </c>
      <c r="B805" s="14" t="s">
        <v>11</v>
      </c>
      <c r="C805" s="15" t="s">
        <v>2427</v>
      </c>
      <c r="D805" s="16" t="s">
        <v>1692</v>
      </c>
      <c r="E805" s="17" t="s">
        <v>1706</v>
      </c>
      <c r="F805" s="17"/>
      <c r="G805" s="17" t="s">
        <v>122</v>
      </c>
      <c r="H805" s="17" t="s">
        <v>2580</v>
      </c>
      <c r="I805" s="17"/>
      <c r="J805" s="17"/>
    </row>
    <row r="806" spans="1:10" s="13" customFormat="1" x14ac:dyDescent="0.2">
      <c r="A806" s="24">
        <v>25</v>
      </c>
      <c r="B806" s="14" t="s">
        <v>11</v>
      </c>
      <c r="C806" s="15" t="s">
        <v>2567</v>
      </c>
      <c r="D806" s="16" t="s">
        <v>74</v>
      </c>
      <c r="E806" s="17" t="s">
        <v>1765</v>
      </c>
      <c r="F806" s="17" t="s">
        <v>1766</v>
      </c>
      <c r="G806" s="17" t="s">
        <v>122</v>
      </c>
      <c r="H806" s="17" t="s">
        <v>1767</v>
      </c>
      <c r="I806" s="17"/>
      <c r="J806" s="17"/>
    </row>
    <row r="807" spans="1:10" s="13" customFormat="1" x14ac:dyDescent="0.2">
      <c r="A807" s="24">
        <v>25</v>
      </c>
      <c r="B807" s="14" t="s">
        <v>11</v>
      </c>
      <c r="C807" s="15" t="s">
        <v>2567</v>
      </c>
      <c r="D807" s="16" t="s">
        <v>74</v>
      </c>
      <c r="E807" s="17" t="s">
        <v>1768</v>
      </c>
      <c r="F807" s="17" t="s">
        <v>1769</v>
      </c>
      <c r="G807" s="17" t="s">
        <v>106</v>
      </c>
      <c r="H807" s="17"/>
      <c r="I807" s="17"/>
      <c r="J807" s="17"/>
    </row>
    <row r="808" spans="1:10" s="13" customFormat="1" x14ac:dyDescent="0.2">
      <c r="A808" s="24">
        <v>25</v>
      </c>
      <c r="B808" s="14" t="s">
        <v>11</v>
      </c>
      <c r="C808" s="15" t="s">
        <v>2427</v>
      </c>
      <c r="D808" s="16" t="s">
        <v>74</v>
      </c>
      <c r="E808" s="17" t="s">
        <v>1763</v>
      </c>
      <c r="F808" s="17" t="s">
        <v>1714</v>
      </c>
      <c r="G808" s="17" t="s">
        <v>122</v>
      </c>
      <c r="H808" s="17" t="s">
        <v>1764</v>
      </c>
      <c r="I808" s="17"/>
      <c r="J808" s="17"/>
    </row>
    <row r="809" spans="1:10" s="13" customFormat="1" x14ac:dyDescent="0.2">
      <c r="A809" s="24">
        <v>25</v>
      </c>
      <c r="B809" s="14" t="s">
        <v>11</v>
      </c>
      <c r="C809" s="15" t="s">
        <v>2567</v>
      </c>
      <c r="D809" s="16" t="s">
        <v>74</v>
      </c>
      <c r="E809" s="17" t="s">
        <v>1770</v>
      </c>
      <c r="F809" s="17" t="s">
        <v>1769</v>
      </c>
      <c r="G809" s="17" t="s">
        <v>122</v>
      </c>
      <c r="H809" s="17" t="s">
        <v>1771</v>
      </c>
      <c r="I809" s="17"/>
      <c r="J809" s="17"/>
    </row>
    <row r="810" spans="1:10" s="13" customFormat="1" x14ac:dyDescent="0.2">
      <c r="A810" s="24">
        <v>25</v>
      </c>
      <c r="B810" s="14" t="s">
        <v>11</v>
      </c>
      <c r="C810" s="15" t="s">
        <v>2567</v>
      </c>
      <c r="D810" s="16" t="s">
        <v>74</v>
      </c>
      <c r="E810" s="17" t="s">
        <v>1772</v>
      </c>
      <c r="F810" s="17" t="s">
        <v>1769</v>
      </c>
      <c r="G810" s="17" t="s">
        <v>122</v>
      </c>
      <c r="H810" s="17" t="s">
        <v>1773</v>
      </c>
      <c r="I810" s="17"/>
      <c r="J810" s="17"/>
    </row>
    <row r="811" spans="1:10" s="13" customFormat="1" x14ac:dyDescent="0.2">
      <c r="A811" s="24">
        <v>25</v>
      </c>
      <c r="B811" s="14" t="s">
        <v>11</v>
      </c>
      <c r="C811" s="15" t="s">
        <v>2569</v>
      </c>
      <c r="D811" s="16" t="s">
        <v>74</v>
      </c>
      <c r="E811" s="17" t="s">
        <v>1774</v>
      </c>
      <c r="F811" s="17" t="s">
        <v>2581</v>
      </c>
      <c r="G811" s="17" t="s">
        <v>122</v>
      </c>
      <c r="H811" s="17" t="s">
        <v>1775</v>
      </c>
      <c r="I811" s="17"/>
      <c r="J811" s="17"/>
    </row>
    <row r="812" spans="1:10" s="13" customFormat="1" x14ac:dyDescent="0.2">
      <c r="A812" s="24">
        <v>25</v>
      </c>
      <c r="B812" s="14" t="s">
        <v>11</v>
      </c>
      <c r="C812" s="15" t="s">
        <v>2568</v>
      </c>
      <c r="D812" s="16" t="s">
        <v>74</v>
      </c>
      <c r="E812" s="17" t="s">
        <v>1776</v>
      </c>
      <c r="F812" s="17" t="s">
        <v>1766</v>
      </c>
      <c r="G812" s="17" t="s">
        <v>122</v>
      </c>
      <c r="H812" s="17" t="s">
        <v>1777</v>
      </c>
      <c r="I812" s="17"/>
      <c r="J812" s="17"/>
    </row>
    <row r="813" spans="1:10" s="13" customFormat="1" x14ac:dyDescent="0.2">
      <c r="A813" s="24">
        <v>25</v>
      </c>
      <c r="B813" s="14" t="s">
        <v>11</v>
      </c>
      <c r="C813" s="15" t="s">
        <v>2568</v>
      </c>
      <c r="D813" s="16" t="s">
        <v>74</v>
      </c>
      <c r="E813" s="17" t="s">
        <v>1778</v>
      </c>
      <c r="F813" s="17" t="s">
        <v>1779</v>
      </c>
      <c r="G813" s="17" t="s">
        <v>122</v>
      </c>
      <c r="H813" s="17" t="s">
        <v>1780</v>
      </c>
      <c r="I813" s="17"/>
      <c r="J813" s="17"/>
    </row>
    <row r="814" spans="1:10" s="13" customFormat="1" x14ac:dyDescent="0.2">
      <c r="A814" s="24">
        <v>25</v>
      </c>
      <c r="B814" s="14" t="s">
        <v>11</v>
      </c>
      <c r="C814" s="15" t="s">
        <v>2567</v>
      </c>
      <c r="D814" s="16" t="s">
        <v>77</v>
      </c>
      <c r="E814" s="17" t="s">
        <v>2582</v>
      </c>
      <c r="F814" s="17" t="s">
        <v>2583</v>
      </c>
      <c r="G814" s="17" t="s">
        <v>106</v>
      </c>
      <c r="H814" s="17"/>
      <c r="I814" s="17" t="s">
        <v>1851</v>
      </c>
      <c r="J814" s="17"/>
    </row>
    <row r="815" spans="1:10" s="13" customFormat="1" x14ac:dyDescent="0.2">
      <c r="A815" s="24">
        <v>25</v>
      </c>
      <c r="B815" s="14" t="s">
        <v>11</v>
      </c>
      <c r="C815" s="15" t="s">
        <v>2587</v>
      </c>
      <c r="D815" s="16" t="s">
        <v>77</v>
      </c>
      <c r="E815" s="17" t="s">
        <v>2586</v>
      </c>
      <c r="F815" s="17" t="s">
        <v>2585</v>
      </c>
      <c r="G815" s="17"/>
      <c r="H815" s="17"/>
      <c r="I815" s="17" t="s">
        <v>2588</v>
      </c>
      <c r="J815" s="17"/>
    </row>
    <row r="816" spans="1:10" s="13" customFormat="1" x14ac:dyDescent="0.2">
      <c r="A816" s="24">
        <v>25</v>
      </c>
      <c r="B816" s="14" t="s">
        <v>11</v>
      </c>
      <c r="C816" s="15" t="s">
        <v>2427</v>
      </c>
      <c r="D816" s="16" t="s">
        <v>77</v>
      </c>
      <c r="E816" s="17" t="s">
        <v>2584</v>
      </c>
      <c r="F816" s="17" t="s">
        <v>2585</v>
      </c>
      <c r="G816" s="17" t="s">
        <v>106</v>
      </c>
      <c r="H816" s="17"/>
      <c r="I816" s="17" t="s">
        <v>1851</v>
      </c>
      <c r="J816" s="17"/>
    </row>
    <row r="817" spans="1:10" s="13" customFormat="1" x14ac:dyDescent="0.2">
      <c r="A817" s="24">
        <v>25</v>
      </c>
      <c r="B817" s="14" t="s">
        <v>11</v>
      </c>
      <c r="C817" s="15" t="s">
        <v>2567</v>
      </c>
      <c r="D817" s="16" t="s">
        <v>77</v>
      </c>
      <c r="E817" s="17" t="s">
        <v>1902</v>
      </c>
      <c r="F817" s="17" t="s">
        <v>1837</v>
      </c>
      <c r="G817" s="17" t="s">
        <v>106</v>
      </c>
      <c r="H817" s="17"/>
      <c r="I817" s="17" t="s">
        <v>1851</v>
      </c>
      <c r="J817" s="17"/>
    </row>
    <row r="818" spans="1:10" s="13" customFormat="1" x14ac:dyDescent="0.2">
      <c r="A818" s="24">
        <v>25</v>
      </c>
      <c r="B818" s="14" t="s">
        <v>11</v>
      </c>
      <c r="C818" s="15" t="s">
        <v>2569</v>
      </c>
      <c r="D818" s="16" t="s">
        <v>80</v>
      </c>
      <c r="E818" s="17" t="s">
        <v>1965</v>
      </c>
      <c r="F818" s="17" t="s">
        <v>2589</v>
      </c>
      <c r="G818" s="17" t="s">
        <v>106</v>
      </c>
      <c r="H818" s="17"/>
      <c r="I818" s="17"/>
      <c r="J818" s="17"/>
    </row>
    <row r="819" spans="1:10" s="13" customFormat="1" x14ac:dyDescent="0.2">
      <c r="A819" s="24">
        <v>25</v>
      </c>
      <c r="B819" s="14" t="s">
        <v>11</v>
      </c>
      <c r="C819" s="15" t="s">
        <v>2427</v>
      </c>
      <c r="D819" s="16" t="s">
        <v>83</v>
      </c>
      <c r="E819" s="17" t="s">
        <v>1996</v>
      </c>
      <c r="F819" s="17" t="s">
        <v>1973</v>
      </c>
      <c r="G819" s="17" t="s">
        <v>106</v>
      </c>
      <c r="H819" s="17"/>
      <c r="I819" s="17"/>
      <c r="J819" s="17"/>
    </row>
    <row r="820" spans="1:10" s="13" customFormat="1" x14ac:dyDescent="0.2">
      <c r="A820" s="24">
        <v>25</v>
      </c>
      <c r="B820" s="14" t="s">
        <v>11</v>
      </c>
      <c r="C820" s="15" t="s">
        <v>2427</v>
      </c>
      <c r="D820" s="16" t="s">
        <v>86</v>
      </c>
      <c r="E820" s="17" t="s">
        <v>2038</v>
      </c>
      <c r="F820" s="17" t="s">
        <v>2015</v>
      </c>
      <c r="G820" s="17" t="s">
        <v>106</v>
      </c>
      <c r="H820" s="17"/>
      <c r="I820" s="17"/>
      <c r="J820" s="17"/>
    </row>
    <row r="821" spans="1:10" s="13" customFormat="1" x14ac:dyDescent="0.2">
      <c r="A821" s="24">
        <v>25</v>
      </c>
      <c r="B821" s="14" t="s">
        <v>11</v>
      </c>
      <c r="C821" s="15" t="s">
        <v>2427</v>
      </c>
      <c r="D821" s="16" t="s">
        <v>27</v>
      </c>
      <c r="E821" s="17" t="s">
        <v>2149</v>
      </c>
      <c r="F821" s="17" t="s">
        <v>2147</v>
      </c>
      <c r="G821" s="17" t="s">
        <v>106</v>
      </c>
      <c r="H821" s="17"/>
      <c r="I821" s="17"/>
      <c r="J821" s="17"/>
    </row>
    <row r="822" spans="1:10" s="13" customFormat="1" x14ac:dyDescent="0.2">
      <c r="A822" s="24">
        <v>25</v>
      </c>
      <c r="B822" s="14" t="s">
        <v>11</v>
      </c>
      <c r="C822" s="15" t="s">
        <v>2587</v>
      </c>
      <c r="D822" s="16" t="s">
        <v>92</v>
      </c>
      <c r="E822" s="17" t="s">
        <v>2594</v>
      </c>
      <c r="F822" s="17" t="s">
        <v>2593</v>
      </c>
      <c r="G822" s="17" t="s">
        <v>106</v>
      </c>
      <c r="H822" s="17"/>
      <c r="I822" s="17"/>
      <c r="J822" s="17"/>
    </row>
    <row r="823" spans="1:10" s="13" customFormat="1" x14ac:dyDescent="0.2">
      <c r="A823" s="24">
        <v>25</v>
      </c>
      <c r="B823" s="14" t="s">
        <v>11</v>
      </c>
      <c r="C823" s="15" t="s">
        <v>2427</v>
      </c>
      <c r="D823" s="16" t="s">
        <v>92</v>
      </c>
      <c r="E823" s="17" t="s">
        <v>2592</v>
      </c>
      <c r="F823" s="17" t="s">
        <v>2593</v>
      </c>
      <c r="G823" s="17" t="s">
        <v>106</v>
      </c>
      <c r="H823" s="17"/>
      <c r="I823" s="17"/>
      <c r="J823" s="17"/>
    </row>
    <row r="824" spans="1:10" s="13" customFormat="1" x14ac:dyDescent="0.2">
      <c r="A824" s="24">
        <v>25</v>
      </c>
      <c r="B824" s="14" t="s">
        <v>11</v>
      </c>
      <c r="C824" s="15" t="s">
        <v>2567</v>
      </c>
      <c r="D824" s="16" t="s">
        <v>92</v>
      </c>
      <c r="E824" s="17" t="s">
        <v>2590</v>
      </c>
      <c r="F824" s="17" t="s">
        <v>2591</v>
      </c>
      <c r="G824" s="17" t="s">
        <v>122</v>
      </c>
      <c r="H824" s="17" t="s">
        <v>2591</v>
      </c>
      <c r="I824" s="17"/>
      <c r="J824" s="17"/>
    </row>
    <row r="825" spans="1:10" s="13" customFormat="1" x14ac:dyDescent="0.2">
      <c r="A825" s="24">
        <v>25</v>
      </c>
      <c r="B825" s="14" t="s">
        <v>11</v>
      </c>
      <c r="C825" s="15" t="s">
        <v>2427</v>
      </c>
      <c r="D825" s="16" t="s">
        <v>92</v>
      </c>
      <c r="E825" s="17" t="s">
        <v>2590</v>
      </c>
      <c r="F825" s="17" t="s">
        <v>2162</v>
      </c>
      <c r="G825" s="17" t="s">
        <v>106</v>
      </c>
      <c r="H825" s="17"/>
      <c r="I825" s="17"/>
      <c r="J825" s="17"/>
    </row>
    <row r="826" spans="1:10" s="13" customFormat="1" x14ac:dyDescent="0.2">
      <c r="A826" s="24">
        <v>25</v>
      </c>
      <c r="B826" s="14" t="s">
        <v>11</v>
      </c>
      <c r="C826" s="15" t="s">
        <v>2596</v>
      </c>
      <c r="D826" s="16" t="s">
        <v>92</v>
      </c>
      <c r="E826" s="17" t="s">
        <v>2595</v>
      </c>
      <c r="F826" s="17" t="s">
        <v>2593</v>
      </c>
      <c r="G826" s="17" t="s">
        <v>106</v>
      </c>
      <c r="H826" s="17"/>
      <c r="I826" s="17"/>
      <c r="J826" s="17"/>
    </row>
    <row r="827" spans="1:10" s="13" customFormat="1" x14ac:dyDescent="0.2">
      <c r="A827" s="24">
        <v>26</v>
      </c>
      <c r="B827" s="14" t="s">
        <v>11</v>
      </c>
      <c r="C827" s="15" t="s">
        <v>2428</v>
      </c>
      <c r="D827" s="16" t="s">
        <v>24</v>
      </c>
      <c r="E827" s="17" t="s">
        <v>109</v>
      </c>
      <c r="F827" s="17"/>
      <c r="G827" s="17" t="s">
        <v>106</v>
      </c>
      <c r="H827" s="17"/>
      <c r="I827" s="17"/>
      <c r="J827" s="17"/>
    </row>
    <row r="828" spans="1:10" s="13" customFormat="1" x14ac:dyDescent="0.2">
      <c r="A828" s="24">
        <v>26</v>
      </c>
      <c r="B828" s="14" t="s">
        <v>11</v>
      </c>
      <c r="C828" s="15" t="s">
        <v>2428</v>
      </c>
      <c r="D828" s="16" t="s">
        <v>53</v>
      </c>
      <c r="E828" s="17" t="s">
        <v>231</v>
      </c>
      <c r="F828" s="17" t="s">
        <v>232</v>
      </c>
      <c r="G828" s="17" t="s">
        <v>106</v>
      </c>
      <c r="H828" s="17"/>
      <c r="I828" s="17"/>
      <c r="J828" s="17"/>
    </row>
    <row r="829" spans="1:10" s="13" customFormat="1" x14ac:dyDescent="0.2">
      <c r="A829" s="24">
        <v>26</v>
      </c>
      <c r="B829" s="14" t="s">
        <v>11</v>
      </c>
      <c r="C829" s="15" t="s">
        <v>2428</v>
      </c>
      <c r="D829" s="16" t="s">
        <v>30</v>
      </c>
      <c r="E829" s="17" t="s">
        <v>342</v>
      </c>
      <c r="F829" s="17" t="s">
        <v>343</v>
      </c>
      <c r="G829" s="17" t="s">
        <v>106</v>
      </c>
      <c r="H829" s="17" t="s">
        <v>277</v>
      </c>
      <c r="I829" s="17" t="s">
        <v>277</v>
      </c>
      <c r="J829" s="17" t="s">
        <v>277</v>
      </c>
    </row>
    <row r="830" spans="1:10" s="13" customFormat="1" x14ac:dyDescent="0.2">
      <c r="A830" s="24">
        <v>26</v>
      </c>
      <c r="B830" s="14" t="s">
        <v>11</v>
      </c>
      <c r="C830" s="15" t="s">
        <v>2428</v>
      </c>
      <c r="D830" s="16" t="s">
        <v>30</v>
      </c>
      <c r="E830" s="17" t="s">
        <v>344</v>
      </c>
      <c r="F830" s="17" t="s">
        <v>343</v>
      </c>
      <c r="G830" s="17" t="s">
        <v>106</v>
      </c>
      <c r="H830" s="17" t="s">
        <v>277</v>
      </c>
      <c r="I830" s="17" t="s">
        <v>278</v>
      </c>
      <c r="J830" s="17" t="s">
        <v>277</v>
      </c>
    </row>
    <row r="831" spans="1:10" s="13" customFormat="1" x14ac:dyDescent="0.2">
      <c r="A831" s="24">
        <v>26</v>
      </c>
      <c r="B831" s="14" t="s">
        <v>11</v>
      </c>
      <c r="C831" s="15" t="s">
        <v>2428</v>
      </c>
      <c r="D831" s="16" t="s">
        <v>33</v>
      </c>
      <c r="E831" s="17" t="s">
        <v>465</v>
      </c>
      <c r="F831" s="17" t="s">
        <v>466</v>
      </c>
      <c r="G831" s="17" t="s">
        <v>106</v>
      </c>
      <c r="H831" s="17" t="s">
        <v>405</v>
      </c>
      <c r="I831" s="17" t="s">
        <v>405</v>
      </c>
      <c r="J831" s="17" t="s">
        <v>405</v>
      </c>
    </row>
    <row r="832" spans="1:10" s="13" customFormat="1" x14ac:dyDescent="0.2">
      <c r="A832" s="24">
        <v>26</v>
      </c>
      <c r="B832" s="14" t="s">
        <v>11</v>
      </c>
      <c r="C832" s="15" t="s">
        <v>2428</v>
      </c>
      <c r="D832" s="16" t="s">
        <v>71</v>
      </c>
      <c r="E832" s="17" t="s">
        <v>578</v>
      </c>
      <c r="F832" s="17" t="s">
        <v>579</v>
      </c>
      <c r="G832" s="17" t="s">
        <v>106</v>
      </c>
      <c r="H832" s="17" t="s">
        <v>527</v>
      </c>
      <c r="I832" s="17" t="s">
        <v>527</v>
      </c>
      <c r="J832" s="17" t="s">
        <v>527</v>
      </c>
    </row>
    <row r="833" spans="1:10" s="13" customFormat="1" x14ac:dyDescent="0.2">
      <c r="A833" s="25">
        <v>26</v>
      </c>
      <c r="B833" s="11" t="s">
        <v>11</v>
      </c>
      <c r="C833" s="15" t="s">
        <v>2428</v>
      </c>
      <c r="D833" s="11" t="s">
        <v>44</v>
      </c>
      <c r="E833" s="11" t="s">
        <v>718</v>
      </c>
      <c r="F833" s="11" t="s">
        <v>719</v>
      </c>
      <c r="G833" s="11" t="s">
        <v>106</v>
      </c>
      <c r="H833" s="11" t="s">
        <v>107</v>
      </c>
      <c r="I833" s="11" t="s">
        <v>107</v>
      </c>
      <c r="J833" s="11" t="s">
        <v>107</v>
      </c>
    </row>
    <row r="834" spans="1:10" s="13" customFormat="1" x14ac:dyDescent="0.2">
      <c r="A834" s="24">
        <v>26</v>
      </c>
      <c r="B834" s="14" t="s">
        <v>11</v>
      </c>
      <c r="C834" s="15" t="s">
        <v>2428</v>
      </c>
      <c r="D834" s="16" t="s">
        <v>39</v>
      </c>
      <c r="E834" s="17" t="s">
        <v>842</v>
      </c>
      <c r="F834" s="17" t="s">
        <v>799</v>
      </c>
      <c r="G834" s="17" t="s">
        <v>106</v>
      </c>
      <c r="H834" s="17" t="s">
        <v>107</v>
      </c>
      <c r="I834" s="17" t="s">
        <v>107</v>
      </c>
      <c r="J834" s="17" t="s">
        <v>107</v>
      </c>
    </row>
    <row r="835" spans="1:10" s="13" customFormat="1" x14ac:dyDescent="0.2">
      <c r="A835" s="24">
        <v>26</v>
      </c>
      <c r="B835" s="14" t="s">
        <v>11</v>
      </c>
      <c r="C835" s="15" t="s">
        <v>2428</v>
      </c>
      <c r="D835" s="16" t="s">
        <v>39</v>
      </c>
      <c r="E835" s="17" t="s">
        <v>841</v>
      </c>
      <c r="F835" s="17" t="s">
        <v>799</v>
      </c>
      <c r="G835" s="17" t="s">
        <v>106</v>
      </c>
      <c r="H835" s="17" t="s">
        <v>107</v>
      </c>
      <c r="I835" s="17" t="s">
        <v>107</v>
      </c>
      <c r="J835" s="17" t="s">
        <v>107</v>
      </c>
    </row>
    <row r="836" spans="1:10" s="13" customFormat="1" x14ac:dyDescent="0.2">
      <c r="A836" s="24">
        <v>26</v>
      </c>
      <c r="B836" s="14" t="s">
        <v>11</v>
      </c>
      <c r="C836" s="15" t="s">
        <v>2428</v>
      </c>
      <c r="D836" s="16" t="s">
        <v>89</v>
      </c>
      <c r="E836" s="17" t="s">
        <v>952</v>
      </c>
      <c r="F836" s="17" t="s">
        <v>953</v>
      </c>
      <c r="G836" s="17" t="s">
        <v>106</v>
      </c>
      <c r="H836" s="17"/>
      <c r="I836" s="17"/>
      <c r="J836" s="17"/>
    </row>
    <row r="837" spans="1:10" s="13" customFormat="1" x14ac:dyDescent="0.2">
      <c r="A837" s="24">
        <v>26</v>
      </c>
      <c r="B837" s="14" t="s">
        <v>11</v>
      </c>
      <c r="C837" s="15" t="s">
        <v>2428</v>
      </c>
      <c r="D837" s="16" t="s">
        <v>47</v>
      </c>
      <c r="E837" s="17" t="s">
        <v>1100</v>
      </c>
      <c r="F837" s="17" t="s">
        <v>1101</v>
      </c>
      <c r="G837" s="17" t="s">
        <v>106</v>
      </c>
      <c r="H837" s="17"/>
      <c r="I837" s="17"/>
      <c r="J837" s="17"/>
    </row>
    <row r="838" spans="1:10" s="13" customFormat="1" x14ac:dyDescent="0.2">
      <c r="A838" s="24">
        <v>26</v>
      </c>
      <c r="B838" s="14" t="s">
        <v>11</v>
      </c>
      <c r="C838" s="15" t="s">
        <v>2428</v>
      </c>
      <c r="D838" s="16" t="s">
        <v>36</v>
      </c>
      <c r="E838" s="17" t="s">
        <v>1251</v>
      </c>
      <c r="F838" s="17" t="s">
        <v>1197</v>
      </c>
      <c r="G838" s="17" t="s">
        <v>106</v>
      </c>
      <c r="H838" s="17" t="s">
        <v>107</v>
      </c>
      <c r="I838" s="17" t="s">
        <v>107</v>
      </c>
      <c r="J838" s="17" t="s">
        <v>107</v>
      </c>
    </row>
    <row r="839" spans="1:10" s="13" customFormat="1" x14ac:dyDescent="0.2">
      <c r="A839" s="24">
        <v>26</v>
      </c>
      <c r="B839" s="14" t="s">
        <v>11</v>
      </c>
      <c r="C839" s="15" t="s">
        <v>2428</v>
      </c>
      <c r="D839" s="16" t="s">
        <v>42</v>
      </c>
      <c r="E839" s="17" t="s">
        <v>1360</v>
      </c>
      <c r="F839" s="17" t="s">
        <v>1361</v>
      </c>
      <c r="G839" s="17" t="s">
        <v>106</v>
      </c>
      <c r="H839" s="17" t="s">
        <v>107</v>
      </c>
      <c r="I839" s="17" t="s">
        <v>107</v>
      </c>
      <c r="J839" s="17" t="s">
        <v>1338</v>
      </c>
    </row>
    <row r="840" spans="1:10" s="13" customFormat="1" x14ac:dyDescent="0.2">
      <c r="A840" s="24">
        <v>26</v>
      </c>
      <c r="B840" s="14" t="s">
        <v>11</v>
      </c>
      <c r="C840" s="15" t="s">
        <v>2428</v>
      </c>
      <c r="D840" s="16" t="s">
        <v>65</v>
      </c>
      <c r="E840" s="17" t="s">
        <v>1412</v>
      </c>
      <c r="F840" s="17" t="s">
        <v>1390</v>
      </c>
      <c r="G840" s="17" t="s">
        <v>106</v>
      </c>
      <c r="H840" s="17"/>
      <c r="I840" s="17"/>
      <c r="J840" s="17"/>
    </row>
    <row r="841" spans="1:10" s="13" customFormat="1" x14ac:dyDescent="0.2">
      <c r="A841" s="24">
        <v>26</v>
      </c>
      <c r="B841" s="14" t="s">
        <v>11</v>
      </c>
      <c r="C841" s="15" t="s">
        <v>2428</v>
      </c>
      <c r="D841" s="16" t="s">
        <v>1443</v>
      </c>
      <c r="E841" s="17" t="s">
        <v>109</v>
      </c>
      <c r="F841" s="17"/>
      <c r="G841" s="17" t="s">
        <v>106</v>
      </c>
      <c r="H841" s="17"/>
      <c r="I841" s="17"/>
      <c r="J841" s="17"/>
    </row>
    <row r="842" spans="1:10" s="13" customFormat="1" x14ac:dyDescent="0.2">
      <c r="A842" s="25">
        <v>26</v>
      </c>
      <c r="B842" s="11" t="s">
        <v>11</v>
      </c>
      <c r="C842" s="15" t="s">
        <v>2428</v>
      </c>
      <c r="D842" s="11" t="s">
        <v>56</v>
      </c>
      <c r="E842" s="11" t="s">
        <v>1529</v>
      </c>
      <c r="F842" s="11"/>
      <c r="G842" s="17" t="s">
        <v>106</v>
      </c>
      <c r="H842" s="11"/>
      <c r="I842" s="11"/>
      <c r="J842" s="11"/>
    </row>
    <row r="843" spans="1:10" s="13" customFormat="1" x14ac:dyDescent="0.2">
      <c r="A843" s="25">
        <v>26</v>
      </c>
      <c r="B843" s="11" t="s">
        <v>11</v>
      </c>
      <c r="C843" s="15" t="s">
        <v>2428</v>
      </c>
      <c r="D843" s="11" t="s">
        <v>56</v>
      </c>
      <c r="E843" s="11" t="s">
        <v>1530</v>
      </c>
      <c r="F843" s="11" t="s">
        <v>1465</v>
      </c>
      <c r="G843" s="17" t="s">
        <v>106</v>
      </c>
      <c r="H843" s="11" t="s">
        <v>1372</v>
      </c>
      <c r="I843" s="11" t="s">
        <v>1372</v>
      </c>
      <c r="J843" s="11" t="s">
        <v>1372</v>
      </c>
    </row>
    <row r="844" spans="1:10" s="13" customFormat="1" x14ac:dyDescent="0.2">
      <c r="A844" s="24">
        <v>26</v>
      </c>
      <c r="B844" s="14" t="s">
        <v>11</v>
      </c>
      <c r="C844" s="15" t="s">
        <v>2428</v>
      </c>
      <c r="D844" s="16" t="s">
        <v>59</v>
      </c>
      <c r="E844" s="17" t="s">
        <v>1618</v>
      </c>
      <c r="F844" s="17" t="s">
        <v>1636</v>
      </c>
      <c r="G844" s="17" t="s">
        <v>106</v>
      </c>
      <c r="H844" s="17"/>
      <c r="I844" s="17"/>
      <c r="J844" s="17"/>
    </row>
    <row r="845" spans="1:10" s="13" customFormat="1" x14ac:dyDescent="0.2">
      <c r="A845" s="24">
        <v>26</v>
      </c>
      <c r="B845" s="14" t="s">
        <v>11</v>
      </c>
      <c r="C845" s="15" t="s">
        <v>2428</v>
      </c>
      <c r="D845" s="16" t="s">
        <v>62</v>
      </c>
      <c r="E845" s="17" t="s">
        <v>1691</v>
      </c>
      <c r="F845" s="17" t="s">
        <v>1643</v>
      </c>
      <c r="G845" s="17" t="s">
        <v>106</v>
      </c>
      <c r="H845" s="17"/>
      <c r="I845" s="17"/>
      <c r="J845" s="17"/>
    </row>
    <row r="846" spans="1:10" s="13" customFormat="1" x14ac:dyDescent="0.2">
      <c r="A846" s="24">
        <v>26</v>
      </c>
      <c r="B846" s="14" t="s">
        <v>11</v>
      </c>
      <c r="C846" s="15" t="s">
        <v>2428</v>
      </c>
      <c r="D846" s="16" t="s">
        <v>1692</v>
      </c>
      <c r="E846" s="17" t="s">
        <v>109</v>
      </c>
      <c r="F846" s="17"/>
      <c r="G846" s="17" t="s">
        <v>106</v>
      </c>
      <c r="H846" s="17"/>
      <c r="I846" s="17"/>
      <c r="J846" s="17"/>
    </row>
    <row r="847" spans="1:10" s="13" customFormat="1" x14ac:dyDescent="0.2">
      <c r="A847" s="24">
        <v>26</v>
      </c>
      <c r="B847" s="14" t="s">
        <v>11</v>
      </c>
      <c r="C847" s="15" t="s">
        <v>2428</v>
      </c>
      <c r="D847" s="16" t="s">
        <v>74</v>
      </c>
      <c r="E847" s="17" t="s">
        <v>109</v>
      </c>
      <c r="F847" s="17" t="s">
        <v>1714</v>
      </c>
      <c r="G847" s="17" t="s">
        <v>106</v>
      </c>
      <c r="H847" s="17"/>
      <c r="I847" s="17"/>
      <c r="J847" s="17"/>
    </row>
    <row r="848" spans="1:10" s="13" customFormat="1" x14ac:dyDescent="0.2">
      <c r="A848" s="24">
        <v>26</v>
      </c>
      <c r="B848" s="14" t="s">
        <v>11</v>
      </c>
      <c r="C848" s="15" t="s">
        <v>2428</v>
      </c>
      <c r="D848" s="16" t="s">
        <v>77</v>
      </c>
      <c r="E848" s="17" t="s">
        <v>1905</v>
      </c>
      <c r="F848" s="17" t="s">
        <v>1852</v>
      </c>
      <c r="G848" s="17" t="s">
        <v>106</v>
      </c>
      <c r="H848" s="17"/>
      <c r="I848" s="17" t="s">
        <v>1853</v>
      </c>
      <c r="J848" s="17"/>
    </row>
    <row r="849" spans="1:10" s="13" customFormat="1" x14ac:dyDescent="0.2">
      <c r="A849" s="24">
        <v>26</v>
      </c>
      <c r="B849" s="14" t="s">
        <v>11</v>
      </c>
      <c r="C849" s="15" t="s">
        <v>2428</v>
      </c>
      <c r="D849" s="16" t="s">
        <v>77</v>
      </c>
      <c r="E849" s="17" t="s">
        <v>1903</v>
      </c>
      <c r="F849" s="17" t="s">
        <v>1852</v>
      </c>
      <c r="G849" s="17" t="s">
        <v>106</v>
      </c>
      <c r="H849" s="17"/>
      <c r="I849" s="17" t="s">
        <v>1853</v>
      </c>
      <c r="J849" s="17"/>
    </row>
    <row r="850" spans="1:10" s="13" customFormat="1" x14ac:dyDescent="0.2">
      <c r="A850" s="24">
        <v>26</v>
      </c>
      <c r="B850" s="14" t="s">
        <v>11</v>
      </c>
      <c r="C850" s="15" t="s">
        <v>2428</v>
      </c>
      <c r="D850" s="16" t="s">
        <v>77</v>
      </c>
      <c r="E850" s="17" t="s">
        <v>1904</v>
      </c>
      <c r="F850" s="17" t="s">
        <v>1852</v>
      </c>
      <c r="G850" s="17" t="s">
        <v>106</v>
      </c>
      <c r="H850" s="17"/>
      <c r="I850" s="17" t="s">
        <v>1853</v>
      </c>
      <c r="J850" s="17"/>
    </row>
    <row r="851" spans="1:10" s="13" customFormat="1" x14ac:dyDescent="0.2">
      <c r="A851" s="24">
        <v>26</v>
      </c>
      <c r="B851" s="14" t="s">
        <v>11</v>
      </c>
      <c r="C851" s="15" t="s">
        <v>2428</v>
      </c>
      <c r="D851" s="16" t="s">
        <v>80</v>
      </c>
      <c r="E851" s="17" t="s">
        <v>1946</v>
      </c>
      <c r="F851" s="17"/>
      <c r="G851" s="17" t="s">
        <v>106</v>
      </c>
      <c r="H851" s="17"/>
      <c r="I851" s="17"/>
      <c r="J851" s="17"/>
    </row>
    <row r="852" spans="1:10" s="13" customFormat="1" x14ac:dyDescent="0.2">
      <c r="A852" s="24">
        <v>26</v>
      </c>
      <c r="B852" s="14" t="s">
        <v>11</v>
      </c>
      <c r="C852" s="15" t="s">
        <v>2428</v>
      </c>
      <c r="D852" s="16" t="s">
        <v>83</v>
      </c>
      <c r="E852" s="17" t="s">
        <v>1997</v>
      </c>
      <c r="F852" s="17" t="s">
        <v>1998</v>
      </c>
      <c r="G852" s="17" t="s">
        <v>106</v>
      </c>
      <c r="H852" s="17"/>
      <c r="I852" s="17"/>
      <c r="J852" s="17"/>
    </row>
    <row r="853" spans="1:10" s="13" customFormat="1" x14ac:dyDescent="0.2">
      <c r="A853" s="24">
        <v>26</v>
      </c>
      <c r="B853" s="14" t="s">
        <v>11</v>
      </c>
      <c r="C853" s="15" t="s">
        <v>2428</v>
      </c>
      <c r="D853" s="16" t="s">
        <v>86</v>
      </c>
      <c r="E853" s="17" t="s">
        <v>2039</v>
      </c>
      <c r="F853" s="17" t="s">
        <v>2015</v>
      </c>
      <c r="G853" s="17" t="s">
        <v>106</v>
      </c>
      <c r="H853" s="17"/>
      <c r="I853" s="17"/>
      <c r="J853" s="17"/>
    </row>
    <row r="854" spans="1:10" s="13" customFormat="1" x14ac:dyDescent="0.2">
      <c r="A854" s="24">
        <v>26</v>
      </c>
      <c r="B854" s="14" t="s">
        <v>11</v>
      </c>
      <c r="C854" s="15" t="s">
        <v>2428</v>
      </c>
      <c r="D854" s="16" t="s">
        <v>27</v>
      </c>
      <c r="E854" s="17" t="s">
        <v>2063</v>
      </c>
      <c r="F854" s="17" t="s">
        <v>2064</v>
      </c>
      <c r="G854" s="17" t="s">
        <v>106</v>
      </c>
      <c r="H854" s="17" t="s">
        <v>107</v>
      </c>
      <c r="I854" s="17" t="s">
        <v>107</v>
      </c>
      <c r="J854" s="17" t="s">
        <v>107</v>
      </c>
    </row>
    <row r="855" spans="1:10" s="13" customFormat="1" x14ac:dyDescent="0.2">
      <c r="A855" s="24">
        <v>26</v>
      </c>
      <c r="B855" s="14" t="s">
        <v>11</v>
      </c>
      <c r="C855" s="15" t="s">
        <v>2428</v>
      </c>
      <c r="D855" s="16" t="s">
        <v>92</v>
      </c>
      <c r="E855" s="17" t="s">
        <v>2187</v>
      </c>
      <c r="F855" s="17" t="s">
        <v>2162</v>
      </c>
      <c r="G855" s="17" t="s">
        <v>106</v>
      </c>
      <c r="H855" s="17"/>
      <c r="I855" s="17"/>
      <c r="J855" s="17"/>
    </row>
    <row r="856" spans="1:10" s="13" customFormat="1" x14ac:dyDescent="0.2">
      <c r="A856" s="24">
        <v>27</v>
      </c>
      <c r="B856" s="14" t="s">
        <v>0</v>
      </c>
      <c r="C856" s="15" t="s">
        <v>2408</v>
      </c>
      <c r="D856" s="16" t="s">
        <v>24</v>
      </c>
      <c r="E856" s="17" t="s">
        <v>109</v>
      </c>
      <c r="F856" s="17"/>
      <c r="G856" s="17" t="s">
        <v>106</v>
      </c>
      <c r="H856" s="17"/>
      <c r="I856" s="17"/>
      <c r="J856" s="17"/>
    </row>
    <row r="857" spans="1:10" s="13" customFormat="1" x14ac:dyDescent="0.2">
      <c r="A857" s="24">
        <v>27</v>
      </c>
      <c r="B857" s="14" t="s">
        <v>0</v>
      </c>
      <c r="C857" s="15" t="s">
        <v>2408</v>
      </c>
      <c r="D857" s="16" t="s">
        <v>53</v>
      </c>
      <c r="E857" s="17" t="s">
        <v>233</v>
      </c>
      <c r="F857" s="17" t="s">
        <v>234</v>
      </c>
      <c r="G857" s="17" t="s">
        <v>106</v>
      </c>
      <c r="H857" s="17"/>
      <c r="I857" s="17"/>
      <c r="J857" s="17"/>
    </row>
    <row r="858" spans="1:10" s="13" customFormat="1" x14ac:dyDescent="0.2">
      <c r="A858" s="24">
        <v>27</v>
      </c>
      <c r="B858" s="14" t="s">
        <v>0</v>
      </c>
      <c r="C858" s="15" t="s">
        <v>2408</v>
      </c>
      <c r="D858" s="16" t="s">
        <v>30</v>
      </c>
      <c r="E858" s="17" t="s">
        <v>345</v>
      </c>
      <c r="F858" s="17" t="s">
        <v>346</v>
      </c>
      <c r="G858" s="17" t="s">
        <v>122</v>
      </c>
      <c r="H858" s="17" t="s">
        <v>347</v>
      </c>
      <c r="I858" s="17" t="s">
        <v>277</v>
      </c>
      <c r="J858" s="17" t="s">
        <v>277</v>
      </c>
    </row>
    <row r="859" spans="1:10" s="13" customFormat="1" x14ac:dyDescent="0.2">
      <c r="A859" s="24">
        <v>27</v>
      </c>
      <c r="B859" s="14" t="s">
        <v>0</v>
      </c>
      <c r="C859" s="15" t="s">
        <v>2408</v>
      </c>
      <c r="D859" s="16" t="s">
        <v>33</v>
      </c>
      <c r="E859" s="17" t="s">
        <v>467</v>
      </c>
      <c r="F859" s="17" t="s">
        <v>468</v>
      </c>
      <c r="G859" s="17" t="s">
        <v>106</v>
      </c>
      <c r="H859" s="17" t="s">
        <v>405</v>
      </c>
      <c r="I859" s="17" t="s">
        <v>405</v>
      </c>
      <c r="J859" s="17" t="s">
        <v>405</v>
      </c>
    </row>
    <row r="860" spans="1:10" s="13" customFormat="1" x14ac:dyDescent="0.2">
      <c r="A860" s="24">
        <v>27</v>
      </c>
      <c r="B860" s="14" t="s">
        <v>0</v>
      </c>
      <c r="C860" s="15" t="s">
        <v>2408</v>
      </c>
      <c r="D860" s="16" t="s">
        <v>71</v>
      </c>
      <c r="E860" s="17" t="s">
        <v>580</v>
      </c>
      <c r="F860" s="17" t="s">
        <v>581</v>
      </c>
      <c r="G860" s="17" t="s">
        <v>106</v>
      </c>
      <c r="H860" s="17" t="s">
        <v>527</v>
      </c>
      <c r="I860" s="17" t="s">
        <v>527</v>
      </c>
      <c r="J860" s="17" t="s">
        <v>527</v>
      </c>
    </row>
    <row r="861" spans="1:10" s="13" customFormat="1" x14ac:dyDescent="0.2">
      <c r="A861" s="25">
        <v>27</v>
      </c>
      <c r="B861" s="11" t="s">
        <v>0</v>
      </c>
      <c r="C861" s="15" t="s">
        <v>2408</v>
      </c>
      <c r="D861" s="11" t="s">
        <v>44</v>
      </c>
      <c r="E861" s="11" t="s">
        <v>720</v>
      </c>
      <c r="F861" s="11" t="s">
        <v>784</v>
      </c>
      <c r="G861" s="11" t="s">
        <v>106</v>
      </c>
      <c r="H861" s="11" t="s">
        <v>107</v>
      </c>
      <c r="I861" s="11" t="s">
        <v>107</v>
      </c>
      <c r="J861" s="11" t="s">
        <v>107</v>
      </c>
    </row>
    <row r="862" spans="1:10" s="13" customFormat="1" x14ac:dyDescent="0.2">
      <c r="A862" s="25">
        <v>27</v>
      </c>
      <c r="B862" s="11" t="s">
        <v>0</v>
      </c>
      <c r="C862" s="15" t="s">
        <v>2408</v>
      </c>
      <c r="D862" s="11" t="s">
        <v>44</v>
      </c>
      <c r="E862" s="11" t="s">
        <v>721</v>
      </c>
      <c r="F862" s="11" t="s">
        <v>784</v>
      </c>
      <c r="G862" s="11" t="s">
        <v>106</v>
      </c>
      <c r="H862" s="11" t="s">
        <v>107</v>
      </c>
      <c r="I862" s="11" t="s">
        <v>107</v>
      </c>
      <c r="J862" s="11" t="s">
        <v>107</v>
      </c>
    </row>
    <row r="863" spans="1:10" s="13" customFormat="1" x14ac:dyDescent="0.2">
      <c r="A863" s="24">
        <v>27</v>
      </c>
      <c r="B863" s="14" t="s">
        <v>0</v>
      </c>
      <c r="C863" s="15" t="s">
        <v>2408</v>
      </c>
      <c r="D863" s="16" t="s">
        <v>39</v>
      </c>
      <c r="E863" s="17" t="s">
        <v>843</v>
      </c>
      <c r="F863" s="17" t="s">
        <v>844</v>
      </c>
      <c r="G863" s="17" t="s">
        <v>106</v>
      </c>
      <c r="H863" s="17" t="s">
        <v>107</v>
      </c>
      <c r="I863" s="17" t="s">
        <v>107</v>
      </c>
      <c r="J863" s="17"/>
    </row>
    <row r="864" spans="1:10" s="13" customFormat="1" x14ac:dyDescent="0.2">
      <c r="A864" s="24">
        <v>27</v>
      </c>
      <c r="B864" s="14" t="s">
        <v>0</v>
      </c>
      <c r="C864" s="15" t="s">
        <v>2408</v>
      </c>
      <c r="D864" s="16" t="s">
        <v>89</v>
      </c>
      <c r="E864" s="17" t="s">
        <v>954</v>
      </c>
      <c r="F864" s="17" t="s">
        <v>955</v>
      </c>
      <c r="G864" s="17" t="s">
        <v>106</v>
      </c>
      <c r="H864" s="17"/>
      <c r="I864" s="17"/>
      <c r="J864" s="17"/>
    </row>
    <row r="865" spans="1:10" s="13" customFormat="1" x14ac:dyDescent="0.2">
      <c r="A865" s="24">
        <v>27</v>
      </c>
      <c r="B865" s="14" t="s">
        <v>0</v>
      </c>
      <c r="C865" s="15" t="s">
        <v>2408</v>
      </c>
      <c r="D865" s="16" t="s">
        <v>47</v>
      </c>
      <c r="E865" s="17" t="s">
        <v>1102</v>
      </c>
      <c r="F865" s="17" t="s">
        <v>1103</v>
      </c>
      <c r="G865" s="17" t="s">
        <v>106</v>
      </c>
      <c r="H865" s="17"/>
      <c r="I865" s="17"/>
      <c r="J865" s="17"/>
    </row>
    <row r="866" spans="1:10" s="13" customFormat="1" x14ac:dyDescent="0.2">
      <c r="A866" s="24">
        <v>27</v>
      </c>
      <c r="B866" s="14" t="s">
        <v>0</v>
      </c>
      <c r="C866" s="15" t="s">
        <v>2408</v>
      </c>
      <c r="D866" s="16" t="s">
        <v>47</v>
      </c>
      <c r="E866" s="17" t="s">
        <v>1104</v>
      </c>
      <c r="F866" s="17" t="s">
        <v>1105</v>
      </c>
      <c r="G866" s="17" t="s">
        <v>122</v>
      </c>
      <c r="H866" s="17" t="s">
        <v>1106</v>
      </c>
      <c r="I866" s="17"/>
      <c r="J866" s="17"/>
    </row>
    <row r="867" spans="1:10" s="13" customFormat="1" x14ac:dyDescent="0.2">
      <c r="A867" s="24">
        <v>27</v>
      </c>
      <c r="B867" s="14" t="s">
        <v>0</v>
      </c>
      <c r="C867" s="15" t="s">
        <v>2408</v>
      </c>
      <c r="D867" s="16" t="s">
        <v>47</v>
      </c>
      <c r="E867" s="17" t="s">
        <v>1107</v>
      </c>
      <c r="F867" s="17" t="s">
        <v>1105</v>
      </c>
      <c r="G867" s="17" t="s">
        <v>122</v>
      </c>
      <c r="H867" s="17" t="s">
        <v>1108</v>
      </c>
      <c r="I867" s="17"/>
      <c r="J867" s="17"/>
    </row>
    <row r="868" spans="1:10" s="13" customFormat="1" x14ac:dyDescent="0.2">
      <c r="A868" s="24">
        <v>27</v>
      </c>
      <c r="B868" s="14" t="s">
        <v>0</v>
      </c>
      <c r="C868" s="15" t="s">
        <v>2408</v>
      </c>
      <c r="D868" s="16" t="s">
        <v>36</v>
      </c>
      <c r="E868" s="17" t="s">
        <v>1252</v>
      </c>
      <c r="F868" s="17" t="s">
        <v>1197</v>
      </c>
      <c r="G868" s="17" t="s">
        <v>122</v>
      </c>
      <c r="H868" s="17" t="s">
        <v>1253</v>
      </c>
      <c r="I868" s="17" t="s">
        <v>107</v>
      </c>
      <c r="J868" s="17" t="s">
        <v>107</v>
      </c>
    </row>
    <row r="869" spans="1:10" s="13" customFormat="1" x14ac:dyDescent="0.2">
      <c r="A869" s="24">
        <v>27</v>
      </c>
      <c r="B869" s="14" t="s">
        <v>0</v>
      </c>
      <c r="C869" s="15" t="s">
        <v>2408</v>
      </c>
      <c r="D869" s="16" t="s">
        <v>42</v>
      </c>
      <c r="E869" s="17" t="s">
        <v>109</v>
      </c>
      <c r="F869" s="17" t="s">
        <v>107</v>
      </c>
      <c r="G869" s="17" t="s">
        <v>106</v>
      </c>
      <c r="H869" s="17" t="s">
        <v>107</v>
      </c>
      <c r="I869" s="17" t="s">
        <v>107</v>
      </c>
      <c r="J869" s="17" t="s">
        <v>1321</v>
      </c>
    </row>
    <row r="870" spans="1:10" s="13" customFormat="1" x14ac:dyDescent="0.2">
      <c r="A870" s="24">
        <v>27</v>
      </c>
      <c r="B870" s="14" t="s">
        <v>0</v>
      </c>
      <c r="C870" s="15" t="s">
        <v>2408</v>
      </c>
      <c r="D870" s="16" t="s">
        <v>65</v>
      </c>
      <c r="E870" s="17" t="s">
        <v>1413</v>
      </c>
      <c r="F870" s="17" t="s">
        <v>1375</v>
      </c>
      <c r="G870" s="17" t="s">
        <v>106</v>
      </c>
      <c r="H870" s="17"/>
      <c r="I870" s="17"/>
      <c r="J870" s="17"/>
    </row>
    <row r="871" spans="1:10" s="13" customFormat="1" x14ac:dyDescent="0.2">
      <c r="A871" s="24">
        <v>27</v>
      </c>
      <c r="B871" s="14" t="s">
        <v>0</v>
      </c>
      <c r="C871" s="15" t="s">
        <v>2408</v>
      </c>
      <c r="D871" s="16" t="s">
        <v>1443</v>
      </c>
      <c r="E871" s="17" t="s">
        <v>109</v>
      </c>
      <c r="F871" s="17"/>
      <c r="G871" s="17" t="s">
        <v>106</v>
      </c>
      <c r="H871" s="17"/>
      <c r="I871" s="17"/>
      <c r="J871" s="17"/>
    </row>
    <row r="872" spans="1:10" s="13" customFormat="1" x14ac:dyDescent="0.2">
      <c r="A872" s="25">
        <v>27</v>
      </c>
      <c r="B872" s="11" t="s">
        <v>0</v>
      </c>
      <c r="C872" s="15" t="s">
        <v>2408</v>
      </c>
      <c r="D872" s="11" t="s">
        <v>56</v>
      </c>
      <c r="E872" s="11" t="s">
        <v>1531</v>
      </c>
      <c r="F872" s="11"/>
      <c r="G872" s="17" t="s">
        <v>106</v>
      </c>
      <c r="H872" s="11"/>
      <c r="I872" s="11"/>
      <c r="J872" s="11"/>
    </row>
    <row r="873" spans="1:10" s="13" customFormat="1" x14ac:dyDescent="0.2">
      <c r="A873" s="25">
        <v>27</v>
      </c>
      <c r="B873" s="11" t="s">
        <v>0</v>
      </c>
      <c r="C873" s="15" t="s">
        <v>2408</v>
      </c>
      <c r="D873" s="11" t="s">
        <v>56</v>
      </c>
      <c r="E873" s="11" t="s">
        <v>1532</v>
      </c>
      <c r="F873" s="11"/>
      <c r="G873" s="17" t="s">
        <v>106</v>
      </c>
      <c r="H873" s="11"/>
      <c r="I873" s="11"/>
      <c r="J873" s="11"/>
    </row>
    <row r="874" spans="1:10" s="13" customFormat="1" x14ac:dyDescent="0.2">
      <c r="A874" s="25">
        <v>27</v>
      </c>
      <c r="B874" s="11" t="s">
        <v>0</v>
      </c>
      <c r="C874" s="15" t="s">
        <v>2408</v>
      </c>
      <c r="D874" s="11" t="s">
        <v>56</v>
      </c>
      <c r="E874" s="11" t="s">
        <v>1533</v>
      </c>
      <c r="F874" s="11" t="s">
        <v>1534</v>
      </c>
      <c r="G874" s="17" t="s">
        <v>106</v>
      </c>
      <c r="H874" s="11" t="s">
        <v>1372</v>
      </c>
      <c r="I874" s="11" t="s">
        <v>1372</v>
      </c>
      <c r="J874" s="11" t="s">
        <v>1372</v>
      </c>
    </row>
    <row r="875" spans="1:10" s="13" customFormat="1" x14ac:dyDescent="0.2">
      <c r="A875" s="24">
        <v>27</v>
      </c>
      <c r="B875" s="14" t="s">
        <v>0</v>
      </c>
      <c r="C875" s="15" t="s">
        <v>2408</v>
      </c>
      <c r="D875" s="16" t="s">
        <v>59</v>
      </c>
      <c r="E875" s="17" t="s">
        <v>109</v>
      </c>
      <c r="F875" s="17" t="s">
        <v>107</v>
      </c>
      <c r="G875" s="17" t="s">
        <v>106</v>
      </c>
      <c r="H875" s="17" t="s">
        <v>107</v>
      </c>
      <c r="I875" s="17" t="s">
        <v>107</v>
      </c>
      <c r="J875" s="17" t="s">
        <v>107</v>
      </c>
    </row>
    <row r="876" spans="1:10" s="13" customFormat="1" x14ac:dyDescent="0.2">
      <c r="A876" s="24">
        <v>27</v>
      </c>
      <c r="B876" s="14" t="s">
        <v>0</v>
      </c>
      <c r="C876" s="15" t="s">
        <v>2408</v>
      </c>
      <c r="D876" s="16" t="s">
        <v>62</v>
      </c>
      <c r="E876" s="17" t="s">
        <v>1644</v>
      </c>
      <c r="F876" s="17" t="s">
        <v>1643</v>
      </c>
      <c r="G876" s="17" t="s">
        <v>106</v>
      </c>
      <c r="H876" s="17"/>
      <c r="I876" s="17"/>
      <c r="J876" s="17"/>
    </row>
    <row r="877" spans="1:10" s="13" customFormat="1" x14ac:dyDescent="0.2">
      <c r="A877" s="24">
        <v>27</v>
      </c>
      <c r="B877" s="14" t="s">
        <v>0</v>
      </c>
      <c r="C877" s="15" t="s">
        <v>2408</v>
      </c>
      <c r="D877" s="16" t="s">
        <v>1692</v>
      </c>
      <c r="E877" s="17" t="s">
        <v>109</v>
      </c>
      <c r="F877" s="17"/>
      <c r="G877" s="17" t="s">
        <v>106</v>
      </c>
      <c r="H877" s="17"/>
      <c r="I877" s="17"/>
      <c r="J877" s="17"/>
    </row>
    <row r="878" spans="1:10" s="13" customFormat="1" x14ac:dyDescent="0.2">
      <c r="A878" s="24">
        <v>27</v>
      </c>
      <c r="B878" s="14" t="s">
        <v>0</v>
      </c>
      <c r="C878" s="15" t="s">
        <v>2408</v>
      </c>
      <c r="D878" s="16" t="s">
        <v>74</v>
      </c>
      <c r="E878" s="17" t="s">
        <v>109</v>
      </c>
      <c r="F878" s="17" t="s">
        <v>1714</v>
      </c>
      <c r="G878" s="17" t="s">
        <v>106</v>
      </c>
      <c r="H878" s="17"/>
      <c r="I878" s="17"/>
      <c r="J878" s="17"/>
    </row>
    <row r="879" spans="1:10" s="13" customFormat="1" x14ac:dyDescent="0.2">
      <c r="A879" s="24">
        <v>27</v>
      </c>
      <c r="B879" s="14" t="s">
        <v>0</v>
      </c>
      <c r="C879" s="15" t="s">
        <v>2408</v>
      </c>
      <c r="D879" s="16" t="s">
        <v>77</v>
      </c>
      <c r="E879" s="17" t="s">
        <v>1907</v>
      </c>
      <c r="F879" s="17" t="s">
        <v>1854</v>
      </c>
      <c r="G879" s="17" t="s">
        <v>106</v>
      </c>
      <c r="H879" s="17"/>
      <c r="I879" s="17"/>
      <c r="J879" s="17"/>
    </row>
    <row r="880" spans="1:10" s="13" customFormat="1" x14ac:dyDescent="0.2">
      <c r="A880" s="24">
        <v>27</v>
      </c>
      <c r="B880" s="14" t="s">
        <v>0</v>
      </c>
      <c r="C880" s="15" t="s">
        <v>2408</v>
      </c>
      <c r="D880" s="16" t="s">
        <v>77</v>
      </c>
      <c r="E880" s="17" t="s">
        <v>1906</v>
      </c>
      <c r="F880" s="17" t="s">
        <v>1854</v>
      </c>
      <c r="G880" s="17" t="s">
        <v>106</v>
      </c>
      <c r="H880" s="17"/>
      <c r="I880" s="17"/>
      <c r="J880" s="17"/>
    </row>
    <row r="881" spans="1:10" s="13" customFormat="1" x14ac:dyDescent="0.2">
      <c r="A881" s="24">
        <v>27</v>
      </c>
      <c r="B881" s="14" t="s">
        <v>0</v>
      </c>
      <c r="C881" s="15" t="s">
        <v>2408</v>
      </c>
      <c r="D881" s="16" t="s">
        <v>80</v>
      </c>
      <c r="E881" s="17" t="s">
        <v>1946</v>
      </c>
      <c r="F881" s="17"/>
      <c r="G881" s="17" t="s">
        <v>106</v>
      </c>
      <c r="H881" s="17"/>
      <c r="I881" s="17"/>
      <c r="J881" s="17"/>
    </row>
    <row r="882" spans="1:10" s="13" customFormat="1" x14ac:dyDescent="0.2">
      <c r="A882" s="24">
        <v>27</v>
      </c>
      <c r="B882" s="14" t="s">
        <v>0</v>
      </c>
      <c r="C882" s="15" t="s">
        <v>2408</v>
      </c>
      <c r="D882" s="16" t="s">
        <v>83</v>
      </c>
      <c r="E882" s="17" t="s">
        <v>2129</v>
      </c>
      <c r="F882" s="17" t="s">
        <v>2130</v>
      </c>
      <c r="G882" s="17" t="s">
        <v>106</v>
      </c>
      <c r="H882" s="17"/>
      <c r="I882" s="17"/>
      <c r="J882" s="17" t="s">
        <v>1999</v>
      </c>
    </row>
    <row r="883" spans="1:10" s="13" customFormat="1" x14ac:dyDescent="0.2">
      <c r="A883" s="24">
        <v>27</v>
      </c>
      <c r="B883" s="14" t="s">
        <v>0</v>
      </c>
      <c r="C883" s="15" t="s">
        <v>2408</v>
      </c>
      <c r="D883" s="16" t="s">
        <v>86</v>
      </c>
      <c r="E883" s="17" t="s">
        <v>2040</v>
      </c>
      <c r="F883" s="17" t="s">
        <v>2015</v>
      </c>
      <c r="G883" s="17" t="s">
        <v>106</v>
      </c>
      <c r="H883" s="17"/>
      <c r="I883" s="17"/>
      <c r="J883" s="17"/>
    </row>
    <row r="884" spans="1:10" s="13" customFormat="1" x14ac:dyDescent="0.2">
      <c r="A884" s="24">
        <v>27</v>
      </c>
      <c r="B884" s="14" t="s">
        <v>0</v>
      </c>
      <c r="C884" s="15" t="s">
        <v>2408</v>
      </c>
      <c r="D884" s="16" t="s">
        <v>27</v>
      </c>
      <c r="E884" s="17" t="s">
        <v>2092</v>
      </c>
      <c r="F884" s="17" t="s">
        <v>2066</v>
      </c>
      <c r="G884" s="17" t="s">
        <v>106</v>
      </c>
      <c r="H884" s="17" t="s">
        <v>107</v>
      </c>
      <c r="I884" s="17" t="s">
        <v>107</v>
      </c>
      <c r="J884" s="17" t="s">
        <v>107</v>
      </c>
    </row>
    <row r="885" spans="1:10" s="13" customFormat="1" x14ac:dyDescent="0.2">
      <c r="A885" s="24">
        <v>27</v>
      </c>
      <c r="B885" s="14" t="s">
        <v>0</v>
      </c>
      <c r="C885" s="15" t="s">
        <v>2408</v>
      </c>
      <c r="D885" s="16" t="s">
        <v>27</v>
      </c>
      <c r="E885" s="17" t="s">
        <v>2095</v>
      </c>
      <c r="F885" s="17" t="s">
        <v>2066</v>
      </c>
      <c r="G885" s="17" t="s">
        <v>106</v>
      </c>
      <c r="H885" s="17" t="s">
        <v>107</v>
      </c>
      <c r="I885" s="17" t="s">
        <v>107</v>
      </c>
      <c r="J885" s="17" t="s">
        <v>107</v>
      </c>
    </row>
    <row r="886" spans="1:10" s="13" customFormat="1" x14ac:dyDescent="0.2">
      <c r="A886" s="24">
        <v>27</v>
      </c>
      <c r="B886" s="14" t="s">
        <v>0</v>
      </c>
      <c r="C886" s="15" t="s">
        <v>2408</v>
      </c>
      <c r="D886" s="16" t="s">
        <v>27</v>
      </c>
      <c r="E886" s="17" t="s">
        <v>2093</v>
      </c>
      <c r="F886" s="17" t="s">
        <v>2094</v>
      </c>
      <c r="G886" s="17" t="s">
        <v>106</v>
      </c>
      <c r="H886" s="17" t="s">
        <v>107</v>
      </c>
      <c r="I886" s="17" t="s">
        <v>107</v>
      </c>
      <c r="J886" s="17" t="s">
        <v>107</v>
      </c>
    </row>
    <row r="887" spans="1:10" s="13" customFormat="1" x14ac:dyDescent="0.2">
      <c r="A887" s="24">
        <v>27</v>
      </c>
      <c r="B887" s="14" t="s">
        <v>0</v>
      </c>
      <c r="C887" s="15" t="s">
        <v>2408</v>
      </c>
      <c r="D887" s="16" t="s">
        <v>92</v>
      </c>
      <c r="E887" s="17" t="s">
        <v>109</v>
      </c>
      <c r="F887" s="17" t="s">
        <v>2162</v>
      </c>
      <c r="G887" s="17" t="s">
        <v>122</v>
      </c>
      <c r="H887" s="17" t="s">
        <v>2188</v>
      </c>
      <c r="I887" s="17"/>
      <c r="J887" s="17"/>
    </row>
    <row r="888" spans="1:10" s="13" customFormat="1" x14ac:dyDescent="0.2">
      <c r="A888" s="24">
        <v>28</v>
      </c>
      <c r="B888" s="14" t="s">
        <v>0</v>
      </c>
      <c r="C888" s="15" t="s">
        <v>2415</v>
      </c>
      <c r="D888" s="16" t="s">
        <v>24</v>
      </c>
      <c r="E888" s="17" t="s">
        <v>152</v>
      </c>
      <c r="F888" s="17" t="s">
        <v>153</v>
      </c>
      <c r="G888" s="17" t="s">
        <v>106</v>
      </c>
      <c r="H888" s="17"/>
      <c r="I888" s="17"/>
      <c r="J888" s="17"/>
    </row>
    <row r="889" spans="1:10" s="13" customFormat="1" x14ac:dyDescent="0.2">
      <c r="A889" s="24">
        <v>28</v>
      </c>
      <c r="B889" s="14" t="s">
        <v>0</v>
      </c>
      <c r="C889" s="15" t="s">
        <v>2415</v>
      </c>
      <c r="D889" s="16" t="s">
        <v>53</v>
      </c>
      <c r="E889" s="17" t="s">
        <v>235</v>
      </c>
      <c r="F889" s="17" t="s">
        <v>174</v>
      </c>
      <c r="G889" s="17" t="s">
        <v>122</v>
      </c>
      <c r="H889" s="17" t="s">
        <v>236</v>
      </c>
      <c r="I889" s="17"/>
      <c r="J889" s="17"/>
    </row>
    <row r="890" spans="1:10" s="13" customFormat="1" x14ac:dyDescent="0.2">
      <c r="A890" s="24">
        <v>28</v>
      </c>
      <c r="B890" s="14" t="s">
        <v>0</v>
      </c>
      <c r="C890" s="15" t="s">
        <v>2415</v>
      </c>
      <c r="D890" s="16" t="s">
        <v>30</v>
      </c>
      <c r="E890" s="17" t="s">
        <v>348</v>
      </c>
      <c r="F890" s="17" t="s">
        <v>346</v>
      </c>
      <c r="G890" s="17" t="s">
        <v>122</v>
      </c>
      <c r="H890" s="17" t="s">
        <v>349</v>
      </c>
      <c r="I890" s="17" t="s">
        <v>277</v>
      </c>
      <c r="J890" s="17" t="s">
        <v>277</v>
      </c>
    </row>
    <row r="891" spans="1:10" s="13" customFormat="1" x14ac:dyDescent="0.2">
      <c r="A891" s="24">
        <v>28</v>
      </c>
      <c r="B891" s="14" t="s">
        <v>0</v>
      </c>
      <c r="C891" s="15" t="s">
        <v>2415</v>
      </c>
      <c r="D891" s="16" t="s">
        <v>30</v>
      </c>
      <c r="E891" s="17" t="s">
        <v>350</v>
      </c>
      <c r="F891" s="17" t="s">
        <v>346</v>
      </c>
      <c r="G891" s="17" t="s">
        <v>122</v>
      </c>
      <c r="H891" s="17" t="s">
        <v>351</v>
      </c>
      <c r="I891" s="17" t="s">
        <v>277</v>
      </c>
      <c r="J891" s="17" t="s">
        <v>277</v>
      </c>
    </row>
    <row r="892" spans="1:10" s="13" customFormat="1" x14ac:dyDescent="0.2">
      <c r="A892" s="24">
        <v>28</v>
      </c>
      <c r="B892" s="14" t="s">
        <v>0</v>
      </c>
      <c r="C892" s="15" t="s">
        <v>2415</v>
      </c>
      <c r="D892" s="16" t="s">
        <v>30</v>
      </c>
      <c r="E892" s="17" t="s">
        <v>352</v>
      </c>
      <c r="F892" s="17" t="s">
        <v>346</v>
      </c>
      <c r="G892" s="17" t="s">
        <v>106</v>
      </c>
      <c r="H892" s="17" t="s">
        <v>277</v>
      </c>
      <c r="I892" s="17" t="s">
        <v>277</v>
      </c>
      <c r="J892" s="17" t="s">
        <v>277</v>
      </c>
    </row>
    <row r="893" spans="1:10" s="13" customFormat="1" x14ac:dyDescent="0.2">
      <c r="A893" s="24">
        <v>28</v>
      </c>
      <c r="B893" s="14" t="s">
        <v>0</v>
      </c>
      <c r="C893" s="15" t="s">
        <v>2415</v>
      </c>
      <c r="D893" s="16" t="s">
        <v>33</v>
      </c>
      <c r="E893" s="17" t="s">
        <v>469</v>
      </c>
      <c r="F893" s="17" t="s">
        <v>470</v>
      </c>
      <c r="G893" s="17" t="s">
        <v>122</v>
      </c>
      <c r="H893" s="17" t="s">
        <v>471</v>
      </c>
      <c r="I893" s="17" t="s">
        <v>405</v>
      </c>
      <c r="J893" s="17" t="s">
        <v>405</v>
      </c>
    </row>
    <row r="894" spans="1:10" s="13" customFormat="1" x14ac:dyDescent="0.2">
      <c r="A894" s="24">
        <v>28</v>
      </c>
      <c r="B894" s="14" t="s">
        <v>0</v>
      </c>
      <c r="C894" s="15" t="s">
        <v>2415</v>
      </c>
      <c r="D894" s="16" t="s">
        <v>71</v>
      </c>
      <c r="E894" s="17" t="s">
        <v>582</v>
      </c>
      <c r="F894" s="17" t="s">
        <v>583</v>
      </c>
      <c r="G894" s="17" t="s">
        <v>106</v>
      </c>
      <c r="H894" s="17"/>
      <c r="I894" s="17"/>
      <c r="J894" s="17"/>
    </row>
    <row r="895" spans="1:10" s="13" customFormat="1" x14ac:dyDescent="0.2">
      <c r="A895" s="25">
        <v>28</v>
      </c>
      <c r="B895" s="11" t="s">
        <v>0</v>
      </c>
      <c r="C895" s="15" t="s">
        <v>2415</v>
      </c>
      <c r="D895" s="11" t="s">
        <v>44</v>
      </c>
      <c r="E895" s="11" t="s">
        <v>722</v>
      </c>
      <c r="F895" s="11" t="s">
        <v>723</v>
      </c>
      <c r="G895" s="11" t="s">
        <v>106</v>
      </c>
      <c r="H895" s="11" t="s">
        <v>107</v>
      </c>
      <c r="I895" s="11" t="s">
        <v>107</v>
      </c>
      <c r="J895" s="11" t="s">
        <v>107</v>
      </c>
    </row>
    <row r="896" spans="1:10" s="13" customFormat="1" x14ac:dyDescent="0.2">
      <c r="A896" s="24">
        <v>28</v>
      </c>
      <c r="B896" s="14" t="s">
        <v>0</v>
      </c>
      <c r="C896" s="15" t="s">
        <v>2415</v>
      </c>
      <c r="D896" s="16" t="s">
        <v>39</v>
      </c>
      <c r="E896" s="17" t="s">
        <v>845</v>
      </c>
      <c r="F896" s="17" t="s">
        <v>846</v>
      </c>
      <c r="G896" s="17" t="s">
        <v>122</v>
      </c>
      <c r="H896" s="17" t="s">
        <v>847</v>
      </c>
      <c r="I896" s="17" t="s">
        <v>107</v>
      </c>
      <c r="J896" s="17"/>
    </row>
    <row r="897" spans="1:10" s="13" customFormat="1" x14ac:dyDescent="0.2">
      <c r="A897" s="24">
        <v>28</v>
      </c>
      <c r="B897" s="14" t="s">
        <v>0</v>
      </c>
      <c r="C897" s="15" t="s">
        <v>2415</v>
      </c>
      <c r="D897" s="16" t="s">
        <v>89</v>
      </c>
      <c r="E897" s="17" t="s">
        <v>956</v>
      </c>
      <c r="F897" s="17" t="s">
        <v>957</v>
      </c>
      <c r="G897" s="17" t="s">
        <v>106</v>
      </c>
      <c r="H897" s="17"/>
      <c r="I897" s="17"/>
      <c r="J897" s="17"/>
    </row>
    <row r="898" spans="1:10" s="13" customFormat="1" x14ac:dyDescent="0.2">
      <c r="A898" s="24">
        <v>28</v>
      </c>
      <c r="B898" s="14" t="s">
        <v>0</v>
      </c>
      <c r="C898" s="15" t="s">
        <v>2415</v>
      </c>
      <c r="D898" s="16" t="s">
        <v>47</v>
      </c>
      <c r="E898" s="17" t="s">
        <v>1109</v>
      </c>
      <c r="F898" s="17" t="s">
        <v>1110</v>
      </c>
      <c r="G898" s="17" t="s">
        <v>122</v>
      </c>
      <c r="H898" s="17" t="s">
        <v>1111</v>
      </c>
      <c r="I898" s="17"/>
      <c r="J898" s="17"/>
    </row>
    <row r="899" spans="1:10" s="13" customFormat="1" x14ac:dyDescent="0.2">
      <c r="A899" s="24">
        <v>28</v>
      </c>
      <c r="B899" s="14" t="s">
        <v>0</v>
      </c>
      <c r="C899" s="15" t="s">
        <v>2415</v>
      </c>
      <c r="D899" s="16" t="s">
        <v>47</v>
      </c>
      <c r="E899" s="17" t="s">
        <v>1112</v>
      </c>
      <c r="F899" s="17" t="s">
        <v>1110</v>
      </c>
      <c r="G899" s="17" t="s">
        <v>122</v>
      </c>
      <c r="H899" s="17" t="s">
        <v>1113</v>
      </c>
      <c r="I899" s="17"/>
      <c r="J899" s="17"/>
    </row>
    <row r="900" spans="1:10" s="13" customFormat="1" x14ac:dyDescent="0.2">
      <c r="A900" s="24">
        <v>28</v>
      </c>
      <c r="B900" s="14" t="s">
        <v>0</v>
      </c>
      <c r="C900" s="15" t="s">
        <v>2415</v>
      </c>
      <c r="D900" s="16" t="s">
        <v>36</v>
      </c>
      <c r="E900" s="17" t="s">
        <v>1254</v>
      </c>
      <c r="F900" s="17" t="s">
        <v>723</v>
      </c>
      <c r="G900" s="17" t="s">
        <v>122</v>
      </c>
      <c r="H900" s="17" t="s">
        <v>1255</v>
      </c>
      <c r="I900" s="17" t="s">
        <v>107</v>
      </c>
      <c r="J900" s="17" t="s">
        <v>1201</v>
      </c>
    </row>
    <row r="901" spans="1:10" s="13" customFormat="1" x14ac:dyDescent="0.2">
      <c r="A901" s="24">
        <v>28</v>
      </c>
      <c r="B901" s="14" t="s">
        <v>0</v>
      </c>
      <c r="C901" s="15" t="s">
        <v>2415</v>
      </c>
      <c r="D901" s="16" t="s">
        <v>36</v>
      </c>
      <c r="E901" s="17" t="s">
        <v>1256</v>
      </c>
      <c r="F901" s="17" t="s">
        <v>1193</v>
      </c>
      <c r="G901" s="17" t="s">
        <v>122</v>
      </c>
      <c r="H901" s="17" t="s">
        <v>1257</v>
      </c>
      <c r="I901" s="17"/>
      <c r="J901" s="17"/>
    </row>
    <row r="902" spans="1:10" s="13" customFormat="1" x14ac:dyDescent="0.2">
      <c r="A902" s="24">
        <v>28</v>
      </c>
      <c r="B902" s="14" t="s">
        <v>0</v>
      </c>
      <c r="C902" s="15" t="s">
        <v>2415</v>
      </c>
      <c r="D902" s="16" t="s">
        <v>36</v>
      </c>
      <c r="E902" s="17" t="s">
        <v>1258</v>
      </c>
      <c r="F902" s="17" t="s">
        <v>1110</v>
      </c>
      <c r="G902" s="17" t="s">
        <v>122</v>
      </c>
      <c r="H902" s="17" t="s">
        <v>1259</v>
      </c>
      <c r="I902" s="17" t="s">
        <v>107</v>
      </c>
      <c r="J902" s="17" t="s">
        <v>107</v>
      </c>
    </row>
    <row r="903" spans="1:10" s="13" customFormat="1" x14ac:dyDescent="0.2">
      <c r="A903" s="24">
        <v>28</v>
      </c>
      <c r="B903" s="14" t="s">
        <v>0</v>
      </c>
      <c r="C903" s="15" t="s">
        <v>2415</v>
      </c>
      <c r="D903" s="16" t="s">
        <v>42</v>
      </c>
      <c r="E903" s="17" t="s">
        <v>109</v>
      </c>
      <c r="F903" s="17" t="s">
        <v>107</v>
      </c>
      <c r="G903" s="17" t="s">
        <v>106</v>
      </c>
      <c r="H903" s="17" t="s">
        <v>107</v>
      </c>
      <c r="I903" s="17" t="s">
        <v>107</v>
      </c>
      <c r="J903" s="17" t="s">
        <v>1321</v>
      </c>
    </row>
    <row r="904" spans="1:10" s="13" customFormat="1" x14ac:dyDescent="0.2">
      <c r="A904" s="24">
        <v>28</v>
      </c>
      <c r="B904" s="14" t="s">
        <v>0</v>
      </c>
      <c r="C904" s="15" t="s">
        <v>2415</v>
      </c>
      <c r="D904" s="16" t="s">
        <v>65</v>
      </c>
      <c r="E904" s="17" t="s">
        <v>1414</v>
      </c>
      <c r="F904" s="17" t="s">
        <v>1375</v>
      </c>
      <c r="G904" s="17" t="s">
        <v>122</v>
      </c>
      <c r="H904" s="17" t="s">
        <v>1415</v>
      </c>
      <c r="I904" s="17"/>
      <c r="J904" s="17"/>
    </row>
    <row r="905" spans="1:10" s="13" customFormat="1" x14ac:dyDescent="0.2">
      <c r="A905" s="24">
        <v>28</v>
      </c>
      <c r="B905" s="14" t="s">
        <v>0</v>
      </c>
      <c r="C905" s="15" t="s">
        <v>2415</v>
      </c>
      <c r="D905" s="16" t="s">
        <v>1443</v>
      </c>
      <c r="E905" s="17" t="s">
        <v>109</v>
      </c>
      <c r="F905" s="17"/>
      <c r="G905" s="17" t="s">
        <v>106</v>
      </c>
      <c r="H905" s="17"/>
      <c r="I905" s="17"/>
      <c r="J905" s="17"/>
    </row>
    <row r="906" spans="1:10" s="13" customFormat="1" x14ac:dyDescent="0.2">
      <c r="A906" s="25">
        <v>28</v>
      </c>
      <c r="B906" s="11" t="s">
        <v>0</v>
      </c>
      <c r="C906" s="15" t="s">
        <v>2415</v>
      </c>
      <c r="D906" s="11" t="s">
        <v>56</v>
      </c>
      <c r="E906" s="11" t="s">
        <v>1535</v>
      </c>
      <c r="F906" s="11" t="s">
        <v>1110</v>
      </c>
      <c r="G906" s="17" t="s">
        <v>106</v>
      </c>
      <c r="H906" s="11" t="s">
        <v>1372</v>
      </c>
      <c r="I906" s="11" t="s">
        <v>1372</v>
      </c>
      <c r="J906" s="11" t="s">
        <v>1372</v>
      </c>
    </row>
    <row r="907" spans="1:10" s="13" customFormat="1" x14ac:dyDescent="0.2">
      <c r="A907" s="25">
        <v>28</v>
      </c>
      <c r="B907" s="11" t="s">
        <v>0</v>
      </c>
      <c r="C907" s="15" t="s">
        <v>2415</v>
      </c>
      <c r="D907" s="11" t="s">
        <v>56</v>
      </c>
      <c r="E907" s="11" t="s">
        <v>1536</v>
      </c>
      <c r="F907" s="11"/>
      <c r="G907" s="17" t="s">
        <v>106</v>
      </c>
      <c r="H907" s="11"/>
      <c r="I907" s="11"/>
      <c r="J907" s="11"/>
    </row>
    <row r="908" spans="1:10" s="13" customFormat="1" x14ac:dyDescent="0.2">
      <c r="A908" s="25">
        <v>28</v>
      </c>
      <c r="B908" s="11" t="s">
        <v>0</v>
      </c>
      <c r="C908" s="15" t="s">
        <v>2415</v>
      </c>
      <c r="D908" s="11" t="s">
        <v>56</v>
      </c>
      <c r="E908" s="11" t="s">
        <v>1543</v>
      </c>
      <c r="F908" s="11"/>
      <c r="G908" s="17" t="s">
        <v>106</v>
      </c>
      <c r="H908" s="11"/>
      <c r="I908" s="11"/>
      <c r="J908" s="11"/>
    </row>
    <row r="909" spans="1:10" s="13" customFormat="1" x14ac:dyDescent="0.2">
      <c r="A909" s="25">
        <v>28</v>
      </c>
      <c r="B909" s="11" t="s">
        <v>0</v>
      </c>
      <c r="C909" s="15" t="s">
        <v>2415</v>
      </c>
      <c r="D909" s="11" t="s">
        <v>56</v>
      </c>
      <c r="E909" s="11" t="s">
        <v>1544</v>
      </c>
      <c r="F909" s="11"/>
      <c r="G909" s="17" t="s">
        <v>106</v>
      </c>
      <c r="H909" s="11"/>
      <c r="I909" s="11"/>
      <c r="J909" s="11"/>
    </row>
    <row r="910" spans="1:10" s="13" customFormat="1" x14ac:dyDescent="0.2">
      <c r="A910" s="25">
        <v>28</v>
      </c>
      <c r="B910" s="11" t="s">
        <v>0</v>
      </c>
      <c r="C910" s="15" t="s">
        <v>2415</v>
      </c>
      <c r="D910" s="11" t="s">
        <v>56</v>
      </c>
      <c r="E910" s="11" t="s">
        <v>1537</v>
      </c>
      <c r="F910" s="11"/>
      <c r="G910" s="17" t="s">
        <v>106</v>
      </c>
      <c r="H910" s="11"/>
      <c r="I910" s="11"/>
      <c r="J910" s="11"/>
    </row>
    <row r="911" spans="1:10" s="13" customFormat="1" x14ac:dyDescent="0.2">
      <c r="A911" s="25">
        <v>28</v>
      </c>
      <c r="B911" s="11" t="s">
        <v>0</v>
      </c>
      <c r="C911" s="15" t="s">
        <v>2415</v>
      </c>
      <c r="D911" s="11" t="s">
        <v>56</v>
      </c>
      <c r="E911" s="11" t="s">
        <v>1538</v>
      </c>
      <c r="F911" s="11"/>
      <c r="G911" s="17" t="s">
        <v>106</v>
      </c>
      <c r="H911" s="11"/>
      <c r="I911" s="11"/>
      <c r="J911" s="11"/>
    </row>
    <row r="912" spans="1:10" s="13" customFormat="1" x14ac:dyDescent="0.2">
      <c r="A912" s="25">
        <v>28</v>
      </c>
      <c r="B912" s="11" t="s">
        <v>0</v>
      </c>
      <c r="C912" s="15" t="s">
        <v>2415</v>
      </c>
      <c r="D912" s="11" t="s">
        <v>56</v>
      </c>
      <c r="E912" s="11" t="s">
        <v>1540</v>
      </c>
      <c r="F912" s="11" t="s">
        <v>1110</v>
      </c>
      <c r="G912" s="17" t="s">
        <v>106</v>
      </c>
      <c r="H912" s="11" t="s">
        <v>1372</v>
      </c>
      <c r="I912" s="11" t="s">
        <v>1372</v>
      </c>
      <c r="J912" s="11" t="s">
        <v>1372</v>
      </c>
    </row>
    <row r="913" spans="1:10" x14ac:dyDescent="0.2">
      <c r="A913" s="25">
        <v>28</v>
      </c>
      <c r="B913" s="11" t="s">
        <v>0</v>
      </c>
      <c r="C913" s="15" t="s">
        <v>2415</v>
      </c>
      <c r="D913" s="11" t="s">
        <v>56</v>
      </c>
      <c r="E913" s="11" t="s">
        <v>1541</v>
      </c>
      <c r="G913" s="17" t="s">
        <v>106</v>
      </c>
    </row>
    <row r="914" spans="1:10" x14ac:dyDescent="0.2">
      <c r="A914" s="25">
        <v>28</v>
      </c>
      <c r="B914" s="11" t="s">
        <v>0</v>
      </c>
      <c r="C914" s="15" t="s">
        <v>2415</v>
      </c>
      <c r="D914" s="11" t="s">
        <v>56</v>
      </c>
      <c r="E914" s="11" t="s">
        <v>1542</v>
      </c>
      <c r="G914" s="17" t="s">
        <v>106</v>
      </c>
    </row>
    <row r="915" spans="1:10" x14ac:dyDescent="0.2">
      <c r="A915" s="25">
        <v>28</v>
      </c>
      <c r="B915" s="11" t="s">
        <v>0</v>
      </c>
      <c r="C915" s="15" t="s">
        <v>2415</v>
      </c>
      <c r="D915" s="11" t="s">
        <v>56</v>
      </c>
      <c r="E915" s="11" t="s">
        <v>1539</v>
      </c>
      <c r="G915" s="17" t="s">
        <v>106</v>
      </c>
    </row>
    <row r="916" spans="1:10" x14ac:dyDescent="0.2">
      <c r="A916" s="24">
        <v>28</v>
      </c>
      <c r="B916" s="14" t="s">
        <v>0</v>
      </c>
      <c r="C916" s="15" t="s">
        <v>2415</v>
      </c>
      <c r="D916" s="16" t="s">
        <v>59</v>
      </c>
      <c r="E916" s="17" t="s">
        <v>109</v>
      </c>
      <c r="F916" s="17" t="s">
        <v>107</v>
      </c>
      <c r="G916" s="17" t="s">
        <v>106</v>
      </c>
      <c r="H916" s="17" t="s">
        <v>107</v>
      </c>
      <c r="I916" s="17" t="s">
        <v>107</v>
      </c>
      <c r="J916" s="17" t="s">
        <v>107</v>
      </c>
    </row>
    <row r="917" spans="1:10" x14ac:dyDescent="0.2">
      <c r="A917" s="24">
        <v>28</v>
      </c>
      <c r="B917" s="14" t="s">
        <v>0</v>
      </c>
      <c r="C917" s="15" t="s">
        <v>2415</v>
      </c>
      <c r="D917" s="16" t="s">
        <v>62</v>
      </c>
      <c r="E917" s="17" t="s">
        <v>1645</v>
      </c>
      <c r="F917" s="17" t="s">
        <v>1643</v>
      </c>
      <c r="G917" s="17" t="s">
        <v>106</v>
      </c>
      <c r="H917" s="17"/>
      <c r="I917" s="17"/>
      <c r="J917" s="17"/>
    </row>
    <row r="918" spans="1:10" x14ac:dyDescent="0.2">
      <c r="A918" s="24">
        <v>28</v>
      </c>
      <c r="B918" s="14" t="s">
        <v>0</v>
      </c>
      <c r="C918" s="15" t="s">
        <v>2415</v>
      </c>
      <c r="D918" s="16" t="s">
        <v>1692</v>
      </c>
      <c r="E918" s="17" t="s">
        <v>109</v>
      </c>
      <c r="F918" s="17"/>
      <c r="G918" s="17" t="s">
        <v>106</v>
      </c>
      <c r="H918" s="17"/>
      <c r="I918" s="17"/>
      <c r="J918" s="17"/>
    </row>
    <row r="919" spans="1:10" x14ac:dyDescent="0.2">
      <c r="A919" s="24">
        <v>28</v>
      </c>
      <c r="B919" s="14" t="s">
        <v>0</v>
      </c>
      <c r="C919" s="15" t="s">
        <v>2415</v>
      </c>
      <c r="D919" s="16" t="s">
        <v>74</v>
      </c>
      <c r="E919" s="17" t="s">
        <v>1781</v>
      </c>
      <c r="F919" s="17" t="s">
        <v>1714</v>
      </c>
      <c r="G919" s="17" t="s">
        <v>122</v>
      </c>
      <c r="H919" s="17" t="s">
        <v>1782</v>
      </c>
      <c r="I919" s="17"/>
      <c r="J919" s="17"/>
    </row>
    <row r="920" spans="1:10" x14ac:dyDescent="0.2">
      <c r="A920" s="24">
        <v>28</v>
      </c>
      <c r="B920" s="14" t="s">
        <v>0</v>
      </c>
      <c r="C920" s="15" t="s">
        <v>2415</v>
      </c>
      <c r="D920" s="16" t="s">
        <v>77</v>
      </c>
      <c r="E920" s="17" t="s">
        <v>1908</v>
      </c>
      <c r="F920" s="17" t="s">
        <v>1855</v>
      </c>
      <c r="G920" s="17" t="s">
        <v>106</v>
      </c>
      <c r="H920" s="17"/>
      <c r="I920" s="17"/>
      <c r="J920" s="17"/>
    </row>
    <row r="921" spans="1:10" x14ac:dyDescent="0.2">
      <c r="A921" s="24">
        <v>28</v>
      </c>
      <c r="B921" s="14" t="s">
        <v>0</v>
      </c>
      <c r="C921" s="15" t="s">
        <v>2415</v>
      </c>
      <c r="D921" s="16" t="s">
        <v>80</v>
      </c>
      <c r="E921" s="17" t="s">
        <v>1946</v>
      </c>
      <c r="F921" s="17"/>
      <c r="G921" s="17" t="s">
        <v>106</v>
      </c>
      <c r="H921" s="17"/>
      <c r="I921" s="17"/>
      <c r="J921" s="17"/>
    </row>
    <row r="922" spans="1:10" x14ac:dyDescent="0.2">
      <c r="A922" s="24">
        <v>28</v>
      </c>
      <c r="B922" s="14" t="s">
        <v>0</v>
      </c>
      <c r="C922" s="15" t="s">
        <v>2415</v>
      </c>
      <c r="D922" s="16" t="s">
        <v>83</v>
      </c>
      <c r="E922" s="17" t="s">
        <v>2000</v>
      </c>
      <c r="F922" s="17" t="s">
        <v>2001</v>
      </c>
      <c r="G922" s="17" t="s">
        <v>106</v>
      </c>
      <c r="H922" s="17"/>
      <c r="I922" s="17"/>
      <c r="J922" s="17"/>
    </row>
    <row r="923" spans="1:10" x14ac:dyDescent="0.2">
      <c r="A923" s="24">
        <v>28</v>
      </c>
      <c r="B923" s="14" t="s">
        <v>0</v>
      </c>
      <c r="C923" s="15" t="s">
        <v>2415</v>
      </c>
      <c r="D923" s="16" t="s">
        <v>86</v>
      </c>
      <c r="E923" s="17" t="s">
        <v>2041</v>
      </c>
      <c r="F923" s="17" t="s">
        <v>2015</v>
      </c>
      <c r="G923" s="17" t="s">
        <v>106</v>
      </c>
      <c r="H923" s="17"/>
      <c r="I923" s="17"/>
      <c r="J923" s="17"/>
    </row>
    <row r="924" spans="1:10" x14ac:dyDescent="0.2">
      <c r="A924" s="24">
        <v>28</v>
      </c>
      <c r="B924" s="14" t="s">
        <v>0</v>
      </c>
      <c r="C924" s="15" t="s">
        <v>2415</v>
      </c>
      <c r="D924" s="16" t="s">
        <v>27</v>
      </c>
      <c r="E924" s="17" t="s">
        <v>2096</v>
      </c>
      <c r="F924" s="17" t="s">
        <v>723</v>
      </c>
      <c r="G924" s="17" t="s">
        <v>106</v>
      </c>
      <c r="H924" s="17" t="s">
        <v>107</v>
      </c>
      <c r="I924" s="17" t="s">
        <v>107</v>
      </c>
      <c r="J924" s="17" t="s">
        <v>107</v>
      </c>
    </row>
    <row r="925" spans="1:10" x14ac:dyDescent="0.2">
      <c r="A925" s="24">
        <v>28</v>
      </c>
      <c r="B925" s="14" t="s">
        <v>0</v>
      </c>
      <c r="C925" s="15" t="s">
        <v>2414</v>
      </c>
      <c r="D925" s="16" t="s">
        <v>92</v>
      </c>
      <c r="E925" s="17" t="s">
        <v>2189</v>
      </c>
      <c r="F925" s="17" t="s">
        <v>2162</v>
      </c>
      <c r="G925" s="17" t="s">
        <v>122</v>
      </c>
      <c r="H925" s="17" t="s">
        <v>2190</v>
      </c>
      <c r="I925" s="17"/>
      <c r="J925" s="17"/>
    </row>
    <row r="926" spans="1:10" x14ac:dyDescent="0.2">
      <c r="A926" s="24">
        <v>29</v>
      </c>
      <c r="B926" s="14" t="s">
        <v>0</v>
      </c>
      <c r="C926" s="15" t="s">
        <v>2416</v>
      </c>
      <c r="D926" s="16" t="s">
        <v>24</v>
      </c>
      <c r="E926" s="17" t="s">
        <v>109</v>
      </c>
      <c r="F926" s="17"/>
      <c r="G926" s="17" t="s">
        <v>106</v>
      </c>
      <c r="H926" s="17"/>
      <c r="I926" s="17"/>
      <c r="J926" s="17"/>
    </row>
    <row r="927" spans="1:10" x14ac:dyDescent="0.2">
      <c r="A927" s="24">
        <v>29</v>
      </c>
      <c r="B927" s="14" t="s">
        <v>0</v>
      </c>
      <c r="C927" s="15" t="s">
        <v>2416</v>
      </c>
      <c r="D927" s="16" t="s">
        <v>53</v>
      </c>
      <c r="E927" s="17" t="s">
        <v>237</v>
      </c>
      <c r="F927" s="17" t="s">
        <v>238</v>
      </c>
      <c r="G927" s="17" t="s">
        <v>106</v>
      </c>
      <c r="H927" s="17"/>
      <c r="I927" s="17"/>
      <c r="J927" s="17"/>
    </row>
    <row r="928" spans="1:10" x14ac:dyDescent="0.2">
      <c r="A928" s="24">
        <v>29</v>
      </c>
      <c r="B928" s="14" t="s">
        <v>0</v>
      </c>
      <c r="C928" s="15" t="s">
        <v>2416</v>
      </c>
      <c r="D928" s="16" t="s">
        <v>30</v>
      </c>
      <c r="E928" s="17" t="s">
        <v>353</v>
      </c>
      <c r="F928" s="17" t="s">
        <v>285</v>
      </c>
      <c r="G928" s="17" t="s">
        <v>122</v>
      </c>
      <c r="H928" s="17" t="s">
        <v>354</v>
      </c>
      <c r="I928" s="17" t="s">
        <v>277</v>
      </c>
      <c r="J928" s="17" t="s">
        <v>277</v>
      </c>
    </row>
    <row r="929" spans="1:10" x14ac:dyDescent="0.2">
      <c r="A929" s="24">
        <v>29</v>
      </c>
      <c r="B929" s="14" t="s">
        <v>0</v>
      </c>
      <c r="C929" s="15" t="s">
        <v>2416</v>
      </c>
      <c r="D929" s="16" t="s">
        <v>33</v>
      </c>
      <c r="E929" s="17" t="s">
        <v>472</v>
      </c>
      <c r="F929" s="17" t="s">
        <v>473</v>
      </c>
      <c r="G929" s="17" t="s">
        <v>106</v>
      </c>
      <c r="H929" s="17" t="s">
        <v>405</v>
      </c>
      <c r="I929" s="17" t="s">
        <v>405</v>
      </c>
      <c r="J929" s="17" t="s">
        <v>405</v>
      </c>
    </row>
    <row r="930" spans="1:10" x14ac:dyDescent="0.2">
      <c r="A930" s="24">
        <v>29</v>
      </c>
      <c r="B930" s="14" t="s">
        <v>0</v>
      </c>
      <c r="C930" s="15" t="s">
        <v>2416</v>
      </c>
      <c r="D930" s="16" t="s">
        <v>71</v>
      </c>
      <c r="E930" s="17" t="s">
        <v>584</v>
      </c>
      <c r="F930" s="17" t="s">
        <v>585</v>
      </c>
      <c r="G930" s="17" t="s">
        <v>524</v>
      </c>
      <c r="H930" s="17" t="s">
        <v>527</v>
      </c>
      <c r="I930" s="17" t="s">
        <v>527</v>
      </c>
      <c r="J930" s="17" t="s">
        <v>527</v>
      </c>
    </row>
    <row r="931" spans="1:10" x14ac:dyDescent="0.2">
      <c r="A931" s="25">
        <v>29</v>
      </c>
      <c r="B931" s="11" t="s">
        <v>0</v>
      </c>
      <c r="C931" s="15" t="s">
        <v>2416</v>
      </c>
      <c r="D931" s="11" t="s">
        <v>44</v>
      </c>
      <c r="E931" s="11" t="s">
        <v>724</v>
      </c>
      <c r="F931" s="11" t="s">
        <v>723</v>
      </c>
      <c r="G931" s="11" t="s">
        <v>106</v>
      </c>
      <c r="H931" s="11" t="s">
        <v>107</v>
      </c>
      <c r="I931" s="11" t="s">
        <v>107</v>
      </c>
      <c r="J931" s="11" t="s">
        <v>107</v>
      </c>
    </row>
    <row r="932" spans="1:10" x14ac:dyDescent="0.2">
      <c r="A932" s="25">
        <v>29</v>
      </c>
      <c r="B932" s="11" t="s">
        <v>0</v>
      </c>
      <c r="C932" s="15" t="s">
        <v>2416</v>
      </c>
      <c r="D932" s="11" t="s">
        <v>44</v>
      </c>
      <c r="E932" s="11" t="s">
        <v>725</v>
      </c>
      <c r="F932" s="11" t="s">
        <v>723</v>
      </c>
      <c r="G932" s="11" t="s">
        <v>106</v>
      </c>
      <c r="H932" s="11" t="s">
        <v>107</v>
      </c>
      <c r="I932" s="11" t="s">
        <v>107</v>
      </c>
      <c r="J932" s="11" t="s">
        <v>107</v>
      </c>
    </row>
    <row r="933" spans="1:10" x14ac:dyDescent="0.2">
      <c r="A933" s="25">
        <v>29</v>
      </c>
      <c r="B933" s="11" t="s">
        <v>0</v>
      </c>
      <c r="C933" s="15" t="s">
        <v>2416</v>
      </c>
      <c r="D933" s="11" t="s">
        <v>44</v>
      </c>
      <c r="E933" s="11" t="s">
        <v>726</v>
      </c>
      <c r="F933" s="11" t="s">
        <v>723</v>
      </c>
      <c r="G933" s="11" t="s">
        <v>106</v>
      </c>
      <c r="H933" s="11" t="s">
        <v>107</v>
      </c>
      <c r="I933" s="11" t="s">
        <v>107</v>
      </c>
      <c r="J933" s="11" t="s">
        <v>107</v>
      </c>
    </row>
    <row r="934" spans="1:10" x14ac:dyDescent="0.2">
      <c r="A934" s="24">
        <v>29</v>
      </c>
      <c r="B934" s="14" t="s">
        <v>0</v>
      </c>
      <c r="C934" s="15" t="s">
        <v>2416</v>
      </c>
      <c r="D934" s="16" t="s">
        <v>39</v>
      </c>
      <c r="E934" s="17" t="s">
        <v>848</v>
      </c>
      <c r="F934" s="17" t="s">
        <v>849</v>
      </c>
      <c r="G934" s="17" t="s">
        <v>106</v>
      </c>
      <c r="H934" s="17" t="s">
        <v>107</v>
      </c>
      <c r="I934" s="17" t="s">
        <v>107</v>
      </c>
      <c r="J934" s="17" t="s">
        <v>107</v>
      </c>
    </row>
    <row r="935" spans="1:10" x14ac:dyDescent="0.2">
      <c r="A935" s="24">
        <v>29</v>
      </c>
      <c r="B935" s="14" t="s">
        <v>0</v>
      </c>
      <c r="C935" s="15" t="s">
        <v>2416</v>
      </c>
      <c r="D935" s="16" t="s">
        <v>89</v>
      </c>
      <c r="E935" s="17" t="s">
        <v>958</v>
      </c>
      <c r="F935" s="17" t="s">
        <v>959</v>
      </c>
      <c r="G935" s="17" t="s">
        <v>106</v>
      </c>
      <c r="H935" s="17"/>
      <c r="I935" s="17"/>
      <c r="J935" s="17"/>
    </row>
    <row r="936" spans="1:10" x14ac:dyDescent="0.2">
      <c r="A936" s="24">
        <v>29</v>
      </c>
      <c r="B936" s="14" t="s">
        <v>0</v>
      </c>
      <c r="C936" s="15" t="s">
        <v>2416</v>
      </c>
      <c r="D936" s="16" t="s">
        <v>47</v>
      </c>
      <c r="E936" s="17" t="s">
        <v>1114</v>
      </c>
      <c r="F936" s="17" t="s">
        <v>1115</v>
      </c>
      <c r="G936" s="17" t="s">
        <v>122</v>
      </c>
      <c r="H936" s="17" t="s">
        <v>1116</v>
      </c>
      <c r="I936" s="17"/>
      <c r="J936" s="17"/>
    </row>
    <row r="937" spans="1:10" x14ac:dyDescent="0.2">
      <c r="A937" s="24">
        <v>29</v>
      </c>
      <c r="B937" s="13" t="s">
        <v>0</v>
      </c>
      <c r="C937" s="15" t="s">
        <v>2416</v>
      </c>
      <c r="D937" s="13" t="s">
        <v>47</v>
      </c>
      <c r="E937" s="13" t="s">
        <v>1117</v>
      </c>
      <c r="F937" s="13" t="s">
        <v>1118</v>
      </c>
      <c r="G937" s="13" t="s">
        <v>122</v>
      </c>
      <c r="H937" s="13" t="s">
        <v>1119</v>
      </c>
      <c r="I937" s="13"/>
      <c r="J937" s="17"/>
    </row>
    <row r="938" spans="1:10" x14ac:dyDescent="0.2">
      <c r="A938" s="24">
        <v>29</v>
      </c>
      <c r="B938" s="14" t="s">
        <v>0</v>
      </c>
      <c r="C938" s="15" t="s">
        <v>2416</v>
      </c>
      <c r="D938" s="16" t="s">
        <v>36</v>
      </c>
      <c r="E938" s="17" t="s">
        <v>1260</v>
      </c>
      <c r="F938" s="17" t="s">
        <v>1197</v>
      </c>
      <c r="G938" s="17" t="s">
        <v>122</v>
      </c>
      <c r="H938" s="17" t="s">
        <v>1261</v>
      </c>
      <c r="I938" s="17" t="s">
        <v>107</v>
      </c>
      <c r="J938" s="17" t="s">
        <v>107</v>
      </c>
    </row>
    <row r="939" spans="1:10" x14ac:dyDescent="0.2">
      <c r="A939" s="24">
        <v>29</v>
      </c>
      <c r="B939" s="14" t="s">
        <v>0</v>
      </c>
      <c r="C939" s="15" t="s">
        <v>2416</v>
      </c>
      <c r="D939" s="16" t="s">
        <v>42</v>
      </c>
      <c r="E939" s="27" t="s">
        <v>1362</v>
      </c>
      <c r="F939" s="17" t="s">
        <v>1363</v>
      </c>
      <c r="G939" s="17" t="s">
        <v>106</v>
      </c>
      <c r="H939" s="17" t="s">
        <v>107</v>
      </c>
      <c r="I939" s="17" t="s">
        <v>107</v>
      </c>
      <c r="J939" s="17" t="s">
        <v>1338</v>
      </c>
    </row>
    <row r="940" spans="1:10" x14ac:dyDescent="0.2">
      <c r="A940" s="24">
        <v>29</v>
      </c>
      <c r="B940" s="14" t="s">
        <v>0</v>
      </c>
      <c r="C940" s="15" t="s">
        <v>2416</v>
      </c>
      <c r="D940" s="16" t="s">
        <v>65</v>
      </c>
      <c r="E940" s="17" t="s">
        <v>1416</v>
      </c>
      <c r="F940" s="17" t="s">
        <v>1375</v>
      </c>
      <c r="G940" s="17" t="s">
        <v>122</v>
      </c>
      <c r="H940" s="17" t="s">
        <v>1417</v>
      </c>
      <c r="I940" s="17"/>
      <c r="J940" s="17"/>
    </row>
    <row r="941" spans="1:10" x14ac:dyDescent="0.2">
      <c r="A941" s="24">
        <v>29</v>
      </c>
      <c r="B941" s="14" t="s">
        <v>0</v>
      </c>
      <c r="C941" s="15" t="s">
        <v>2416</v>
      </c>
      <c r="D941" s="16" t="s">
        <v>65</v>
      </c>
      <c r="E941" s="17" t="s">
        <v>1418</v>
      </c>
      <c r="F941" s="17" t="s">
        <v>1375</v>
      </c>
      <c r="G941" s="17" t="s">
        <v>106</v>
      </c>
      <c r="H941" s="17"/>
      <c r="I941" s="17"/>
      <c r="J941" s="17"/>
    </row>
    <row r="942" spans="1:10" x14ac:dyDescent="0.2">
      <c r="A942" s="24">
        <v>29</v>
      </c>
      <c r="B942" s="14" t="s">
        <v>0</v>
      </c>
      <c r="C942" s="15" t="s">
        <v>2416</v>
      </c>
      <c r="D942" s="16" t="s">
        <v>1443</v>
      </c>
      <c r="E942" s="17" t="s">
        <v>109</v>
      </c>
      <c r="F942" s="17"/>
      <c r="G942" s="17" t="s">
        <v>106</v>
      </c>
      <c r="H942" s="17"/>
      <c r="I942" s="17"/>
      <c r="J942" s="17"/>
    </row>
    <row r="943" spans="1:10" x14ac:dyDescent="0.2">
      <c r="A943" s="25">
        <v>29</v>
      </c>
      <c r="B943" s="11" t="s">
        <v>0</v>
      </c>
      <c r="C943" s="15" t="s">
        <v>2416</v>
      </c>
      <c r="D943" s="11" t="s">
        <v>56</v>
      </c>
      <c r="E943" s="11" t="s">
        <v>1545</v>
      </c>
      <c r="F943" s="11" t="s">
        <v>1465</v>
      </c>
      <c r="G943" s="17" t="s">
        <v>106</v>
      </c>
      <c r="H943" s="11" t="s">
        <v>1372</v>
      </c>
      <c r="I943" s="11" t="s">
        <v>1372</v>
      </c>
      <c r="J943" s="11" t="s">
        <v>1372</v>
      </c>
    </row>
    <row r="944" spans="1:10" x14ac:dyDescent="0.2">
      <c r="A944" s="25">
        <v>29</v>
      </c>
      <c r="B944" s="11" t="s">
        <v>0</v>
      </c>
      <c r="C944" s="15" t="s">
        <v>2416</v>
      </c>
      <c r="D944" s="11" t="s">
        <v>56</v>
      </c>
      <c r="E944" s="11" t="s">
        <v>1546</v>
      </c>
      <c r="F944" s="11" t="s">
        <v>1547</v>
      </c>
      <c r="G944" s="17" t="s">
        <v>106</v>
      </c>
      <c r="H944" s="11" t="s">
        <v>1372</v>
      </c>
      <c r="I944" s="11" t="s">
        <v>1372</v>
      </c>
      <c r="J944" s="11" t="s">
        <v>1372</v>
      </c>
    </row>
    <row r="945" spans="1:10" x14ac:dyDescent="0.2">
      <c r="A945" s="24">
        <v>29</v>
      </c>
      <c r="B945" s="14" t="s">
        <v>0</v>
      </c>
      <c r="C945" s="15" t="s">
        <v>2416</v>
      </c>
      <c r="D945" s="16" t="s">
        <v>59</v>
      </c>
      <c r="E945" s="17" t="s">
        <v>109</v>
      </c>
      <c r="F945" s="17" t="s">
        <v>107</v>
      </c>
      <c r="G945" s="17" t="s">
        <v>106</v>
      </c>
      <c r="H945" s="17" t="s">
        <v>107</v>
      </c>
      <c r="I945" s="17" t="s">
        <v>107</v>
      </c>
      <c r="J945" s="17" t="s">
        <v>107</v>
      </c>
    </row>
    <row r="946" spans="1:10" x14ac:dyDescent="0.2">
      <c r="A946" s="24">
        <v>29</v>
      </c>
      <c r="B946" s="14" t="s">
        <v>0</v>
      </c>
      <c r="C946" s="15" t="s">
        <v>2416</v>
      </c>
      <c r="D946" s="16" t="s">
        <v>62</v>
      </c>
      <c r="E946" s="17" t="s">
        <v>1646</v>
      </c>
      <c r="F946" s="17" t="s">
        <v>1643</v>
      </c>
      <c r="G946" s="17" t="s">
        <v>106</v>
      </c>
      <c r="H946" s="17"/>
      <c r="I946" s="17"/>
      <c r="J946" s="17"/>
    </row>
    <row r="947" spans="1:10" x14ac:dyDescent="0.2">
      <c r="A947" s="24">
        <v>29</v>
      </c>
      <c r="B947" s="14" t="s">
        <v>0</v>
      </c>
      <c r="C947" s="15" t="s">
        <v>2416</v>
      </c>
      <c r="D947" s="16" t="s">
        <v>1692</v>
      </c>
      <c r="E947" s="17" t="s">
        <v>109</v>
      </c>
      <c r="F947" s="17"/>
      <c r="G947" s="17" t="s">
        <v>106</v>
      </c>
      <c r="H947" s="17"/>
      <c r="I947" s="17"/>
      <c r="J947" s="17"/>
    </row>
    <row r="948" spans="1:10" x14ac:dyDescent="0.2">
      <c r="A948" s="24">
        <v>29</v>
      </c>
      <c r="B948" s="14" t="s">
        <v>0</v>
      </c>
      <c r="C948" s="15" t="s">
        <v>2416</v>
      </c>
      <c r="D948" s="16" t="s">
        <v>74</v>
      </c>
      <c r="E948" s="17" t="s">
        <v>109</v>
      </c>
      <c r="F948" s="17" t="s">
        <v>1714</v>
      </c>
      <c r="G948" s="17" t="s">
        <v>106</v>
      </c>
      <c r="H948" s="17"/>
      <c r="I948" s="17"/>
      <c r="J948" s="17"/>
    </row>
    <row r="949" spans="1:10" x14ac:dyDescent="0.2">
      <c r="A949" s="24">
        <v>29</v>
      </c>
      <c r="B949" s="14" t="s">
        <v>0</v>
      </c>
      <c r="C949" s="15" t="s">
        <v>2416</v>
      </c>
      <c r="D949" s="16" t="s">
        <v>77</v>
      </c>
      <c r="E949" s="17" t="s">
        <v>1909</v>
      </c>
      <c r="F949" s="17" t="s">
        <v>1856</v>
      </c>
      <c r="G949" s="17" t="s">
        <v>106</v>
      </c>
      <c r="H949" s="17"/>
      <c r="I949" s="17"/>
      <c r="J949" s="17"/>
    </row>
    <row r="950" spans="1:10" x14ac:dyDescent="0.2">
      <c r="A950" s="24">
        <v>29</v>
      </c>
      <c r="B950" s="14" t="s">
        <v>0</v>
      </c>
      <c r="C950" s="15" t="s">
        <v>2416</v>
      </c>
      <c r="D950" s="16" t="s">
        <v>80</v>
      </c>
      <c r="E950" s="17" t="s">
        <v>1946</v>
      </c>
      <c r="F950" s="17"/>
      <c r="G950" s="17" t="s">
        <v>106</v>
      </c>
      <c r="H950" s="17"/>
      <c r="I950" s="17"/>
      <c r="J950" s="17"/>
    </row>
    <row r="951" spans="1:10" x14ac:dyDescent="0.2">
      <c r="A951" s="24">
        <v>29</v>
      </c>
      <c r="B951" s="14" t="s">
        <v>0</v>
      </c>
      <c r="C951" s="15" t="s">
        <v>2416</v>
      </c>
      <c r="D951" s="16" t="s">
        <v>83</v>
      </c>
      <c r="E951" s="17" t="s">
        <v>109</v>
      </c>
      <c r="F951" s="17"/>
      <c r="G951" s="17" t="s">
        <v>106</v>
      </c>
      <c r="H951" s="17"/>
      <c r="I951" s="17"/>
      <c r="J951" s="17" t="s">
        <v>1999</v>
      </c>
    </row>
    <row r="952" spans="1:10" x14ac:dyDescent="0.2">
      <c r="A952" s="24">
        <v>29</v>
      </c>
      <c r="B952" s="14" t="s">
        <v>0</v>
      </c>
      <c r="C952" s="15" t="s">
        <v>2416</v>
      </c>
      <c r="D952" s="16" t="s">
        <v>86</v>
      </c>
      <c r="E952" s="17" t="s">
        <v>2042</v>
      </c>
      <c r="F952" s="17" t="s">
        <v>2015</v>
      </c>
      <c r="G952" s="17" t="s">
        <v>106</v>
      </c>
      <c r="H952" s="17"/>
      <c r="I952" s="17"/>
      <c r="J952" s="17"/>
    </row>
    <row r="953" spans="1:10" x14ac:dyDescent="0.2">
      <c r="A953" s="24">
        <v>29</v>
      </c>
      <c r="B953" s="14" t="s">
        <v>0</v>
      </c>
      <c r="C953" s="15" t="s">
        <v>2416</v>
      </c>
      <c r="D953" s="16" t="s">
        <v>27</v>
      </c>
      <c r="E953" s="17" t="s">
        <v>2100</v>
      </c>
      <c r="F953" s="17" t="s">
        <v>2094</v>
      </c>
      <c r="G953" s="17" t="s">
        <v>106</v>
      </c>
      <c r="H953" s="17" t="s">
        <v>107</v>
      </c>
      <c r="I953" s="17" t="s">
        <v>107</v>
      </c>
      <c r="J953" s="17" t="s">
        <v>107</v>
      </c>
    </row>
    <row r="954" spans="1:10" x14ac:dyDescent="0.2">
      <c r="A954" s="24">
        <v>29</v>
      </c>
      <c r="B954" s="14" t="s">
        <v>0</v>
      </c>
      <c r="C954" s="15" t="s">
        <v>2416</v>
      </c>
      <c r="D954" s="16" t="s">
        <v>27</v>
      </c>
      <c r="E954" s="17" t="s">
        <v>2098</v>
      </c>
      <c r="F954" s="17" t="s">
        <v>2094</v>
      </c>
      <c r="G954" s="17" t="s">
        <v>106</v>
      </c>
      <c r="H954" s="17" t="s">
        <v>107</v>
      </c>
      <c r="I954" s="17" t="s">
        <v>107</v>
      </c>
      <c r="J954" s="17" t="s">
        <v>107</v>
      </c>
    </row>
    <row r="955" spans="1:10" x14ac:dyDescent="0.2">
      <c r="A955" s="24">
        <v>29</v>
      </c>
      <c r="B955" s="14" t="s">
        <v>0</v>
      </c>
      <c r="C955" s="15" t="s">
        <v>2416</v>
      </c>
      <c r="D955" s="16" t="s">
        <v>27</v>
      </c>
      <c r="E955" s="17" t="s">
        <v>2099</v>
      </c>
      <c r="F955" s="17" t="s">
        <v>2094</v>
      </c>
      <c r="G955" s="17" t="s">
        <v>106</v>
      </c>
      <c r="H955" s="17" t="s">
        <v>107</v>
      </c>
      <c r="I955" s="17" t="s">
        <v>107</v>
      </c>
      <c r="J955" s="17" t="s">
        <v>107</v>
      </c>
    </row>
    <row r="956" spans="1:10" x14ac:dyDescent="0.2">
      <c r="A956" s="24">
        <v>29</v>
      </c>
      <c r="B956" s="14" t="s">
        <v>0</v>
      </c>
      <c r="C956" s="15" t="s">
        <v>2416</v>
      </c>
      <c r="D956" s="16" t="s">
        <v>27</v>
      </c>
      <c r="E956" s="17" t="s">
        <v>2097</v>
      </c>
      <c r="F956" s="17" t="s">
        <v>2094</v>
      </c>
      <c r="G956" s="17" t="s">
        <v>106</v>
      </c>
      <c r="H956" s="17" t="s">
        <v>107</v>
      </c>
      <c r="I956" s="17" t="s">
        <v>107</v>
      </c>
      <c r="J956" s="17" t="s">
        <v>107</v>
      </c>
    </row>
    <row r="957" spans="1:10" x14ac:dyDescent="0.2">
      <c r="A957" s="24">
        <v>29</v>
      </c>
      <c r="B957" s="14" t="s">
        <v>0</v>
      </c>
      <c r="C957" s="15" t="s">
        <v>2416</v>
      </c>
      <c r="D957" s="16" t="s">
        <v>92</v>
      </c>
      <c r="E957" s="17" t="s">
        <v>2191</v>
      </c>
      <c r="F957" s="17" t="s">
        <v>2162</v>
      </c>
      <c r="G957" s="17" t="s">
        <v>106</v>
      </c>
      <c r="H957" s="17"/>
      <c r="I957" s="17"/>
      <c r="J957" s="17"/>
    </row>
    <row r="958" spans="1:10" x14ac:dyDescent="0.2">
      <c r="A958" s="24">
        <v>30</v>
      </c>
      <c r="B958" s="14" t="s">
        <v>0</v>
      </c>
      <c r="C958" s="15" t="s">
        <v>2409</v>
      </c>
      <c r="D958" s="16" t="s">
        <v>24</v>
      </c>
      <c r="E958" s="17" t="s">
        <v>154</v>
      </c>
      <c r="F958" s="17" t="s">
        <v>155</v>
      </c>
      <c r="G958" s="17" t="s">
        <v>122</v>
      </c>
      <c r="H958" s="17" t="s">
        <v>155</v>
      </c>
      <c r="I958" s="17"/>
      <c r="J958" s="17"/>
    </row>
    <row r="959" spans="1:10" x14ac:dyDescent="0.2">
      <c r="A959" s="24">
        <v>30</v>
      </c>
      <c r="B959" s="14" t="s">
        <v>0</v>
      </c>
      <c r="C959" s="15" t="s">
        <v>2409</v>
      </c>
      <c r="D959" s="16" t="s">
        <v>53</v>
      </c>
      <c r="E959" s="17" t="s">
        <v>239</v>
      </c>
      <c r="F959" s="17" t="s">
        <v>238</v>
      </c>
      <c r="G959" s="17" t="s">
        <v>122</v>
      </c>
      <c r="H959" s="17" t="s">
        <v>240</v>
      </c>
      <c r="I959" s="17"/>
      <c r="J959" s="17"/>
    </row>
    <row r="960" spans="1:10" x14ac:dyDescent="0.2">
      <c r="A960" s="24">
        <v>30</v>
      </c>
      <c r="B960" s="14" t="s">
        <v>0</v>
      </c>
      <c r="C960" s="15" t="s">
        <v>2409</v>
      </c>
      <c r="D960" s="16" t="s">
        <v>30</v>
      </c>
      <c r="E960" s="17" t="s">
        <v>355</v>
      </c>
      <c r="F960" s="17" t="s">
        <v>285</v>
      </c>
      <c r="G960" s="17" t="s">
        <v>122</v>
      </c>
      <c r="H960" s="17" t="s">
        <v>356</v>
      </c>
      <c r="I960" s="17" t="s">
        <v>277</v>
      </c>
      <c r="J960" s="17" t="s">
        <v>277</v>
      </c>
    </row>
    <row r="961" spans="1:10" x14ac:dyDescent="0.2">
      <c r="A961" s="24">
        <v>30</v>
      </c>
      <c r="B961" s="14" t="s">
        <v>0</v>
      </c>
      <c r="C961" s="15" t="s">
        <v>2409</v>
      </c>
      <c r="D961" s="16" t="s">
        <v>30</v>
      </c>
      <c r="E961" s="17" t="s">
        <v>357</v>
      </c>
      <c r="F961" s="17" t="s">
        <v>285</v>
      </c>
      <c r="G961" s="17" t="s">
        <v>122</v>
      </c>
      <c r="H961" s="17" t="s">
        <v>356</v>
      </c>
      <c r="I961" s="17" t="s">
        <v>277</v>
      </c>
      <c r="J961" s="17" t="s">
        <v>277</v>
      </c>
    </row>
    <row r="962" spans="1:10" x14ac:dyDescent="0.2">
      <c r="A962" s="24">
        <v>30</v>
      </c>
      <c r="B962" s="14" t="s">
        <v>0</v>
      </c>
      <c r="C962" s="15" t="s">
        <v>2409</v>
      </c>
      <c r="D962" s="16" t="s">
        <v>33</v>
      </c>
      <c r="E962" s="17" t="s">
        <v>474</v>
      </c>
      <c r="F962" s="17" t="s">
        <v>475</v>
      </c>
      <c r="G962" s="17" t="s">
        <v>122</v>
      </c>
      <c r="H962" s="17" t="s">
        <v>476</v>
      </c>
      <c r="I962" s="17" t="s">
        <v>405</v>
      </c>
      <c r="J962" s="17" t="s">
        <v>405</v>
      </c>
    </row>
    <row r="963" spans="1:10" x14ac:dyDescent="0.2">
      <c r="A963" s="24">
        <v>30</v>
      </c>
      <c r="B963" s="14" t="s">
        <v>0</v>
      </c>
      <c r="C963" s="15" t="s">
        <v>2409</v>
      </c>
      <c r="D963" s="16" t="s">
        <v>71</v>
      </c>
      <c r="E963" s="17" t="s">
        <v>586</v>
      </c>
      <c r="F963" s="17" t="s">
        <v>587</v>
      </c>
      <c r="G963" s="17" t="s">
        <v>524</v>
      </c>
      <c r="H963" s="17" t="s">
        <v>527</v>
      </c>
      <c r="I963" s="17" t="s">
        <v>527</v>
      </c>
      <c r="J963" s="17" t="s">
        <v>527</v>
      </c>
    </row>
    <row r="964" spans="1:10" x14ac:dyDescent="0.2">
      <c r="A964" s="25">
        <v>30</v>
      </c>
      <c r="B964" s="11" t="s">
        <v>0</v>
      </c>
      <c r="C964" s="15" t="s">
        <v>2409</v>
      </c>
      <c r="D964" s="11" t="s">
        <v>44</v>
      </c>
      <c r="E964" s="11" t="s">
        <v>727</v>
      </c>
      <c r="F964" s="11" t="s">
        <v>785</v>
      </c>
      <c r="G964" s="11" t="s">
        <v>106</v>
      </c>
      <c r="H964" s="11" t="s">
        <v>107</v>
      </c>
      <c r="I964" s="11" t="s">
        <v>107</v>
      </c>
      <c r="J964" s="11" t="s">
        <v>107</v>
      </c>
    </row>
    <row r="965" spans="1:10" x14ac:dyDescent="0.2">
      <c r="A965" s="25">
        <v>30</v>
      </c>
      <c r="B965" s="11" t="s">
        <v>0</v>
      </c>
      <c r="C965" s="15" t="s">
        <v>2409</v>
      </c>
      <c r="D965" s="11" t="s">
        <v>44</v>
      </c>
      <c r="E965" s="11" t="s">
        <v>728</v>
      </c>
      <c r="F965" s="11" t="s">
        <v>785</v>
      </c>
      <c r="G965" s="11" t="s">
        <v>106</v>
      </c>
      <c r="H965" s="11" t="s">
        <v>107</v>
      </c>
      <c r="I965" s="11" t="s">
        <v>107</v>
      </c>
      <c r="J965" s="11" t="s">
        <v>107</v>
      </c>
    </row>
    <row r="966" spans="1:10" x14ac:dyDescent="0.2">
      <c r="A966" s="24">
        <v>30</v>
      </c>
      <c r="B966" s="14" t="s">
        <v>0</v>
      </c>
      <c r="C966" s="15" t="s">
        <v>2409</v>
      </c>
      <c r="D966" s="16" t="s">
        <v>39</v>
      </c>
      <c r="E966" s="17" t="s">
        <v>850</v>
      </c>
      <c r="F966" s="17" t="s">
        <v>851</v>
      </c>
      <c r="G966" s="17" t="s">
        <v>106</v>
      </c>
      <c r="H966" s="17" t="s">
        <v>107</v>
      </c>
      <c r="I966" s="17" t="s">
        <v>107</v>
      </c>
      <c r="J966" s="17" t="s">
        <v>107</v>
      </c>
    </row>
    <row r="967" spans="1:10" x14ac:dyDescent="0.2">
      <c r="A967" s="24">
        <v>30</v>
      </c>
      <c r="B967" s="14" t="s">
        <v>0</v>
      </c>
      <c r="C967" s="15" t="s">
        <v>2409</v>
      </c>
      <c r="D967" s="16" t="s">
        <v>89</v>
      </c>
      <c r="E967" s="17" t="s">
        <v>960</v>
      </c>
      <c r="F967" s="17" t="s">
        <v>961</v>
      </c>
      <c r="G967" s="17" t="s">
        <v>106</v>
      </c>
      <c r="H967" s="17"/>
      <c r="I967" s="17"/>
      <c r="J967" s="17"/>
    </row>
    <row r="968" spans="1:10" x14ac:dyDescent="0.2">
      <c r="A968" s="25">
        <v>30</v>
      </c>
      <c r="B968" s="11" t="s">
        <v>0</v>
      </c>
      <c r="C968" s="15" t="s">
        <v>2409</v>
      </c>
      <c r="D968" s="11" t="s">
        <v>47</v>
      </c>
      <c r="E968" s="11" t="s">
        <v>1120</v>
      </c>
      <c r="F968" s="11" t="s">
        <v>1121</v>
      </c>
      <c r="G968" s="11" t="s">
        <v>122</v>
      </c>
      <c r="H968" s="11" t="s">
        <v>1122</v>
      </c>
      <c r="J968" s="17"/>
    </row>
    <row r="969" spans="1:10" x14ac:dyDescent="0.2">
      <c r="A969" s="25">
        <v>30</v>
      </c>
      <c r="B969" s="11" t="s">
        <v>0</v>
      </c>
      <c r="C969" s="15" t="s">
        <v>2409</v>
      </c>
      <c r="D969" s="11" t="s">
        <v>47</v>
      </c>
      <c r="E969" s="11" t="s">
        <v>1123</v>
      </c>
      <c r="F969" s="11" t="s">
        <v>1110</v>
      </c>
      <c r="G969" s="11" t="s">
        <v>122</v>
      </c>
      <c r="H969" s="11" t="s">
        <v>1124</v>
      </c>
      <c r="J969" s="17"/>
    </row>
    <row r="970" spans="1:10" x14ac:dyDescent="0.2">
      <c r="A970" s="24">
        <v>30</v>
      </c>
      <c r="B970" s="14" t="s">
        <v>0</v>
      </c>
      <c r="C970" s="15" t="s">
        <v>2409</v>
      </c>
      <c r="D970" s="16" t="s">
        <v>36</v>
      </c>
      <c r="E970" s="17" t="s">
        <v>1262</v>
      </c>
      <c r="F970" s="17" t="s">
        <v>1110</v>
      </c>
      <c r="G970" s="17" t="s">
        <v>122</v>
      </c>
      <c r="H970" s="17" t="s">
        <v>1263</v>
      </c>
      <c r="I970" s="17" t="s">
        <v>107</v>
      </c>
      <c r="J970" s="17" t="s">
        <v>107</v>
      </c>
    </row>
    <row r="971" spans="1:10" x14ac:dyDescent="0.2">
      <c r="A971" s="24">
        <v>30</v>
      </c>
      <c r="B971" s="14" t="s">
        <v>0</v>
      </c>
      <c r="C971" s="15" t="s">
        <v>2409</v>
      </c>
      <c r="D971" s="16" t="s">
        <v>42</v>
      </c>
      <c r="E971" s="18" t="s">
        <v>109</v>
      </c>
      <c r="F971" s="17" t="s">
        <v>107</v>
      </c>
      <c r="G971" s="17" t="s">
        <v>106</v>
      </c>
      <c r="H971" s="17" t="s">
        <v>107</v>
      </c>
      <c r="I971" s="17" t="s">
        <v>107</v>
      </c>
      <c r="J971" s="17" t="s">
        <v>1321</v>
      </c>
    </row>
    <row r="972" spans="1:10" x14ac:dyDescent="0.2">
      <c r="A972" s="24">
        <v>30</v>
      </c>
      <c r="B972" s="14" t="s">
        <v>0</v>
      </c>
      <c r="C972" s="15" t="s">
        <v>2409</v>
      </c>
      <c r="D972" s="16" t="s">
        <v>65</v>
      </c>
      <c r="E972" s="17" t="s">
        <v>1419</v>
      </c>
      <c r="F972" s="17" t="s">
        <v>1375</v>
      </c>
      <c r="G972" s="17" t="s">
        <v>106</v>
      </c>
      <c r="H972" s="17"/>
      <c r="I972" s="17"/>
      <c r="J972" s="17"/>
    </row>
    <row r="973" spans="1:10" x14ac:dyDescent="0.2">
      <c r="A973" s="24">
        <v>30</v>
      </c>
      <c r="B973" s="14" t="s">
        <v>0</v>
      </c>
      <c r="C973" s="15" t="s">
        <v>2409</v>
      </c>
      <c r="D973" s="16" t="s">
        <v>1443</v>
      </c>
      <c r="E973" s="17" t="s">
        <v>1453</v>
      </c>
      <c r="F973" s="17" t="s">
        <v>1445</v>
      </c>
      <c r="G973" s="17" t="s">
        <v>106</v>
      </c>
      <c r="H973" s="17"/>
      <c r="I973" s="17"/>
      <c r="J973" s="17"/>
    </row>
    <row r="974" spans="1:10" s="13" customFormat="1" x14ac:dyDescent="0.2">
      <c r="A974" s="25">
        <v>30</v>
      </c>
      <c r="B974" s="11" t="s">
        <v>0</v>
      </c>
      <c r="C974" s="15" t="s">
        <v>2409</v>
      </c>
      <c r="D974" s="11" t="s">
        <v>56</v>
      </c>
      <c r="E974" s="11" t="s">
        <v>1548</v>
      </c>
      <c r="F974" s="11"/>
      <c r="G974" s="17" t="s">
        <v>106</v>
      </c>
      <c r="H974" s="11"/>
      <c r="I974" s="11"/>
      <c r="J974" s="11"/>
    </row>
    <row r="975" spans="1:10" s="13" customFormat="1" x14ac:dyDescent="0.2">
      <c r="A975" s="25">
        <v>30</v>
      </c>
      <c r="B975" s="11" t="s">
        <v>0</v>
      </c>
      <c r="C975" s="15" t="s">
        <v>2409</v>
      </c>
      <c r="D975" s="11" t="s">
        <v>56</v>
      </c>
      <c r="E975" s="11" t="s">
        <v>1549</v>
      </c>
      <c r="F975" s="11" t="s">
        <v>1110</v>
      </c>
      <c r="G975" s="17" t="s">
        <v>106</v>
      </c>
      <c r="H975" s="11" t="s">
        <v>1372</v>
      </c>
      <c r="I975" s="11" t="s">
        <v>1372</v>
      </c>
      <c r="J975" s="11" t="s">
        <v>1372</v>
      </c>
    </row>
    <row r="976" spans="1:10" s="13" customFormat="1" x14ac:dyDescent="0.2">
      <c r="A976" s="24">
        <v>30</v>
      </c>
      <c r="B976" s="14" t="s">
        <v>0</v>
      </c>
      <c r="C976" s="15" t="s">
        <v>2409</v>
      </c>
      <c r="D976" s="16" t="s">
        <v>59</v>
      </c>
      <c r="E976" s="17" t="s">
        <v>109</v>
      </c>
      <c r="F976" s="17" t="s">
        <v>107</v>
      </c>
      <c r="G976" s="17" t="s">
        <v>106</v>
      </c>
      <c r="H976" s="17" t="s">
        <v>107</v>
      </c>
      <c r="I976" s="17" t="s">
        <v>107</v>
      </c>
      <c r="J976" s="17" t="s">
        <v>107</v>
      </c>
    </row>
    <row r="977" spans="1:10" s="13" customFormat="1" x14ac:dyDescent="0.2">
      <c r="A977" s="24">
        <v>30</v>
      </c>
      <c r="B977" s="14" t="s">
        <v>0</v>
      </c>
      <c r="C977" s="15" t="s">
        <v>2409</v>
      </c>
      <c r="D977" s="16" t="s">
        <v>62</v>
      </c>
      <c r="E977" s="17" t="s">
        <v>1647</v>
      </c>
      <c r="F977" s="17" t="s">
        <v>1643</v>
      </c>
      <c r="G977" s="17" t="s">
        <v>106</v>
      </c>
      <c r="H977" s="17"/>
      <c r="I977" s="17"/>
      <c r="J977" s="17"/>
    </row>
    <row r="978" spans="1:10" s="13" customFormat="1" x14ac:dyDescent="0.2">
      <c r="A978" s="24">
        <v>30</v>
      </c>
      <c r="B978" s="14" t="s">
        <v>0</v>
      </c>
      <c r="C978" s="15" t="s">
        <v>2409</v>
      </c>
      <c r="D978" s="16" t="s">
        <v>1692</v>
      </c>
      <c r="E978" s="17" t="s">
        <v>1693</v>
      </c>
      <c r="F978" s="17" t="s">
        <v>2403</v>
      </c>
      <c r="G978" s="17" t="s">
        <v>122</v>
      </c>
      <c r="H978" s="17" t="s">
        <v>1694</v>
      </c>
      <c r="I978" s="17"/>
      <c r="J978" s="17"/>
    </row>
    <row r="979" spans="1:10" s="13" customFormat="1" x14ac:dyDescent="0.2">
      <c r="A979" s="24">
        <v>30</v>
      </c>
      <c r="B979" s="14" t="s">
        <v>0</v>
      </c>
      <c r="C979" s="15" t="s">
        <v>2409</v>
      </c>
      <c r="D979" s="16" t="s">
        <v>74</v>
      </c>
      <c r="E979" s="17" t="s">
        <v>1783</v>
      </c>
      <c r="F979" s="17" t="s">
        <v>1714</v>
      </c>
      <c r="G979" s="17" t="s">
        <v>122</v>
      </c>
      <c r="H979" s="17" t="s">
        <v>1784</v>
      </c>
      <c r="I979" s="17"/>
      <c r="J979" s="17"/>
    </row>
    <row r="980" spans="1:10" s="13" customFormat="1" x14ac:dyDescent="0.2">
      <c r="A980" s="24">
        <v>30</v>
      </c>
      <c r="B980" s="14" t="s">
        <v>0</v>
      </c>
      <c r="C980" s="15" t="s">
        <v>2409</v>
      </c>
      <c r="D980" s="16" t="s">
        <v>77</v>
      </c>
      <c r="E980" s="17" t="s">
        <v>1910</v>
      </c>
      <c r="F980" s="17" t="s">
        <v>1857</v>
      </c>
      <c r="G980" s="17" t="s">
        <v>106</v>
      </c>
      <c r="H980" s="17"/>
      <c r="I980" s="17"/>
      <c r="J980" s="17" t="s">
        <v>1858</v>
      </c>
    </row>
    <row r="981" spans="1:10" s="13" customFormat="1" x14ac:dyDescent="0.2">
      <c r="A981" s="24">
        <v>30</v>
      </c>
      <c r="B981" s="14" t="s">
        <v>0</v>
      </c>
      <c r="C981" s="15" t="s">
        <v>2409</v>
      </c>
      <c r="D981" s="16" t="s">
        <v>77</v>
      </c>
      <c r="E981" s="17" t="s">
        <v>1911</v>
      </c>
      <c r="F981" s="17" t="s">
        <v>1857</v>
      </c>
      <c r="G981" s="17" t="s">
        <v>106</v>
      </c>
      <c r="H981" s="17"/>
      <c r="I981" s="17"/>
      <c r="J981" s="17" t="s">
        <v>1858</v>
      </c>
    </row>
    <row r="982" spans="1:10" s="13" customFormat="1" x14ac:dyDescent="0.2">
      <c r="A982" s="24">
        <v>30</v>
      </c>
      <c r="B982" s="14" t="s">
        <v>0</v>
      </c>
      <c r="C982" s="15" t="s">
        <v>2409</v>
      </c>
      <c r="D982" s="16" t="s">
        <v>80</v>
      </c>
      <c r="E982" s="17" t="s">
        <v>1946</v>
      </c>
      <c r="F982" s="17"/>
      <c r="G982" s="17" t="s">
        <v>106</v>
      </c>
      <c r="H982" s="17"/>
      <c r="I982" s="17"/>
      <c r="J982" s="17"/>
    </row>
    <row r="983" spans="1:10" s="13" customFormat="1" x14ac:dyDescent="0.2">
      <c r="A983" s="24">
        <v>30</v>
      </c>
      <c r="B983" s="14" t="s">
        <v>0</v>
      </c>
      <c r="C983" s="15" t="s">
        <v>2409</v>
      </c>
      <c r="D983" s="16" t="s">
        <v>83</v>
      </c>
      <c r="E983" s="17" t="s">
        <v>2131</v>
      </c>
      <c r="F983" s="17" t="s">
        <v>2132</v>
      </c>
      <c r="G983" s="17" t="s">
        <v>106</v>
      </c>
      <c r="H983" s="17"/>
      <c r="I983" s="17"/>
      <c r="J983" s="17"/>
    </row>
    <row r="984" spans="1:10" s="13" customFormat="1" x14ac:dyDescent="0.2">
      <c r="A984" s="24">
        <v>30</v>
      </c>
      <c r="B984" s="14" t="s">
        <v>0</v>
      </c>
      <c r="C984" s="15" t="s">
        <v>2409</v>
      </c>
      <c r="D984" s="16" t="s">
        <v>86</v>
      </c>
      <c r="E984" s="17" t="s">
        <v>2043</v>
      </c>
      <c r="F984" s="17" t="s">
        <v>2015</v>
      </c>
      <c r="G984" s="17" t="s">
        <v>106</v>
      </c>
      <c r="H984" s="17"/>
      <c r="I984" s="17"/>
      <c r="J984" s="17"/>
    </row>
    <row r="985" spans="1:10" s="13" customFormat="1" x14ac:dyDescent="0.2">
      <c r="A985" s="24">
        <v>30</v>
      </c>
      <c r="B985" s="14" t="s">
        <v>0</v>
      </c>
      <c r="C985" s="15" t="s">
        <v>2409</v>
      </c>
      <c r="D985" s="16" t="s">
        <v>27</v>
      </c>
      <c r="E985" s="17" t="s">
        <v>728</v>
      </c>
      <c r="F985" s="17" t="s">
        <v>2101</v>
      </c>
      <c r="G985" s="17" t="s">
        <v>106</v>
      </c>
      <c r="H985" s="17" t="s">
        <v>107</v>
      </c>
      <c r="I985" s="17" t="s">
        <v>107</v>
      </c>
      <c r="J985" s="17" t="s">
        <v>107</v>
      </c>
    </row>
    <row r="986" spans="1:10" s="13" customFormat="1" x14ac:dyDescent="0.2">
      <c r="A986" s="24">
        <v>30</v>
      </c>
      <c r="B986" s="14" t="s">
        <v>0</v>
      </c>
      <c r="C986" s="15" t="s">
        <v>2409</v>
      </c>
      <c r="D986" s="16" t="s">
        <v>27</v>
      </c>
      <c r="E986" s="17" t="s">
        <v>2103</v>
      </c>
      <c r="F986" s="17" t="s">
        <v>2101</v>
      </c>
      <c r="G986" s="17" t="s">
        <v>106</v>
      </c>
      <c r="H986" s="17" t="s">
        <v>107</v>
      </c>
      <c r="I986" s="17" t="s">
        <v>107</v>
      </c>
      <c r="J986" s="17" t="s">
        <v>107</v>
      </c>
    </row>
    <row r="987" spans="1:10" s="13" customFormat="1" x14ac:dyDescent="0.2">
      <c r="A987" s="24">
        <v>30</v>
      </c>
      <c r="B987" s="14" t="s">
        <v>0</v>
      </c>
      <c r="C987" s="15" t="s">
        <v>2409</v>
      </c>
      <c r="D987" s="16" t="s">
        <v>27</v>
      </c>
      <c r="E987" s="17" t="s">
        <v>2102</v>
      </c>
      <c r="F987" s="17" t="s">
        <v>2094</v>
      </c>
      <c r="G987" s="17" t="s">
        <v>106</v>
      </c>
      <c r="H987" s="17" t="s">
        <v>107</v>
      </c>
      <c r="I987" s="17" t="s">
        <v>107</v>
      </c>
      <c r="J987" s="17" t="s">
        <v>107</v>
      </c>
    </row>
    <row r="988" spans="1:10" s="13" customFormat="1" x14ac:dyDescent="0.2">
      <c r="A988" s="24">
        <v>30</v>
      </c>
      <c r="B988" s="14" t="s">
        <v>0</v>
      </c>
      <c r="C988" s="15" t="s">
        <v>2409</v>
      </c>
      <c r="D988" s="16" t="s">
        <v>92</v>
      </c>
      <c r="E988" s="17" t="s">
        <v>2192</v>
      </c>
      <c r="F988" s="17" t="s">
        <v>2162</v>
      </c>
      <c r="G988" s="17" t="s">
        <v>106</v>
      </c>
      <c r="H988" s="17"/>
      <c r="I988" s="17"/>
      <c r="J988" s="17"/>
    </row>
    <row r="989" spans="1:10" s="13" customFormat="1" x14ac:dyDescent="0.2">
      <c r="A989" s="24">
        <v>31</v>
      </c>
      <c r="B989" s="14" t="s">
        <v>0</v>
      </c>
      <c r="C989" s="15" t="s">
        <v>2410</v>
      </c>
      <c r="D989" s="16" t="s">
        <v>24</v>
      </c>
      <c r="E989" s="17" t="s">
        <v>156</v>
      </c>
      <c r="F989" s="17"/>
      <c r="G989" s="17" t="s">
        <v>122</v>
      </c>
      <c r="H989" s="17" t="s">
        <v>157</v>
      </c>
      <c r="I989" s="17"/>
      <c r="J989" s="17"/>
    </row>
    <row r="990" spans="1:10" s="13" customFormat="1" x14ac:dyDescent="0.2">
      <c r="A990" s="24">
        <v>31</v>
      </c>
      <c r="B990" s="14" t="s">
        <v>0</v>
      </c>
      <c r="C990" s="15" t="s">
        <v>241</v>
      </c>
      <c r="D990" s="16" t="s">
        <v>53</v>
      </c>
      <c r="E990" s="17" t="s">
        <v>242</v>
      </c>
      <c r="F990" s="17" t="s">
        <v>238</v>
      </c>
      <c r="G990" s="17" t="s">
        <v>122</v>
      </c>
      <c r="H990" s="17" t="s">
        <v>243</v>
      </c>
      <c r="I990" s="17"/>
      <c r="J990" s="17"/>
    </row>
    <row r="991" spans="1:10" s="13" customFormat="1" x14ac:dyDescent="0.2">
      <c r="A991" s="24">
        <v>31</v>
      </c>
      <c r="B991" s="14" t="s">
        <v>0</v>
      </c>
      <c r="C991" s="15" t="s">
        <v>2410</v>
      </c>
      <c r="D991" s="16" t="s">
        <v>30</v>
      </c>
      <c r="E991" s="17" t="s">
        <v>358</v>
      </c>
      <c r="F991" s="17" t="s">
        <v>359</v>
      </c>
      <c r="G991" s="17" t="s">
        <v>122</v>
      </c>
      <c r="H991" s="17" t="s">
        <v>360</v>
      </c>
      <c r="I991" s="17" t="s">
        <v>277</v>
      </c>
      <c r="J991" s="17" t="s">
        <v>277</v>
      </c>
    </row>
    <row r="992" spans="1:10" s="13" customFormat="1" x14ac:dyDescent="0.2">
      <c r="A992" s="24">
        <v>31</v>
      </c>
      <c r="B992" s="14" t="s">
        <v>0</v>
      </c>
      <c r="C992" s="15" t="s">
        <v>241</v>
      </c>
      <c r="D992" s="16" t="s">
        <v>30</v>
      </c>
      <c r="E992" s="17" t="s">
        <v>361</v>
      </c>
      <c r="F992" s="17" t="s">
        <v>285</v>
      </c>
      <c r="G992" s="17" t="s">
        <v>122</v>
      </c>
      <c r="H992" s="17" t="s">
        <v>362</v>
      </c>
      <c r="I992" s="17" t="s">
        <v>277</v>
      </c>
      <c r="J992" s="17" t="s">
        <v>277</v>
      </c>
    </row>
    <row r="993" spans="1:10" s="13" customFormat="1" x14ac:dyDescent="0.2">
      <c r="A993" s="24">
        <v>31</v>
      </c>
      <c r="B993" s="14" t="s">
        <v>0</v>
      </c>
      <c r="C993" s="15" t="s">
        <v>2410</v>
      </c>
      <c r="D993" s="16" t="s">
        <v>30</v>
      </c>
      <c r="E993" s="17" t="s">
        <v>363</v>
      </c>
      <c r="F993" s="17" t="s">
        <v>285</v>
      </c>
      <c r="G993" s="17" t="s">
        <v>122</v>
      </c>
      <c r="H993" s="17" t="s">
        <v>364</v>
      </c>
      <c r="I993" s="17" t="s">
        <v>277</v>
      </c>
      <c r="J993" s="17" t="s">
        <v>277</v>
      </c>
    </row>
    <row r="994" spans="1:10" s="13" customFormat="1" x14ac:dyDescent="0.2">
      <c r="A994" s="24">
        <v>31</v>
      </c>
      <c r="B994" s="14" t="s">
        <v>0</v>
      </c>
      <c r="C994" s="15" t="s">
        <v>241</v>
      </c>
      <c r="D994" s="16" t="s">
        <v>30</v>
      </c>
      <c r="E994" s="17" t="s">
        <v>365</v>
      </c>
      <c r="F994" s="17" t="s">
        <v>285</v>
      </c>
      <c r="G994" s="17" t="s">
        <v>106</v>
      </c>
      <c r="H994" s="17" t="s">
        <v>277</v>
      </c>
      <c r="I994" s="17" t="s">
        <v>277</v>
      </c>
      <c r="J994" s="17" t="s">
        <v>277</v>
      </c>
    </row>
    <row r="995" spans="1:10" s="13" customFormat="1" x14ac:dyDescent="0.2">
      <c r="A995" s="24">
        <v>31</v>
      </c>
      <c r="B995" s="14" t="s">
        <v>0</v>
      </c>
      <c r="C995" s="15" t="s">
        <v>2410</v>
      </c>
      <c r="D995" s="16" t="s">
        <v>33</v>
      </c>
      <c r="E995" s="17" t="s">
        <v>477</v>
      </c>
      <c r="F995" s="17" t="s">
        <v>478</v>
      </c>
      <c r="G995" s="17" t="s">
        <v>106</v>
      </c>
      <c r="H995" s="17" t="s">
        <v>405</v>
      </c>
      <c r="I995" s="17" t="s">
        <v>405</v>
      </c>
      <c r="J995" s="17" t="s">
        <v>405</v>
      </c>
    </row>
    <row r="996" spans="1:10" s="13" customFormat="1" x14ac:dyDescent="0.2">
      <c r="A996" s="24">
        <v>31</v>
      </c>
      <c r="B996" s="14" t="s">
        <v>0</v>
      </c>
      <c r="C996" s="15" t="s">
        <v>241</v>
      </c>
      <c r="D996" s="16" t="s">
        <v>71</v>
      </c>
      <c r="E996" s="17" t="s">
        <v>588</v>
      </c>
      <c r="F996" s="17" t="s">
        <v>589</v>
      </c>
      <c r="G996" s="17" t="s">
        <v>524</v>
      </c>
      <c r="H996" s="17" t="s">
        <v>527</v>
      </c>
      <c r="I996" s="17" t="s">
        <v>527</v>
      </c>
      <c r="J996" s="17" t="s">
        <v>527</v>
      </c>
    </row>
    <row r="997" spans="1:10" s="13" customFormat="1" x14ac:dyDescent="0.2">
      <c r="A997" s="25">
        <v>31</v>
      </c>
      <c r="B997" s="11" t="s">
        <v>0</v>
      </c>
      <c r="C997" s="15" t="s">
        <v>2410</v>
      </c>
      <c r="D997" s="11" t="s">
        <v>44</v>
      </c>
      <c r="E997" s="11" t="s">
        <v>729</v>
      </c>
      <c r="F997" s="11" t="s">
        <v>730</v>
      </c>
      <c r="G997" s="11" t="s">
        <v>106</v>
      </c>
      <c r="H997" s="11" t="s">
        <v>107</v>
      </c>
      <c r="I997" s="11" t="s">
        <v>107</v>
      </c>
      <c r="J997" s="11" t="s">
        <v>107</v>
      </c>
    </row>
    <row r="998" spans="1:10" s="13" customFormat="1" x14ac:dyDescent="0.2">
      <c r="A998" s="24">
        <v>31</v>
      </c>
      <c r="B998" s="14" t="s">
        <v>0</v>
      </c>
      <c r="C998" s="15" t="s">
        <v>241</v>
      </c>
      <c r="D998" s="16" t="s">
        <v>39</v>
      </c>
      <c r="E998" s="17" t="s">
        <v>852</v>
      </c>
      <c r="F998" s="17" t="s">
        <v>853</v>
      </c>
      <c r="G998" s="17" t="s">
        <v>122</v>
      </c>
      <c r="H998" s="17" t="s">
        <v>854</v>
      </c>
      <c r="I998" s="17" t="s">
        <v>107</v>
      </c>
      <c r="J998" s="17" t="s">
        <v>107</v>
      </c>
    </row>
    <row r="999" spans="1:10" s="13" customFormat="1" x14ac:dyDescent="0.2">
      <c r="A999" s="24">
        <v>31</v>
      </c>
      <c r="B999" s="14" t="s">
        <v>0</v>
      </c>
      <c r="C999" s="15" t="s">
        <v>2410</v>
      </c>
      <c r="D999" s="16" t="s">
        <v>89</v>
      </c>
      <c r="E999" s="17" t="s">
        <v>962</v>
      </c>
      <c r="F999" s="17" t="s">
        <v>963</v>
      </c>
      <c r="G999" s="17" t="s">
        <v>106</v>
      </c>
      <c r="H999" s="17"/>
      <c r="I999" s="17"/>
      <c r="J999" s="17"/>
    </row>
    <row r="1000" spans="1:10" s="13" customFormat="1" x14ac:dyDescent="0.2">
      <c r="A1000" s="25">
        <v>31</v>
      </c>
      <c r="B1000" s="11" t="s">
        <v>0</v>
      </c>
      <c r="C1000" s="15" t="s">
        <v>241</v>
      </c>
      <c r="D1000" s="11" t="s">
        <v>47</v>
      </c>
      <c r="E1000" s="11" t="s">
        <v>1125</v>
      </c>
      <c r="F1000" s="11" t="s">
        <v>1126</v>
      </c>
      <c r="G1000" s="11" t="s">
        <v>122</v>
      </c>
      <c r="H1000" s="11" t="s">
        <v>1127</v>
      </c>
      <c r="I1000" s="11"/>
      <c r="J1000" s="11"/>
    </row>
    <row r="1001" spans="1:10" s="13" customFormat="1" x14ac:dyDescent="0.2">
      <c r="A1001" s="24">
        <v>31</v>
      </c>
      <c r="B1001" s="14" t="s">
        <v>0</v>
      </c>
      <c r="C1001" s="15" t="s">
        <v>2410</v>
      </c>
      <c r="D1001" s="16" t="s">
        <v>36</v>
      </c>
      <c r="E1001" s="17" t="s">
        <v>1264</v>
      </c>
      <c r="F1001" s="17" t="s">
        <v>1193</v>
      </c>
      <c r="G1001" s="17" t="s">
        <v>106</v>
      </c>
      <c r="H1001" s="17"/>
      <c r="I1001" s="17"/>
      <c r="J1001" s="17"/>
    </row>
    <row r="1002" spans="1:10" s="13" customFormat="1" x14ac:dyDescent="0.2">
      <c r="A1002" s="24">
        <v>31</v>
      </c>
      <c r="B1002" s="14" t="s">
        <v>0</v>
      </c>
      <c r="C1002" s="15" t="s">
        <v>241</v>
      </c>
      <c r="D1002" s="16" t="s">
        <v>36</v>
      </c>
      <c r="E1002" s="17" t="s">
        <v>1265</v>
      </c>
      <c r="F1002" s="17" t="s">
        <v>1197</v>
      </c>
      <c r="G1002" s="17" t="s">
        <v>122</v>
      </c>
      <c r="H1002" s="17" t="s">
        <v>1266</v>
      </c>
      <c r="I1002" s="17" t="s">
        <v>107</v>
      </c>
      <c r="J1002" s="17" t="s">
        <v>107</v>
      </c>
    </row>
    <row r="1003" spans="1:10" s="13" customFormat="1" x14ac:dyDescent="0.2">
      <c r="A1003" s="24">
        <v>31</v>
      </c>
      <c r="B1003" s="14" t="s">
        <v>0</v>
      </c>
      <c r="C1003" s="15" t="s">
        <v>2410</v>
      </c>
      <c r="D1003" s="16" t="s">
        <v>42</v>
      </c>
      <c r="E1003" s="19" t="s">
        <v>1364</v>
      </c>
      <c r="F1003" s="17" t="s">
        <v>1365</v>
      </c>
      <c r="G1003" s="17" t="s">
        <v>106</v>
      </c>
      <c r="H1003" s="17" t="s">
        <v>107</v>
      </c>
      <c r="I1003" s="17" t="s">
        <v>107</v>
      </c>
      <c r="J1003" s="17" t="s">
        <v>1338</v>
      </c>
    </row>
    <row r="1004" spans="1:10" s="13" customFormat="1" x14ac:dyDescent="0.2">
      <c r="A1004" s="24">
        <v>31</v>
      </c>
      <c r="B1004" s="14" t="s">
        <v>0</v>
      </c>
      <c r="C1004" s="15" t="s">
        <v>241</v>
      </c>
      <c r="D1004" s="16" t="s">
        <v>65</v>
      </c>
      <c r="E1004" s="17" t="s">
        <v>1420</v>
      </c>
      <c r="F1004" s="17" t="s">
        <v>1375</v>
      </c>
      <c r="G1004" s="17" t="s">
        <v>106</v>
      </c>
      <c r="H1004" s="17"/>
      <c r="I1004" s="17"/>
      <c r="J1004" s="17"/>
    </row>
    <row r="1005" spans="1:10" s="13" customFormat="1" x14ac:dyDescent="0.2">
      <c r="A1005" s="24">
        <v>31</v>
      </c>
      <c r="B1005" s="14" t="s">
        <v>0</v>
      </c>
      <c r="C1005" s="15" t="s">
        <v>2410</v>
      </c>
      <c r="D1005" s="16" t="s">
        <v>1443</v>
      </c>
      <c r="E1005" s="17" t="s">
        <v>109</v>
      </c>
      <c r="F1005" s="17"/>
      <c r="G1005" s="17" t="s">
        <v>106</v>
      </c>
      <c r="H1005" s="17"/>
      <c r="I1005" s="17"/>
      <c r="J1005" s="17"/>
    </row>
    <row r="1006" spans="1:10" s="13" customFormat="1" x14ac:dyDescent="0.2">
      <c r="A1006" s="25">
        <v>31</v>
      </c>
      <c r="B1006" s="11" t="s">
        <v>0</v>
      </c>
      <c r="C1006" s="15" t="s">
        <v>241</v>
      </c>
      <c r="D1006" s="11" t="s">
        <v>56</v>
      </c>
      <c r="E1006" s="11" t="s">
        <v>1550</v>
      </c>
      <c r="F1006" s="11" t="s">
        <v>1465</v>
      </c>
      <c r="G1006" s="17" t="s">
        <v>106</v>
      </c>
      <c r="H1006" s="11" t="s">
        <v>1372</v>
      </c>
      <c r="I1006" s="11" t="s">
        <v>1372</v>
      </c>
      <c r="J1006" s="11" t="s">
        <v>1372</v>
      </c>
    </row>
    <row r="1007" spans="1:10" s="13" customFormat="1" x14ac:dyDescent="0.2">
      <c r="A1007" s="24">
        <v>31</v>
      </c>
      <c r="B1007" s="14" t="s">
        <v>0</v>
      </c>
      <c r="C1007" s="15" t="s">
        <v>2410</v>
      </c>
      <c r="D1007" s="16" t="s">
        <v>59</v>
      </c>
      <c r="E1007" s="17" t="s">
        <v>1582</v>
      </c>
      <c r="F1007" s="17" t="s">
        <v>1583</v>
      </c>
      <c r="G1007" s="17" t="s">
        <v>106</v>
      </c>
      <c r="H1007" s="17"/>
      <c r="I1007" s="17"/>
      <c r="J1007" s="17"/>
    </row>
    <row r="1008" spans="1:10" s="13" customFormat="1" x14ac:dyDescent="0.2">
      <c r="A1008" s="24">
        <v>31</v>
      </c>
      <c r="B1008" s="14" t="s">
        <v>0</v>
      </c>
      <c r="C1008" s="15" t="s">
        <v>241</v>
      </c>
      <c r="D1008" s="16" t="s">
        <v>62</v>
      </c>
      <c r="E1008" s="17" t="s">
        <v>1650</v>
      </c>
      <c r="F1008" s="17" t="s">
        <v>1643</v>
      </c>
      <c r="G1008" s="17" t="s">
        <v>106</v>
      </c>
      <c r="H1008" s="17"/>
      <c r="I1008" s="17"/>
      <c r="J1008" s="17"/>
    </row>
    <row r="1009" spans="1:10" s="13" customFormat="1" x14ac:dyDescent="0.2">
      <c r="A1009" s="24">
        <v>31</v>
      </c>
      <c r="B1009" s="14" t="s">
        <v>0</v>
      </c>
      <c r="C1009" s="15" t="s">
        <v>2410</v>
      </c>
      <c r="D1009" s="16" t="s">
        <v>1692</v>
      </c>
      <c r="E1009" s="17" t="s">
        <v>1695</v>
      </c>
      <c r="F1009" s="17" t="s">
        <v>2403</v>
      </c>
      <c r="G1009" s="17" t="s">
        <v>122</v>
      </c>
      <c r="H1009" s="17" t="s">
        <v>1696</v>
      </c>
      <c r="I1009" s="17"/>
      <c r="J1009" s="17"/>
    </row>
    <row r="1010" spans="1:10" s="13" customFormat="1" x14ac:dyDescent="0.2">
      <c r="A1010" s="24">
        <v>31</v>
      </c>
      <c r="B1010" s="14" t="s">
        <v>0</v>
      </c>
      <c r="C1010" s="15" t="s">
        <v>241</v>
      </c>
      <c r="D1010" s="16" t="s">
        <v>74</v>
      </c>
      <c r="E1010" s="17" t="s">
        <v>1785</v>
      </c>
      <c r="F1010" s="17" t="s">
        <v>1714</v>
      </c>
      <c r="G1010" s="17" t="s">
        <v>122</v>
      </c>
      <c r="H1010" s="17" t="s">
        <v>1786</v>
      </c>
      <c r="I1010" s="17"/>
      <c r="J1010" s="17"/>
    </row>
    <row r="1011" spans="1:10" s="13" customFormat="1" x14ac:dyDescent="0.2">
      <c r="A1011" s="24">
        <v>31</v>
      </c>
      <c r="B1011" s="14" t="s">
        <v>0</v>
      </c>
      <c r="C1011" s="15" t="s">
        <v>2410</v>
      </c>
      <c r="D1011" s="16" t="s">
        <v>74</v>
      </c>
      <c r="E1011" s="17" t="s">
        <v>1787</v>
      </c>
      <c r="F1011" s="17" t="s">
        <v>1788</v>
      </c>
      <c r="G1011" s="17" t="s">
        <v>122</v>
      </c>
      <c r="H1011" s="17" t="s">
        <v>1789</v>
      </c>
      <c r="I1011" s="17"/>
      <c r="J1011" s="17"/>
    </row>
    <row r="1012" spans="1:10" s="13" customFormat="1" x14ac:dyDescent="0.2">
      <c r="A1012" s="24">
        <v>31</v>
      </c>
      <c r="B1012" s="14" t="s">
        <v>0</v>
      </c>
      <c r="C1012" s="15" t="s">
        <v>2410</v>
      </c>
      <c r="D1012" s="16" t="s">
        <v>77</v>
      </c>
      <c r="E1012" s="17" t="s">
        <v>1918</v>
      </c>
      <c r="F1012" s="17" t="s">
        <v>1859</v>
      </c>
      <c r="G1012" s="17" t="s">
        <v>122</v>
      </c>
      <c r="H1012" s="17" t="s">
        <v>1860</v>
      </c>
      <c r="I1012" s="17"/>
      <c r="J1012" s="17"/>
    </row>
    <row r="1013" spans="1:10" s="13" customFormat="1" x14ac:dyDescent="0.2">
      <c r="A1013" s="24">
        <v>31</v>
      </c>
      <c r="B1013" s="14" t="s">
        <v>0</v>
      </c>
      <c r="C1013" s="15" t="s">
        <v>2410</v>
      </c>
      <c r="D1013" s="16" t="s">
        <v>77</v>
      </c>
      <c r="E1013" s="17" t="s">
        <v>1920</v>
      </c>
      <c r="F1013" s="17" t="s">
        <v>1859</v>
      </c>
      <c r="G1013" s="17" t="s">
        <v>122</v>
      </c>
      <c r="H1013" s="17" t="s">
        <v>1860</v>
      </c>
      <c r="I1013" s="17"/>
      <c r="J1013" s="17"/>
    </row>
    <row r="1014" spans="1:10" s="13" customFormat="1" x14ac:dyDescent="0.2">
      <c r="A1014" s="24">
        <v>31</v>
      </c>
      <c r="B1014" s="14" t="s">
        <v>0</v>
      </c>
      <c r="C1014" s="15" t="s">
        <v>2410</v>
      </c>
      <c r="D1014" s="16" t="s">
        <v>77</v>
      </c>
      <c r="E1014" s="17" t="s">
        <v>1913</v>
      </c>
      <c r="F1014" s="17" t="s">
        <v>1859</v>
      </c>
      <c r="G1014" s="17" t="s">
        <v>122</v>
      </c>
      <c r="H1014" s="17" t="s">
        <v>1860</v>
      </c>
      <c r="I1014" s="17"/>
      <c r="J1014" s="17"/>
    </row>
    <row r="1015" spans="1:10" s="13" customFormat="1" x14ac:dyDescent="0.2">
      <c r="A1015" s="24">
        <v>31</v>
      </c>
      <c r="B1015" s="14" t="s">
        <v>0</v>
      </c>
      <c r="C1015" s="15" t="s">
        <v>241</v>
      </c>
      <c r="D1015" s="16" t="s">
        <v>77</v>
      </c>
      <c r="E1015" s="17" t="s">
        <v>1917</v>
      </c>
      <c r="F1015" s="17" t="s">
        <v>1859</v>
      </c>
      <c r="G1015" s="17" t="s">
        <v>122</v>
      </c>
      <c r="H1015" s="17" t="s">
        <v>1860</v>
      </c>
      <c r="I1015" s="17"/>
      <c r="J1015" s="17"/>
    </row>
    <row r="1016" spans="1:10" s="13" customFormat="1" x14ac:dyDescent="0.2">
      <c r="A1016" s="24">
        <v>31</v>
      </c>
      <c r="B1016" s="14" t="s">
        <v>0</v>
      </c>
      <c r="C1016" s="15" t="s">
        <v>241</v>
      </c>
      <c r="D1016" s="16" t="s">
        <v>77</v>
      </c>
      <c r="E1016" s="17" t="s">
        <v>1919</v>
      </c>
      <c r="F1016" s="17" t="s">
        <v>1859</v>
      </c>
      <c r="G1016" s="17" t="s">
        <v>122</v>
      </c>
      <c r="H1016" s="17" t="s">
        <v>1860</v>
      </c>
      <c r="I1016" s="17"/>
      <c r="J1016" s="17"/>
    </row>
    <row r="1017" spans="1:10" s="13" customFormat="1" x14ac:dyDescent="0.2">
      <c r="A1017" s="24">
        <v>31</v>
      </c>
      <c r="B1017" s="14" t="s">
        <v>0</v>
      </c>
      <c r="C1017" s="15" t="s">
        <v>241</v>
      </c>
      <c r="D1017" s="16" t="s">
        <v>77</v>
      </c>
      <c r="E1017" s="17" t="s">
        <v>1921</v>
      </c>
      <c r="F1017" s="17" t="s">
        <v>1859</v>
      </c>
      <c r="G1017" s="17" t="s">
        <v>122</v>
      </c>
      <c r="H1017" s="17" t="s">
        <v>1860</v>
      </c>
      <c r="I1017" s="17"/>
      <c r="J1017" s="17"/>
    </row>
    <row r="1018" spans="1:10" s="13" customFormat="1" x14ac:dyDescent="0.2">
      <c r="A1018" s="24">
        <v>31</v>
      </c>
      <c r="B1018" s="14" t="s">
        <v>0</v>
      </c>
      <c r="C1018" s="15" t="s">
        <v>2410</v>
      </c>
      <c r="D1018" s="16" t="s">
        <v>77</v>
      </c>
      <c r="E1018" s="17" t="s">
        <v>1916</v>
      </c>
      <c r="F1018" s="17" t="s">
        <v>1859</v>
      </c>
      <c r="G1018" s="17" t="s">
        <v>122</v>
      </c>
      <c r="H1018" s="17" t="s">
        <v>1860</v>
      </c>
      <c r="I1018" s="17"/>
      <c r="J1018" s="17"/>
    </row>
    <row r="1019" spans="1:10" s="13" customFormat="1" x14ac:dyDescent="0.2">
      <c r="A1019" s="24">
        <v>31</v>
      </c>
      <c r="B1019" s="14" t="s">
        <v>0</v>
      </c>
      <c r="C1019" s="15" t="s">
        <v>2410</v>
      </c>
      <c r="D1019" s="16" t="s">
        <v>77</v>
      </c>
      <c r="E1019" s="17" t="s">
        <v>1915</v>
      </c>
      <c r="F1019" s="17" t="s">
        <v>1859</v>
      </c>
      <c r="G1019" s="17" t="s">
        <v>122</v>
      </c>
      <c r="H1019" s="17" t="s">
        <v>1860</v>
      </c>
      <c r="I1019" s="17"/>
      <c r="J1019" s="17"/>
    </row>
    <row r="1020" spans="1:10" s="13" customFormat="1" x14ac:dyDescent="0.2">
      <c r="A1020" s="24">
        <v>31</v>
      </c>
      <c r="B1020" s="14" t="s">
        <v>0</v>
      </c>
      <c r="C1020" s="15" t="s">
        <v>241</v>
      </c>
      <c r="D1020" s="16" t="s">
        <v>77</v>
      </c>
      <c r="E1020" s="17" t="s">
        <v>1914</v>
      </c>
      <c r="F1020" s="17" t="s">
        <v>1859</v>
      </c>
      <c r="G1020" s="17" t="s">
        <v>122</v>
      </c>
      <c r="H1020" s="17" t="s">
        <v>1860</v>
      </c>
      <c r="I1020" s="17"/>
      <c r="J1020" s="17"/>
    </row>
    <row r="1021" spans="1:10" s="13" customFormat="1" x14ac:dyDescent="0.2">
      <c r="A1021" s="24">
        <v>31</v>
      </c>
      <c r="B1021" s="14" t="s">
        <v>0</v>
      </c>
      <c r="C1021" s="15" t="s">
        <v>241</v>
      </c>
      <c r="D1021" s="16" t="s">
        <v>77</v>
      </c>
      <c r="E1021" s="17" t="s">
        <v>1912</v>
      </c>
      <c r="F1021" s="17" t="s">
        <v>1859</v>
      </c>
      <c r="G1021" s="17" t="s">
        <v>122</v>
      </c>
      <c r="H1021" s="17" t="s">
        <v>1860</v>
      </c>
      <c r="I1021" s="17"/>
      <c r="J1021" s="17"/>
    </row>
    <row r="1022" spans="1:10" s="13" customFormat="1" x14ac:dyDescent="0.2">
      <c r="A1022" s="24">
        <v>31</v>
      </c>
      <c r="B1022" s="14" t="s">
        <v>0</v>
      </c>
      <c r="C1022" s="15" t="s">
        <v>241</v>
      </c>
      <c r="D1022" s="16" t="s">
        <v>80</v>
      </c>
      <c r="E1022" s="17" t="s">
        <v>1966</v>
      </c>
      <c r="F1022" s="17"/>
      <c r="G1022" s="17" t="s">
        <v>106</v>
      </c>
      <c r="H1022" s="17"/>
      <c r="I1022" s="17"/>
      <c r="J1022" s="17"/>
    </row>
    <row r="1023" spans="1:10" s="13" customFormat="1" x14ac:dyDescent="0.2">
      <c r="A1023" s="24">
        <v>31</v>
      </c>
      <c r="B1023" s="14" t="s">
        <v>0</v>
      </c>
      <c r="C1023" s="15" t="s">
        <v>2410</v>
      </c>
      <c r="D1023" s="16" t="s">
        <v>83</v>
      </c>
      <c r="E1023" s="17" t="s">
        <v>2133</v>
      </c>
      <c r="F1023" s="17"/>
      <c r="G1023" s="17" t="s">
        <v>106</v>
      </c>
      <c r="H1023" s="17"/>
      <c r="I1023" s="17"/>
      <c r="J1023" s="17"/>
    </row>
    <row r="1024" spans="1:10" s="13" customFormat="1" x14ac:dyDescent="0.2">
      <c r="A1024" s="24">
        <v>31</v>
      </c>
      <c r="B1024" s="14" t="s">
        <v>0</v>
      </c>
      <c r="C1024" s="15" t="s">
        <v>241</v>
      </c>
      <c r="D1024" s="16" t="s">
        <v>83</v>
      </c>
      <c r="E1024" s="17" t="s">
        <v>2134</v>
      </c>
      <c r="F1024" s="17" t="s">
        <v>2135</v>
      </c>
      <c r="G1024" s="17" t="s">
        <v>106</v>
      </c>
      <c r="H1024" s="17"/>
      <c r="I1024" s="17"/>
      <c r="J1024" s="17"/>
    </row>
    <row r="1025" spans="1:10" s="13" customFormat="1" x14ac:dyDescent="0.2">
      <c r="A1025" s="24">
        <v>31</v>
      </c>
      <c r="B1025" s="14" t="s">
        <v>0</v>
      </c>
      <c r="C1025" s="15" t="s">
        <v>2410</v>
      </c>
      <c r="D1025" s="16" t="s">
        <v>86</v>
      </c>
      <c r="E1025" s="17" t="s">
        <v>2044</v>
      </c>
      <c r="F1025" s="17" t="s">
        <v>2015</v>
      </c>
      <c r="G1025" s="17" t="s">
        <v>122</v>
      </c>
      <c r="H1025" s="17"/>
      <c r="I1025" s="17"/>
      <c r="J1025" s="17"/>
    </row>
    <row r="1026" spans="1:10" s="13" customFormat="1" x14ac:dyDescent="0.2">
      <c r="A1026" s="24">
        <v>31</v>
      </c>
      <c r="B1026" s="14" t="s">
        <v>0</v>
      </c>
      <c r="C1026" s="15" t="s">
        <v>241</v>
      </c>
      <c r="D1026" s="16" t="s">
        <v>27</v>
      </c>
      <c r="E1026" s="17" t="s">
        <v>1919</v>
      </c>
      <c r="F1026" s="17" t="s">
        <v>2066</v>
      </c>
      <c r="G1026" s="17" t="s">
        <v>106</v>
      </c>
      <c r="H1026" s="17" t="s">
        <v>107</v>
      </c>
      <c r="I1026" s="17" t="s">
        <v>107</v>
      </c>
      <c r="J1026" s="17" t="s">
        <v>107</v>
      </c>
    </row>
    <row r="1027" spans="1:10" s="13" customFormat="1" x14ac:dyDescent="0.2">
      <c r="A1027" s="24">
        <v>31</v>
      </c>
      <c r="B1027" s="14" t="s">
        <v>0</v>
      </c>
      <c r="C1027" s="15" t="s">
        <v>2410</v>
      </c>
      <c r="D1027" s="16" t="s">
        <v>27</v>
      </c>
      <c r="E1027" s="17" t="s">
        <v>2104</v>
      </c>
      <c r="F1027" s="17" t="s">
        <v>2066</v>
      </c>
      <c r="G1027" s="17" t="s">
        <v>106</v>
      </c>
      <c r="H1027" s="17" t="s">
        <v>107</v>
      </c>
      <c r="I1027" s="17" t="s">
        <v>107</v>
      </c>
      <c r="J1027" s="17" t="s">
        <v>107</v>
      </c>
    </row>
    <row r="1028" spans="1:10" s="13" customFormat="1" x14ac:dyDescent="0.2">
      <c r="A1028" s="24">
        <v>31</v>
      </c>
      <c r="B1028" s="14" t="s">
        <v>0</v>
      </c>
      <c r="C1028" s="15" t="s">
        <v>241</v>
      </c>
      <c r="D1028" s="16" t="s">
        <v>92</v>
      </c>
      <c r="E1028" s="17" t="s">
        <v>2193</v>
      </c>
      <c r="F1028" s="17" t="s">
        <v>2162</v>
      </c>
      <c r="G1028" s="17" t="s">
        <v>106</v>
      </c>
      <c r="H1028" s="17"/>
      <c r="I1028" s="17"/>
      <c r="J1028" s="17"/>
    </row>
    <row r="1029" spans="1:10" s="13" customFormat="1" x14ac:dyDescent="0.2">
      <c r="A1029" s="24">
        <v>32</v>
      </c>
      <c r="B1029" s="14" t="s">
        <v>0</v>
      </c>
      <c r="C1029" s="15" t="s">
        <v>2435</v>
      </c>
      <c r="D1029" s="16" t="s">
        <v>24</v>
      </c>
      <c r="E1029" s="17" t="s">
        <v>158</v>
      </c>
      <c r="F1029" s="17" t="s">
        <v>153</v>
      </c>
      <c r="G1029" s="17" t="s">
        <v>122</v>
      </c>
      <c r="H1029" s="17" t="s">
        <v>159</v>
      </c>
      <c r="I1029" s="17"/>
      <c r="J1029" s="17"/>
    </row>
    <row r="1030" spans="1:10" s="13" customFormat="1" x14ac:dyDescent="0.2">
      <c r="A1030" s="24">
        <v>32</v>
      </c>
      <c r="B1030" s="14" t="s">
        <v>0</v>
      </c>
      <c r="C1030" s="15" t="s">
        <v>2435</v>
      </c>
      <c r="D1030" s="16" t="s">
        <v>24</v>
      </c>
      <c r="E1030" s="17" t="s">
        <v>160</v>
      </c>
      <c r="F1030" s="17" t="s">
        <v>153</v>
      </c>
      <c r="G1030" s="17" t="s">
        <v>122</v>
      </c>
      <c r="H1030" s="17" t="s">
        <v>159</v>
      </c>
      <c r="I1030" s="17"/>
      <c r="J1030" s="17"/>
    </row>
    <row r="1031" spans="1:10" s="13" customFormat="1" x14ac:dyDescent="0.2">
      <c r="A1031" s="24">
        <v>32</v>
      </c>
      <c r="B1031" s="14" t="s">
        <v>0</v>
      </c>
      <c r="C1031" s="15" t="s">
        <v>2435</v>
      </c>
      <c r="D1031" s="16" t="s">
        <v>53</v>
      </c>
      <c r="E1031" s="17" t="s">
        <v>244</v>
      </c>
      <c r="F1031" s="17" t="s">
        <v>245</v>
      </c>
      <c r="G1031" s="17" t="s">
        <v>122</v>
      </c>
      <c r="H1031" s="17" t="s">
        <v>246</v>
      </c>
      <c r="I1031" s="17"/>
      <c r="J1031" s="17"/>
    </row>
    <row r="1032" spans="1:10" s="13" customFormat="1" x14ac:dyDescent="0.2">
      <c r="A1032" s="24">
        <v>32</v>
      </c>
      <c r="B1032" s="14" t="s">
        <v>0</v>
      </c>
      <c r="C1032" s="15" t="s">
        <v>2435</v>
      </c>
      <c r="D1032" s="16" t="s">
        <v>30</v>
      </c>
      <c r="E1032" s="17" t="s">
        <v>366</v>
      </c>
      <c r="F1032" s="17" t="s">
        <v>359</v>
      </c>
      <c r="G1032" s="17" t="s">
        <v>122</v>
      </c>
      <c r="H1032" s="17" t="s">
        <v>367</v>
      </c>
      <c r="I1032" s="17" t="s">
        <v>277</v>
      </c>
      <c r="J1032" s="17" t="s">
        <v>277</v>
      </c>
    </row>
    <row r="1033" spans="1:10" s="13" customFormat="1" x14ac:dyDescent="0.2">
      <c r="A1033" s="24">
        <v>32</v>
      </c>
      <c r="B1033" s="14" t="s">
        <v>0</v>
      </c>
      <c r="C1033" s="15" t="s">
        <v>2435</v>
      </c>
      <c r="D1033" s="16" t="s">
        <v>33</v>
      </c>
      <c r="E1033" s="17" t="s">
        <v>479</v>
      </c>
      <c r="F1033" s="17" t="s">
        <v>480</v>
      </c>
      <c r="G1033" s="17" t="s">
        <v>122</v>
      </c>
      <c r="H1033" s="17" t="s">
        <v>481</v>
      </c>
      <c r="I1033" s="17" t="s">
        <v>405</v>
      </c>
      <c r="J1033" s="17" t="s">
        <v>405</v>
      </c>
    </row>
    <row r="1034" spans="1:10" s="13" customFormat="1" x14ac:dyDescent="0.2">
      <c r="A1034" s="24">
        <v>32</v>
      </c>
      <c r="B1034" s="14" t="s">
        <v>0</v>
      </c>
      <c r="C1034" s="15" t="s">
        <v>2435</v>
      </c>
      <c r="D1034" s="16" t="s">
        <v>71</v>
      </c>
      <c r="E1034" s="17" t="s">
        <v>590</v>
      </c>
      <c r="F1034" s="17" t="s">
        <v>591</v>
      </c>
      <c r="G1034" s="17" t="s">
        <v>524</v>
      </c>
      <c r="H1034" s="17" t="s">
        <v>527</v>
      </c>
      <c r="I1034" s="17" t="s">
        <v>527</v>
      </c>
      <c r="J1034" s="17" t="s">
        <v>527</v>
      </c>
    </row>
    <row r="1035" spans="1:10" s="13" customFormat="1" x14ac:dyDescent="0.2">
      <c r="A1035" s="25">
        <v>32</v>
      </c>
      <c r="B1035" s="11" t="s">
        <v>0</v>
      </c>
      <c r="C1035" s="15" t="s">
        <v>2435</v>
      </c>
      <c r="D1035" s="11" t="s">
        <v>44</v>
      </c>
      <c r="E1035" s="11" t="s">
        <v>731</v>
      </c>
      <c r="F1035" s="11" t="s">
        <v>732</v>
      </c>
      <c r="G1035" s="11" t="s">
        <v>122</v>
      </c>
      <c r="H1035" s="11" t="s">
        <v>733</v>
      </c>
      <c r="I1035" s="11"/>
      <c r="J1035" s="11"/>
    </row>
    <row r="1036" spans="1:10" s="13" customFormat="1" x14ac:dyDescent="0.2">
      <c r="A1036" s="25">
        <v>32</v>
      </c>
      <c r="B1036" s="11" t="s">
        <v>0</v>
      </c>
      <c r="C1036" s="15" t="s">
        <v>2435</v>
      </c>
      <c r="D1036" s="11" t="s">
        <v>44</v>
      </c>
      <c r="E1036" s="11" t="s">
        <v>734</v>
      </c>
      <c r="F1036" s="11" t="s">
        <v>732</v>
      </c>
      <c r="G1036" s="11" t="s">
        <v>122</v>
      </c>
      <c r="H1036" s="11" t="s">
        <v>735</v>
      </c>
      <c r="I1036" s="11"/>
      <c r="J1036" s="11"/>
    </row>
    <row r="1037" spans="1:10" s="13" customFormat="1" x14ac:dyDescent="0.2">
      <c r="A1037" s="25">
        <v>32</v>
      </c>
      <c r="B1037" s="11" t="s">
        <v>0</v>
      </c>
      <c r="C1037" s="15" t="s">
        <v>2435</v>
      </c>
      <c r="D1037" s="11" t="s">
        <v>44</v>
      </c>
      <c r="E1037" s="11" t="s">
        <v>736</v>
      </c>
      <c r="F1037" s="11" t="s">
        <v>732</v>
      </c>
      <c r="G1037" s="11" t="s">
        <v>122</v>
      </c>
      <c r="H1037" s="11" t="s">
        <v>737</v>
      </c>
      <c r="I1037" s="11" t="s">
        <v>107</v>
      </c>
      <c r="J1037" s="11" t="s">
        <v>107</v>
      </c>
    </row>
    <row r="1038" spans="1:10" s="13" customFormat="1" x14ac:dyDescent="0.2">
      <c r="A1038" s="24">
        <v>32</v>
      </c>
      <c r="B1038" s="14" t="s">
        <v>0</v>
      </c>
      <c r="C1038" s="15" t="s">
        <v>2435</v>
      </c>
      <c r="D1038" s="16" t="s">
        <v>39</v>
      </c>
      <c r="E1038" s="17" t="s">
        <v>855</v>
      </c>
      <c r="F1038" s="17" t="s">
        <v>856</v>
      </c>
      <c r="G1038" s="17" t="s">
        <v>106</v>
      </c>
      <c r="H1038" s="17" t="s">
        <v>107</v>
      </c>
      <c r="I1038" s="17" t="s">
        <v>107</v>
      </c>
      <c r="J1038" s="17" t="s">
        <v>857</v>
      </c>
    </row>
    <row r="1039" spans="1:10" s="13" customFormat="1" x14ac:dyDescent="0.2">
      <c r="A1039" s="24">
        <v>32</v>
      </c>
      <c r="B1039" s="14" t="s">
        <v>0</v>
      </c>
      <c r="C1039" s="15" t="s">
        <v>2435</v>
      </c>
      <c r="D1039" s="16" t="s">
        <v>89</v>
      </c>
      <c r="E1039" s="17" t="s">
        <v>964</v>
      </c>
      <c r="F1039" s="17" t="s">
        <v>965</v>
      </c>
      <c r="G1039" s="17" t="s">
        <v>122</v>
      </c>
      <c r="H1039" s="17" t="s">
        <v>966</v>
      </c>
      <c r="I1039" s="17"/>
      <c r="J1039" s="17"/>
    </row>
    <row r="1040" spans="1:10" s="13" customFormat="1" x14ac:dyDescent="0.2">
      <c r="A1040" s="25">
        <v>32</v>
      </c>
      <c r="B1040" s="11" t="s">
        <v>0</v>
      </c>
      <c r="C1040" s="15" t="s">
        <v>2435</v>
      </c>
      <c r="D1040" s="11" t="s">
        <v>47</v>
      </c>
      <c r="E1040" s="11" t="s">
        <v>1130</v>
      </c>
      <c r="F1040" s="11" t="s">
        <v>732</v>
      </c>
      <c r="G1040" s="11" t="s">
        <v>122</v>
      </c>
      <c r="H1040" s="11" t="s">
        <v>1131</v>
      </c>
      <c r="I1040" s="11"/>
      <c r="J1040" s="11"/>
    </row>
    <row r="1041" spans="1:10" s="13" customFormat="1" x14ac:dyDescent="0.2">
      <c r="A1041" s="25">
        <v>32</v>
      </c>
      <c r="B1041" s="11" t="s">
        <v>0</v>
      </c>
      <c r="C1041" s="15" t="s">
        <v>2435</v>
      </c>
      <c r="D1041" s="11" t="s">
        <v>47</v>
      </c>
      <c r="E1041" s="11" t="s">
        <v>1128</v>
      </c>
      <c r="F1041" s="11" t="s">
        <v>732</v>
      </c>
      <c r="G1041" s="11" t="s">
        <v>122</v>
      </c>
      <c r="H1041" s="11" t="s">
        <v>1129</v>
      </c>
      <c r="I1041" s="11"/>
      <c r="J1041" s="11"/>
    </row>
    <row r="1042" spans="1:10" s="13" customFormat="1" x14ac:dyDescent="0.2">
      <c r="A1042" s="24">
        <v>32</v>
      </c>
      <c r="B1042" s="14" t="s">
        <v>0</v>
      </c>
      <c r="C1042" s="15" t="s">
        <v>2435</v>
      </c>
      <c r="D1042" s="16" t="s">
        <v>36</v>
      </c>
      <c r="E1042" s="17" t="s">
        <v>1267</v>
      </c>
      <c r="F1042" s="17" t="s">
        <v>1268</v>
      </c>
      <c r="G1042" s="17" t="s">
        <v>106</v>
      </c>
      <c r="H1042" s="17" t="s">
        <v>107</v>
      </c>
      <c r="I1042" s="17" t="s">
        <v>107</v>
      </c>
      <c r="J1042" s="17" t="s">
        <v>107</v>
      </c>
    </row>
    <row r="1043" spans="1:10" s="13" customFormat="1" x14ac:dyDescent="0.2">
      <c r="A1043" s="24">
        <v>32</v>
      </c>
      <c r="B1043" s="14" t="s">
        <v>0</v>
      </c>
      <c r="C1043" s="15" t="s">
        <v>2435</v>
      </c>
      <c r="D1043" s="16" t="s">
        <v>36</v>
      </c>
      <c r="E1043" s="17" t="s">
        <v>1269</v>
      </c>
      <c r="F1043" s="17" t="s">
        <v>1193</v>
      </c>
      <c r="G1043" s="17" t="s">
        <v>122</v>
      </c>
      <c r="H1043" s="17" t="s">
        <v>1270</v>
      </c>
      <c r="I1043" s="17"/>
      <c r="J1043" s="17"/>
    </row>
    <row r="1044" spans="1:10" s="13" customFormat="1" x14ac:dyDescent="0.2">
      <c r="A1044" s="24">
        <v>32</v>
      </c>
      <c r="B1044" s="14" t="s">
        <v>0</v>
      </c>
      <c r="C1044" s="15" t="s">
        <v>2435</v>
      </c>
      <c r="D1044" s="16" t="s">
        <v>42</v>
      </c>
      <c r="E1044" s="17" t="s">
        <v>109</v>
      </c>
      <c r="F1044" s="17" t="s">
        <v>107</v>
      </c>
      <c r="G1044" s="17" t="s">
        <v>106</v>
      </c>
      <c r="H1044" s="17" t="s">
        <v>107</v>
      </c>
      <c r="I1044" s="17" t="s">
        <v>107</v>
      </c>
      <c r="J1044" s="17" t="s">
        <v>1321</v>
      </c>
    </row>
    <row r="1045" spans="1:10" s="13" customFormat="1" x14ac:dyDescent="0.2">
      <c r="A1045" s="24">
        <v>32</v>
      </c>
      <c r="B1045" s="14" t="s">
        <v>0</v>
      </c>
      <c r="C1045" s="15" t="s">
        <v>2435</v>
      </c>
      <c r="D1045" s="16" t="s">
        <v>65</v>
      </c>
      <c r="E1045" s="17" t="s">
        <v>2554</v>
      </c>
      <c r="F1045" s="17" t="s">
        <v>1375</v>
      </c>
      <c r="G1045" s="17" t="s">
        <v>106</v>
      </c>
      <c r="H1045" s="17"/>
      <c r="I1045" s="17"/>
      <c r="J1045" s="17"/>
    </row>
    <row r="1046" spans="1:10" s="13" customFormat="1" x14ac:dyDescent="0.2">
      <c r="A1046" s="24">
        <v>32</v>
      </c>
      <c r="B1046" s="14" t="s">
        <v>0</v>
      </c>
      <c r="C1046" s="15" t="s">
        <v>2435</v>
      </c>
      <c r="D1046" s="16" t="s">
        <v>1443</v>
      </c>
      <c r="E1046" s="17" t="s">
        <v>109</v>
      </c>
      <c r="F1046" s="17"/>
      <c r="G1046" s="17" t="s">
        <v>106</v>
      </c>
      <c r="H1046" s="17"/>
      <c r="I1046" s="17"/>
      <c r="J1046" s="17"/>
    </row>
    <row r="1047" spans="1:10" s="13" customFormat="1" x14ac:dyDescent="0.2">
      <c r="A1047" s="25">
        <v>32</v>
      </c>
      <c r="B1047" s="11" t="s">
        <v>0</v>
      </c>
      <c r="C1047" s="15" t="s">
        <v>2435</v>
      </c>
      <c r="D1047" s="11" t="s">
        <v>56</v>
      </c>
      <c r="E1047" s="11" t="s">
        <v>1551</v>
      </c>
      <c r="F1047" s="11"/>
      <c r="G1047" s="17" t="s">
        <v>106</v>
      </c>
      <c r="H1047" s="11"/>
      <c r="I1047" s="11"/>
      <c r="J1047" s="11"/>
    </row>
    <row r="1048" spans="1:10" s="13" customFormat="1" x14ac:dyDescent="0.2">
      <c r="A1048" s="25">
        <v>32</v>
      </c>
      <c r="B1048" s="11" t="s">
        <v>0</v>
      </c>
      <c r="C1048" s="15" t="s">
        <v>2435</v>
      </c>
      <c r="D1048" s="11" t="s">
        <v>56</v>
      </c>
      <c r="E1048" s="11" t="s">
        <v>1552</v>
      </c>
      <c r="F1048" s="11" t="s">
        <v>1553</v>
      </c>
      <c r="G1048" s="17" t="s">
        <v>106</v>
      </c>
      <c r="H1048" s="11" t="s">
        <v>1372</v>
      </c>
      <c r="I1048" s="11" t="s">
        <v>1372</v>
      </c>
      <c r="J1048" s="11" t="s">
        <v>1372</v>
      </c>
    </row>
    <row r="1049" spans="1:10" s="13" customFormat="1" x14ac:dyDescent="0.2">
      <c r="A1049" s="24">
        <v>32</v>
      </c>
      <c r="B1049" s="14" t="s">
        <v>0</v>
      </c>
      <c r="C1049" s="15" t="s">
        <v>2435</v>
      </c>
      <c r="D1049" s="16" t="s">
        <v>59</v>
      </c>
      <c r="E1049" s="17" t="s">
        <v>109</v>
      </c>
      <c r="F1049" s="17" t="s">
        <v>107</v>
      </c>
      <c r="G1049" s="17" t="s">
        <v>106</v>
      </c>
      <c r="H1049" s="17" t="s">
        <v>107</v>
      </c>
      <c r="I1049" s="17" t="s">
        <v>107</v>
      </c>
      <c r="J1049" s="17" t="s">
        <v>107</v>
      </c>
    </row>
    <row r="1050" spans="1:10" s="13" customFormat="1" x14ac:dyDescent="0.2">
      <c r="A1050" s="24">
        <v>32</v>
      </c>
      <c r="B1050" s="14" t="s">
        <v>0</v>
      </c>
      <c r="C1050" s="15" t="s">
        <v>2435</v>
      </c>
      <c r="D1050" s="16" t="s">
        <v>62</v>
      </c>
      <c r="E1050" s="17" t="s">
        <v>1651</v>
      </c>
      <c r="F1050" s="17" t="s">
        <v>1643</v>
      </c>
      <c r="G1050" s="17" t="s">
        <v>106</v>
      </c>
      <c r="H1050" s="17"/>
      <c r="I1050" s="17"/>
      <c r="J1050" s="17"/>
    </row>
    <row r="1051" spans="1:10" s="13" customFormat="1" x14ac:dyDescent="0.2">
      <c r="A1051" s="24">
        <v>32</v>
      </c>
      <c r="B1051" s="14" t="s">
        <v>0</v>
      </c>
      <c r="C1051" s="15" t="s">
        <v>2435</v>
      </c>
      <c r="D1051" s="16" t="s">
        <v>1692</v>
      </c>
      <c r="E1051" s="17" t="s">
        <v>109</v>
      </c>
      <c r="F1051" s="17"/>
      <c r="G1051" s="17" t="s">
        <v>106</v>
      </c>
      <c r="H1051" s="17"/>
      <c r="I1051" s="17"/>
      <c r="J1051" s="17"/>
    </row>
    <row r="1052" spans="1:10" s="13" customFormat="1" x14ac:dyDescent="0.2">
      <c r="A1052" s="24">
        <v>32</v>
      </c>
      <c r="B1052" s="14" t="s">
        <v>0</v>
      </c>
      <c r="C1052" s="15" t="s">
        <v>2435</v>
      </c>
      <c r="D1052" s="16" t="s">
        <v>74</v>
      </c>
      <c r="E1052" s="17" t="s">
        <v>1790</v>
      </c>
      <c r="F1052" s="17" t="s">
        <v>1714</v>
      </c>
      <c r="G1052" s="17" t="s">
        <v>122</v>
      </c>
      <c r="H1052" s="17" t="s">
        <v>1791</v>
      </c>
      <c r="I1052" s="17"/>
      <c r="J1052" s="17"/>
    </row>
    <row r="1053" spans="1:10" s="13" customFormat="1" x14ac:dyDescent="0.2">
      <c r="A1053" s="24">
        <v>32</v>
      </c>
      <c r="B1053" s="14" t="s">
        <v>0</v>
      </c>
      <c r="C1053" s="15" t="s">
        <v>2435</v>
      </c>
      <c r="D1053" s="16" t="s">
        <v>77</v>
      </c>
      <c r="E1053" s="17" t="s">
        <v>109</v>
      </c>
      <c r="F1053" s="17" t="s">
        <v>107</v>
      </c>
      <c r="G1053" s="17" t="s">
        <v>106</v>
      </c>
      <c r="H1053" s="17"/>
      <c r="I1053" s="17"/>
      <c r="J1053" s="17"/>
    </row>
    <row r="1054" spans="1:10" s="13" customFormat="1" x14ac:dyDescent="0.2">
      <c r="A1054" s="24">
        <v>32</v>
      </c>
      <c r="B1054" s="14" t="s">
        <v>0</v>
      </c>
      <c r="C1054" s="15" t="s">
        <v>2435</v>
      </c>
      <c r="D1054" s="16" t="s">
        <v>80</v>
      </c>
      <c r="E1054" s="17" t="s">
        <v>1946</v>
      </c>
      <c r="F1054" s="17"/>
      <c r="G1054" s="17" t="s">
        <v>106</v>
      </c>
      <c r="H1054" s="17"/>
      <c r="I1054" s="17"/>
      <c r="J1054" s="17"/>
    </row>
    <row r="1055" spans="1:10" s="13" customFormat="1" x14ac:dyDescent="0.2">
      <c r="A1055" s="24">
        <v>32</v>
      </c>
      <c r="B1055" s="14" t="s">
        <v>0</v>
      </c>
      <c r="C1055" s="15" t="s">
        <v>2435</v>
      </c>
      <c r="D1055" s="16" t="s">
        <v>83</v>
      </c>
      <c r="E1055" s="17" t="s">
        <v>2002</v>
      </c>
      <c r="F1055" s="17" t="s">
        <v>2003</v>
      </c>
      <c r="G1055" s="17" t="s">
        <v>106</v>
      </c>
      <c r="H1055" s="17"/>
      <c r="I1055" s="17"/>
      <c r="J1055" s="17"/>
    </row>
    <row r="1056" spans="1:10" s="13" customFormat="1" x14ac:dyDescent="0.2">
      <c r="A1056" s="24">
        <v>32</v>
      </c>
      <c r="B1056" s="14" t="s">
        <v>0</v>
      </c>
      <c r="C1056" s="15" t="s">
        <v>2435</v>
      </c>
      <c r="D1056" s="16" t="s">
        <v>86</v>
      </c>
      <c r="E1056" s="17" t="s">
        <v>2045</v>
      </c>
      <c r="F1056" s="17" t="s">
        <v>2015</v>
      </c>
      <c r="G1056" s="17" t="s">
        <v>122</v>
      </c>
      <c r="H1056" s="17"/>
      <c r="I1056" s="17"/>
      <c r="J1056" s="17"/>
    </row>
    <row r="1057" spans="1:10" s="13" customFormat="1" x14ac:dyDescent="0.2">
      <c r="A1057" s="24">
        <v>32</v>
      </c>
      <c r="B1057" s="14" t="s">
        <v>0</v>
      </c>
      <c r="C1057" s="15" t="s">
        <v>2435</v>
      </c>
      <c r="D1057" s="16" t="s">
        <v>27</v>
      </c>
      <c r="E1057" s="17" t="s">
        <v>2106</v>
      </c>
      <c r="F1057" s="17" t="s">
        <v>2094</v>
      </c>
      <c r="G1057" s="17" t="s">
        <v>106</v>
      </c>
      <c r="H1057" s="17" t="s">
        <v>107</v>
      </c>
      <c r="I1057" s="17" t="s">
        <v>107</v>
      </c>
      <c r="J1057" s="17" t="s">
        <v>107</v>
      </c>
    </row>
    <row r="1058" spans="1:10" s="13" customFormat="1" x14ac:dyDescent="0.2">
      <c r="A1058" s="24">
        <v>32</v>
      </c>
      <c r="B1058" s="14" t="s">
        <v>0</v>
      </c>
      <c r="C1058" s="15" t="s">
        <v>2435</v>
      </c>
      <c r="D1058" s="16" t="s">
        <v>27</v>
      </c>
      <c r="E1058" s="17" t="s">
        <v>2105</v>
      </c>
      <c r="F1058" s="17" t="s">
        <v>2094</v>
      </c>
      <c r="G1058" s="17" t="s">
        <v>106</v>
      </c>
      <c r="H1058" s="17" t="s">
        <v>107</v>
      </c>
      <c r="I1058" s="17" t="s">
        <v>107</v>
      </c>
      <c r="J1058" s="17" t="s">
        <v>107</v>
      </c>
    </row>
    <row r="1059" spans="1:10" s="13" customFormat="1" x14ac:dyDescent="0.2">
      <c r="A1059" s="24">
        <v>32</v>
      </c>
      <c r="B1059" s="14" t="s">
        <v>0</v>
      </c>
      <c r="C1059" s="15" t="s">
        <v>2435</v>
      </c>
      <c r="D1059" s="16" t="s">
        <v>92</v>
      </c>
      <c r="E1059" s="17" t="s">
        <v>2194</v>
      </c>
      <c r="F1059" s="17" t="s">
        <v>2162</v>
      </c>
      <c r="G1059" s="17" t="s">
        <v>122</v>
      </c>
      <c r="H1059" s="17" t="s">
        <v>2195</v>
      </c>
      <c r="I1059" s="17"/>
      <c r="J1059" s="17"/>
    </row>
    <row r="1060" spans="1:10" s="13" customFormat="1" x14ac:dyDescent="0.2">
      <c r="A1060" s="24">
        <v>33</v>
      </c>
      <c r="B1060" s="14" t="s">
        <v>0</v>
      </c>
      <c r="C1060" s="15" t="s">
        <v>2542</v>
      </c>
      <c r="D1060" s="16" t="s">
        <v>24</v>
      </c>
      <c r="E1060" s="17" t="s">
        <v>109</v>
      </c>
      <c r="F1060" s="17"/>
      <c r="G1060" s="17" t="s">
        <v>106</v>
      </c>
      <c r="H1060" s="17"/>
      <c r="I1060" s="17"/>
      <c r="J1060" s="17"/>
    </row>
    <row r="1061" spans="1:10" s="13" customFormat="1" x14ac:dyDescent="0.2">
      <c r="A1061" s="24">
        <v>33</v>
      </c>
      <c r="B1061" s="14" t="s">
        <v>0</v>
      </c>
      <c r="C1061" s="15" t="s">
        <v>2542</v>
      </c>
      <c r="D1061" s="16" t="s">
        <v>53</v>
      </c>
      <c r="E1061" s="17" t="s">
        <v>247</v>
      </c>
      <c r="F1061" s="17" t="s">
        <v>238</v>
      </c>
      <c r="G1061" s="17" t="s">
        <v>106</v>
      </c>
      <c r="H1061" s="17"/>
      <c r="I1061" s="17"/>
      <c r="J1061" s="17"/>
    </row>
    <row r="1062" spans="1:10" s="13" customFormat="1" x14ac:dyDescent="0.2">
      <c r="A1062" s="24">
        <v>33</v>
      </c>
      <c r="B1062" s="14" t="s">
        <v>0</v>
      </c>
      <c r="C1062" s="15" t="s">
        <v>2542</v>
      </c>
      <c r="D1062" s="16" t="s">
        <v>30</v>
      </c>
      <c r="E1062" s="17" t="s">
        <v>368</v>
      </c>
      <c r="F1062" s="17" t="s">
        <v>346</v>
      </c>
      <c r="G1062" s="17" t="s">
        <v>122</v>
      </c>
      <c r="H1062" s="17" t="s">
        <v>369</v>
      </c>
      <c r="I1062" s="17" t="s">
        <v>277</v>
      </c>
      <c r="J1062" s="17" t="s">
        <v>277</v>
      </c>
    </row>
    <row r="1063" spans="1:10" s="13" customFormat="1" x14ac:dyDescent="0.2">
      <c r="A1063" s="24">
        <v>33</v>
      </c>
      <c r="B1063" s="14" t="s">
        <v>0</v>
      </c>
      <c r="C1063" s="15" t="s">
        <v>2542</v>
      </c>
      <c r="D1063" s="16" t="s">
        <v>33</v>
      </c>
      <c r="E1063" s="17" t="s">
        <v>482</v>
      </c>
      <c r="F1063" s="17" t="s">
        <v>483</v>
      </c>
      <c r="G1063" s="17" t="s">
        <v>122</v>
      </c>
      <c r="H1063" s="17" t="s">
        <v>484</v>
      </c>
      <c r="I1063" s="17" t="s">
        <v>405</v>
      </c>
      <c r="J1063" s="17" t="s">
        <v>405</v>
      </c>
    </row>
    <row r="1064" spans="1:10" s="13" customFormat="1" x14ac:dyDescent="0.2">
      <c r="A1064" s="24">
        <v>33</v>
      </c>
      <c r="B1064" s="14" t="s">
        <v>0</v>
      </c>
      <c r="C1064" s="15" t="s">
        <v>2542</v>
      </c>
      <c r="D1064" s="16" t="s">
        <v>71</v>
      </c>
      <c r="E1064" s="17" t="s">
        <v>592</v>
      </c>
      <c r="F1064" s="17" t="s">
        <v>593</v>
      </c>
      <c r="G1064" s="17" t="s">
        <v>106</v>
      </c>
      <c r="H1064" s="17"/>
      <c r="I1064" s="17"/>
      <c r="J1064" s="17"/>
    </row>
    <row r="1065" spans="1:10" s="13" customFormat="1" x14ac:dyDescent="0.2">
      <c r="A1065" s="25">
        <v>33</v>
      </c>
      <c r="B1065" s="11" t="s">
        <v>0</v>
      </c>
      <c r="C1065" s="15" t="s">
        <v>2542</v>
      </c>
      <c r="D1065" s="11" t="s">
        <v>44</v>
      </c>
      <c r="E1065" s="11" t="s">
        <v>738</v>
      </c>
      <c r="F1065" s="11" t="s">
        <v>739</v>
      </c>
      <c r="G1065" s="11" t="s">
        <v>106</v>
      </c>
      <c r="H1065" s="11"/>
      <c r="I1065" s="11"/>
      <c r="J1065" s="11"/>
    </row>
    <row r="1066" spans="1:10" s="13" customFormat="1" x14ac:dyDescent="0.2">
      <c r="A1066" s="25">
        <v>33</v>
      </c>
      <c r="B1066" s="11" t="s">
        <v>0</v>
      </c>
      <c r="C1066" s="15" t="s">
        <v>2542</v>
      </c>
      <c r="D1066" s="11" t="s">
        <v>44</v>
      </c>
      <c r="E1066" s="11" t="s">
        <v>740</v>
      </c>
      <c r="F1066" s="11" t="s">
        <v>739</v>
      </c>
      <c r="G1066" s="11" t="s">
        <v>122</v>
      </c>
      <c r="H1066" s="11" t="s">
        <v>741</v>
      </c>
      <c r="I1066" s="11" t="s">
        <v>742</v>
      </c>
      <c r="J1066" s="11"/>
    </row>
    <row r="1067" spans="1:10" s="13" customFormat="1" x14ac:dyDescent="0.2">
      <c r="A1067" s="25">
        <v>33</v>
      </c>
      <c r="B1067" s="11" t="s">
        <v>0</v>
      </c>
      <c r="C1067" s="15" t="s">
        <v>2542</v>
      </c>
      <c r="D1067" s="11" t="s">
        <v>44</v>
      </c>
      <c r="E1067" s="11" t="s">
        <v>743</v>
      </c>
      <c r="F1067" s="11" t="s">
        <v>739</v>
      </c>
      <c r="G1067" s="11" t="s">
        <v>122</v>
      </c>
      <c r="H1067" s="11" t="s">
        <v>744</v>
      </c>
      <c r="I1067" s="11"/>
      <c r="J1067" s="11"/>
    </row>
    <row r="1068" spans="1:10" s="13" customFormat="1" x14ac:dyDescent="0.2">
      <c r="A1068" s="24">
        <v>33</v>
      </c>
      <c r="B1068" s="14" t="s">
        <v>0</v>
      </c>
      <c r="C1068" s="15" t="s">
        <v>2542</v>
      </c>
      <c r="D1068" s="16" t="s">
        <v>39</v>
      </c>
      <c r="E1068" s="17" t="s">
        <v>858</v>
      </c>
      <c r="F1068" s="17" t="s">
        <v>859</v>
      </c>
      <c r="G1068" s="17" t="s">
        <v>122</v>
      </c>
      <c r="H1068" s="17" t="s">
        <v>860</v>
      </c>
      <c r="I1068" s="17" t="s">
        <v>107</v>
      </c>
      <c r="J1068" s="17" t="s">
        <v>107</v>
      </c>
    </row>
    <row r="1069" spans="1:10" s="13" customFormat="1" x14ac:dyDescent="0.2">
      <c r="A1069" s="24">
        <v>33</v>
      </c>
      <c r="B1069" s="14" t="s">
        <v>0</v>
      </c>
      <c r="C1069" s="15" t="s">
        <v>2542</v>
      </c>
      <c r="D1069" s="16" t="s">
        <v>89</v>
      </c>
      <c r="E1069" s="17" t="s">
        <v>967</v>
      </c>
      <c r="F1069" s="17" t="s">
        <v>968</v>
      </c>
      <c r="G1069" s="17" t="s">
        <v>106</v>
      </c>
      <c r="H1069" s="17"/>
      <c r="I1069" s="17"/>
      <c r="J1069" s="17"/>
    </row>
    <row r="1070" spans="1:10" s="13" customFormat="1" x14ac:dyDescent="0.2">
      <c r="A1070" s="25">
        <v>33</v>
      </c>
      <c r="B1070" s="11" t="s">
        <v>0</v>
      </c>
      <c r="C1070" s="15" t="s">
        <v>2542</v>
      </c>
      <c r="D1070" s="11" t="s">
        <v>47</v>
      </c>
      <c r="E1070" s="11" t="s">
        <v>1132</v>
      </c>
      <c r="F1070" s="11" t="s">
        <v>1133</v>
      </c>
      <c r="G1070" s="11" t="s">
        <v>122</v>
      </c>
      <c r="H1070" s="11" t="s">
        <v>1133</v>
      </c>
      <c r="I1070" s="11"/>
      <c r="J1070" s="11"/>
    </row>
    <row r="1071" spans="1:10" s="13" customFormat="1" x14ac:dyDescent="0.2">
      <c r="A1071" s="24">
        <v>33</v>
      </c>
      <c r="B1071" s="14" t="s">
        <v>0</v>
      </c>
      <c r="C1071" s="15" t="s">
        <v>2542</v>
      </c>
      <c r="D1071" s="16" t="s">
        <v>36</v>
      </c>
      <c r="E1071" s="17" t="s">
        <v>1271</v>
      </c>
      <c r="F1071" s="17" t="s">
        <v>1193</v>
      </c>
      <c r="G1071" s="17" t="s">
        <v>122</v>
      </c>
      <c r="H1071" s="17" t="s">
        <v>1272</v>
      </c>
      <c r="I1071" s="17"/>
      <c r="J1071" s="17"/>
    </row>
    <row r="1072" spans="1:10" s="13" customFormat="1" x14ac:dyDescent="0.2">
      <c r="A1072" s="24">
        <v>33</v>
      </c>
      <c r="B1072" s="14" t="s">
        <v>0</v>
      </c>
      <c r="C1072" s="15" t="s">
        <v>2542</v>
      </c>
      <c r="D1072" s="16" t="s">
        <v>36</v>
      </c>
      <c r="E1072" s="17" t="s">
        <v>1273</v>
      </c>
      <c r="F1072" s="17" t="s">
        <v>723</v>
      </c>
      <c r="G1072" s="17" t="s">
        <v>122</v>
      </c>
      <c r="H1072" s="17" t="s">
        <v>1272</v>
      </c>
      <c r="I1072" s="17" t="s">
        <v>107</v>
      </c>
      <c r="J1072" s="17" t="s">
        <v>107</v>
      </c>
    </row>
    <row r="1073" spans="1:10" s="13" customFormat="1" x14ac:dyDescent="0.2">
      <c r="A1073" s="24">
        <v>33</v>
      </c>
      <c r="B1073" s="14" t="s">
        <v>0</v>
      </c>
      <c r="C1073" s="15" t="s">
        <v>2542</v>
      </c>
      <c r="D1073" s="16" t="s">
        <v>42</v>
      </c>
      <c r="E1073" s="17" t="s">
        <v>109</v>
      </c>
      <c r="F1073" s="17" t="s">
        <v>107</v>
      </c>
      <c r="G1073" s="17" t="s">
        <v>106</v>
      </c>
      <c r="H1073" s="17" t="s">
        <v>107</v>
      </c>
      <c r="I1073" s="17" t="s">
        <v>107</v>
      </c>
      <c r="J1073" s="17" t="s">
        <v>1321</v>
      </c>
    </row>
    <row r="1074" spans="1:10" s="13" customFormat="1" x14ac:dyDescent="0.2">
      <c r="A1074" s="24">
        <v>33</v>
      </c>
      <c r="B1074" s="14" t="s">
        <v>0</v>
      </c>
      <c r="C1074" s="15" t="s">
        <v>2542</v>
      </c>
      <c r="D1074" s="16" t="s">
        <v>65</v>
      </c>
      <c r="E1074" s="17" t="s">
        <v>2556</v>
      </c>
      <c r="F1074" s="17" t="s">
        <v>1375</v>
      </c>
      <c r="G1074" s="17" t="s">
        <v>106</v>
      </c>
      <c r="H1074" s="17"/>
      <c r="I1074" s="17"/>
      <c r="J1074" s="17"/>
    </row>
    <row r="1075" spans="1:10" s="13" customFormat="1" x14ac:dyDescent="0.2">
      <c r="A1075" s="24">
        <v>33</v>
      </c>
      <c r="B1075" s="14" t="s">
        <v>0</v>
      </c>
      <c r="C1075" s="15" t="s">
        <v>2542</v>
      </c>
      <c r="D1075" s="16" t="s">
        <v>65</v>
      </c>
      <c r="E1075" s="17" t="s">
        <v>2555</v>
      </c>
      <c r="F1075" s="17" t="s">
        <v>1375</v>
      </c>
      <c r="G1075" s="17" t="s">
        <v>106</v>
      </c>
      <c r="H1075" s="17"/>
      <c r="I1075" s="17"/>
      <c r="J1075" s="17"/>
    </row>
    <row r="1076" spans="1:10" s="13" customFormat="1" x14ac:dyDescent="0.2">
      <c r="A1076" s="24">
        <v>33</v>
      </c>
      <c r="B1076" s="14" t="s">
        <v>0</v>
      </c>
      <c r="C1076" s="15" t="s">
        <v>2542</v>
      </c>
      <c r="D1076" s="16" t="s">
        <v>1443</v>
      </c>
      <c r="E1076" s="17" t="s">
        <v>1454</v>
      </c>
      <c r="F1076" s="17" t="s">
        <v>1445</v>
      </c>
      <c r="G1076" s="17" t="s">
        <v>106</v>
      </c>
      <c r="H1076" s="17"/>
      <c r="I1076" s="17"/>
      <c r="J1076" s="17"/>
    </row>
    <row r="1077" spans="1:10" s="13" customFormat="1" x14ac:dyDescent="0.2">
      <c r="A1077" s="25">
        <v>33</v>
      </c>
      <c r="B1077" s="11" t="s">
        <v>0</v>
      </c>
      <c r="C1077" s="15" t="s">
        <v>2542</v>
      </c>
      <c r="D1077" s="11" t="s">
        <v>56</v>
      </c>
      <c r="E1077" s="11" t="s">
        <v>1555</v>
      </c>
      <c r="F1077" s="11"/>
      <c r="G1077" s="17" t="s">
        <v>106</v>
      </c>
      <c r="H1077" s="11"/>
      <c r="I1077" s="11"/>
      <c r="J1077" s="11"/>
    </row>
    <row r="1078" spans="1:10" s="13" customFormat="1" x14ac:dyDescent="0.2">
      <c r="A1078" s="25">
        <v>33</v>
      </c>
      <c r="B1078" s="11" t="s">
        <v>0</v>
      </c>
      <c r="C1078" s="15" t="s">
        <v>2542</v>
      </c>
      <c r="D1078" s="11" t="s">
        <v>56</v>
      </c>
      <c r="E1078" s="11" t="s">
        <v>1556</v>
      </c>
      <c r="F1078" s="11"/>
      <c r="G1078" s="17" t="s">
        <v>106</v>
      </c>
      <c r="H1078" s="11"/>
      <c r="I1078" s="11"/>
      <c r="J1078" s="11"/>
    </row>
    <row r="1079" spans="1:10" s="13" customFormat="1" x14ac:dyDescent="0.2">
      <c r="A1079" s="24">
        <v>33</v>
      </c>
      <c r="B1079" s="14" t="s">
        <v>0</v>
      </c>
      <c r="C1079" s="15" t="s">
        <v>2542</v>
      </c>
      <c r="D1079" s="16" t="s">
        <v>59</v>
      </c>
      <c r="E1079" s="17" t="s">
        <v>1584</v>
      </c>
      <c r="F1079" s="17" t="s">
        <v>1637</v>
      </c>
      <c r="G1079" s="17" t="s">
        <v>106</v>
      </c>
      <c r="H1079" s="17"/>
      <c r="I1079" s="17"/>
      <c r="J1079" s="17"/>
    </row>
    <row r="1080" spans="1:10" s="13" customFormat="1" x14ac:dyDescent="0.2">
      <c r="A1080" s="24">
        <v>33</v>
      </c>
      <c r="B1080" s="14" t="s">
        <v>0</v>
      </c>
      <c r="C1080" s="15" t="s">
        <v>2542</v>
      </c>
      <c r="D1080" s="16" t="s">
        <v>62</v>
      </c>
      <c r="E1080" s="17" t="s">
        <v>1653</v>
      </c>
      <c r="F1080" s="17" t="s">
        <v>1643</v>
      </c>
      <c r="G1080" s="17" t="s">
        <v>106</v>
      </c>
      <c r="H1080" s="17"/>
      <c r="I1080" s="17"/>
      <c r="J1080" s="17"/>
    </row>
    <row r="1081" spans="1:10" s="13" customFormat="1" x14ac:dyDescent="0.2">
      <c r="A1081" s="24">
        <v>33</v>
      </c>
      <c r="B1081" s="14" t="s">
        <v>0</v>
      </c>
      <c r="C1081" s="15" t="s">
        <v>2542</v>
      </c>
      <c r="D1081" s="16" t="s">
        <v>1692</v>
      </c>
      <c r="E1081" s="17" t="s">
        <v>109</v>
      </c>
      <c r="F1081" s="17"/>
      <c r="G1081" s="17" t="s">
        <v>106</v>
      </c>
      <c r="H1081" s="17"/>
      <c r="I1081" s="17"/>
      <c r="J1081" s="17"/>
    </row>
    <row r="1082" spans="1:10" s="13" customFormat="1" x14ac:dyDescent="0.2">
      <c r="A1082" s="24">
        <v>33</v>
      </c>
      <c r="B1082" s="14" t="s">
        <v>0</v>
      </c>
      <c r="C1082" s="15" t="s">
        <v>2542</v>
      </c>
      <c r="D1082" s="16" t="s">
        <v>74</v>
      </c>
      <c r="E1082" s="17" t="s">
        <v>1792</v>
      </c>
      <c r="F1082" s="17" t="s">
        <v>1714</v>
      </c>
      <c r="G1082" s="17" t="s">
        <v>122</v>
      </c>
      <c r="H1082" s="17" t="s">
        <v>1793</v>
      </c>
      <c r="I1082" s="17"/>
      <c r="J1082" s="17"/>
    </row>
    <row r="1083" spans="1:10" s="13" customFormat="1" x14ac:dyDescent="0.2">
      <c r="A1083" s="24">
        <v>33</v>
      </c>
      <c r="B1083" s="14" t="s">
        <v>0</v>
      </c>
      <c r="C1083" s="15" t="s">
        <v>2542</v>
      </c>
      <c r="D1083" s="16" t="s">
        <v>77</v>
      </c>
      <c r="E1083" s="17" t="s">
        <v>1922</v>
      </c>
      <c r="F1083" s="17" t="s">
        <v>1861</v>
      </c>
      <c r="G1083" s="17" t="s">
        <v>106</v>
      </c>
      <c r="H1083" s="17"/>
      <c r="I1083" s="17"/>
      <c r="J1083" s="17"/>
    </row>
    <row r="1084" spans="1:10" s="13" customFormat="1" x14ac:dyDescent="0.2">
      <c r="A1084" s="24">
        <v>33</v>
      </c>
      <c r="B1084" s="14" t="s">
        <v>0</v>
      </c>
      <c r="C1084" s="15" t="s">
        <v>2542</v>
      </c>
      <c r="D1084" s="16" t="s">
        <v>80</v>
      </c>
      <c r="E1084" s="17" t="s">
        <v>1946</v>
      </c>
      <c r="F1084" s="17"/>
      <c r="G1084" s="17" t="s">
        <v>106</v>
      </c>
      <c r="H1084" s="17"/>
      <c r="I1084" s="17"/>
      <c r="J1084" s="17"/>
    </row>
    <row r="1085" spans="1:10" s="13" customFormat="1" x14ac:dyDescent="0.2">
      <c r="A1085" s="24">
        <v>33</v>
      </c>
      <c r="B1085" s="14" t="s">
        <v>0</v>
      </c>
      <c r="C1085" s="15" t="s">
        <v>2542</v>
      </c>
      <c r="D1085" s="16" t="s">
        <v>83</v>
      </c>
      <c r="E1085" s="17" t="s">
        <v>2136</v>
      </c>
      <c r="F1085" s="17" t="s">
        <v>2135</v>
      </c>
      <c r="G1085" s="17" t="s">
        <v>106</v>
      </c>
      <c r="H1085" s="17"/>
      <c r="I1085" s="17"/>
      <c r="J1085" s="17"/>
    </row>
    <row r="1086" spans="1:10" s="13" customFormat="1" x14ac:dyDescent="0.2">
      <c r="A1086" s="24">
        <v>33</v>
      </c>
      <c r="B1086" s="14" t="s">
        <v>0</v>
      </c>
      <c r="C1086" s="15" t="s">
        <v>2542</v>
      </c>
      <c r="D1086" s="16" t="s">
        <v>86</v>
      </c>
      <c r="E1086" s="17" t="s">
        <v>2046</v>
      </c>
      <c r="F1086" s="17" t="s">
        <v>2015</v>
      </c>
      <c r="G1086" s="17" t="s">
        <v>106</v>
      </c>
      <c r="H1086" s="17"/>
      <c r="I1086" s="17"/>
      <c r="J1086" s="17"/>
    </row>
    <row r="1087" spans="1:10" s="13" customFormat="1" x14ac:dyDescent="0.2">
      <c r="A1087" s="24">
        <v>33</v>
      </c>
      <c r="B1087" s="14" t="s">
        <v>0</v>
      </c>
      <c r="C1087" s="15" t="s">
        <v>2542</v>
      </c>
      <c r="D1087" s="16" t="s">
        <v>27</v>
      </c>
      <c r="E1087" s="17" t="s">
        <v>2108</v>
      </c>
      <c r="F1087" s="17" t="s">
        <v>2107</v>
      </c>
      <c r="G1087" s="17" t="s">
        <v>106</v>
      </c>
      <c r="H1087" s="17" t="s">
        <v>107</v>
      </c>
      <c r="I1087" s="17" t="s">
        <v>107</v>
      </c>
      <c r="J1087" s="17" t="s">
        <v>107</v>
      </c>
    </row>
    <row r="1088" spans="1:10" s="13" customFormat="1" x14ac:dyDescent="0.2">
      <c r="A1088" s="24">
        <v>33</v>
      </c>
      <c r="B1088" s="14" t="s">
        <v>0</v>
      </c>
      <c r="C1088" s="15" t="s">
        <v>2542</v>
      </c>
      <c r="D1088" s="16" t="s">
        <v>27</v>
      </c>
      <c r="E1088" s="17" t="s">
        <v>2413</v>
      </c>
      <c r="F1088" s="17" t="s">
        <v>2107</v>
      </c>
      <c r="G1088" s="17" t="s">
        <v>106</v>
      </c>
      <c r="H1088" s="17" t="s">
        <v>107</v>
      </c>
      <c r="I1088" s="17" t="s">
        <v>107</v>
      </c>
      <c r="J1088" s="17" t="s">
        <v>107</v>
      </c>
    </row>
    <row r="1089" spans="1:10" s="13" customFormat="1" x14ac:dyDescent="0.2">
      <c r="A1089" s="24">
        <v>33</v>
      </c>
      <c r="B1089" s="14" t="s">
        <v>0</v>
      </c>
      <c r="C1089" s="15" t="s">
        <v>2542</v>
      </c>
      <c r="D1089" s="16" t="s">
        <v>92</v>
      </c>
      <c r="E1089" s="17" t="s">
        <v>2196</v>
      </c>
      <c r="F1089" s="17" t="s">
        <v>2162</v>
      </c>
      <c r="G1089" s="17" t="s">
        <v>122</v>
      </c>
      <c r="H1089" s="17" t="s">
        <v>2197</v>
      </c>
      <c r="I1089" s="17"/>
      <c r="J1089" s="17"/>
    </row>
    <row r="1090" spans="1:10" s="13" customFormat="1" x14ac:dyDescent="0.2">
      <c r="A1090" s="24">
        <v>34</v>
      </c>
      <c r="B1090" s="14" t="s">
        <v>0</v>
      </c>
      <c r="C1090" s="15" t="s">
        <v>2543</v>
      </c>
      <c r="D1090" s="16" t="s">
        <v>24</v>
      </c>
      <c r="E1090" s="17" t="s">
        <v>161</v>
      </c>
      <c r="F1090" s="17" t="s">
        <v>146</v>
      </c>
      <c r="G1090" s="17" t="s">
        <v>106</v>
      </c>
      <c r="H1090" s="17" t="s">
        <v>107</v>
      </c>
      <c r="I1090" s="17" t="s">
        <v>107</v>
      </c>
      <c r="J1090" s="17" t="s">
        <v>162</v>
      </c>
    </row>
    <row r="1091" spans="1:10" s="13" customFormat="1" x14ac:dyDescent="0.2">
      <c r="A1091" s="24">
        <v>34</v>
      </c>
      <c r="B1091" s="14" t="s">
        <v>0</v>
      </c>
      <c r="C1091" s="15" t="s">
        <v>2543</v>
      </c>
      <c r="D1091" s="16" t="s">
        <v>53</v>
      </c>
      <c r="E1091" s="17" t="s">
        <v>248</v>
      </c>
      <c r="F1091" s="17" t="s">
        <v>174</v>
      </c>
      <c r="G1091" s="17" t="s">
        <v>122</v>
      </c>
      <c r="H1091" s="17" t="s">
        <v>249</v>
      </c>
      <c r="I1091" s="17"/>
      <c r="J1091" s="17"/>
    </row>
    <row r="1092" spans="1:10" s="13" customFormat="1" x14ac:dyDescent="0.2">
      <c r="A1092" s="24">
        <v>34</v>
      </c>
      <c r="B1092" s="14" t="s">
        <v>0</v>
      </c>
      <c r="C1092" s="15" t="s">
        <v>2543</v>
      </c>
      <c r="D1092" s="16" t="s">
        <v>30</v>
      </c>
      <c r="E1092" s="17" t="s">
        <v>370</v>
      </c>
      <c r="F1092" s="17" t="s">
        <v>371</v>
      </c>
      <c r="G1092" s="17" t="s">
        <v>106</v>
      </c>
      <c r="H1092" s="17"/>
      <c r="I1092" s="17" t="s">
        <v>277</v>
      </c>
      <c r="J1092" s="17" t="s">
        <v>277</v>
      </c>
    </row>
    <row r="1093" spans="1:10" s="13" customFormat="1" x14ac:dyDescent="0.2">
      <c r="A1093" s="24">
        <v>34</v>
      </c>
      <c r="B1093" s="14" t="s">
        <v>0</v>
      </c>
      <c r="C1093" s="15" t="s">
        <v>2543</v>
      </c>
      <c r="D1093" s="16" t="s">
        <v>33</v>
      </c>
      <c r="E1093" s="17" t="s">
        <v>485</v>
      </c>
      <c r="F1093" s="17" t="s">
        <v>486</v>
      </c>
      <c r="G1093" s="17" t="s">
        <v>122</v>
      </c>
      <c r="H1093" s="17"/>
      <c r="I1093" s="17" t="s">
        <v>405</v>
      </c>
      <c r="J1093" s="17" t="s">
        <v>405</v>
      </c>
    </row>
    <row r="1094" spans="1:10" s="13" customFormat="1" x14ac:dyDescent="0.2">
      <c r="A1094" s="24">
        <v>34</v>
      </c>
      <c r="B1094" s="14" t="s">
        <v>0</v>
      </c>
      <c r="C1094" s="15" t="s">
        <v>2543</v>
      </c>
      <c r="D1094" s="16" t="s">
        <v>71</v>
      </c>
      <c r="E1094" s="17" t="s">
        <v>594</v>
      </c>
      <c r="F1094" s="17" t="s">
        <v>595</v>
      </c>
      <c r="G1094" s="17" t="s">
        <v>106</v>
      </c>
      <c r="H1094" s="17"/>
      <c r="I1094" s="17"/>
      <c r="J1094" s="17"/>
    </row>
    <row r="1095" spans="1:10" s="13" customFormat="1" x14ac:dyDescent="0.2">
      <c r="A1095" s="25">
        <v>34</v>
      </c>
      <c r="B1095" s="11" t="s">
        <v>0</v>
      </c>
      <c r="C1095" s="15" t="s">
        <v>2543</v>
      </c>
      <c r="D1095" s="11" t="s">
        <v>44</v>
      </c>
      <c r="E1095" s="11" t="s">
        <v>786</v>
      </c>
      <c r="F1095" s="11" t="s">
        <v>739</v>
      </c>
      <c r="G1095" s="11" t="s">
        <v>106</v>
      </c>
      <c r="H1095" s="11" t="s">
        <v>107</v>
      </c>
      <c r="I1095" s="11" t="s">
        <v>107</v>
      </c>
      <c r="J1095" s="11" t="s">
        <v>107</v>
      </c>
    </row>
    <row r="1096" spans="1:10" s="13" customFormat="1" x14ac:dyDescent="0.2">
      <c r="A1096" s="25">
        <v>34</v>
      </c>
      <c r="B1096" s="11" t="s">
        <v>0</v>
      </c>
      <c r="C1096" s="15" t="s">
        <v>2543</v>
      </c>
      <c r="D1096" s="11" t="s">
        <v>44</v>
      </c>
      <c r="E1096" s="11" t="s">
        <v>745</v>
      </c>
      <c r="F1096" s="11" t="s">
        <v>787</v>
      </c>
      <c r="G1096" s="11" t="s">
        <v>106</v>
      </c>
      <c r="H1096" s="11" t="s">
        <v>107</v>
      </c>
      <c r="I1096" s="11" t="s">
        <v>107</v>
      </c>
      <c r="J1096" s="11" t="s">
        <v>107</v>
      </c>
    </row>
    <row r="1097" spans="1:10" s="13" customFormat="1" x14ac:dyDescent="0.2">
      <c r="A1097" s="25">
        <v>34</v>
      </c>
      <c r="B1097" s="11" t="s">
        <v>0</v>
      </c>
      <c r="C1097" s="15" t="s">
        <v>2543</v>
      </c>
      <c r="D1097" s="11" t="s">
        <v>44</v>
      </c>
      <c r="E1097" s="11" t="s">
        <v>746</v>
      </c>
      <c r="F1097" s="11" t="s">
        <v>747</v>
      </c>
      <c r="G1097" s="11" t="s">
        <v>106</v>
      </c>
      <c r="H1097" s="11" t="s">
        <v>107</v>
      </c>
      <c r="I1097" s="11" t="s">
        <v>107</v>
      </c>
      <c r="J1097" s="11" t="s">
        <v>107</v>
      </c>
    </row>
    <row r="1098" spans="1:10" s="13" customFormat="1" x14ac:dyDescent="0.2">
      <c r="A1098" s="25">
        <v>34</v>
      </c>
      <c r="B1098" s="11" t="s">
        <v>0</v>
      </c>
      <c r="C1098" s="15" t="s">
        <v>2543</v>
      </c>
      <c r="D1098" s="11" t="s">
        <v>44</v>
      </c>
      <c r="E1098" s="11" t="s">
        <v>748</v>
      </c>
      <c r="F1098" s="11" t="s">
        <v>788</v>
      </c>
      <c r="G1098" s="11" t="s">
        <v>106</v>
      </c>
      <c r="H1098" s="11" t="s">
        <v>107</v>
      </c>
      <c r="I1098" s="11" t="s">
        <v>107</v>
      </c>
      <c r="J1098" s="11" t="s">
        <v>107</v>
      </c>
    </row>
    <row r="1099" spans="1:10" s="13" customFormat="1" x14ac:dyDescent="0.2">
      <c r="A1099" s="25">
        <v>34</v>
      </c>
      <c r="B1099" s="11" t="s">
        <v>0</v>
      </c>
      <c r="C1099" s="15" t="s">
        <v>2543</v>
      </c>
      <c r="D1099" s="11" t="s">
        <v>44</v>
      </c>
      <c r="E1099" s="11" t="s">
        <v>749</v>
      </c>
      <c r="F1099" s="11" t="s">
        <v>750</v>
      </c>
      <c r="G1099" s="11" t="s">
        <v>106</v>
      </c>
      <c r="H1099" s="11" t="s">
        <v>107</v>
      </c>
      <c r="I1099" s="11" t="s">
        <v>107</v>
      </c>
      <c r="J1099" s="11" t="s">
        <v>107</v>
      </c>
    </row>
    <row r="1100" spans="1:10" s="13" customFormat="1" x14ac:dyDescent="0.2">
      <c r="A1100" s="25">
        <v>34</v>
      </c>
      <c r="B1100" s="11" t="s">
        <v>0</v>
      </c>
      <c r="C1100" s="15" t="s">
        <v>2543</v>
      </c>
      <c r="D1100" s="11" t="s">
        <v>44</v>
      </c>
      <c r="E1100" s="11" t="s">
        <v>751</v>
      </c>
      <c r="F1100" s="11" t="s">
        <v>752</v>
      </c>
      <c r="G1100" s="11" t="s">
        <v>106</v>
      </c>
      <c r="H1100" s="11" t="s">
        <v>107</v>
      </c>
      <c r="I1100" s="11" t="s">
        <v>107</v>
      </c>
      <c r="J1100" s="11" t="s">
        <v>107</v>
      </c>
    </row>
    <row r="1101" spans="1:10" s="13" customFormat="1" x14ac:dyDescent="0.2">
      <c r="A1101" s="24">
        <v>34</v>
      </c>
      <c r="B1101" s="14" t="s">
        <v>0</v>
      </c>
      <c r="C1101" s="15" t="s">
        <v>2543</v>
      </c>
      <c r="D1101" s="16" t="s">
        <v>39</v>
      </c>
      <c r="E1101" s="17" t="s">
        <v>861</v>
      </c>
      <c r="F1101" s="17" t="s">
        <v>862</v>
      </c>
      <c r="G1101" s="17" t="s">
        <v>106</v>
      </c>
      <c r="H1101" s="17" t="s">
        <v>107</v>
      </c>
      <c r="I1101" s="17" t="s">
        <v>107</v>
      </c>
      <c r="J1101" s="17" t="s">
        <v>857</v>
      </c>
    </row>
    <row r="1102" spans="1:10" s="13" customFormat="1" x14ac:dyDescent="0.2">
      <c r="A1102" s="24">
        <v>34</v>
      </c>
      <c r="B1102" s="14" t="s">
        <v>0</v>
      </c>
      <c r="C1102" s="15" t="s">
        <v>2543</v>
      </c>
      <c r="D1102" s="16" t="s">
        <v>89</v>
      </c>
      <c r="E1102" s="17" t="s">
        <v>969</v>
      </c>
      <c r="F1102" s="17" t="s">
        <v>970</v>
      </c>
      <c r="G1102" s="17" t="s">
        <v>106</v>
      </c>
      <c r="H1102" s="17"/>
      <c r="I1102" s="17"/>
      <c r="J1102" s="17"/>
    </row>
    <row r="1103" spans="1:10" s="13" customFormat="1" x14ac:dyDescent="0.2">
      <c r="A1103" s="25">
        <v>34</v>
      </c>
      <c r="B1103" s="11" t="s">
        <v>0</v>
      </c>
      <c r="C1103" s="15" t="s">
        <v>2543</v>
      </c>
      <c r="D1103" s="11" t="s">
        <v>47</v>
      </c>
      <c r="E1103" s="11" t="s">
        <v>1134</v>
      </c>
      <c r="F1103" s="11" t="s">
        <v>1110</v>
      </c>
      <c r="G1103" s="11" t="s">
        <v>106</v>
      </c>
      <c r="H1103" s="11"/>
      <c r="I1103" s="11"/>
      <c r="J1103" s="11"/>
    </row>
    <row r="1104" spans="1:10" s="13" customFormat="1" x14ac:dyDescent="0.2">
      <c r="A1104" s="25">
        <v>34</v>
      </c>
      <c r="B1104" s="11" t="s">
        <v>0</v>
      </c>
      <c r="C1104" s="15" t="s">
        <v>2543</v>
      </c>
      <c r="D1104" s="11" t="s">
        <v>47</v>
      </c>
      <c r="E1104" s="11" t="s">
        <v>1135</v>
      </c>
      <c r="F1104" s="11" t="s">
        <v>1110</v>
      </c>
      <c r="G1104" s="11" t="s">
        <v>106</v>
      </c>
      <c r="H1104" s="11" t="s">
        <v>1136</v>
      </c>
      <c r="I1104" s="11"/>
      <c r="J1104" s="11"/>
    </row>
    <row r="1105" spans="1:10" s="13" customFormat="1" x14ac:dyDescent="0.2">
      <c r="A1105" s="24">
        <v>34</v>
      </c>
      <c r="B1105" s="14" t="s">
        <v>0</v>
      </c>
      <c r="C1105" s="15" t="s">
        <v>2543</v>
      </c>
      <c r="D1105" s="16" t="s">
        <v>36</v>
      </c>
      <c r="E1105" s="17" t="s">
        <v>1274</v>
      </c>
      <c r="F1105" s="17" t="s">
        <v>1268</v>
      </c>
      <c r="G1105" s="17" t="s">
        <v>106</v>
      </c>
      <c r="H1105" s="17" t="s">
        <v>107</v>
      </c>
      <c r="I1105" s="17" t="s">
        <v>107</v>
      </c>
      <c r="J1105" s="17" t="s">
        <v>107</v>
      </c>
    </row>
    <row r="1106" spans="1:10" s="13" customFormat="1" x14ac:dyDescent="0.2">
      <c r="A1106" s="24">
        <v>34</v>
      </c>
      <c r="B1106" s="14" t="s">
        <v>0</v>
      </c>
      <c r="C1106" s="15" t="s">
        <v>2543</v>
      </c>
      <c r="D1106" s="16" t="s">
        <v>36</v>
      </c>
      <c r="E1106" s="17" t="s">
        <v>1275</v>
      </c>
      <c r="F1106" s="17" t="s">
        <v>1110</v>
      </c>
      <c r="G1106" s="17" t="s">
        <v>122</v>
      </c>
      <c r="H1106" s="17" t="s">
        <v>1276</v>
      </c>
      <c r="I1106" s="17" t="s">
        <v>107</v>
      </c>
      <c r="J1106" s="17" t="s">
        <v>107</v>
      </c>
    </row>
    <row r="1107" spans="1:10" s="13" customFormat="1" x14ac:dyDescent="0.2">
      <c r="A1107" s="24">
        <v>34</v>
      </c>
      <c r="B1107" s="14" t="s">
        <v>0</v>
      </c>
      <c r="C1107" s="15" t="s">
        <v>2543</v>
      </c>
      <c r="D1107" s="16" t="s">
        <v>42</v>
      </c>
      <c r="E1107" s="17" t="s">
        <v>109</v>
      </c>
      <c r="F1107" s="17" t="s">
        <v>107</v>
      </c>
      <c r="G1107" s="17" t="s">
        <v>106</v>
      </c>
      <c r="H1107" s="17" t="s">
        <v>107</v>
      </c>
      <c r="I1107" s="17" t="s">
        <v>107</v>
      </c>
      <c r="J1107" s="17" t="s">
        <v>1321</v>
      </c>
    </row>
    <row r="1108" spans="1:10" s="13" customFormat="1" x14ac:dyDescent="0.2">
      <c r="A1108" s="24">
        <v>34</v>
      </c>
      <c r="B1108" s="14" t="s">
        <v>0</v>
      </c>
      <c r="C1108" s="15" t="s">
        <v>2543</v>
      </c>
      <c r="D1108" s="16" t="s">
        <v>65</v>
      </c>
      <c r="E1108" s="17" t="s">
        <v>1421</v>
      </c>
      <c r="F1108" s="17" t="s">
        <v>1375</v>
      </c>
      <c r="G1108" s="17" t="s">
        <v>106</v>
      </c>
      <c r="H1108" s="17"/>
      <c r="I1108" s="17"/>
      <c r="J1108" s="17"/>
    </row>
    <row r="1109" spans="1:10" s="13" customFormat="1" x14ac:dyDescent="0.2">
      <c r="A1109" s="24">
        <v>34</v>
      </c>
      <c r="B1109" s="14" t="s">
        <v>0</v>
      </c>
      <c r="C1109" s="15" t="s">
        <v>2543</v>
      </c>
      <c r="D1109" s="16" t="s">
        <v>1443</v>
      </c>
      <c r="E1109" s="17" t="s">
        <v>1455</v>
      </c>
      <c r="F1109" s="17" t="s">
        <v>1445</v>
      </c>
      <c r="G1109" s="17" t="s">
        <v>106</v>
      </c>
      <c r="H1109" s="17"/>
      <c r="I1109" s="17"/>
      <c r="J1109" s="17"/>
    </row>
    <row r="1110" spans="1:10" s="13" customFormat="1" x14ac:dyDescent="0.2">
      <c r="A1110" s="25">
        <v>34</v>
      </c>
      <c r="B1110" s="11" t="s">
        <v>0</v>
      </c>
      <c r="C1110" s="15" t="s">
        <v>2543</v>
      </c>
      <c r="D1110" s="11" t="s">
        <v>56</v>
      </c>
      <c r="E1110" s="11" t="s">
        <v>1557</v>
      </c>
      <c r="F1110" s="11" t="s">
        <v>1110</v>
      </c>
      <c r="G1110" s="17" t="s">
        <v>106</v>
      </c>
      <c r="H1110" s="11" t="s">
        <v>1372</v>
      </c>
      <c r="I1110" s="11" t="s">
        <v>1372</v>
      </c>
      <c r="J1110" s="11" t="s">
        <v>1372</v>
      </c>
    </row>
    <row r="1111" spans="1:10" s="13" customFormat="1" x14ac:dyDescent="0.2">
      <c r="A1111" s="24">
        <v>34</v>
      </c>
      <c r="B1111" s="14" t="s">
        <v>0</v>
      </c>
      <c r="C1111" s="15" t="s">
        <v>2543</v>
      </c>
      <c r="D1111" s="16" t="s">
        <v>59</v>
      </c>
      <c r="E1111" s="17" t="s">
        <v>1585</v>
      </c>
      <c r="F1111" s="17" t="s">
        <v>1638</v>
      </c>
      <c r="G1111" s="17" t="s">
        <v>106</v>
      </c>
      <c r="H1111" s="17"/>
      <c r="I1111" s="17"/>
      <c r="J1111" s="17"/>
    </row>
    <row r="1112" spans="1:10" s="13" customFormat="1" x14ac:dyDescent="0.2">
      <c r="A1112" s="24">
        <v>34</v>
      </c>
      <c r="B1112" s="14" t="s">
        <v>0</v>
      </c>
      <c r="C1112" s="15" t="s">
        <v>2543</v>
      </c>
      <c r="D1112" s="16" t="s">
        <v>62</v>
      </c>
      <c r="E1112" s="17" t="s">
        <v>1654</v>
      </c>
      <c r="F1112" s="17" t="s">
        <v>1643</v>
      </c>
      <c r="G1112" s="17" t="s">
        <v>106</v>
      </c>
      <c r="H1112" s="17"/>
      <c r="I1112" s="17"/>
      <c r="J1112" s="17"/>
    </row>
    <row r="1113" spans="1:10" s="13" customFormat="1" x14ac:dyDescent="0.2">
      <c r="A1113" s="24">
        <v>34</v>
      </c>
      <c r="B1113" s="14" t="s">
        <v>0</v>
      </c>
      <c r="C1113" s="15" t="s">
        <v>2543</v>
      </c>
      <c r="D1113" s="16" t="s">
        <v>1692</v>
      </c>
      <c r="E1113" s="17" t="s">
        <v>109</v>
      </c>
      <c r="F1113" s="17"/>
      <c r="G1113" s="17" t="s">
        <v>106</v>
      </c>
      <c r="H1113" s="17"/>
      <c r="I1113" s="17"/>
      <c r="J1113" s="17"/>
    </row>
    <row r="1114" spans="1:10" s="13" customFormat="1" x14ac:dyDescent="0.2">
      <c r="A1114" s="24">
        <v>34</v>
      </c>
      <c r="B1114" s="14" t="s">
        <v>0</v>
      </c>
      <c r="C1114" s="15" t="s">
        <v>2543</v>
      </c>
      <c r="D1114" s="16" t="s">
        <v>74</v>
      </c>
      <c r="E1114" s="17" t="s">
        <v>1794</v>
      </c>
      <c r="F1114" s="17" t="s">
        <v>1795</v>
      </c>
      <c r="G1114" s="17" t="s">
        <v>106</v>
      </c>
      <c r="H1114" s="17"/>
      <c r="I1114" s="17"/>
      <c r="J1114" s="17"/>
    </row>
    <row r="1115" spans="1:10" s="13" customFormat="1" x14ac:dyDescent="0.2">
      <c r="A1115" s="24">
        <v>34</v>
      </c>
      <c r="B1115" s="14" t="s">
        <v>0</v>
      </c>
      <c r="C1115" s="15" t="s">
        <v>2543</v>
      </c>
      <c r="D1115" s="16" t="s">
        <v>74</v>
      </c>
      <c r="E1115" s="17" t="s">
        <v>1796</v>
      </c>
      <c r="F1115" s="17" t="s">
        <v>1795</v>
      </c>
      <c r="G1115" s="17" t="s">
        <v>106</v>
      </c>
      <c r="H1115" s="17"/>
      <c r="I1115" s="17"/>
      <c r="J1115" s="17"/>
    </row>
    <row r="1116" spans="1:10" s="13" customFormat="1" x14ac:dyDescent="0.2">
      <c r="A1116" s="24">
        <v>34</v>
      </c>
      <c r="B1116" s="13" t="s">
        <v>0</v>
      </c>
      <c r="C1116" s="15" t="s">
        <v>2543</v>
      </c>
      <c r="D1116" s="13" t="s">
        <v>74</v>
      </c>
      <c r="E1116" s="13" t="s">
        <v>1797</v>
      </c>
      <c r="F1116" s="13" t="s">
        <v>1714</v>
      </c>
      <c r="G1116" s="13" t="s">
        <v>106</v>
      </c>
      <c r="J1116" s="17"/>
    </row>
    <row r="1117" spans="1:10" s="13" customFormat="1" x14ac:dyDescent="0.2">
      <c r="A1117" s="24">
        <v>34</v>
      </c>
      <c r="B1117" s="13" t="s">
        <v>0</v>
      </c>
      <c r="C1117" s="15" t="s">
        <v>2543</v>
      </c>
      <c r="D1117" s="13" t="s">
        <v>77</v>
      </c>
      <c r="E1117" s="13" t="s">
        <v>109</v>
      </c>
      <c r="F1117" s="13" t="s">
        <v>107</v>
      </c>
      <c r="G1117" s="13" t="s">
        <v>106</v>
      </c>
      <c r="J1117" s="17"/>
    </row>
    <row r="1118" spans="1:10" s="13" customFormat="1" x14ac:dyDescent="0.2">
      <c r="A1118" s="24">
        <v>34</v>
      </c>
      <c r="B1118" s="14" t="s">
        <v>0</v>
      </c>
      <c r="C1118" s="15" t="s">
        <v>2543</v>
      </c>
      <c r="D1118" s="16" t="s">
        <v>80</v>
      </c>
      <c r="E1118" s="17" t="s">
        <v>1968</v>
      </c>
      <c r="F1118" s="17"/>
      <c r="G1118" s="17" t="s">
        <v>106</v>
      </c>
      <c r="H1118" s="17"/>
      <c r="I1118" s="17"/>
      <c r="J1118" s="17"/>
    </row>
    <row r="1119" spans="1:10" s="13" customFormat="1" x14ac:dyDescent="0.2">
      <c r="A1119" s="24">
        <v>34</v>
      </c>
      <c r="B1119" s="14" t="s">
        <v>0</v>
      </c>
      <c r="C1119" s="15" t="s">
        <v>2543</v>
      </c>
      <c r="D1119" s="16" t="s">
        <v>83</v>
      </c>
      <c r="E1119" s="17" t="s">
        <v>2004</v>
      </c>
      <c r="F1119" s="17" t="s">
        <v>2005</v>
      </c>
      <c r="G1119" s="17" t="s">
        <v>106</v>
      </c>
      <c r="H1119" s="17"/>
      <c r="I1119" s="17"/>
      <c r="J1119" s="17"/>
    </row>
    <row r="1120" spans="1:10" s="13" customFormat="1" x14ac:dyDescent="0.2">
      <c r="A1120" s="24">
        <v>34</v>
      </c>
      <c r="B1120" s="14" t="s">
        <v>0</v>
      </c>
      <c r="C1120" s="15" t="s">
        <v>2543</v>
      </c>
      <c r="D1120" s="16" t="s">
        <v>86</v>
      </c>
      <c r="E1120" s="17" t="s">
        <v>2047</v>
      </c>
      <c r="F1120" s="17" t="s">
        <v>2015</v>
      </c>
      <c r="G1120" s="17" t="s">
        <v>106</v>
      </c>
      <c r="H1120" s="17"/>
      <c r="I1120" s="17"/>
      <c r="J1120" s="17"/>
    </row>
    <row r="1121" spans="1:10" s="13" customFormat="1" x14ac:dyDescent="0.2">
      <c r="A1121" s="24">
        <v>34</v>
      </c>
      <c r="B1121" s="13" t="s">
        <v>0</v>
      </c>
      <c r="C1121" s="15" t="s">
        <v>2543</v>
      </c>
      <c r="D1121" s="13" t="s">
        <v>27</v>
      </c>
      <c r="E1121" s="13" t="s">
        <v>2109</v>
      </c>
      <c r="F1121" s="13" t="s">
        <v>2094</v>
      </c>
      <c r="G1121" s="13" t="s">
        <v>106</v>
      </c>
      <c r="H1121" s="13" t="s">
        <v>107</v>
      </c>
      <c r="I1121" s="13" t="s">
        <v>107</v>
      </c>
      <c r="J1121" s="17" t="s">
        <v>107</v>
      </c>
    </row>
    <row r="1122" spans="1:10" s="13" customFormat="1" x14ac:dyDescent="0.2">
      <c r="A1122" s="24">
        <v>34</v>
      </c>
      <c r="B1122" s="14" t="s">
        <v>0</v>
      </c>
      <c r="C1122" s="15" t="s">
        <v>2543</v>
      </c>
      <c r="D1122" s="16" t="s">
        <v>92</v>
      </c>
      <c r="E1122" s="17" t="s">
        <v>2198</v>
      </c>
      <c r="F1122" s="17" t="s">
        <v>2162</v>
      </c>
      <c r="G1122" s="17" t="s">
        <v>122</v>
      </c>
      <c r="H1122" s="17" t="s">
        <v>2199</v>
      </c>
      <c r="I1122" s="17"/>
      <c r="J1122" s="17"/>
    </row>
    <row r="1123" spans="1:10" s="13" customFormat="1" x14ac:dyDescent="0.2">
      <c r="A1123" s="24">
        <v>35</v>
      </c>
      <c r="B1123" s="14" t="s">
        <v>0</v>
      </c>
      <c r="C1123" s="15" t="s">
        <v>250</v>
      </c>
      <c r="D1123" s="16" t="s">
        <v>24</v>
      </c>
      <c r="E1123" s="17" t="s">
        <v>109</v>
      </c>
      <c r="F1123" s="17"/>
      <c r="G1123" s="17" t="s">
        <v>106</v>
      </c>
      <c r="H1123" s="17"/>
      <c r="I1123" s="17"/>
      <c r="J1123" s="17"/>
    </row>
    <row r="1124" spans="1:10" s="13" customFormat="1" x14ac:dyDescent="0.2">
      <c r="A1124" s="24">
        <v>35</v>
      </c>
      <c r="B1124" s="14" t="s">
        <v>0</v>
      </c>
      <c r="C1124" s="15" t="s">
        <v>250</v>
      </c>
      <c r="D1124" s="16" t="s">
        <v>53</v>
      </c>
      <c r="E1124" s="17" t="s">
        <v>2540</v>
      </c>
      <c r="F1124" s="17" t="s">
        <v>238</v>
      </c>
      <c r="G1124" s="17" t="s">
        <v>106</v>
      </c>
      <c r="H1124" s="17"/>
      <c r="I1124" s="17"/>
      <c r="J1124" s="17"/>
    </row>
    <row r="1125" spans="1:10" s="13" customFormat="1" x14ac:dyDescent="0.2">
      <c r="A1125" s="24">
        <v>35</v>
      </c>
      <c r="B1125" s="14" t="s">
        <v>0</v>
      </c>
      <c r="C1125" s="15" t="s">
        <v>250</v>
      </c>
      <c r="D1125" s="16" t="s">
        <v>53</v>
      </c>
      <c r="E1125" s="17" t="s">
        <v>2541</v>
      </c>
      <c r="F1125" s="17" t="s">
        <v>238</v>
      </c>
      <c r="G1125" s="17" t="s">
        <v>106</v>
      </c>
      <c r="H1125" s="17"/>
      <c r="I1125" s="17"/>
      <c r="J1125" s="17"/>
    </row>
    <row r="1126" spans="1:10" s="13" customFormat="1" x14ac:dyDescent="0.2">
      <c r="A1126" s="24">
        <v>35</v>
      </c>
      <c r="B1126" s="14" t="s">
        <v>0</v>
      </c>
      <c r="C1126" s="15" t="s">
        <v>250</v>
      </c>
      <c r="D1126" s="16" t="s">
        <v>30</v>
      </c>
      <c r="E1126" s="17" t="s">
        <v>372</v>
      </c>
      <c r="F1126" s="17" t="s">
        <v>285</v>
      </c>
      <c r="G1126" s="17" t="s">
        <v>106</v>
      </c>
      <c r="H1126" s="17" t="s">
        <v>277</v>
      </c>
      <c r="I1126" s="17" t="s">
        <v>277</v>
      </c>
      <c r="J1126" s="17" t="s">
        <v>277</v>
      </c>
    </row>
    <row r="1127" spans="1:10" s="13" customFormat="1" x14ac:dyDescent="0.2">
      <c r="A1127" s="24">
        <v>35</v>
      </c>
      <c r="B1127" s="14" t="s">
        <v>0</v>
      </c>
      <c r="C1127" s="15" t="s">
        <v>250</v>
      </c>
      <c r="D1127" s="16" t="s">
        <v>33</v>
      </c>
      <c r="E1127" s="17" t="s">
        <v>487</v>
      </c>
      <c r="F1127" s="17" t="s">
        <v>488</v>
      </c>
      <c r="G1127" s="17" t="s">
        <v>106</v>
      </c>
      <c r="H1127" s="17" t="s">
        <v>405</v>
      </c>
      <c r="I1127" s="17" t="s">
        <v>405</v>
      </c>
      <c r="J1127" s="17" t="s">
        <v>405</v>
      </c>
    </row>
    <row r="1128" spans="1:10" s="13" customFormat="1" x14ac:dyDescent="0.2">
      <c r="A1128" s="24">
        <v>35</v>
      </c>
      <c r="B1128" s="14" t="s">
        <v>0</v>
      </c>
      <c r="C1128" s="15" t="s">
        <v>250</v>
      </c>
      <c r="D1128" s="16" t="s">
        <v>33</v>
      </c>
      <c r="E1128" s="17" t="s">
        <v>489</v>
      </c>
      <c r="F1128" s="17" t="s">
        <v>488</v>
      </c>
      <c r="G1128" s="17" t="s">
        <v>106</v>
      </c>
      <c r="H1128" s="17" t="s">
        <v>405</v>
      </c>
      <c r="I1128" s="17" t="s">
        <v>405</v>
      </c>
      <c r="J1128" s="17" t="s">
        <v>405</v>
      </c>
    </row>
    <row r="1129" spans="1:10" s="13" customFormat="1" x14ac:dyDescent="0.2">
      <c r="A1129" s="24">
        <v>35</v>
      </c>
      <c r="B1129" s="14" t="s">
        <v>0</v>
      </c>
      <c r="C1129" s="15" t="s">
        <v>250</v>
      </c>
      <c r="D1129" s="16" t="s">
        <v>71</v>
      </c>
      <c r="E1129" s="17" t="s">
        <v>596</v>
      </c>
      <c r="F1129" s="17" t="s">
        <v>597</v>
      </c>
      <c r="G1129" s="17" t="s">
        <v>524</v>
      </c>
      <c r="H1129" s="17" t="s">
        <v>527</v>
      </c>
      <c r="I1129" s="17" t="s">
        <v>527</v>
      </c>
      <c r="J1129" s="17" t="s">
        <v>527</v>
      </c>
    </row>
    <row r="1130" spans="1:10" s="13" customFormat="1" x14ac:dyDescent="0.2">
      <c r="A1130" s="25">
        <v>35</v>
      </c>
      <c r="B1130" s="11" t="s">
        <v>0</v>
      </c>
      <c r="C1130" s="15" t="s">
        <v>250</v>
      </c>
      <c r="D1130" s="11" t="s">
        <v>44</v>
      </c>
      <c r="E1130" s="11" t="s">
        <v>753</v>
      </c>
      <c r="F1130" s="11" t="s">
        <v>107</v>
      </c>
      <c r="G1130" s="11" t="s">
        <v>106</v>
      </c>
      <c r="H1130" s="11" t="s">
        <v>107</v>
      </c>
      <c r="I1130" s="11" t="s">
        <v>107</v>
      </c>
      <c r="J1130" s="11" t="s">
        <v>107</v>
      </c>
    </row>
    <row r="1131" spans="1:10" s="13" customFormat="1" x14ac:dyDescent="0.2">
      <c r="A1131" s="24">
        <v>35</v>
      </c>
      <c r="B1131" s="14" t="s">
        <v>0</v>
      </c>
      <c r="C1131" s="15" t="s">
        <v>250</v>
      </c>
      <c r="D1131" s="16" t="s">
        <v>39</v>
      </c>
      <c r="E1131" s="17" t="s">
        <v>863</v>
      </c>
      <c r="F1131" s="17" t="s">
        <v>864</v>
      </c>
      <c r="G1131" s="17" t="s">
        <v>106</v>
      </c>
      <c r="H1131" s="17" t="s">
        <v>107</v>
      </c>
      <c r="I1131" s="17" t="s">
        <v>107</v>
      </c>
      <c r="J1131" s="17" t="s">
        <v>107</v>
      </c>
    </row>
    <row r="1132" spans="1:10" s="13" customFormat="1" x14ac:dyDescent="0.2">
      <c r="A1132" s="24">
        <v>35</v>
      </c>
      <c r="B1132" s="14" t="s">
        <v>0</v>
      </c>
      <c r="C1132" s="15" t="s">
        <v>250</v>
      </c>
      <c r="D1132" s="16" t="s">
        <v>89</v>
      </c>
      <c r="E1132" s="17" t="s">
        <v>971</v>
      </c>
      <c r="F1132" s="17" t="s">
        <v>972</v>
      </c>
      <c r="G1132" s="17" t="s">
        <v>106</v>
      </c>
      <c r="H1132" s="17"/>
      <c r="I1132" s="17"/>
      <c r="J1132" s="17"/>
    </row>
    <row r="1133" spans="1:10" s="13" customFormat="1" x14ac:dyDescent="0.2">
      <c r="A1133" s="25">
        <v>35</v>
      </c>
      <c r="B1133" s="11" t="s">
        <v>0</v>
      </c>
      <c r="C1133" s="15" t="s">
        <v>250</v>
      </c>
      <c r="D1133" s="11" t="s">
        <v>47</v>
      </c>
      <c r="E1133" s="11" t="s">
        <v>1137</v>
      </c>
      <c r="F1133" s="11" t="s">
        <v>1126</v>
      </c>
      <c r="G1133" s="11" t="s">
        <v>106</v>
      </c>
      <c r="H1133" s="11"/>
      <c r="I1133" s="11"/>
      <c r="J1133" s="11"/>
    </row>
    <row r="1134" spans="1:10" s="13" customFormat="1" x14ac:dyDescent="0.2">
      <c r="A1134" s="24">
        <v>35</v>
      </c>
      <c r="B1134" s="14" t="s">
        <v>0</v>
      </c>
      <c r="C1134" s="15" t="s">
        <v>250</v>
      </c>
      <c r="D1134" s="16" t="s">
        <v>36</v>
      </c>
      <c r="E1134" s="17" t="s">
        <v>1277</v>
      </c>
      <c r="F1134" s="17" t="s">
        <v>1278</v>
      </c>
      <c r="G1134" s="17" t="s">
        <v>122</v>
      </c>
      <c r="H1134" s="17" t="s">
        <v>1279</v>
      </c>
      <c r="I1134" s="17"/>
      <c r="J1134" s="17"/>
    </row>
    <row r="1135" spans="1:10" s="13" customFormat="1" x14ac:dyDescent="0.2">
      <c r="A1135" s="24">
        <v>35</v>
      </c>
      <c r="B1135" s="14" t="s">
        <v>0</v>
      </c>
      <c r="C1135" s="15" t="s">
        <v>250</v>
      </c>
      <c r="D1135" s="16" t="s">
        <v>42</v>
      </c>
      <c r="E1135" s="17" t="s">
        <v>109</v>
      </c>
      <c r="F1135" s="17" t="s">
        <v>107</v>
      </c>
      <c r="G1135" s="17" t="s">
        <v>106</v>
      </c>
      <c r="H1135" s="17" t="s">
        <v>107</v>
      </c>
      <c r="I1135" s="17" t="s">
        <v>107</v>
      </c>
      <c r="J1135" s="17" t="s">
        <v>1321</v>
      </c>
    </row>
    <row r="1136" spans="1:10" s="13" customFormat="1" x14ac:dyDescent="0.2">
      <c r="A1136" s="24">
        <v>35</v>
      </c>
      <c r="B1136" s="14" t="s">
        <v>0</v>
      </c>
      <c r="C1136" s="15" t="s">
        <v>250</v>
      </c>
      <c r="D1136" s="16" t="s">
        <v>65</v>
      </c>
      <c r="E1136" s="17" t="s">
        <v>1422</v>
      </c>
      <c r="F1136" s="17" t="s">
        <v>1375</v>
      </c>
      <c r="G1136" s="17" t="s">
        <v>106</v>
      </c>
      <c r="H1136" s="17"/>
      <c r="I1136" s="17"/>
      <c r="J1136" s="17"/>
    </row>
    <row r="1137" spans="1:13" s="13" customFormat="1" x14ac:dyDescent="0.2">
      <c r="A1137" s="24">
        <v>35</v>
      </c>
      <c r="B1137" s="14" t="s">
        <v>0</v>
      </c>
      <c r="C1137" s="15" t="s">
        <v>250</v>
      </c>
      <c r="D1137" s="16" t="s">
        <v>1443</v>
      </c>
      <c r="E1137" s="17" t="s">
        <v>109</v>
      </c>
      <c r="F1137" s="17"/>
      <c r="G1137" s="17" t="s">
        <v>106</v>
      </c>
      <c r="H1137" s="17"/>
      <c r="I1137" s="17"/>
      <c r="J1137" s="17"/>
    </row>
    <row r="1138" spans="1:13" s="13" customFormat="1" x14ac:dyDescent="0.2">
      <c r="A1138" s="25">
        <v>35</v>
      </c>
      <c r="B1138" s="11" t="s">
        <v>0</v>
      </c>
      <c r="C1138" s="15" t="s">
        <v>250</v>
      </c>
      <c r="D1138" s="11" t="s">
        <v>56</v>
      </c>
      <c r="E1138" s="11" t="s">
        <v>109</v>
      </c>
      <c r="F1138" s="11" t="s">
        <v>1619</v>
      </c>
      <c r="G1138" s="17" t="s">
        <v>106</v>
      </c>
      <c r="H1138" s="11"/>
      <c r="I1138" s="11"/>
      <c r="J1138" s="11"/>
    </row>
    <row r="1139" spans="1:13" s="13" customFormat="1" x14ac:dyDescent="0.2">
      <c r="A1139" s="24">
        <v>35</v>
      </c>
      <c r="B1139" s="14" t="s">
        <v>0</v>
      </c>
      <c r="C1139" s="15" t="s">
        <v>250</v>
      </c>
      <c r="D1139" s="16" t="s">
        <v>59</v>
      </c>
      <c r="E1139" s="17" t="s">
        <v>1586</v>
      </c>
      <c r="F1139" s="17" t="s">
        <v>1587</v>
      </c>
      <c r="G1139" s="17" t="s">
        <v>106</v>
      </c>
      <c r="H1139" s="17"/>
      <c r="I1139" s="17"/>
      <c r="J1139" s="17"/>
    </row>
    <row r="1140" spans="1:13" s="13" customFormat="1" x14ac:dyDescent="0.2">
      <c r="A1140" s="24">
        <v>35</v>
      </c>
      <c r="B1140" s="14" t="s">
        <v>0</v>
      </c>
      <c r="C1140" s="15" t="s">
        <v>250</v>
      </c>
      <c r="D1140" s="16" t="s">
        <v>62</v>
      </c>
      <c r="E1140" s="17" t="s">
        <v>1655</v>
      </c>
      <c r="F1140" s="17" t="s">
        <v>1643</v>
      </c>
      <c r="G1140" s="17" t="s">
        <v>106</v>
      </c>
      <c r="H1140" s="17"/>
      <c r="I1140" s="17"/>
      <c r="J1140" s="17"/>
    </row>
    <row r="1141" spans="1:13" s="13" customFormat="1" x14ac:dyDescent="0.2">
      <c r="A1141" s="24">
        <v>35</v>
      </c>
      <c r="B1141" s="14" t="s">
        <v>0</v>
      </c>
      <c r="C1141" s="15" t="s">
        <v>250</v>
      </c>
      <c r="D1141" s="16" t="s">
        <v>1692</v>
      </c>
      <c r="E1141" s="17" t="s">
        <v>109</v>
      </c>
      <c r="F1141" s="17"/>
      <c r="G1141" s="17" t="s">
        <v>106</v>
      </c>
      <c r="H1141" s="17"/>
      <c r="I1141" s="17"/>
      <c r="J1141" s="17"/>
    </row>
    <row r="1142" spans="1:13" s="13" customFormat="1" x14ac:dyDescent="0.2">
      <c r="A1142" s="25">
        <v>35</v>
      </c>
      <c r="B1142" s="11" t="s">
        <v>0</v>
      </c>
      <c r="C1142" s="15" t="s">
        <v>250</v>
      </c>
      <c r="D1142" s="11" t="s">
        <v>74</v>
      </c>
      <c r="E1142" s="11" t="s">
        <v>1798</v>
      </c>
      <c r="F1142" s="11" t="s">
        <v>1714</v>
      </c>
      <c r="G1142" s="11" t="s">
        <v>106</v>
      </c>
      <c r="H1142" s="11"/>
      <c r="I1142" s="11"/>
      <c r="J1142" s="17"/>
    </row>
    <row r="1143" spans="1:13" s="13" customFormat="1" x14ac:dyDescent="0.2">
      <c r="A1143" s="25">
        <v>35</v>
      </c>
      <c r="B1143" s="11" t="s">
        <v>0</v>
      </c>
      <c r="C1143" s="15" t="s">
        <v>250</v>
      </c>
      <c r="D1143" s="11" t="s">
        <v>77</v>
      </c>
      <c r="E1143" s="11" t="s">
        <v>109</v>
      </c>
      <c r="F1143" s="11" t="s">
        <v>107</v>
      </c>
      <c r="G1143" s="11" t="s">
        <v>106</v>
      </c>
      <c r="H1143" s="11"/>
      <c r="I1143" s="11"/>
      <c r="J1143" s="17"/>
      <c r="L1143" s="13" t="s">
        <v>1735</v>
      </c>
      <c r="M1143" s="13" t="s">
        <v>1736</v>
      </c>
    </row>
    <row r="1144" spans="1:13" s="13" customFormat="1" x14ac:dyDescent="0.2">
      <c r="A1144" s="24">
        <v>35</v>
      </c>
      <c r="B1144" s="14" t="s">
        <v>0</v>
      </c>
      <c r="C1144" s="15" t="s">
        <v>250</v>
      </c>
      <c r="D1144" s="16" t="s">
        <v>80</v>
      </c>
      <c r="E1144" s="17" t="s">
        <v>1946</v>
      </c>
      <c r="F1144" s="17"/>
      <c r="G1144" s="17" t="s">
        <v>106</v>
      </c>
      <c r="H1144" s="17"/>
      <c r="I1144" s="17"/>
      <c r="J1144" s="17"/>
    </row>
    <row r="1145" spans="1:13" s="13" customFormat="1" x14ac:dyDescent="0.2">
      <c r="A1145" s="24">
        <v>35</v>
      </c>
      <c r="B1145" s="14" t="s">
        <v>0</v>
      </c>
      <c r="C1145" s="15" t="s">
        <v>250</v>
      </c>
      <c r="D1145" s="16" t="s">
        <v>83</v>
      </c>
      <c r="E1145" s="17" t="s">
        <v>2137</v>
      </c>
      <c r="F1145" s="17" t="s">
        <v>2135</v>
      </c>
      <c r="G1145" s="17" t="s">
        <v>106</v>
      </c>
      <c r="H1145" s="17"/>
      <c r="I1145" s="17"/>
      <c r="J1145" s="17"/>
    </row>
    <row r="1146" spans="1:13" s="13" customFormat="1" x14ac:dyDescent="0.2">
      <c r="A1146" s="24">
        <v>35</v>
      </c>
      <c r="B1146" s="14" t="s">
        <v>0</v>
      </c>
      <c r="C1146" s="15" t="s">
        <v>250</v>
      </c>
      <c r="D1146" s="16" t="s">
        <v>86</v>
      </c>
      <c r="E1146" s="17" t="s">
        <v>2048</v>
      </c>
      <c r="F1146" s="17" t="s">
        <v>2015</v>
      </c>
      <c r="G1146" s="17" t="s">
        <v>106</v>
      </c>
      <c r="H1146" s="17"/>
      <c r="I1146" s="17"/>
      <c r="J1146" s="17"/>
    </row>
    <row r="1147" spans="1:13" s="13" customFormat="1" x14ac:dyDescent="0.2">
      <c r="A1147" s="25">
        <v>35</v>
      </c>
      <c r="B1147" s="11" t="s">
        <v>0</v>
      </c>
      <c r="C1147" s="15" t="s">
        <v>250</v>
      </c>
      <c r="D1147" s="11" t="s">
        <v>27</v>
      </c>
      <c r="E1147" s="11" t="s">
        <v>2157</v>
      </c>
      <c r="F1147" s="13" t="s">
        <v>2094</v>
      </c>
      <c r="G1147" s="17" t="s">
        <v>106</v>
      </c>
      <c r="H1147" s="11"/>
      <c r="I1147" s="11"/>
      <c r="J1147" s="17"/>
      <c r="L1147" s="13" t="s">
        <v>1742</v>
      </c>
      <c r="M1147" s="13" t="s">
        <v>1743</v>
      </c>
    </row>
    <row r="1148" spans="1:13" s="13" customFormat="1" x14ac:dyDescent="0.2">
      <c r="A1148" s="24">
        <v>35</v>
      </c>
      <c r="B1148" s="14" t="s">
        <v>0</v>
      </c>
      <c r="C1148" s="15" t="s">
        <v>250</v>
      </c>
      <c r="D1148" s="16" t="s">
        <v>92</v>
      </c>
      <c r="E1148" s="17" t="s">
        <v>2200</v>
      </c>
      <c r="F1148" s="17" t="s">
        <v>2162</v>
      </c>
      <c r="G1148" s="17" t="s">
        <v>106</v>
      </c>
      <c r="H1148" s="17"/>
      <c r="I1148" s="17"/>
      <c r="J1148" s="17"/>
    </row>
    <row r="1149" spans="1:13" s="13" customFormat="1" x14ac:dyDescent="0.2">
      <c r="A1149" s="24">
        <v>36</v>
      </c>
      <c r="B1149" s="14" t="s">
        <v>0</v>
      </c>
      <c r="C1149" s="15" t="s">
        <v>251</v>
      </c>
      <c r="D1149" s="16" t="s">
        <v>24</v>
      </c>
      <c r="E1149" s="17" t="s">
        <v>163</v>
      </c>
      <c r="F1149" s="17"/>
      <c r="G1149" s="17" t="s">
        <v>106</v>
      </c>
      <c r="H1149" s="17"/>
      <c r="I1149" s="17"/>
      <c r="J1149" s="17"/>
    </row>
    <row r="1150" spans="1:13" s="13" customFormat="1" x14ac:dyDescent="0.2">
      <c r="A1150" s="24">
        <v>36</v>
      </c>
      <c r="B1150" s="14" t="s">
        <v>0</v>
      </c>
      <c r="C1150" s="15" t="s">
        <v>251</v>
      </c>
      <c r="D1150" s="16" t="s">
        <v>53</v>
      </c>
      <c r="E1150" s="17" t="s">
        <v>252</v>
      </c>
      <c r="F1150" s="17" t="s">
        <v>238</v>
      </c>
      <c r="G1150" s="17" t="s">
        <v>106</v>
      </c>
      <c r="H1150" s="17"/>
      <c r="I1150" s="17"/>
      <c r="J1150" s="17"/>
    </row>
    <row r="1151" spans="1:13" s="13" customFormat="1" x14ac:dyDescent="0.2">
      <c r="A1151" s="24">
        <v>36</v>
      </c>
      <c r="B1151" s="14" t="s">
        <v>0</v>
      </c>
      <c r="C1151" s="15" t="s">
        <v>251</v>
      </c>
      <c r="D1151" s="16" t="s">
        <v>30</v>
      </c>
      <c r="E1151" s="17" t="s">
        <v>373</v>
      </c>
      <c r="F1151" s="17" t="s">
        <v>285</v>
      </c>
      <c r="G1151" s="17" t="s">
        <v>106</v>
      </c>
      <c r="H1151" s="17" t="s">
        <v>277</v>
      </c>
      <c r="I1151" s="17" t="s">
        <v>277</v>
      </c>
      <c r="J1151" s="17" t="s">
        <v>277</v>
      </c>
    </row>
    <row r="1152" spans="1:13" s="13" customFormat="1" x14ac:dyDescent="0.2">
      <c r="A1152" s="24">
        <v>36</v>
      </c>
      <c r="B1152" s="14" t="s">
        <v>0</v>
      </c>
      <c r="C1152" s="15" t="s">
        <v>251</v>
      </c>
      <c r="D1152" s="16" t="s">
        <v>33</v>
      </c>
      <c r="E1152" s="17" t="s">
        <v>490</v>
      </c>
      <c r="F1152" s="17" t="s">
        <v>491</v>
      </c>
      <c r="G1152" s="17" t="s">
        <v>106</v>
      </c>
      <c r="H1152" s="17" t="s">
        <v>405</v>
      </c>
      <c r="I1152" s="17" t="s">
        <v>405</v>
      </c>
      <c r="J1152" s="17" t="s">
        <v>405</v>
      </c>
    </row>
    <row r="1153" spans="1:10" s="13" customFormat="1" x14ac:dyDescent="0.2">
      <c r="A1153" s="24">
        <v>36</v>
      </c>
      <c r="B1153" s="14" t="s">
        <v>0</v>
      </c>
      <c r="C1153" s="15" t="s">
        <v>251</v>
      </c>
      <c r="D1153" s="16" t="s">
        <v>71</v>
      </c>
      <c r="E1153" s="17" t="s">
        <v>598</v>
      </c>
      <c r="F1153" s="17" t="s">
        <v>599</v>
      </c>
      <c r="G1153" s="17" t="s">
        <v>524</v>
      </c>
      <c r="H1153" s="17" t="s">
        <v>527</v>
      </c>
      <c r="I1153" s="17" t="s">
        <v>527</v>
      </c>
      <c r="J1153" s="17" t="s">
        <v>527</v>
      </c>
    </row>
    <row r="1154" spans="1:10" s="13" customFormat="1" x14ac:dyDescent="0.2">
      <c r="A1154" s="25">
        <v>36</v>
      </c>
      <c r="B1154" s="11" t="s">
        <v>0</v>
      </c>
      <c r="C1154" s="15" t="s">
        <v>251</v>
      </c>
      <c r="D1154" s="11" t="s">
        <v>44</v>
      </c>
      <c r="E1154" s="11" t="s">
        <v>754</v>
      </c>
      <c r="F1154" s="11" t="s">
        <v>755</v>
      </c>
      <c r="G1154" s="11" t="s">
        <v>122</v>
      </c>
      <c r="H1154" s="11" t="s">
        <v>756</v>
      </c>
      <c r="I1154" s="11" t="s">
        <v>107</v>
      </c>
      <c r="J1154" s="11" t="s">
        <v>107</v>
      </c>
    </row>
    <row r="1155" spans="1:10" s="13" customFormat="1" x14ac:dyDescent="0.2">
      <c r="A1155" s="24">
        <v>36</v>
      </c>
      <c r="B1155" s="14" t="s">
        <v>0</v>
      </c>
      <c r="C1155" s="15" t="s">
        <v>251</v>
      </c>
      <c r="D1155" s="16" t="s">
        <v>39</v>
      </c>
      <c r="E1155" s="17" t="s">
        <v>865</v>
      </c>
      <c r="F1155" s="17" t="s">
        <v>866</v>
      </c>
      <c r="G1155" s="17" t="s">
        <v>106</v>
      </c>
      <c r="H1155" s="17" t="s">
        <v>107</v>
      </c>
      <c r="I1155" s="17" t="s">
        <v>107</v>
      </c>
      <c r="J1155" s="17" t="s">
        <v>857</v>
      </c>
    </row>
    <row r="1156" spans="1:10" s="13" customFormat="1" x14ac:dyDescent="0.2">
      <c r="A1156" s="24">
        <v>36</v>
      </c>
      <c r="B1156" s="14" t="s">
        <v>0</v>
      </c>
      <c r="C1156" s="15" t="s">
        <v>251</v>
      </c>
      <c r="D1156" s="16" t="s">
        <v>89</v>
      </c>
      <c r="E1156" s="17" t="s">
        <v>973</v>
      </c>
      <c r="F1156" s="17" t="s">
        <v>974</v>
      </c>
      <c r="G1156" s="17" t="s">
        <v>106</v>
      </c>
      <c r="H1156" s="17"/>
      <c r="I1156" s="17"/>
      <c r="J1156" s="17"/>
    </row>
    <row r="1157" spans="1:10" s="13" customFormat="1" x14ac:dyDescent="0.2">
      <c r="A1157" s="24">
        <v>36</v>
      </c>
      <c r="B1157" s="14" t="s">
        <v>0</v>
      </c>
      <c r="C1157" s="15" t="s">
        <v>251</v>
      </c>
      <c r="D1157" s="16" t="s">
        <v>89</v>
      </c>
      <c r="E1157" s="17" t="s">
        <v>975</v>
      </c>
      <c r="F1157" s="17" t="s">
        <v>976</v>
      </c>
      <c r="G1157" s="17" t="s">
        <v>122</v>
      </c>
      <c r="H1157" s="17" t="s">
        <v>977</v>
      </c>
      <c r="I1157" s="17"/>
      <c r="J1157" s="17"/>
    </row>
    <row r="1158" spans="1:10" s="13" customFormat="1" x14ac:dyDescent="0.2">
      <c r="A1158" s="25">
        <v>36</v>
      </c>
      <c r="B1158" s="11" t="s">
        <v>0</v>
      </c>
      <c r="C1158" s="15" t="s">
        <v>251</v>
      </c>
      <c r="D1158" s="11" t="s">
        <v>47</v>
      </c>
      <c r="E1158" s="11" t="s">
        <v>1138</v>
      </c>
      <c r="F1158" s="11" t="s">
        <v>1126</v>
      </c>
      <c r="G1158" s="11" t="s">
        <v>106</v>
      </c>
      <c r="H1158" s="11"/>
      <c r="I1158" s="11"/>
      <c r="J1158" s="11"/>
    </row>
    <row r="1159" spans="1:10" s="13" customFormat="1" x14ac:dyDescent="0.2">
      <c r="A1159" s="24">
        <v>36</v>
      </c>
      <c r="B1159" s="13" t="s">
        <v>0</v>
      </c>
      <c r="C1159" s="15" t="s">
        <v>251</v>
      </c>
      <c r="D1159" s="13" t="s">
        <v>36</v>
      </c>
      <c r="E1159" s="13" t="s">
        <v>1280</v>
      </c>
      <c r="F1159" s="13" t="s">
        <v>1268</v>
      </c>
      <c r="G1159" s="13" t="s">
        <v>106</v>
      </c>
      <c r="H1159" s="13" t="s">
        <v>107</v>
      </c>
      <c r="I1159" s="13" t="s">
        <v>107</v>
      </c>
      <c r="J1159" s="17" t="s">
        <v>107</v>
      </c>
    </row>
    <row r="1160" spans="1:10" s="13" customFormat="1" x14ac:dyDescent="0.2">
      <c r="A1160" s="24">
        <v>36</v>
      </c>
      <c r="B1160" s="14" t="s">
        <v>0</v>
      </c>
      <c r="C1160" s="15" t="s">
        <v>251</v>
      </c>
      <c r="D1160" s="16" t="s">
        <v>42</v>
      </c>
      <c r="E1160" s="20" t="s">
        <v>109</v>
      </c>
      <c r="F1160" s="17" t="s">
        <v>107</v>
      </c>
      <c r="G1160" s="17" t="s">
        <v>106</v>
      </c>
      <c r="H1160" s="17" t="s">
        <v>107</v>
      </c>
      <c r="I1160" s="17" t="s">
        <v>107</v>
      </c>
      <c r="J1160" s="17" t="s">
        <v>1321</v>
      </c>
    </row>
    <row r="1161" spans="1:10" s="13" customFormat="1" x14ac:dyDescent="0.2">
      <c r="A1161" s="24">
        <v>36</v>
      </c>
      <c r="B1161" s="14" t="s">
        <v>0</v>
      </c>
      <c r="C1161" s="15" t="s">
        <v>251</v>
      </c>
      <c r="D1161" s="16" t="s">
        <v>65</v>
      </c>
      <c r="E1161" s="17" t="s">
        <v>1423</v>
      </c>
      <c r="F1161" s="17" t="s">
        <v>1375</v>
      </c>
      <c r="G1161" s="17" t="s">
        <v>106</v>
      </c>
      <c r="H1161" s="17"/>
      <c r="I1161" s="17"/>
      <c r="J1161" s="17"/>
    </row>
    <row r="1162" spans="1:10" s="13" customFormat="1" x14ac:dyDescent="0.2">
      <c r="A1162" s="24">
        <v>36</v>
      </c>
      <c r="B1162" s="14" t="s">
        <v>0</v>
      </c>
      <c r="C1162" s="15" t="s">
        <v>251</v>
      </c>
      <c r="D1162" s="16" t="s">
        <v>1443</v>
      </c>
      <c r="E1162" s="17" t="s">
        <v>109</v>
      </c>
      <c r="F1162" s="17"/>
      <c r="G1162" s="17" t="s">
        <v>106</v>
      </c>
      <c r="H1162" s="17"/>
      <c r="I1162" s="17"/>
      <c r="J1162" s="17"/>
    </row>
    <row r="1163" spans="1:10" s="13" customFormat="1" x14ac:dyDescent="0.2">
      <c r="A1163" s="25">
        <v>36</v>
      </c>
      <c r="B1163" s="11" t="s">
        <v>0</v>
      </c>
      <c r="C1163" s="15" t="s">
        <v>251</v>
      </c>
      <c r="D1163" s="11" t="s">
        <v>56</v>
      </c>
      <c r="E1163" s="11" t="s">
        <v>109</v>
      </c>
      <c r="F1163" s="11" t="s">
        <v>1619</v>
      </c>
      <c r="G1163" s="17" t="s">
        <v>106</v>
      </c>
      <c r="H1163" s="11"/>
      <c r="I1163" s="11"/>
      <c r="J1163" s="11"/>
    </row>
    <row r="1164" spans="1:10" s="13" customFormat="1" x14ac:dyDescent="0.2">
      <c r="A1164" s="24">
        <v>36</v>
      </c>
      <c r="B1164" s="14" t="s">
        <v>0</v>
      </c>
      <c r="C1164" s="15" t="s">
        <v>251</v>
      </c>
      <c r="D1164" s="16" t="s">
        <v>59</v>
      </c>
      <c r="E1164" s="17" t="s">
        <v>1588</v>
      </c>
      <c r="F1164" s="17" t="s">
        <v>1589</v>
      </c>
      <c r="G1164" s="17" t="s">
        <v>106</v>
      </c>
      <c r="H1164" s="17"/>
      <c r="I1164" s="17"/>
      <c r="J1164" s="17"/>
    </row>
    <row r="1165" spans="1:10" s="13" customFormat="1" x14ac:dyDescent="0.2">
      <c r="A1165" s="24">
        <v>36</v>
      </c>
      <c r="B1165" s="14" t="s">
        <v>0</v>
      </c>
      <c r="C1165" s="15" t="s">
        <v>251</v>
      </c>
      <c r="D1165" s="16" t="s">
        <v>62</v>
      </c>
      <c r="E1165" s="17" t="s">
        <v>1656</v>
      </c>
      <c r="F1165" s="17" t="s">
        <v>1643</v>
      </c>
      <c r="G1165" s="17" t="s">
        <v>106</v>
      </c>
      <c r="H1165" s="17"/>
      <c r="I1165" s="17"/>
      <c r="J1165" s="17"/>
    </row>
    <row r="1166" spans="1:10" s="13" customFormat="1" x14ac:dyDescent="0.2">
      <c r="A1166" s="24">
        <v>36</v>
      </c>
      <c r="B1166" s="14" t="s">
        <v>0</v>
      </c>
      <c r="C1166" s="15" t="s">
        <v>251</v>
      </c>
      <c r="D1166" s="16" t="s">
        <v>1692</v>
      </c>
      <c r="E1166" s="17" t="s">
        <v>109</v>
      </c>
      <c r="F1166" s="17"/>
      <c r="G1166" s="17" t="s">
        <v>106</v>
      </c>
      <c r="H1166" s="17"/>
      <c r="I1166" s="17"/>
      <c r="J1166" s="17"/>
    </row>
    <row r="1167" spans="1:10" s="13" customFormat="1" x14ac:dyDescent="0.2">
      <c r="A1167" s="25">
        <v>36</v>
      </c>
      <c r="B1167" s="11" t="s">
        <v>0</v>
      </c>
      <c r="C1167" s="15" t="s">
        <v>251</v>
      </c>
      <c r="D1167" s="11" t="s">
        <v>74</v>
      </c>
      <c r="E1167" s="11" t="s">
        <v>1799</v>
      </c>
      <c r="F1167" s="11" t="s">
        <v>1714</v>
      </c>
      <c r="G1167" s="11" t="s">
        <v>106</v>
      </c>
      <c r="H1167" s="11"/>
      <c r="I1167" s="11"/>
      <c r="J1167" s="17"/>
    </row>
    <row r="1168" spans="1:10" s="13" customFormat="1" x14ac:dyDescent="0.2">
      <c r="A1168" s="25">
        <v>36</v>
      </c>
      <c r="B1168" s="11" t="s">
        <v>0</v>
      </c>
      <c r="C1168" s="15" t="s">
        <v>251</v>
      </c>
      <c r="D1168" s="11" t="s">
        <v>77</v>
      </c>
      <c r="E1168" s="11" t="s">
        <v>109</v>
      </c>
      <c r="F1168" s="11" t="s">
        <v>107</v>
      </c>
      <c r="G1168" s="11" t="s">
        <v>106</v>
      </c>
      <c r="H1168" s="11"/>
      <c r="I1168" s="11"/>
      <c r="J1168" s="17"/>
    </row>
    <row r="1169" spans="1:10" s="13" customFormat="1" x14ac:dyDescent="0.2">
      <c r="A1169" s="24">
        <v>36</v>
      </c>
      <c r="B1169" s="14" t="s">
        <v>0</v>
      </c>
      <c r="C1169" s="15" t="s">
        <v>251</v>
      </c>
      <c r="D1169" s="16" t="s">
        <v>80</v>
      </c>
      <c r="E1169" s="17" t="s">
        <v>1946</v>
      </c>
      <c r="F1169" s="17"/>
      <c r="G1169" s="17" t="s">
        <v>106</v>
      </c>
      <c r="H1169" s="17"/>
      <c r="I1169" s="17"/>
      <c r="J1169" s="17"/>
    </row>
    <row r="1170" spans="1:10" s="13" customFormat="1" x14ac:dyDescent="0.2">
      <c r="A1170" s="24">
        <v>36</v>
      </c>
      <c r="B1170" s="14" t="s">
        <v>0</v>
      </c>
      <c r="C1170" s="15" t="s">
        <v>251</v>
      </c>
      <c r="D1170" s="16" t="s">
        <v>83</v>
      </c>
      <c r="E1170" s="17" t="s">
        <v>2006</v>
      </c>
      <c r="F1170" s="17" t="s">
        <v>2007</v>
      </c>
      <c r="G1170" s="17" t="s">
        <v>106</v>
      </c>
      <c r="H1170" s="17"/>
      <c r="I1170" s="17"/>
      <c r="J1170" s="17"/>
    </row>
    <row r="1171" spans="1:10" s="13" customFormat="1" x14ac:dyDescent="0.2">
      <c r="A1171" s="24">
        <v>36</v>
      </c>
      <c r="B1171" s="14" t="s">
        <v>0</v>
      </c>
      <c r="C1171" s="15" t="s">
        <v>251</v>
      </c>
      <c r="D1171" s="16" t="s">
        <v>86</v>
      </c>
      <c r="E1171" s="17" t="s">
        <v>2049</v>
      </c>
      <c r="F1171" s="17" t="s">
        <v>2015</v>
      </c>
      <c r="G1171" s="17" t="s">
        <v>106</v>
      </c>
      <c r="H1171" s="17"/>
      <c r="I1171" s="17"/>
      <c r="J1171" s="17"/>
    </row>
    <row r="1172" spans="1:10" s="13" customFormat="1" x14ac:dyDescent="0.2">
      <c r="A1172" s="25">
        <v>36</v>
      </c>
      <c r="B1172" s="11" t="s">
        <v>0</v>
      </c>
      <c r="C1172" s="15" t="s">
        <v>251</v>
      </c>
      <c r="D1172" s="11" t="s">
        <v>27</v>
      </c>
      <c r="E1172" s="11" t="s">
        <v>109</v>
      </c>
      <c r="F1172" s="11"/>
      <c r="G1172" s="17" t="s">
        <v>106</v>
      </c>
      <c r="H1172" s="11"/>
      <c r="I1172" s="11"/>
      <c r="J1172" s="17"/>
    </row>
    <row r="1173" spans="1:10" s="13" customFormat="1" x14ac:dyDescent="0.2">
      <c r="A1173" s="24">
        <v>36</v>
      </c>
      <c r="B1173" s="14" t="s">
        <v>0</v>
      </c>
      <c r="C1173" s="15" t="s">
        <v>251</v>
      </c>
      <c r="D1173" s="16" t="s">
        <v>92</v>
      </c>
      <c r="E1173" s="17" t="s">
        <v>2201</v>
      </c>
      <c r="F1173" s="17" t="s">
        <v>2162</v>
      </c>
      <c r="G1173" s="17" t="s">
        <v>106</v>
      </c>
      <c r="H1173" s="17"/>
      <c r="I1173" s="17"/>
      <c r="J1173" s="17"/>
    </row>
    <row r="1174" spans="1:10" s="13" customFormat="1" x14ac:dyDescent="0.2">
      <c r="A1174" s="24">
        <v>37</v>
      </c>
      <c r="B1174" s="14" t="s">
        <v>0</v>
      </c>
      <c r="C1174" s="15" t="s">
        <v>2417</v>
      </c>
      <c r="D1174" s="16" t="s">
        <v>24</v>
      </c>
      <c r="E1174" s="17" t="s">
        <v>109</v>
      </c>
      <c r="F1174" s="17"/>
      <c r="G1174" s="17" t="s">
        <v>106</v>
      </c>
      <c r="H1174" s="17"/>
      <c r="I1174" s="17" t="s">
        <v>164</v>
      </c>
      <c r="J1174" s="17"/>
    </row>
    <row r="1175" spans="1:10" s="13" customFormat="1" x14ac:dyDescent="0.2">
      <c r="A1175" s="24">
        <v>37</v>
      </c>
      <c r="B1175" s="14" t="s">
        <v>0</v>
      </c>
      <c r="C1175" s="15" t="s">
        <v>2417</v>
      </c>
      <c r="D1175" s="16" t="s">
        <v>53</v>
      </c>
      <c r="E1175" s="17" t="s">
        <v>253</v>
      </c>
      <c r="F1175" s="17" t="s">
        <v>238</v>
      </c>
      <c r="G1175" s="17" t="s">
        <v>106</v>
      </c>
      <c r="H1175" s="17"/>
      <c r="I1175" s="17"/>
      <c r="J1175" s="17"/>
    </row>
    <row r="1176" spans="1:10" s="13" customFormat="1" x14ac:dyDescent="0.2">
      <c r="A1176" s="24">
        <v>37</v>
      </c>
      <c r="B1176" s="14" t="s">
        <v>0</v>
      </c>
      <c r="C1176" s="15" t="s">
        <v>2417</v>
      </c>
      <c r="D1176" s="16" t="s">
        <v>30</v>
      </c>
      <c r="E1176" s="17" t="s">
        <v>374</v>
      </c>
      <c r="F1176" s="17" t="s">
        <v>285</v>
      </c>
      <c r="G1176" s="17" t="s">
        <v>106</v>
      </c>
      <c r="H1176" s="17" t="s">
        <v>277</v>
      </c>
      <c r="I1176" s="17" t="s">
        <v>277</v>
      </c>
      <c r="J1176" s="17" t="s">
        <v>277</v>
      </c>
    </row>
    <row r="1177" spans="1:10" s="13" customFormat="1" x14ac:dyDescent="0.2">
      <c r="A1177" s="24">
        <v>37</v>
      </c>
      <c r="B1177" s="14" t="s">
        <v>0</v>
      </c>
      <c r="C1177" s="15" t="s">
        <v>2417</v>
      </c>
      <c r="D1177" s="16" t="s">
        <v>33</v>
      </c>
      <c r="E1177" s="17" t="s">
        <v>492</v>
      </c>
      <c r="F1177" s="17" t="s">
        <v>493</v>
      </c>
      <c r="G1177" s="17" t="s">
        <v>122</v>
      </c>
      <c r="H1177" s="17" t="s">
        <v>494</v>
      </c>
      <c r="I1177" s="17" t="s">
        <v>405</v>
      </c>
      <c r="J1177" s="17" t="s">
        <v>405</v>
      </c>
    </row>
    <row r="1178" spans="1:10" s="13" customFormat="1" x14ac:dyDescent="0.2">
      <c r="A1178" s="24">
        <v>37</v>
      </c>
      <c r="B1178" s="14" t="s">
        <v>0</v>
      </c>
      <c r="C1178" s="15" t="s">
        <v>2417</v>
      </c>
      <c r="D1178" s="16" t="s">
        <v>71</v>
      </c>
      <c r="E1178" s="17" t="s">
        <v>600</v>
      </c>
      <c r="F1178" s="17" t="s">
        <v>601</v>
      </c>
      <c r="G1178" s="17" t="s">
        <v>524</v>
      </c>
      <c r="H1178" s="17" t="s">
        <v>527</v>
      </c>
      <c r="I1178" s="17" t="s">
        <v>527</v>
      </c>
      <c r="J1178" s="17" t="s">
        <v>527</v>
      </c>
    </row>
    <row r="1179" spans="1:10" s="13" customFormat="1" x14ac:dyDescent="0.2">
      <c r="A1179" s="25">
        <v>37</v>
      </c>
      <c r="B1179" s="11" t="s">
        <v>0</v>
      </c>
      <c r="C1179" s="15" t="s">
        <v>2417</v>
      </c>
      <c r="D1179" s="11" t="s">
        <v>44</v>
      </c>
      <c r="E1179" s="11" t="s">
        <v>2553</v>
      </c>
      <c r="F1179" s="11" t="s">
        <v>757</v>
      </c>
      <c r="G1179" s="11" t="s">
        <v>524</v>
      </c>
      <c r="H1179" s="11" t="s">
        <v>758</v>
      </c>
      <c r="I1179" s="11" t="s">
        <v>107</v>
      </c>
      <c r="J1179" s="11" t="s">
        <v>107</v>
      </c>
    </row>
    <row r="1180" spans="1:10" s="13" customFormat="1" x14ac:dyDescent="0.2">
      <c r="A1180" s="24">
        <v>37</v>
      </c>
      <c r="B1180" s="14" t="s">
        <v>0</v>
      </c>
      <c r="C1180" s="15" t="s">
        <v>2417</v>
      </c>
      <c r="D1180" s="16" t="s">
        <v>39</v>
      </c>
      <c r="E1180" s="17" t="s">
        <v>867</v>
      </c>
      <c r="F1180" s="17" t="s">
        <v>868</v>
      </c>
      <c r="G1180" s="17" t="s">
        <v>106</v>
      </c>
      <c r="H1180" s="17" t="s">
        <v>107</v>
      </c>
      <c r="I1180" s="17" t="s">
        <v>107</v>
      </c>
      <c r="J1180" s="17" t="s">
        <v>107</v>
      </c>
    </row>
    <row r="1181" spans="1:10" s="13" customFormat="1" x14ac:dyDescent="0.2">
      <c r="A1181" s="24">
        <v>37</v>
      </c>
      <c r="B1181" s="14" t="s">
        <v>0</v>
      </c>
      <c r="C1181" s="15" t="s">
        <v>2417</v>
      </c>
      <c r="D1181" s="16" t="s">
        <v>89</v>
      </c>
      <c r="E1181" s="17" t="s">
        <v>978</v>
      </c>
      <c r="F1181" s="17" t="s">
        <v>976</v>
      </c>
      <c r="G1181" s="17" t="s">
        <v>122</v>
      </c>
      <c r="H1181" s="17" t="s">
        <v>977</v>
      </c>
      <c r="I1181" s="17"/>
      <c r="J1181" s="17"/>
    </row>
    <row r="1182" spans="1:10" s="13" customFormat="1" x14ac:dyDescent="0.2">
      <c r="A1182" s="25">
        <v>37</v>
      </c>
      <c r="B1182" s="11" t="s">
        <v>0</v>
      </c>
      <c r="C1182" s="15" t="s">
        <v>2417</v>
      </c>
      <c r="D1182" s="11" t="s">
        <v>47</v>
      </c>
      <c r="E1182" s="11" t="s">
        <v>1139</v>
      </c>
      <c r="F1182" s="11" t="s">
        <v>1140</v>
      </c>
      <c r="G1182" s="11" t="s">
        <v>122</v>
      </c>
      <c r="H1182" s="11" t="s">
        <v>1141</v>
      </c>
      <c r="I1182" s="11"/>
      <c r="J1182" s="11"/>
    </row>
    <row r="1183" spans="1:10" x14ac:dyDescent="0.2">
      <c r="A1183" s="25">
        <v>37</v>
      </c>
      <c r="B1183" s="11" t="s">
        <v>0</v>
      </c>
      <c r="C1183" s="15" t="s">
        <v>2417</v>
      </c>
      <c r="D1183" s="11" t="s">
        <v>47</v>
      </c>
      <c r="E1183" s="11" t="s">
        <v>1142</v>
      </c>
      <c r="F1183" s="11" t="s">
        <v>1143</v>
      </c>
      <c r="G1183" s="11" t="s">
        <v>122</v>
      </c>
      <c r="H1183" s="11" t="s">
        <v>1141</v>
      </c>
    </row>
    <row r="1184" spans="1:10" x14ac:dyDescent="0.2">
      <c r="A1184" s="25">
        <v>37</v>
      </c>
      <c r="B1184" s="11" t="s">
        <v>0</v>
      </c>
      <c r="C1184" s="15" t="s">
        <v>2417</v>
      </c>
      <c r="D1184" s="11" t="s">
        <v>36</v>
      </c>
      <c r="E1184" s="11" t="s">
        <v>1281</v>
      </c>
      <c r="F1184" s="11" t="s">
        <v>1110</v>
      </c>
      <c r="G1184" s="11" t="s">
        <v>106</v>
      </c>
      <c r="H1184" s="11" t="s">
        <v>107</v>
      </c>
      <c r="I1184" s="11" t="s">
        <v>107</v>
      </c>
      <c r="J1184" s="17" t="s">
        <v>107</v>
      </c>
    </row>
    <row r="1185" spans="1:10" x14ac:dyDescent="0.2">
      <c r="A1185" s="24">
        <v>37</v>
      </c>
      <c r="B1185" s="14" t="s">
        <v>0</v>
      </c>
      <c r="C1185" s="15" t="s">
        <v>2417</v>
      </c>
      <c r="D1185" s="16" t="s">
        <v>42</v>
      </c>
      <c r="E1185" s="17" t="s">
        <v>109</v>
      </c>
      <c r="F1185" s="17" t="s">
        <v>107</v>
      </c>
      <c r="G1185" s="17" t="s">
        <v>106</v>
      </c>
      <c r="H1185" s="17" t="s">
        <v>107</v>
      </c>
      <c r="I1185" s="17" t="s">
        <v>107</v>
      </c>
      <c r="J1185" s="17" t="s">
        <v>1321</v>
      </c>
    </row>
    <row r="1186" spans="1:10" x14ac:dyDescent="0.2">
      <c r="A1186" s="24">
        <v>37</v>
      </c>
      <c r="B1186" s="14" t="s">
        <v>0</v>
      </c>
      <c r="C1186" s="15" t="s">
        <v>2417</v>
      </c>
      <c r="D1186" s="16" t="s">
        <v>65</v>
      </c>
      <c r="E1186" s="17" t="s">
        <v>1424</v>
      </c>
      <c r="F1186" s="17" t="s">
        <v>1375</v>
      </c>
      <c r="G1186" s="17" t="s">
        <v>106</v>
      </c>
      <c r="H1186" s="17"/>
      <c r="I1186" s="17"/>
      <c r="J1186" s="17"/>
    </row>
    <row r="1187" spans="1:10" x14ac:dyDescent="0.2">
      <c r="A1187" s="24">
        <v>37</v>
      </c>
      <c r="B1187" s="14" t="s">
        <v>0</v>
      </c>
      <c r="C1187" s="15" t="s">
        <v>2417</v>
      </c>
      <c r="D1187" s="16" t="s">
        <v>1443</v>
      </c>
      <c r="E1187" s="17" t="s">
        <v>1456</v>
      </c>
      <c r="F1187" s="17" t="s">
        <v>1445</v>
      </c>
      <c r="G1187" s="17" t="s">
        <v>106</v>
      </c>
      <c r="H1187" s="17"/>
      <c r="I1187" s="17"/>
      <c r="J1187" s="17"/>
    </row>
    <row r="1188" spans="1:10" x14ac:dyDescent="0.2">
      <c r="A1188" s="25">
        <v>37</v>
      </c>
      <c r="B1188" s="11" t="s">
        <v>0</v>
      </c>
      <c r="C1188" s="15" t="s">
        <v>2417</v>
      </c>
      <c r="D1188" s="11" t="s">
        <v>56</v>
      </c>
      <c r="E1188" s="11" t="s">
        <v>1558</v>
      </c>
      <c r="F1188" s="11" t="s">
        <v>1110</v>
      </c>
      <c r="G1188" s="17" t="s">
        <v>106</v>
      </c>
      <c r="H1188" s="11" t="s">
        <v>1372</v>
      </c>
      <c r="I1188" s="11" t="s">
        <v>1372</v>
      </c>
      <c r="J1188" s="11" t="s">
        <v>1372</v>
      </c>
    </row>
    <row r="1189" spans="1:10" x14ac:dyDescent="0.2">
      <c r="A1189" s="24">
        <v>37</v>
      </c>
      <c r="B1189" s="14" t="s">
        <v>0</v>
      </c>
      <c r="C1189" s="15" t="s">
        <v>2417</v>
      </c>
      <c r="D1189" s="16" t="s">
        <v>59</v>
      </c>
      <c r="E1189" s="17" t="s">
        <v>109</v>
      </c>
      <c r="F1189" s="17" t="s">
        <v>107</v>
      </c>
      <c r="G1189" s="17" t="s">
        <v>106</v>
      </c>
      <c r="H1189" s="17" t="s">
        <v>107</v>
      </c>
      <c r="I1189" s="17" t="s">
        <v>107</v>
      </c>
      <c r="J1189" s="17" t="s">
        <v>107</v>
      </c>
    </row>
    <row r="1190" spans="1:10" x14ac:dyDescent="0.2">
      <c r="A1190" s="24">
        <v>37</v>
      </c>
      <c r="B1190" s="14" t="s">
        <v>0</v>
      </c>
      <c r="C1190" s="15" t="s">
        <v>2417</v>
      </c>
      <c r="D1190" s="16" t="s">
        <v>62</v>
      </c>
      <c r="E1190" s="17" t="s">
        <v>1658</v>
      </c>
      <c r="F1190" s="17" t="s">
        <v>1659</v>
      </c>
      <c r="G1190" s="17" t="s">
        <v>106</v>
      </c>
      <c r="H1190" s="17"/>
      <c r="I1190" s="17"/>
      <c r="J1190" s="17"/>
    </row>
    <row r="1191" spans="1:10" x14ac:dyDescent="0.2">
      <c r="A1191" s="24">
        <v>37</v>
      </c>
      <c r="B1191" s="14" t="s">
        <v>0</v>
      </c>
      <c r="C1191" s="15" t="s">
        <v>2417</v>
      </c>
      <c r="D1191" s="16" t="s">
        <v>1692</v>
      </c>
      <c r="E1191" s="17" t="s">
        <v>109</v>
      </c>
      <c r="F1191" s="17"/>
      <c r="G1191" s="17" t="s">
        <v>106</v>
      </c>
      <c r="H1191" s="17"/>
      <c r="I1191" s="17"/>
      <c r="J1191" s="17"/>
    </row>
    <row r="1192" spans="1:10" x14ac:dyDescent="0.2">
      <c r="A1192" s="25">
        <v>37</v>
      </c>
      <c r="B1192" s="11" t="s">
        <v>0</v>
      </c>
      <c r="C1192" s="15" t="s">
        <v>2417</v>
      </c>
      <c r="D1192" s="11" t="s">
        <v>74</v>
      </c>
      <c r="E1192" s="11" t="s">
        <v>1800</v>
      </c>
      <c r="F1192" s="11" t="s">
        <v>1714</v>
      </c>
      <c r="G1192" s="11" t="s">
        <v>106</v>
      </c>
    </row>
    <row r="1193" spans="1:10" x14ac:dyDescent="0.2">
      <c r="A1193" s="25">
        <v>37</v>
      </c>
      <c r="B1193" s="11" t="s">
        <v>0</v>
      </c>
      <c r="C1193" s="15" t="s">
        <v>2417</v>
      </c>
      <c r="D1193" s="11" t="s">
        <v>74</v>
      </c>
      <c r="E1193" s="11" t="s">
        <v>1801</v>
      </c>
      <c r="F1193" s="11" t="s">
        <v>1788</v>
      </c>
      <c r="G1193" s="11" t="s">
        <v>106</v>
      </c>
    </row>
    <row r="1194" spans="1:10" x14ac:dyDescent="0.2">
      <c r="A1194" s="25">
        <v>37</v>
      </c>
      <c r="B1194" s="11" t="s">
        <v>0</v>
      </c>
      <c r="C1194" s="15" t="s">
        <v>2417</v>
      </c>
      <c r="D1194" s="11" t="s">
        <v>77</v>
      </c>
      <c r="E1194" s="11" t="s">
        <v>109</v>
      </c>
      <c r="F1194" s="11" t="s">
        <v>107</v>
      </c>
      <c r="G1194" s="11" t="s">
        <v>106</v>
      </c>
    </row>
    <row r="1195" spans="1:10" x14ac:dyDescent="0.2">
      <c r="A1195" s="24">
        <v>37</v>
      </c>
      <c r="B1195" s="14" t="s">
        <v>0</v>
      </c>
      <c r="C1195" s="15" t="s">
        <v>2417</v>
      </c>
      <c r="D1195" s="16" t="s">
        <v>80</v>
      </c>
      <c r="E1195" s="17" t="s">
        <v>1946</v>
      </c>
      <c r="F1195" s="17"/>
      <c r="G1195" s="17" t="s">
        <v>106</v>
      </c>
      <c r="H1195" s="17"/>
      <c r="I1195" s="17"/>
      <c r="J1195" s="17"/>
    </row>
    <row r="1196" spans="1:10" x14ac:dyDescent="0.2">
      <c r="A1196" s="24">
        <v>37</v>
      </c>
      <c r="B1196" s="14" t="s">
        <v>0</v>
      </c>
      <c r="C1196" s="15" t="s">
        <v>2417</v>
      </c>
      <c r="D1196" s="16" t="s">
        <v>83</v>
      </c>
      <c r="E1196" s="17" t="s">
        <v>2008</v>
      </c>
      <c r="F1196" s="17" t="s">
        <v>2007</v>
      </c>
      <c r="G1196" s="17" t="s">
        <v>106</v>
      </c>
      <c r="H1196" s="17"/>
      <c r="I1196" s="17"/>
      <c r="J1196" s="17"/>
    </row>
    <row r="1197" spans="1:10" x14ac:dyDescent="0.2">
      <c r="A1197" s="24">
        <v>37</v>
      </c>
      <c r="B1197" s="14" t="s">
        <v>0</v>
      </c>
      <c r="C1197" s="15" t="s">
        <v>2417</v>
      </c>
      <c r="D1197" s="16" t="s">
        <v>86</v>
      </c>
      <c r="E1197" s="17" t="s">
        <v>2050</v>
      </c>
      <c r="F1197" s="17" t="s">
        <v>2015</v>
      </c>
      <c r="G1197" s="17" t="s">
        <v>106</v>
      </c>
      <c r="H1197" s="17"/>
      <c r="I1197" s="17"/>
      <c r="J1197" s="17"/>
    </row>
    <row r="1198" spans="1:10" x14ac:dyDescent="0.2">
      <c r="A1198" s="25">
        <v>37</v>
      </c>
      <c r="B1198" s="11" t="s">
        <v>0</v>
      </c>
      <c r="C1198" s="15" t="s">
        <v>2417</v>
      </c>
      <c r="D1198" s="11" t="s">
        <v>27</v>
      </c>
      <c r="E1198" s="11" t="s">
        <v>2110</v>
      </c>
      <c r="F1198" s="11" t="s">
        <v>2094</v>
      </c>
      <c r="G1198" s="11" t="s">
        <v>106</v>
      </c>
      <c r="H1198" s="11" t="s">
        <v>107</v>
      </c>
      <c r="I1198" s="11" t="s">
        <v>107</v>
      </c>
      <c r="J1198" s="11" t="s">
        <v>107</v>
      </c>
    </row>
    <row r="1199" spans="1:10" x14ac:dyDescent="0.2">
      <c r="A1199" s="24">
        <v>37</v>
      </c>
      <c r="B1199" s="14" t="s">
        <v>0</v>
      </c>
      <c r="C1199" s="15" t="s">
        <v>2417</v>
      </c>
      <c r="D1199" s="16" t="s">
        <v>92</v>
      </c>
      <c r="E1199" s="17" t="s">
        <v>2202</v>
      </c>
      <c r="F1199" s="17" t="s">
        <v>2162</v>
      </c>
      <c r="G1199" s="17" t="s">
        <v>106</v>
      </c>
      <c r="H1199" s="17"/>
      <c r="I1199" s="17"/>
      <c r="J1199" s="17"/>
    </row>
    <row r="1200" spans="1:10" x14ac:dyDescent="0.2">
      <c r="A1200" s="24">
        <v>38</v>
      </c>
      <c r="B1200" s="14" t="s">
        <v>0</v>
      </c>
      <c r="C1200" s="15" t="s">
        <v>2418</v>
      </c>
      <c r="D1200" s="16" t="s">
        <v>24</v>
      </c>
      <c r="E1200" s="17" t="s">
        <v>165</v>
      </c>
      <c r="F1200" s="17" t="s">
        <v>166</v>
      </c>
      <c r="G1200" s="17" t="s">
        <v>122</v>
      </c>
      <c r="H1200" s="17"/>
      <c r="I1200" s="17"/>
      <c r="J1200" s="17" t="s">
        <v>162</v>
      </c>
    </row>
    <row r="1201" spans="1:10" x14ac:dyDescent="0.2">
      <c r="A1201" s="24">
        <v>38</v>
      </c>
      <c r="B1201" s="14" t="s">
        <v>0</v>
      </c>
      <c r="C1201" s="15" t="s">
        <v>2418</v>
      </c>
      <c r="D1201" s="16" t="s">
        <v>53</v>
      </c>
      <c r="E1201" s="17" t="s">
        <v>254</v>
      </c>
      <c r="F1201" s="17" t="s">
        <v>174</v>
      </c>
      <c r="G1201" s="17" t="s">
        <v>122</v>
      </c>
      <c r="H1201" s="17" t="s">
        <v>255</v>
      </c>
      <c r="I1201" s="17"/>
      <c r="J1201" s="17"/>
    </row>
    <row r="1202" spans="1:10" x14ac:dyDescent="0.2">
      <c r="A1202" s="24">
        <v>38</v>
      </c>
      <c r="B1202" s="14" t="s">
        <v>0</v>
      </c>
      <c r="C1202" s="15" t="s">
        <v>2418</v>
      </c>
      <c r="D1202" s="16" t="s">
        <v>30</v>
      </c>
      <c r="E1202" s="17" t="s">
        <v>375</v>
      </c>
      <c r="F1202" s="17" t="s">
        <v>346</v>
      </c>
      <c r="G1202" s="17" t="s">
        <v>122</v>
      </c>
      <c r="H1202" s="17" t="s">
        <v>376</v>
      </c>
      <c r="I1202" s="17" t="s">
        <v>277</v>
      </c>
      <c r="J1202" s="17" t="s">
        <v>277</v>
      </c>
    </row>
    <row r="1203" spans="1:10" s="13" customFormat="1" x14ac:dyDescent="0.2">
      <c r="A1203" s="24">
        <v>38</v>
      </c>
      <c r="B1203" s="13" t="s">
        <v>0</v>
      </c>
      <c r="C1203" s="15" t="s">
        <v>2418</v>
      </c>
      <c r="D1203" s="13" t="s">
        <v>30</v>
      </c>
      <c r="E1203" s="13" t="s">
        <v>377</v>
      </c>
      <c r="F1203" s="13" t="s">
        <v>359</v>
      </c>
      <c r="G1203" s="13" t="s">
        <v>122</v>
      </c>
      <c r="H1203" s="13" t="s">
        <v>376</v>
      </c>
      <c r="I1203" s="13" t="s">
        <v>277</v>
      </c>
      <c r="J1203" s="17" t="s">
        <v>277</v>
      </c>
    </row>
    <row r="1204" spans="1:10" s="13" customFormat="1" x14ac:dyDescent="0.2">
      <c r="A1204" s="24">
        <v>38</v>
      </c>
      <c r="B1204" s="14" t="s">
        <v>0</v>
      </c>
      <c r="C1204" s="15" t="s">
        <v>2418</v>
      </c>
      <c r="D1204" s="16" t="s">
        <v>33</v>
      </c>
      <c r="E1204" s="17" t="s">
        <v>495</v>
      </c>
      <c r="F1204" s="17" t="s">
        <v>496</v>
      </c>
      <c r="G1204" s="17" t="s">
        <v>106</v>
      </c>
      <c r="H1204" s="17" t="s">
        <v>405</v>
      </c>
      <c r="I1204" s="17" t="s">
        <v>405</v>
      </c>
      <c r="J1204" s="17" t="s">
        <v>405</v>
      </c>
    </row>
    <row r="1205" spans="1:10" s="13" customFormat="1" x14ac:dyDescent="0.2">
      <c r="A1205" s="24">
        <v>38</v>
      </c>
      <c r="B1205" s="14" t="s">
        <v>0</v>
      </c>
      <c r="C1205" s="15" t="s">
        <v>2418</v>
      </c>
      <c r="D1205" s="16" t="s">
        <v>71</v>
      </c>
      <c r="E1205" s="17" t="s">
        <v>602</v>
      </c>
      <c r="F1205" s="17" t="s">
        <v>603</v>
      </c>
      <c r="G1205" s="17" t="s">
        <v>122</v>
      </c>
      <c r="H1205" s="17" t="s">
        <v>604</v>
      </c>
      <c r="I1205" s="17" t="s">
        <v>527</v>
      </c>
      <c r="J1205" s="17" t="s">
        <v>527</v>
      </c>
    </row>
    <row r="1206" spans="1:10" s="13" customFormat="1" x14ac:dyDescent="0.2">
      <c r="A1206" s="25">
        <v>38</v>
      </c>
      <c r="B1206" s="11" t="s">
        <v>0</v>
      </c>
      <c r="C1206" s="15" t="s">
        <v>2418</v>
      </c>
      <c r="D1206" s="11" t="s">
        <v>44</v>
      </c>
      <c r="E1206" s="11" t="s">
        <v>759</v>
      </c>
      <c r="F1206" s="11" t="s">
        <v>757</v>
      </c>
      <c r="G1206" s="11" t="s">
        <v>106</v>
      </c>
      <c r="H1206" s="11" t="s">
        <v>107</v>
      </c>
      <c r="I1206" s="11" t="s">
        <v>107</v>
      </c>
      <c r="J1206" s="11" t="s">
        <v>107</v>
      </c>
    </row>
    <row r="1207" spans="1:10" s="13" customFormat="1" x14ac:dyDescent="0.2">
      <c r="A1207" s="24">
        <v>38</v>
      </c>
      <c r="B1207" s="14" t="s">
        <v>0</v>
      </c>
      <c r="C1207" s="15" t="s">
        <v>2418</v>
      </c>
      <c r="D1207" s="16" t="s">
        <v>39</v>
      </c>
      <c r="E1207" s="17" t="s">
        <v>869</v>
      </c>
      <c r="F1207" s="17" t="s">
        <v>870</v>
      </c>
      <c r="G1207" s="17" t="s">
        <v>122</v>
      </c>
      <c r="H1207" s="17" t="s">
        <v>871</v>
      </c>
      <c r="I1207" s="17" t="s">
        <v>107</v>
      </c>
      <c r="J1207" s="17" t="s">
        <v>857</v>
      </c>
    </row>
    <row r="1208" spans="1:10" s="13" customFormat="1" x14ac:dyDescent="0.2">
      <c r="A1208" s="24">
        <v>38</v>
      </c>
      <c r="B1208" s="14" t="s">
        <v>0</v>
      </c>
      <c r="C1208" s="15" t="s">
        <v>2418</v>
      </c>
      <c r="D1208" s="16" t="s">
        <v>39</v>
      </c>
      <c r="E1208" s="17" t="s">
        <v>872</v>
      </c>
      <c r="F1208" s="17" t="s">
        <v>870</v>
      </c>
      <c r="G1208" s="17" t="s">
        <v>122</v>
      </c>
      <c r="H1208" s="17" t="s">
        <v>871</v>
      </c>
      <c r="I1208" s="17" t="s">
        <v>107</v>
      </c>
      <c r="J1208" s="17" t="s">
        <v>857</v>
      </c>
    </row>
    <row r="1209" spans="1:10" s="13" customFormat="1" x14ac:dyDescent="0.2">
      <c r="A1209" s="24">
        <v>38</v>
      </c>
      <c r="B1209" s="14" t="s">
        <v>0</v>
      </c>
      <c r="C1209" s="15" t="s">
        <v>2418</v>
      </c>
      <c r="D1209" s="16" t="s">
        <v>89</v>
      </c>
      <c r="E1209" s="17" t="s">
        <v>979</v>
      </c>
      <c r="F1209" s="17" t="s">
        <v>980</v>
      </c>
      <c r="G1209" s="17" t="s">
        <v>106</v>
      </c>
      <c r="H1209" s="17"/>
      <c r="I1209" s="17"/>
      <c r="J1209" s="17"/>
    </row>
    <row r="1210" spans="1:10" s="13" customFormat="1" x14ac:dyDescent="0.2">
      <c r="A1210" s="25">
        <v>38</v>
      </c>
      <c r="B1210" s="11" t="s">
        <v>0</v>
      </c>
      <c r="C1210" s="15" t="s">
        <v>2418</v>
      </c>
      <c r="D1210" s="11" t="s">
        <v>47</v>
      </c>
      <c r="E1210" s="11" t="s">
        <v>1144</v>
      </c>
      <c r="F1210" s="11" t="s">
        <v>1145</v>
      </c>
      <c r="G1210" s="11" t="s">
        <v>122</v>
      </c>
      <c r="H1210" s="11" t="s">
        <v>1146</v>
      </c>
      <c r="I1210" s="11"/>
      <c r="J1210" s="11"/>
    </row>
    <row r="1211" spans="1:10" s="13" customFormat="1" x14ac:dyDescent="0.2">
      <c r="A1211" s="25">
        <v>38</v>
      </c>
      <c r="B1211" s="11" t="s">
        <v>0</v>
      </c>
      <c r="C1211" s="15" t="s">
        <v>2418</v>
      </c>
      <c r="D1211" s="11" t="s">
        <v>47</v>
      </c>
      <c r="E1211" s="11" t="s">
        <v>1147</v>
      </c>
      <c r="F1211" s="11" t="s">
        <v>1110</v>
      </c>
      <c r="G1211" s="11" t="s">
        <v>122</v>
      </c>
      <c r="H1211" s="11" t="s">
        <v>1148</v>
      </c>
      <c r="I1211" s="11"/>
      <c r="J1211" s="11"/>
    </row>
    <row r="1212" spans="1:10" s="13" customFormat="1" x14ac:dyDescent="0.2">
      <c r="A1212" s="25">
        <v>38</v>
      </c>
      <c r="B1212" s="11" t="s">
        <v>0</v>
      </c>
      <c r="C1212" s="15" t="s">
        <v>2418</v>
      </c>
      <c r="D1212" s="11" t="s">
        <v>36</v>
      </c>
      <c r="E1212" s="11" t="s">
        <v>1282</v>
      </c>
      <c r="F1212" s="11" t="s">
        <v>1268</v>
      </c>
      <c r="G1212" s="11" t="s">
        <v>778</v>
      </c>
      <c r="H1212" s="11" t="s">
        <v>1283</v>
      </c>
      <c r="I1212" s="11" t="s">
        <v>107</v>
      </c>
      <c r="J1212" s="11" t="s">
        <v>107</v>
      </c>
    </row>
    <row r="1213" spans="1:10" s="13" customFormat="1" x14ac:dyDescent="0.2">
      <c r="A1213" s="25">
        <v>38</v>
      </c>
      <c r="B1213" s="11" t="s">
        <v>0</v>
      </c>
      <c r="C1213" s="15" t="s">
        <v>2418</v>
      </c>
      <c r="D1213" s="11" t="s">
        <v>36</v>
      </c>
      <c r="E1213" s="11" t="s">
        <v>1284</v>
      </c>
      <c r="F1213" s="11" t="s">
        <v>1268</v>
      </c>
      <c r="G1213" s="11" t="s">
        <v>778</v>
      </c>
      <c r="H1213" s="11" t="s">
        <v>1283</v>
      </c>
      <c r="I1213" s="11" t="s">
        <v>107</v>
      </c>
      <c r="J1213" s="11" t="s">
        <v>107</v>
      </c>
    </row>
    <row r="1214" spans="1:10" s="13" customFormat="1" x14ac:dyDescent="0.2">
      <c r="A1214" s="24">
        <v>38</v>
      </c>
      <c r="B1214" s="14" t="s">
        <v>0</v>
      </c>
      <c r="C1214" s="15" t="s">
        <v>2418</v>
      </c>
      <c r="D1214" s="16" t="s">
        <v>42</v>
      </c>
      <c r="E1214" s="17" t="s">
        <v>2400</v>
      </c>
      <c r="F1214" s="17" t="s">
        <v>1349</v>
      </c>
      <c r="G1214" s="17" t="s">
        <v>106</v>
      </c>
      <c r="H1214" s="17" t="s">
        <v>107</v>
      </c>
      <c r="I1214" s="17" t="s">
        <v>107</v>
      </c>
      <c r="J1214" s="17" t="s">
        <v>1338</v>
      </c>
    </row>
    <row r="1215" spans="1:10" s="13" customFormat="1" x14ac:dyDescent="0.2">
      <c r="A1215" s="24">
        <v>38</v>
      </c>
      <c r="B1215" s="14" t="s">
        <v>0</v>
      </c>
      <c r="C1215" s="15" t="s">
        <v>2418</v>
      </c>
      <c r="D1215" s="16" t="s">
        <v>65</v>
      </c>
      <c r="E1215" s="17" t="s">
        <v>1425</v>
      </c>
      <c r="F1215" s="17" t="s">
        <v>1375</v>
      </c>
      <c r="G1215" s="17" t="s">
        <v>106</v>
      </c>
      <c r="H1215" s="17"/>
      <c r="I1215" s="17"/>
      <c r="J1215" s="17"/>
    </row>
    <row r="1216" spans="1:10" s="13" customFormat="1" x14ac:dyDescent="0.2">
      <c r="A1216" s="24">
        <v>38</v>
      </c>
      <c r="B1216" s="14" t="s">
        <v>0</v>
      </c>
      <c r="C1216" s="15" t="s">
        <v>2418</v>
      </c>
      <c r="D1216" s="16" t="s">
        <v>1443</v>
      </c>
      <c r="E1216" s="17" t="s">
        <v>1457</v>
      </c>
      <c r="F1216" s="17" t="s">
        <v>1445</v>
      </c>
      <c r="G1216" s="17" t="s">
        <v>106</v>
      </c>
      <c r="H1216" s="17"/>
      <c r="I1216" s="17"/>
      <c r="J1216" s="17"/>
    </row>
    <row r="1217" spans="1:10" s="13" customFormat="1" x14ac:dyDescent="0.2">
      <c r="A1217" s="25">
        <v>38</v>
      </c>
      <c r="B1217" s="11" t="s">
        <v>0</v>
      </c>
      <c r="C1217" s="15" t="s">
        <v>2418</v>
      </c>
      <c r="D1217" s="11" t="s">
        <v>56</v>
      </c>
      <c r="E1217" s="11" t="s">
        <v>1559</v>
      </c>
      <c r="F1217" s="11"/>
      <c r="G1217" s="17" t="s">
        <v>106</v>
      </c>
      <c r="H1217" s="11"/>
      <c r="I1217" s="11"/>
      <c r="J1217" s="11"/>
    </row>
    <row r="1218" spans="1:10" s="13" customFormat="1" x14ac:dyDescent="0.2">
      <c r="A1218" s="25">
        <v>38</v>
      </c>
      <c r="B1218" s="11" t="s">
        <v>0</v>
      </c>
      <c r="C1218" s="15" t="s">
        <v>2418</v>
      </c>
      <c r="D1218" s="11" t="s">
        <v>56</v>
      </c>
      <c r="E1218" s="11" t="s">
        <v>1562</v>
      </c>
      <c r="F1218" s="11" t="s">
        <v>1110</v>
      </c>
      <c r="G1218" s="17" t="s">
        <v>106</v>
      </c>
      <c r="H1218" s="11" t="s">
        <v>1372</v>
      </c>
      <c r="I1218" s="11" t="s">
        <v>1372</v>
      </c>
      <c r="J1218" s="11" t="s">
        <v>1372</v>
      </c>
    </row>
    <row r="1219" spans="1:10" s="13" customFormat="1" x14ac:dyDescent="0.2">
      <c r="A1219" s="25">
        <v>38</v>
      </c>
      <c r="B1219" s="11" t="s">
        <v>0</v>
      </c>
      <c r="C1219" s="15" t="s">
        <v>2418</v>
      </c>
      <c r="D1219" s="11" t="s">
        <v>56</v>
      </c>
      <c r="E1219" s="11" t="s">
        <v>1560</v>
      </c>
      <c r="F1219" s="11"/>
      <c r="G1219" s="17" t="s">
        <v>106</v>
      </c>
      <c r="H1219" s="11"/>
      <c r="I1219" s="11"/>
      <c r="J1219" s="11"/>
    </row>
    <row r="1220" spans="1:10" s="13" customFormat="1" x14ac:dyDescent="0.2">
      <c r="A1220" s="25">
        <v>38</v>
      </c>
      <c r="B1220" s="11" t="s">
        <v>0</v>
      </c>
      <c r="C1220" s="15" t="s">
        <v>2418</v>
      </c>
      <c r="D1220" s="11" t="s">
        <v>56</v>
      </c>
      <c r="E1220" s="11" t="s">
        <v>1147</v>
      </c>
      <c r="F1220" s="11"/>
      <c r="G1220" s="17" t="s">
        <v>106</v>
      </c>
      <c r="H1220" s="11"/>
      <c r="I1220" s="11"/>
      <c r="J1220" s="11"/>
    </row>
    <row r="1221" spans="1:10" s="13" customFormat="1" x14ac:dyDescent="0.2">
      <c r="A1221" s="25">
        <v>38</v>
      </c>
      <c r="B1221" s="11" t="s">
        <v>0</v>
      </c>
      <c r="C1221" s="15" t="s">
        <v>2418</v>
      </c>
      <c r="D1221" s="11" t="s">
        <v>56</v>
      </c>
      <c r="E1221" s="11" t="s">
        <v>1561</v>
      </c>
      <c r="F1221" s="11"/>
      <c r="G1221" s="17" t="s">
        <v>106</v>
      </c>
      <c r="H1221" s="11"/>
      <c r="I1221" s="11"/>
      <c r="J1221" s="11"/>
    </row>
    <row r="1222" spans="1:10" s="13" customFormat="1" x14ac:dyDescent="0.2">
      <c r="A1222" s="25">
        <v>38</v>
      </c>
      <c r="B1222" s="11" t="s">
        <v>0</v>
      </c>
      <c r="C1222" s="15" t="s">
        <v>2418</v>
      </c>
      <c r="D1222" s="11" t="s">
        <v>56</v>
      </c>
      <c r="E1222" s="11" t="s">
        <v>1563</v>
      </c>
      <c r="F1222" s="11"/>
      <c r="G1222" s="17" t="s">
        <v>106</v>
      </c>
      <c r="H1222" s="11"/>
      <c r="I1222" s="11"/>
      <c r="J1222" s="11"/>
    </row>
    <row r="1223" spans="1:10" s="13" customFormat="1" x14ac:dyDescent="0.2">
      <c r="A1223" s="24">
        <v>38</v>
      </c>
      <c r="B1223" s="14" t="s">
        <v>0</v>
      </c>
      <c r="C1223" s="15" t="s">
        <v>2418</v>
      </c>
      <c r="D1223" s="16" t="s">
        <v>59</v>
      </c>
      <c r="E1223" s="17" t="s">
        <v>1591</v>
      </c>
      <c r="F1223" s="17" t="s">
        <v>1639</v>
      </c>
      <c r="G1223" s="17" t="s">
        <v>106</v>
      </c>
      <c r="H1223" s="17"/>
      <c r="I1223" s="17"/>
      <c r="J1223" s="17"/>
    </row>
    <row r="1224" spans="1:10" s="13" customFormat="1" x14ac:dyDescent="0.2">
      <c r="A1224" s="24">
        <v>38</v>
      </c>
      <c r="B1224" s="14" t="s">
        <v>0</v>
      </c>
      <c r="C1224" s="15" t="s">
        <v>2418</v>
      </c>
      <c r="D1224" s="16" t="s">
        <v>62</v>
      </c>
      <c r="E1224" s="17" t="s">
        <v>1660</v>
      </c>
      <c r="F1224" s="17" t="s">
        <v>1643</v>
      </c>
      <c r="G1224" s="17" t="s">
        <v>106</v>
      </c>
      <c r="H1224" s="17"/>
      <c r="I1224" s="17"/>
      <c r="J1224" s="17"/>
    </row>
    <row r="1225" spans="1:10" s="13" customFormat="1" x14ac:dyDescent="0.2">
      <c r="A1225" s="24">
        <v>38</v>
      </c>
      <c r="B1225" s="14" t="s">
        <v>0</v>
      </c>
      <c r="C1225" s="15" t="s">
        <v>2418</v>
      </c>
      <c r="D1225" s="16" t="s">
        <v>1692</v>
      </c>
      <c r="E1225" s="17" t="s">
        <v>109</v>
      </c>
      <c r="F1225" s="17"/>
      <c r="G1225" s="17" t="s">
        <v>106</v>
      </c>
      <c r="H1225" s="17"/>
      <c r="I1225" s="17"/>
      <c r="J1225" s="17"/>
    </row>
    <row r="1226" spans="1:10" s="13" customFormat="1" x14ac:dyDescent="0.2">
      <c r="A1226" s="25">
        <v>38</v>
      </c>
      <c r="B1226" s="11" t="s">
        <v>0</v>
      </c>
      <c r="C1226" s="15" t="s">
        <v>2418</v>
      </c>
      <c r="D1226" s="11" t="s">
        <v>74</v>
      </c>
      <c r="E1226" s="11" t="s">
        <v>1802</v>
      </c>
      <c r="F1226" s="11" t="s">
        <v>1714</v>
      </c>
      <c r="G1226" s="11" t="s">
        <v>122</v>
      </c>
      <c r="H1226" s="11" t="s">
        <v>1803</v>
      </c>
      <c r="I1226" s="11"/>
      <c r="J1226" s="11"/>
    </row>
    <row r="1227" spans="1:10" s="13" customFormat="1" x14ac:dyDescent="0.2">
      <c r="A1227" s="25">
        <v>38</v>
      </c>
      <c r="B1227" s="11" t="s">
        <v>0</v>
      </c>
      <c r="C1227" s="15" t="s">
        <v>2418</v>
      </c>
      <c r="D1227" s="11" t="s">
        <v>74</v>
      </c>
      <c r="E1227" s="11" t="s">
        <v>1804</v>
      </c>
      <c r="F1227" s="11" t="s">
        <v>1788</v>
      </c>
      <c r="G1227" s="11" t="s">
        <v>106</v>
      </c>
      <c r="H1227" s="11"/>
      <c r="I1227" s="11"/>
      <c r="J1227" s="11"/>
    </row>
    <row r="1228" spans="1:10" s="13" customFormat="1" x14ac:dyDescent="0.2">
      <c r="A1228" s="25">
        <v>38</v>
      </c>
      <c r="B1228" s="11" t="s">
        <v>0</v>
      </c>
      <c r="C1228" s="15" t="s">
        <v>2418</v>
      </c>
      <c r="D1228" s="11" t="s">
        <v>77</v>
      </c>
      <c r="E1228" s="11" t="s">
        <v>1923</v>
      </c>
      <c r="F1228" s="11" t="s">
        <v>1862</v>
      </c>
      <c r="G1228" s="11" t="s">
        <v>1346</v>
      </c>
      <c r="H1228" s="11" t="s">
        <v>1863</v>
      </c>
      <c r="I1228" s="11"/>
      <c r="J1228" s="11"/>
    </row>
    <row r="1229" spans="1:10" s="13" customFormat="1" x14ac:dyDescent="0.2">
      <c r="A1229" s="25">
        <v>38</v>
      </c>
      <c r="B1229" s="11" t="s">
        <v>0</v>
      </c>
      <c r="C1229" s="15" t="s">
        <v>2418</v>
      </c>
      <c r="D1229" s="11" t="s">
        <v>77</v>
      </c>
      <c r="E1229" s="11" t="s">
        <v>1924</v>
      </c>
      <c r="F1229" s="11" t="s">
        <v>1862</v>
      </c>
      <c r="G1229" s="11" t="s">
        <v>1346</v>
      </c>
      <c r="H1229" s="11" t="s">
        <v>1863</v>
      </c>
      <c r="I1229" s="11"/>
      <c r="J1229" s="11"/>
    </row>
    <row r="1230" spans="1:10" s="13" customFormat="1" x14ac:dyDescent="0.2">
      <c r="A1230" s="25">
        <v>38</v>
      </c>
      <c r="B1230" s="11" t="s">
        <v>0</v>
      </c>
      <c r="C1230" s="15" t="s">
        <v>2418</v>
      </c>
      <c r="D1230" s="11" t="s">
        <v>77</v>
      </c>
      <c r="E1230" s="11" t="s">
        <v>1925</v>
      </c>
      <c r="F1230" s="11" t="s">
        <v>1862</v>
      </c>
      <c r="G1230" s="11" t="s">
        <v>1346</v>
      </c>
      <c r="H1230" s="11" t="s">
        <v>1863</v>
      </c>
      <c r="I1230" s="11"/>
      <c r="J1230" s="11"/>
    </row>
    <row r="1231" spans="1:10" s="13" customFormat="1" x14ac:dyDescent="0.2">
      <c r="A1231" s="24">
        <v>38</v>
      </c>
      <c r="B1231" s="14" t="s">
        <v>0</v>
      </c>
      <c r="C1231" s="15" t="s">
        <v>2418</v>
      </c>
      <c r="D1231" s="16" t="s">
        <v>80</v>
      </c>
      <c r="E1231" s="17" t="s">
        <v>1946</v>
      </c>
      <c r="F1231" s="17"/>
      <c r="G1231" s="17" t="s">
        <v>106</v>
      </c>
      <c r="H1231" s="17"/>
      <c r="I1231" s="17"/>
      <c r="J1231" s="17"/>
    </row>
    <row r="1232" spans="1:10" s="13" customFormat="1" x14ac:dyDescent="0.2">
      <c r="A1232" s="24">
        <v>38</v>
      </c>
      <c r="B1232" s="14" t="s">
        <v>0</v>
      </c>
      <c r="C1232" s="15" t="s">
        <v>2418</v>
      </c>
      <c r="D1232" s="16" t="s">
        <v>83</v>
      </c>
      <c r="E1232" s="17" t="s">
        <v>2009</v>
      </c>
      <c r="F1232" s="17" t="s">
        <v>2010</v>
      </c>
      <c r="G1232" s="17" t="s">
        <v>106</v>
      </c>
      <c r="H1232" s="17"/>
      <c r="I1232" s="17"/>
      <c r="J1232" s="17"/>
    </row>
    <row r="1233" spans="1:10" s="13" customFormat="1" x14ac:dyDescent="0.2">
      <c r="A1233" s="24">
        <v>38</v>
      </c>
      <c r="B1233" s="14" t="s">
        <v>0</v>
      </c>
      <c r="C1233" s="15" t="s">
        <v>2418</v>
      </c>
      <c r="D1233" s="16" t="s">
        <v>86</v>
      </c>
      <c r="E1233" s="17" t="s">
        <v>2051</v>
      </c>
      <c r="F1233" s="17" t="s">
        <v>2015</v>
      </c>
      <c r="G1233" s="17" t="s">
        <v>106</v>
      </c>
      <c r="H1233" s="17"/>
      <c r="I1233" s="17"/>
      <c r="J1233" s="17"/>
    </row>
    <row r="1234" spans="1:10" s="13" customFormat="1" x14ac:dyDescent="0.2">
      <c r="A1234" s="25">
        <v>38</v>
      </c>
      <c r="B1234" s="11" t="s">
        <v>0</v>
      </c>
      <c r="C1234" s="15" t="s">
        <v>2418</v>
      </c>
      <c r="D1234" s="11" t="s">
        <v>27</v>
      </c>
      <c r="E1234" s="11" t="s">
        <v>2113</v>
      </c>
      <c r="F1234" s="11" t="s">
        <v>2112</v>
      </c>
      <c r="G1234" s="11" t="s">
        <v>106</v>
      </c>
      <c r="H1234" s="11" t="s">
        <v>107</v>
      </c>
      <c r="I1234" s="11" t="s">
        <v>107</v>
      </c>
      <c r="J1234" s="11" t="s">
        <v>107</v>
      </c>
    </row>
    <row r="1235" spans="1:10" s="13" customFormat="1" x14ac:dyDescent="0.2">
      <c r="A1235" s="25">
        <v>38</v>
      </c>
      <c r="B1235" s="11" t="s">
        <v>0</v>
      </c>
      <c r="C1235" s="15" t="s">
        <v>2418</v>
      </c>
      <c r="D1235" s="11" t="s">
        <v>27</v>
      </c>
      <c r="E1235" s="11" t="s">
        <v>2114</v>
      </c>
      <c r="F1235" s="11" t="s">
        <v>2112</v>
      </c>
      <c r="G1235" s="11" t="s">
        <v>106</v>
      </c>
      <c r="H1235" s="11" t="s">
        <v>107</v>
      </c>
      <c r="I1235" s="11" t="s">
        <v>107</v>
      </c>
      <c r="J1235" s="11" t="s">
        <v>107</v>
      </c>
    </row>
    <row r="1236" spans="1:10" s="13" customFormat="1" x14ac:dyDescent="0.2">
      <c r="A1236" s="25">
        <v>38</v>
      </c>
      <c r="B1236" s="11" t="s">
        <v>0</v>
      </c>
      <c r="C1236" s="15" t="s">
        <v>2418</v>
      </c>
      <c r="D1236" s="11" t="s">
        <v>27</v>
      </c>
      <c r="E1236" s="11" t="s">
        <v>2111</v>
      </c>
      <c r="F1236" s="11" t="s">
        <v>2112</v>
      </c>
      <c r="G1236" s="11" t="s">
        <v>106</v>
      </c>
      <c r="H1236" s="11" t="s">
        <v>107</v>
      </c>
      <c r="I1236" s="11" t="s">
        <v>107</v>
      </c>
      <c r="J1236" s="11" t="s">
        <v>107</v>
      </c>
    </row>
    <row r="1237" spans="1:10" s="13" customFormat="1" x14ac:dyDescent="0.2">
      <c r="A1237" s="24">
        <v>38</v>
      </c>
      <c r="B1237" s="14" t="s">
        <v>0</v>
      </c>
      <c r="C1237" s="15" t="s">
        <v>2418</v>
      </c>
      <c r="D1237" s="16" t="s">
        <v>92</v>
      </c>
      <c r="E1237" s="17" t="s">
        <v>2203</v>
      </c>
      <c r="F1237" s="17" t="s">
        <v>2162</v>
      </c>
      <c r="G1237" s="17" t="s">
        <v>778</v>
      </c>
      <c r="H1237" s="17" t="s">
        <v>2204</v>
      </c>
      <c r="I1237" s="17"/>
      <c r="J1237" s="17"/>
    </row>
    <row r="1238" spans="1:10" s="13" customFormat="1" x14ac:dyDescent="0.2">
      <c r="A1238" s="24">
        <v>39</v>
      </c>
      <c r="B1238" s="14" t="s">
        <v>0</v>
      </c>
      <c r="C1238" s="15" t="s">
        <v>2411</v>
      </c>
      <c r="D1238" s="16" t="s">
        <v>24</v>
      </c>
      <c r="E1238" s="17" t="s">
        <v>109</v>
      </c>
      <c r="F1238" s="17" t="s">
        <v>167</v>
      </c>
      <c r="G1238" s="17" t="s">
        <v>122</v>
      </c>
      <c r="H1238" s="17"/>
      <c r="I1238" s="17"/>
      <c r="J1238" s="17" t="s">
        <v>167</v>
      </c>
    </row>
    <row r="1239" spans="1:10" s="13" customFormat="1" x14ac:dyDescent="0.2">
      <c r="A1239" s="24">
        <v>39</v>
      </c>
      <c r="B1239" s="14" t="s">
        <v>0</v>
      </c>
      <c r="C1239" s="15" t="s">
        <v>2411</v>
      </c>
      <c r="D1239" s="16" t="s">
        <v>53</v>
      </c>
      <c r="E1239" s="17" t="s">
        <v>2546</v>
      </c>
      <c r="F1239" s="17" t="s">
        <v>238</v>
      </c>
      <c r="G1239" s="17" t="s">
        <v>106</v>
      </c>
      <c r="H1239" s="17"/>
      <c r="I1239" s="17"/>
      <c r="J1239" s="17"/>
    </row>
    <row r="1240" spans="1:10" s="13" customFormat="1" x14ac:dyDescent="0.2">
      <c r="A1240" s="24">
        <v>39</v>
      </c>
      <c r="B1240" s="14" t="s">
        <v>0</v>
      </c>
      <c r="C1240" s="15" t="s">
        <v>2411</v>
      </c>
      <c r="D1240" s="16" t="s">
        <v>53</v>
      </c>
      <c r="E1240" s="17" t="s">
        <v>2547</v>
      </c>
      <c r="F1240" s="17" t="s">
        <v>238</v>
      </c>
      <c r="G1240" s="17" t="s">
        <v>122</v>
      </c>
      <c r="H1240" s="17" t="s">
        <v>257</v>
      </c>
      <c r="I1240" s="17"/>
      <c r="J1240" s="17"/>
    </row>
    <row r="1241" spans="1:10" s="13" customFormat="1" x14ac:dyDescent="0.2">
      <c r="A1241" s="25">
        <v>39</v>
      </c>
      <c r="B1241" s="11" t="s">
        <v>0</v>
      </c>
      <c r="C1241" s="15" t="s">
        <v>2411</v>
      </c>
      <c r="D1241" s="11" t="s">
        <v>30</v>
      </c>
      <c r="E1241" s="11" t="s">
        <v>378</v>
      </c>
      <c r="F1241" s="11" t="s">
        <v>285</v>
      </c>
      <c r="G1241" s="11" t="s">
        <v>122</v>
      </c>
      <c r="H1241" s="11" t="s">
        <v>379</v>
      </c>
      <c r="I1241" s="11" t="s">
        <v>277</v>
      </c>
      <c r="J1241" s="17" t="s">
        <v>277</v>
      </c>
    </row>
    <row r="1242" spans="1:10" s="13" customFormat="1" x14ac:dyDescent="0.2">
      <c r="A1242" s="24">
        <v>39</v>
      </c>
      <c r="B1242" s="14" t="s">
        <v>0</v>
      </c>
      <c r="C1242" s="15" t="s">
        <v>2411</v>
      </c>
      <c r="D1242" s="16" t="s">
        <v>33</v>
      </c>
      <c r="E1242" s="17" t="s">
        <v>497</v>
      </c>
      <c r="F1242" s="17" t="s">
        <v>498</v>
      </c>
      <c r="G1242" s="17" t="s">
        <v>106</v>
      </c>
      <c r="H1242" s="17" t="s">
        <v>405</v>
      </c>
      <c r="I1242" s="17" t="s">
        <v>405</v>
      </c>
      <c r="J1242" s="17" t="s">
        <v>405</v>
      </c>
    </row>
    <row r="1243" spans="1:10" s="13" customFormat="1" x14ac:dyDescent="0.2">
      <c r="A1243" s="24">
        <v>39</v>
      </c>
      <c r="B1243" s="14" t="s">
        <v>0</v>
      </c>
      <c r="C1243" s="15" t="s">
        <v>2411</v>
      </c>
      <c r="D1243" s="16" t="s">
        <v>71</v>
      </c>
      <c r="E1243" s="17" t="s">
        <v>605</v>
      </c>
      <c r="F1243" s="17" t="s">
        <v>606</v>
      </c>
      <c r="G1243" s="17" t="s">
        <v>524</v>
      </c>
      <c r="H1243" s="17" t="s">
        <v>527</v>
      </c>
      <c r="I1243" s="17" t="s">
        <v>527</v>
      </c>
      <c r="J1243" s="17" t="s">
        <v>527</v>
      </c>
    </row>
    <row r="1244" spans="1:10" s="13" customFormat="1" x14ac:dyDescent="0.2">
      <c r="A1244" s="25">
        <v>39</v>
      </c>
      <c r="B1244" s="11" t="s">
        <v>0</v>
      </c>
      <c r="C1244" s="15" t="s">
        <v>2411</v>
      </c>
      <c r="D1244" s="11" t="s">
        <v>44</v>
      </c>
      <c r="E1244" s="11" t="s">
        <v>760</v>
      </c>
      <c r="F1244" s="11" t="s">
        <v>757</v>
      </c>
      <c r="G1244" s="11" t="s">
        <v>106</v>
      </c>
      <c r="H1244" s="11" t="s">
        <v>107</v>
      </c>
      <c r="I1244" s="11" t="s">
        <v>107</v>
      </c>
      <c r="J1244" s="11" t="s">
        <v>107</v>
      </c>
    </row>
    <row r="1245" spans="1:10" s="13" customFormat="1" x14ac:dyDescent="0.2">
      <c r="A1245" s="24">
        <v>39</v>
      </c>
      <c r="B1245" s="14" t="s">
        <v>0</v>
      </c>
      <c r="C1245" s="15" t="s">
        <v>2411</v>
      </c>
      <c r="D1245" s="16" t="s">
        <v>39</v>
      </c>
      <c r="E1245" s="17" t="s">
        <v>873</v>
      </c>
      <c r="F1245" s="17" t="s">
        <v>874</v>
      </c>
      <c r="G1245" s="17" t="s">
        <v>106</v>
      </c>
      <c r="H1245" s="17" t="s">
        <v>107</v>
      </c>
      <c r="I1245" s="17" t="s">
        <v>107</v>
      </c>
      <c r="J1245" s="17" t="s">
        <v>107</v>
      </c>
    </row>
    <row r="1246" spans="1:10" s="13" customFormat="1" x14ac:dyDescent="0.2">
      <c r="A1246" s="24">
        <v>39</v>
      </c>
      <c r="B1246" s="14" t="s">
        <v>0</v>
      </c>
      <c r="C1246" s="15" t="s">
        <v>2411</v>
      </c>
      <c r="D1246" s="16" t="s">
        <v>89</v>
      </c>
      <c r="E1246" s="17" t="s">
        <v>981</v>
      </c>
      <c r="F1246" s="17" t="s">
        <v>982</v>
      </c>
      <c r="G1246" s="17" t="s">
        <v>106</v>
      </c>
      <c r="H1246" s="17"/>
      <c r="I1246" s="17"/>
      <c r="J1246" s="17"/>
    </row>
    <row r="1247" spans="1:10" s="13" customFormat="1" x14ac:dyDescent="0.2">
      <c r="A1247" s="25">
        <v>39</v>
      </c>
      <c r="B1247" s="11" t="s">
        <v>0</v>
      </c>
      <c r="C1247" s="15" t="s">
        <v>2411</v>
      </c>
      <c r="D1247" s="11" t="s">
        <v>47</v>
      </c>
      <c r="E1247" s="11" t="s">
        <v>1149</v>
      </c>
      <c r="F1247" s="11" t="s">
        <v>1150</v>
      </c>
      <c r="G1247" s="11" t="s">
        <v>122</v>
      </c>
      <c r="H1247" s="11" t="s">
        <v>1151</v>
      </c>
      <c r="I1247" s="11"/>
      <c r="J1247" s="11"/>
    </row>
    <row r="1248" spans="1:10" s="13" customFormat="1" x14ac:dyDescent="0.2">
      <c r="A1248" s="25">
        <v>39</v>
      </c>
      <c r="B1248" s="11" t="s">
        <v>0</v>
      </c>
      <c r="C1248" s="15" t="s">
        <v>2411</v>
      </c>
      <c r="D1248" s="11" t="s">
        <v>36</v>
      </c>
      <c r="E1248" s="11" t="s">
        <v>1285</v>
      </c>
      <c r="F1248" s="11" t="s">
        <v>1110</v>
      </c>
      <c r="G1248" s="11" t="s">
        <v>778</v>
      </c>
      <c r="H1248" s="11" t="s">
        <v>1286</v>
      </c>
      <c r="I1248" s="11" t="s">
        <v>107</v>
      </c>
      <c r="J1248" s="11" t="s">
        <v>1201</v>
      </c>
    </row>
    <row r="1249" spans="1:10" s="13" customFormat="1" x14ac:dyDescent="0.2">
      <c r="A1249" s="25">
        <v>39</v>
      </c>
      <c r="B1249" s="11" t="s">
        <v>0</v>
      </c>
      <c r="C1249" s="15" t="s">
        <v>2411</v>
      </c>
      <c r="D1249" s="11" t="s">
        <v>36</v>
      </c>
      <c r="E1249" s="11" t="s">
        <v>1287</v>
      </c>
      <c r="F1249" s="11" t="s">
        <v>1288</v>
      </c>
      <c r="G1249" s="11" t="s">
        <v>122</v>
      </c>
      <c r="H1249" s="11" t="s">
        <v>1286</v>
      </c>
      <c r="I1249" s="11" t="s">
        <v>107</v>
      </c>
      <c r="J1249" s="11" t="s">
        <v>1201</v>
      </c>
    </row>
    <row r="1250" spans="1:10" s="13" customFormat="1" x14ac:dyDescent="0.2">
      <c r="A1250" s="25">
        <v>39</v>
      </c>
      <c r="B1250" s="11" t="s">
        <v>0</v>
      </c>
      <c r="C1250" s="15" t="s">
        <v>2411</v>
      </c>
      <c r="D1250" s="11" t="s">
        <v>36</v>
      </c>
      <c r="E1250" s="11" t="s">
        <v>1289</v>
      </c>
      <c r="F1250" s="11" t="s">
        <v>1193</v>
      </c>
      <c r="G1250" s="11" t="s">
        <v>106</v>
      </c>
      <c r="H1250" s="11"/>
      <c r="I1250" s="11"/>
      <c r="J1250" s="11"/>
    </row>
    <row r="1251" spans="1:10" s="13" customFormat="1" x14ac:dyDescent="0.2">
      <c r="A1251" s="24">
        <v>39</v>
      </c>
      <c r="B1251" s="14" t="s">
        <v>0</v>
      </c>
      <c r="C1251" s="15" t="s">
        <v>2411</v>
      </c>
      <c r="D1251" s="16" t="s">
        <v>42</v>
      </c>
      <c r="E1251" s="17" t="s">
        <v>109</v>
      </c>
      <c r="F1251" s="17" t="s">
        <v>107</v>
      </c>
      <c r="G1251" s="17" t="s">
        <v>106</v>
      </c>
      <c r="H1251" s="17" t="s">
        <v>107</v>
      </c>
      <c r="I1251" s="17" t="s">
        <v>107</v>
      </c>
      <c r="J1251" s="17" t="s">
        <v>1321</v>
      </c>
    </row>
    <row r="1252" spans="1:10" s="13" customFormat="1" x14ac:dyDescent="0.2">
      <c r="A1252" s="24">
        <v>39</v>
      </c>
      <c r="B1252" s="14" t="s">
        <v>0</v>
      </c>
      <c r="C1252" s="15" t="s">
        <v>2411</v>
      </c>
      <c r="D1252" s="16" t="s">
        <v>65</v>
      </c>
      <c r="E1252" s="17" t="s">
        <v>1426</v>
      </c>
      <c r="F1252" s="17" t="s">
        <v>1375</v>
      </c>
      <c r="G1252" s="17" t="s">
        <v>122</v>
      </c>
      <c r="H1252" s="17" t="s">
        <v>1427</v>
      </c>
      <c r="I1252" s="17"/>
      <c r="J1252" s="17"/>
    </row>
    <row r="1253" spans="1:10" s="13" customFormat="1" x14ac:dyDescent="0.2">
      <c r="A1253" s="24">
        <v>39</v>
      </c>
      <c r="B1253" s="14" t="s">
        <v>0</v>
      </c>
      <c r="C1253" s="15" t="s">
        <v>2411</v>
      </c>
      <c r="D1253" s="16" t="s">
        <v>1443</v>
      </c>
      <c r="E1253" s="17" t="s">
        <v>1458</v>
      </c>
      <c r="F1253" s="17" t="s">
        <v>1445</v>
      </c>
      <c r="G1253" s="17" t="s">
        <v>106</v>
      </c>
      <c r="H1253" s="17"/>
      <c r="I1253" s="17"/>
      <c r="J1253" s="17"/>
    </row>
    <row r="1254" spans="1:10" s="13" customFormat="1" x14ac:dyDescent="0.2">
      <c r="A1254" s="25">
        <v>39</v>
      </c>
      <c r="B1254" s="11" t="s">
        <v>0</v>
      </c>
      <c r="C1254" s="15" t="s">
        <v>2411</v>
      </c>
      <c r="D1254" s="11" t="s">
        <v>56</v>
      </c>
      <c r="E1254" s="11" t="s">
        <v>1564</v>
      </c>
      <c r="F1254" s="11" t="s">
        <v>1110</v>
      </c>
      <c r="G1254" s="17" t="s">
        <v>106</v>
      </c>
      <c r="H1254" s="11" t="s">
        <v>1372</v>
      </c>
      <c r="I1254" s="11" t="s">
        <v>1372</v>
      </c>
      <c r="J1254" s="11" t="s">
        <v>1372</v>
      </c>
    </row>
    <row r="1255" spans="1:10" s="13" customFormat="1" x14ac:dyDescent="0.2">
      <c r="A1255" s="24">
        <v>39</v>
      </c>
      <c r="B1255" s="14" t="s">
        <v>0</v>
      </c>
      <c r="C1255" s="15" t="s">
        <v>2411</v>
      </c>
      <c r="D1255" s="16" t="s">
        <v>59</v>
      </c>
      <c r="E1255" s="17" t="s">
        <v>1592</v>
      </c>
      <c r="F1255" s="17" t="s">
        <v>1593</v>
      </c>
      <c r="G1255" s="17" t="s">
        <v>106</v>
      </c>
      <c r="H1255" s="17"/>
      <c r="I1255" s="17"/>
      <c r="J1255" s="17"/>
    </row>
    <row r="1256" spans="1:10" s="13" customFormat="1" x14ac:dyDescent="0.2">
      <c r="A1256" s="24">
        <v>39</v>
      </c>
      <c r="B1256" s="14" t="s">
        <v>0</v>
      </c>
      <c r="C1256" s="15" t="s">
        <v>2411</v>
      </c>
      <c r="D1256" s="16" t="s">
        <v>62</v>
      </c>
      <c r="E1256" s="17" t="s">
        <v>1661</v>
      </c>
      <c r="F1256" s="17" t="s">
        <v>1643</v>
      </c>
      <c r="G1256" s="17" t="s">
        <v>106</v>
      </c>
      <c r="H1256" s="17"/>
      <c r="I1256" s="17"/>
      <c r="J1256" s="17"/>
    </row>
    <row r="1257" spans="1:10" s="13" customFormat="1" x14ac:dyDescent="0.2">
      <c r="A1257" s="24">
        <v>39</v>
      </c>
      <c r="B1257" s="14" t="s">
        <v>0</v>
      </c>
      <c r="C1257" s="15" t="s">
        <v>2411</v>
      </c>
      <c r="D1257" s="16" t="s">
        <v>1692</v>
      </c>
      <c r="E1257" s="17" t="s">
        <v>109</v>
      </c>
      <c r="F1257" s="17"/>
      <c r="G1257" s="17" t="s">
        <v>106</v>
      </c>
      <c r="H1257" s="17"/>
      <c r="I1257" s="17"/>
      <c r="J1257" s="17"/>
    </row>
    <row r="1258" spans="1:10" s="13" customFormat="1" x14ac:dyDescent="0.2">
      <c r="A1258" s="25">
        <v>39</v>
      </c>
      <c r="B1258" s="11" t="s">
        <v>0</v>
      </c>
      <c r="C1258" s="15" t="s">
        <v>2411</v>
      </c>
      <c r="D1258" s="11" t="s">
        <v>74</v>
      </c>
      <c r="E1258" s="11" t="s">
        <v>1805</v>
      </c>
      <c r="F1258" s="11" t="s">
        <v>1714</v>
      </c>
      <c r="G1258" s="11" t="s">
        <v>122</v>
      </c>
      <c r="H1258" s="11" t="s">
        <v>1806</v>
      </c>
      <c r="I1258" s="11"/>
      <c r="J1258" s="11"/>
    </row>
    <row r="1259" spans="1:10" s="13" customFormat="1" x14ac:dyDescent="0.2">
      <c r="A1259" s="25">
        <v>39</v>
      </c>
      <c r="B1259" s="11" t="s">
        <v>0</v>
      </c>
      <c r="C1259" s="15" t="s">
        <v>2411</v>
      </c>
      <c r="D1259" s="11" t="s">
        <v>77</v>
      </c>
      <c r="E1259" s="11" t="s">
        <v>1926</v>
      </c>
      <c r="F1259" s="11" t="s">
        <v>1864</v>
      </c>
      <c r="G1259" s="11" t="s">
        <v>1346</v>
      </c>
      <c r="H1259" s="11" t="s">
        <v>1865</v>
      </c>
      <c r="I1259" s="11"/>
      <c r="J1259" s="11"/>
    </row>
    <row r="1260" spans="1:10" s="13" customFormat="1" x14ac:dyDescent="0.2">
      <c r="A1260" s="24">
        <v>39</v>
      </c>
      <c r="B1260" s="14" t="s">
        <v>0</v>
      </c>
      <c r="C1260" s="15" t="s">
        <v>2411</v>
      </c>
      <c r="D1260" s="16" t="s">
        <v>80</v>
      </c>
      <c r="E1260" s="17" t="s">
        <v>1946</v>
      </c>
      <c r="F1260" s="17"/>
      <c r="G1260" s="17" t="s">
        <v>106</v>
      </c>
      <c r="H1260" s="17"/>
      <c r="I1260" s="17"/>
      <c r="J1260" s="17"/>
    </row>
    <row r="1261" spans="1:10" s="13" customFormat="1" x14ac:dyDescent="0.2">
      <c r="A1261" s="24">
        <v>39</v>
      </c>
      <c r="B1261" s="14" t="s">
        <v>0</v>
      </c>
      <c r="C1261" s="15" t="s">
        <v>2411</v>
      </c>
      <c r="D1261" s="16" t="s">
        <v>83</v>
      </c>
      <c r="E1261" s="17" t="s">
        <v>2011</v>
      </c>
      <c r="F1261" s="17"/>
      <c r="G1261" s="17" t="s">
        <v>106</v>
      </c>
      <c r="H1261" s="17"/>
      <c r="I1261" s="17"/>
      <c r="J1261" s="17"/>
    </row>
    <row r="1262" spans="1:10" x14ac:dyDescent="0.2">
      <c r="A1262" s="24">
        <v>39</v>
      </c>
      <c r="B1262" s="14" t="s">
        <v>0</v>
      </c>
      <c r="C1262" s="15" t="s">
        <v>2411</v>
      </c>
      <c r="D1262" s="16" t="s">
        <v>86</v>
      </c>
      <c r="E1262" s="17" t="s">
        <v>2052</v>
      </c>
      <c r="F1262" s="17" t="s">
        <v>2015</v>
      </c>
      <c r="G1262" s="17" t="s">
        <v>106</v>
      </c>
      <c r="H1262" s="17"/>
      <c r="I1262" s="17"/>
      <c r="J1262" s="17"/>
    </row>
    <row r="1263" spans="1:10" x14ac:dyDescent="0.2">
      <c r="A1263" s="25">
        <v>39</v>
      </c>
      <c r="B1263" s="11" t="s">
        <v>0</v>
      </c>
      <c r="C1263" s="15" t="s">
        <v>2411</v>
      </c>
      <c r="D1263" s="11" t="s">
        <v>27</v>
      </c>
      <c r="E1263" s="11" t="s">
        <v>2115</v>
      </c>
      <c r="F1263" s="11" t="s">
        <v>2116</v>
      </c>
      <c r="G1263" s="11" t="s">
        <v>106</v>
      </c>
      <c r="H1263" s="11" t="s">
        <v>107</v>
      </c>
      <c r="I1263" s="11" t="s">
        <v>107</v>
      </c>
      <c r="J1263" s="11" t="s">
        <v>107</v>
      </c>
    </row>
    <row r="1264" spans="1:10" x14ac:dyDescent="0.2">
      <c r="A1264" s="24">
        <v>39</v>
      </c>
      <c r="B1264" s="14" t="s">
        <v>0</v>
      </c>
      <c r="C1264" s="15" t="s">
        <v>2411</v>
      </c>
      <c r="D1264" s="16" t="s">
        <v>92</v>
      </c>
      <c r="E1264" s="17" t="s">
        <v>2205</v>
      </c>
      <c r="F1264" s="17" t="s">
        <v>2162</v>
      </c>
      <c r="G1264" s="17" t="s">
        <v>106</v>
      </c>
      <c r="H1264" s="17"/>
      <c r="I1264" s="17"/>
      <c r="J1264" s="17"/>
    </row>
    <row r="1265" spans="1:10" x14ac:dyDescent="0.2">
      <c r="A1265" s="24">
        <v>40</v>
      </c>
      <c r="B1265" s="14" t="s">
        <v>0</v>
      </c>
      <c r="C1265" s="15" t="s">
        <v>2420</v>
      </c>
      <c r="D1265" s="16" t="s">
        <v>24</v>
      </c>
      <c r="E1265" s="17" t="s">
        <v>109</v>
      </c>
      <c r="F1265" s="17"/>
      <c r="G1265" s="17" t="s">
        <v>106</v>
      </c>
      <c r="H1265" s="17"/>
      <c r="I1265" s="17"/>
      <c r="J1265" s="17"/>
    </row>
    <row r="1266" spans="1:10" x14ac:dyDescent="0.2">
      <c r="A1266" s="24">
        <v>40</v>
      </c>
      <c r="B1266" s="14" t="s">
        <v>0</v>
      </c>
      <c r="C1266" s="15" t="s">
        <v>2420</v>
      </c>
      <c r="D1266" s="16" t="s">
        <v>53</v>
      </c>
      <c r="E1266" s="17" t="s">
        <v>258</v>
      </c>
      <c r="F1266" s="17" t="s">
        <v>238</v>
      </c>
      <c r="G1266" s="17" t="s">
        <v>122</v>
      </c>
      <c r="H1266" s="17" t="s">
        <v>257</v>
      </c>
      <c r="I1266" s="17"/>
      <c r="J1266" s="17"/>
    </row>
    <row r="1267" spans="1:10" x14ac:dyDescent="0.2">
      <c r="A1267" s="25">
        <v>40</v>
      </c>
      <c r="B1267" s="11" t="s">
        <v>0</v>
      </c>
      <c r="C1267" s="15" t="s">
        <v>2420</v>
      </c>
      <c r="D1267" s="11" t="s">
        <v>30</v>
      </c>
      <c r="E1267" s="11" t="s">
        <v>380</v>
      </c>
      <c r="F1267" s="11" t="s">
        <v>285</v>
      </c>
      <c r="G1267" s="11" t="s">
        <v>122</v>
      </c>
      <c r="H1267" s="11" t="s">
        <v>381</v>
      </c>
      <c r="I1267" s="11" t="s">
        <v>277</v>
      </c>
      <c r="J1267" s="17" t="s">
        <v>277</v>
      </c>
    </row>
    <row r="1268" spans="1:10" x14ac:dyDescent="0.2">
      <c r="A1268" s="24">
        <v>40</v>
      </c>
      <c r="B1268" s="14" t="s">
        <v>0</v>
      </c>
      <c r="C1268" s="15" t="s">
        <v>2420</v>
      </c>
      <c r="D1268" s="16" t="s">
        <v>33</v>
      </c>
      <c r="E1268" s="17" t="s">
        <v>499</v>
      </c>
      <c r="F1268" s="17" t="s">
        <v>500</v>
      </c>
      <c r="G1268" s="17" t="s">
        <v>122</v>
      </c>
      <c r="H1268" s="17" t="s">
        <v>501</v>
      </c>
      <c r="I1268" s="17" t="s">
        <v>405</v>
      </c>
      <c r="J1268" s="17" t="s">
        <v>405</v>
      </c>
    </row>
    <row r="1269" spans="1:10" x14ac:dyDescent="0.2">
      <c r="A1269" s="24">
        <v>40</v>
      </c>
      <c r="B1269" s="14" t="s">
        <v>0</v>
      </c>
      <c r="C1269" s="15" t="s">
        <v>2420</v>
      </c>
      <c r="D1269" s="16" t="s">
        <v>71</v>
      </c>
      <c r="E1269" s="17" t="s">
        <v>607</v>
      </c>
      <c r="F1269" s="17" t="s">
        <v>608</v>
      </c>
      <c r="G1269" s="17" t="s">
        <v>524</v>
      </c>
      <c r="H1269" s="17" t="s">
        <v>527</v>
      </c>
      <c r="I1269" s="17" t="s">
        <v>527</v>
      </c>
      <c r="J1269" s="17" t="s">
        <v>527</v>
      </c>
    </row>
    <row r="1270" spans="1:10" x14ac:dyDescent="0.2">
      <c r="A1270" s="25">
        <v>40</v>
      </c>
      <c r="B1270" s="11" t="s">
        <v>0</v>
      </c>
      <c r="C1270" s="15" t="s">
        <v>2420</v>
      </c>
      <c r="D1270" s="11" t="s">
        <v>44</v>
      </c>
      <c r="E1270" s="11" t="s">
        <v>761</v>
      </c>
      <c r="F1270" s="11" t="s">
        <v>723</v>
      </c>
      <c r="G1270" s="11" t="s">
        <v>106</v>
      </c>
      <c r="H1270" s="11" t="s">
        <v>107</v>
      </c>
      <c r="I1270" s="11" t="s">
        <v>107</v>
      </c>
      <c r="J1270" s="11" t="s">
        <v>107</v>
      </c>
    </row>
    <row r="1271" spans="1:10" x14ac:dyDescent="0.2">
      <c r="A1271" s="24">
        <v>40</v>
      </c>
      <c r="B1271" s="14" t="s">
        <v>0</v>
      </c>
      <c r="C1271" s="15" t="s">
        <v>2420</v>
      </c>
      <c r="D1271" s="16" t="s">
        <v>39</v>
      </c>
      <c r="E1271" s="17" t="s">
        <v>875</v>
      </c>
      <c r="F1271" s="17" t="s">
        <v>876</v>
      </c>
      <c r="G1271" s="17" t="s">
        <v>106</v>
      </c>
      <c r="H1271" s="17" t="s">
        <v>107</v>
      </c>
      <c r="I1271" s="17" t="s">
        <v>107</v>
      </c>
      <c r="J1271" s="17" t="s">
        <v>107</v>
      </c>
    </row>
    <row r="1272" spans="1:10" x14ac:dyDescent="0.2">
      <c r="A1272" s="24">
        <v>40</v>
      </c>
      <c r="B1272" s="14" t="s">
        <v>0</v>
      </c>
      <c r="C1272" s="15" t="s">
        <v>2420</v>
      </c>
      <c r="D1272" s="16" t="s">
        <v>89</v>
      </c>
      <c r="E1272" s="17" t="s">
        <v>983</v>
      </c>
      <c r="F1272" s="17" t="s">
        <v>984</v>
      </c>
      <c r="G1272" s="17" t="s">
        <v>106</v>
      </c>
      <c r="H1272" s="17"/>
      <c r="I1272" s="17"/>
      <c r="J1272" s="17"/>
    </row>
    <row r="1273" spans="1:10" x14ac:dyDescent="0.2">
      <c r="A1273" s="25">
        <v>40</v>
      </c>
      <c r="B1273" s="11" t="s">
        <v>0</v>
      </c>
      <c r="C1273" s="15" t="s">
        <v>2420</v>
      </c>
      <c r="D1273" s="11" t="s">
        <v>47</v>
      </c>
      <c r="E1273" s="11" t="s">
        <v>1152</v>
      </c>
      <c r="F1273" s="11" t="s">
        <v>1153</v>
      </c>
      <c r="G1273" s="11" t="s">
        <v>106</v>
      </c>
    </row>
    <row r="1274" spans="1:10" x14ac:dyDescent="0.2">
      <c r="A1274" s="25">
        <v>40</v>
      </c>
      <c r="B1274" s="11" t="s">
        <v>0</v>
      </c>
      <c r="C1274" s="15" t="s">
        <v>2420</v>
      </c>
      <c r="D1274" s="11" t="s">
        <v>36</v>
      </c>
      <c r="E1274" s="11" t="s">
        <v>1290</v>
      </c>
      <c r="F1274" s="11" t="s">
        <v>1110</v>
      </c>
      <c r="G1274" s="11" t="s">
        <v>106</v>
      </c>
      <c r="H1274" s="11" t="s">
        <v>107</v>
      </c>
      <c r="I1274" s="11" t="s">
        <v>107</v>
      </c>
      <c r="J1274" s="11" t="s">
        <v>107</v>
      </c>
    </row>
    <row r="1275" spans="1:10" x14ac:dyDescent="0.2">
      <c r="A1275" s="24">
        <v>40</v>
      </c>
      <c r="B1275" s="14" t="s">
        <v>0</v>
      </c>
      <c r="C1275" s="15" t="s">
        <v>2420</v>
      </c>
      <c r="D1275" s="16" t="s">
        <v>42</v>
      </c>
      <c r="E1275" s="17" t="s">
        <v>1366</v>
      </c>
      <c r="F1275" s="17" t="s">
        <v>1367</v>
      </c>
      <c r="G1275" s="17" t="s">
        <v>106</v>
      </c>
      <c r="H1275" s="17" t="s">
        <v>107</v>
      </c>
      <c r="I1275" s="17" t="s">
        <v>107</v>
      </c>
      <c r="J1275" s="17" t="s">
        <v>1321</v>
      </c>
    </row>
    <row r="1276" spans="1:10" x14ac:dyDescent="0.2">
      <c r="A1276" s="24">
        <v>40</v>
      </c>
      <c r="B1276" s="14" t="s">
        <v>0</v>
      </c>
      <c r="C1276" s="15" t="s">
        <v>2420</v>
      </c>
      <c r="D1276" s="16" t="s">
        <v>65</v>
      </c>
      <c r="E1276" s="17" t="s">
        <v>1428</v>
      </c>
      <c r="F1276" s="17" t="s">
        <v>1375</v>
      </c>
      <c r="G1276" s="17" t="s">
        <v>122</v>
      </c>
      <c r="H1276" s="17" t="s">
        <v>1429</v>
      </c>
      <c r="I1276" s="17"/>
      <c r="J1276" s="17"/>
    </row>
    <row r="1277" spans="1:10" x14ac:dyDescent="0.2">
      <c r="A1277" s="24">
        <v>40</v>
      </c>
      <c r="B1277" s="14" t="s">
        <v>0</v>
      </c>
      <c r="C1277" s="15" t="s">
        <v>2420</v>
      </c>
      <c r="D1277" s="16" t="s">
        <v>1443</v>
      </c>
      <c r="E1277" s="17" t="s">
        <v>109</v>
      </c>
      <c r="F1277" s="17"/>
      <c r="G1277" s="17" t="s">
        <v>106</v>
      </c>
      <c r="H1277" s="17"/>
      <c r="I1277" s="17"/>
      <c r="J1277" s="17"/>
    </row>
    <row r="1278" spans="1:10" x14ac:dyDescent="0.2">
      <c r="A1278" s="25">
        <v>40</v>
      </c>
      <c r="B1278" s="11" t="s">
        <v>0</v>
      </c>
      <c r="C1278" s="15" t="s">
        <v>2420</v>
      </c>
      <c r="D1278" s="11" t="s">
        <v>56</v>
      </c>
      <c r="E1278" s="11" t="s">
        <v>1565</v>
      </c>
      <c r="G1278" s="17" t="s">
        <v>106</v>
      </c>
    </row>
    <row r="1279" spans="1:10" x14ac:dyDescent="0.2">
      <c r="A1279" s="25">
        <v>40</v>
      </c>
      <c r="B1279" s="11" t="s">
        <v>0</v>
      </c>
      <c r="C1279" s="15" t="s">
        <v>2420</v>
      </c>
      <c r="D1279" s="11" t="s">
        <v>56</v>
      </c>
      <c r="E1279" s="11" t="s">
        <v>1566</v>
      </c>
      <c r="F1279" s="11" t="s">
        <v>1110</v>
      </c>
      <c r="G1279" s="17" t="s">
        <v>106</v>
      </c>
      <c r="H1279" s="11" t="s">
        <v>1372</v>
      </c>
      <c r="I1279" s="11" t="s">
        <v>1372</v>
      </c>
      <c r="J1279" s="11" t="s">
        <v>1372</v>
      </c>
    </row>
    <row r="1280" spans="1:10" x14ac:dyDescent="0.2">
      <c r="A1280" s="24">
        <v>40</v>
      </c>
      <c r="B1280" s="14" t="s">
        <v>0</v>
      </c>
      <c r="C1280" s="15" t="s">
        <v>2420</v>
      </c>
      <c r="D1280" s="16" t="s">
        <v>59</v>
      </c>
      <c r="E1280" s="17" t="s">
        <v>109</v>
      </c>
      <c r="F1280" s="17" t="s">
        <v>107</v>
      </c>
      <c r="G1280" s="17" t="s">
        <v>106</v>
      </c>
      <c r="H1280" s="17" t="s">
        <v>107</v>
      </c>
      <c r="I1280" s="17" t="s">
        <v>107</v>
      </c>
      <c r="J1280" s="17" t="s">
        <v>107</v>
      </c>
    </row>
    <row r="1281" spans="1:10" x14ac:dyDescent="0.2">
      <c r="A1281" s="24">
        <v>40</v>
      </c>
      <c r="B1281" s="14" t="s">
        <v>0</v>
      </c>
      <c r="C1281" s="15" t="s">
        <v>2420</v>
      </c>
      <c r="D1281" s="16" t="s">
        <v>62</v>
      </c>
      <c r="E1281" s="17" t="s">
        <v>1663</v>
      </c>
      <c r="F1281" s="17" t="s">
        <v>1664</v>
      </c>
      <c r="G1281" s="17" t="s">
        <v>106</v>
      </c>
      <c r="H1281" s="17"/>
      <c r="I1281" s="17"/>
      <c r="J1281" s="17"/>
    </row>
    <row r="1282" spans="1:10" x14ac:dyDescent="0.2">
      <c r="A1282" s="24">
        <v>40</v>
      </c>
      <c r="B1282" s="14" t="s">
        <v>0</v>
      </c>
      <c r="C1282" s="15" t="s">
        <v>2420</v>
      </c>
      <c r="D1282" s="16" t="s">
        <v>1692</v>
      </c>
      <c r="E1282" s="17" t="s">
        <v>109</v>
      </c>
      <c r="F1282" s="17"/>
      <c r="G1282" s="17" t="s">
        <v>106</v>
      </c>
      <c r="H1282" s="17"/>
      <c r="I1282" s="17"/>
      <c r="J1282" s="17"/>
    </row>
    <row r="1283" spans="1:10" x14ac:dyDescent="0.2">
      <c r="A1283" s="25">
        <v>40</v>
      </c>
      <c r="B1283" s="11" t="s">
        <v>0</v>
      </c>
      <c r="C1283" s="15" t="s">
        <v>2420</v>
      </c>
      <c r="D1283" s="11" t="s">
        <v>74</v>
      </c>
      <c r="E1283" s="11" t="s">
        <v>109</v>
      </c>
      <c r="F1283" s="11" t="s">
        <v>1714</v>
      </c>
      <c r="G1283" s="11" t="s">
        <v>106</v>
      </c>
    </row>
    <row r="1284" spans="1:10" x14ac:dyDescent="0.2">
      <c r="A1284" s="25">
        <v>40</v>
      </c>
      <c r="B1284" s="11" t="s">
        <v>0</v>
      </c>
      <c r="C1284" s="15" t="s">
        <v>2420</v>
      </c>
      <c r="D1284" s="11" t="s">
        <v>77</v>
      </c>
      <c r="E1284" s="11" t="s">
        <v>1927</v>
      </c>
      <c r="F1284" s="11" t="s">
        <v>1866</v>
      </c>
      <c r="G1284" s="11" t="s">
        <v>106</v>
      </c>
    </row>
    <row r="1285" spans="1:10" x14ac:dyDescent="0.2">
      <c r="A1285" s="24">
        <v>40</v>
      </c>
      <c r="B1285" s="14" t="s">
        <v>0</v>
      </c>
      <c r="C1285" s="15" t="s">
        <v>2420</v>
      </c>
      <c r="D1285" s="16" t="s">
        <v>80</v>
      </c>
      <c r="E1285" s="17" t="s">
        <v>1946</v>
      </c>
      <c r="F1285" s="17"/>
      <c r="G1285" s="17" t="s">
        <v>106</v>
      </c>
      <c r="H1285" s="17"/>
      <c r="I1285" s="17"/>
      <c r="J1285" s="17"/>
    </row>
    <row r="1286" spans="1:10" x14ac:dyDescent="0.2">
      <c r="A1286" s="24">
        <v>40</v>
      </c>
      <c r="B1286" s="14" t="s">
        <v>0</v>
      </c>
      <c r="C1286" s="15" t="s">
        <v>2420</v>
      </c>
      <c r="D1286" s="16" t="s">
        <v>86</v>
      </c>
      <c r="E1286" s="17" t="s">
        <v>2053</v>
      </c>
      <c r="F1286" s="17" t="s">
        <v>2015</v>
      </c>
      <c r="G1286" s="17" t="s">
        <v>106</v>
      </c>
      <c r="H1286" s="17"/>
      <c r="I1286" s="17"/>
      <c r="J1286" s="17"/>
    </row>
    <row r="1287" spans="1:10" x14ac:dyDescent="0.2">
      <c r="A1287" s="25">
        <v>40</v>
      </c>
      <c r="B1287" s="11" t="s">
        <v>0</v>
      </c>
      <c r="C1287" s="15" t="s">
        <v>2420</v>
      </c>
      <c r="D1287" s="11" t="s">
        <v>27</v>
      </c>
      <c r="E1287" s="11" t="s">
        <v>2117</v>
      </c>
      <c r="F1287" s="11" t="s">
        <v>2066</v>
      </c>
      <c r="G1287" s="11" t="s">
        <v>106</v>
      </c>
      <c r="H1287" s="11" t="s">
        <v>107</v>
      </c>
      <c r="I1287" s="11" t="s">
        <v>107</v>
      </c>
      <c r="J1287" s="11" t="s">
        <v>107</v>
      </c>
    </row>
    <row r="1288" spans="1:10" x14ac:dyDescent="0.2">
      <c r="A1288" s="24">
        <v>40</v>
      </c>
      <c r="B1288" s="14" t="s">
        <v>0</v>
      </c>
      <c r="C1288" s="15" t="s">
        <v>2396</v>
      </c>
      <c r="D1288" s="16" t="s">
        <v>92</v>
      </c>
      <c r="E1288" s="17" t="s">
        <v>2206</v>
      </c>
      <c r="F1288" s="17" t="s">
        <v>2162</v>
      </c>
      <c r="G1288" s="17" t="s">
        <v>106</v>
      </c>
      <c r="H1288" s="17"/>
      <c r="I1288" s="17"/>
      <c r="J1288" s="17"/>
    </row>
    <row r="1289" spans="1:10" x14ac:dyDescent="0.2">
      <c r="A1289" s="24">
        <v>41</v>
      </c>
      <c r="B1289" s="14" t="s">
        <v>0</v>
      </c>
      <c r="C1289" s="15" t="s">
        <v>2421</v>
      </c>
      <c r="D1289" s="16" t="s">
        <v>24</v>
      </c>
      <c r="E1289" s="17" t="s">
        <v>109</v>
      </c>
      <c r="F1289" s="17"/>
      <c r="G1289" s="17" t="s">
        <v>106</v>
      </c>
      <c r="H1289" s="17"/>
      <c r="I1289" s="17"/>
      <c r="J1289" s="17"/>
    </row>
    <row r="1290" spans="1:10" x14ac:dyDescent="0.2">
      <c r="A1290" s="24">
        <v>41</v>
      </c>
      <c r="B1290" s="14" t="s">
        <v>0</v>
      </c>
      <c r="C1290" s="15" t="s">
        <v>2421</v>
      </c>
      <c r="D1290" s="16" t="s">
        <v>53</v>
      </c>
      <c r="E1290" s="17" t="s">
        <v>259</v>
      </c>
      <c r="F1290" s="17" t="s">
        <v>260</v>
      </c>
      <c r="G1290" s="17" t="s">
        <v>122</v>
      </c>
      <c r="H1290" s="17" t="s">
        <v>257</v>
      </c>
      <c r="I1290" s="17"/>
      <c r="J1290" s="17"/>
    </row>
    <row r="1291" spans="1:10" x14ac:dyDescent="0.2">
      <c r="A1291" s="25">
        <v>41</v>
      </c>
      <c r="B1291" s="11" t="s">
        <v>0</v>
      </c>
      <c r="C1291" s="15" t="s">
        <v>2421</v>
      </c>
      <c r="D1291" s="11" t="s">
        <v>30</v>
      </c>
      <c r="E1291" s="11" t="s">
        <v>382</v>
      </c>
      <c r="F1291" s="11" t="s">
        <v>285</v>
      </c>
      <c r="G1291" s="11" t="s">
        <v>106</v>
      </c>
      <c r="H1291" s="11" t="s">
        <v>277</v>
      </c>
      <c r="I1291" s="11" t="s">
        <v>277</v>
      </c>
      <c r="J1291" s="11" t="s">
        <v>383</v>
      </c>
    </row>
    <row r="1292" spans="1:10" s="13" customFormat="1" x14ac:dyDescent="0.2">
      <c r="A1292" s="24">
        <v>41</v>
      </c>
      <c r="B1292" s="14" t="s">
        <v>0</v>
      </c>
      <c r="C1292" s="15" t="s">
        <v>2421</v>
      </c>
      <c r="D1292" s="16" t="s">
        <v>33</v>
      </c>
      <c r="E1292" s="17" t="s">
        <v>502</v>
      </c>
      <c r="F1292" s="17" t="s">
        <v>503</v>
      </c>
      <c r="G1292" s="17" t="s">
        <v>122</v>
      </c>
      <c r="H1292" s="17" t="s">
        <v>501</v>
      </c>
      <c r="I1292" s="17" t="s">
        <v>405</v>
      </c>
      <c r="J1292" s="17" t="s">
        <v>405</v>
      </c>
    </row>
    <row r="1293" spans="1:10" s="13" customFormat="1" x14ac:dyDescent="0.2">
      <c r="A1293" s="24">
        <v>41</v>
      </c>
      <c r="B1293" s="14" t="s">
        <v>0</v>
      </c>
      <c r="C1293" s="15" t="s">
        <v>2421</v>
      </c>
      <c r="D1293" s="16" t="s">
        <v>71</v>
      </c>
      <c r="E1293" s="17" t="s">
        <v>609</v>
      </c>
      <c r="F1293" s="17" t="s">
        <v>610</v>
      </c>
      <c r="G1293" s="17" t="s">
        <v>524</v>
      </c>
      <c r="H1293" s="17" t="s">
        <v>527</v>
      </c>
      <c r="I1293" s="17" t="s">
        <v>527</v>
      </c>
      <c r="J1293" s="17" t="s">
        <v>527</v>
      </c>
    </row>
    <row r="1294" spans="1:10" s="13" customFormat="1" x14ac:dyDescent="0.2">
      <c r="A1294" s="25">
        <v>41</v>
      </c>
      <c r="B1294" s="11" t="s">
        <v>0</v>
      </c>
      <c r="C1294" s="15" t="s">
        <v>2421</v>
      </c>
      <c r="D1294" s="11" t="s">
        <v>44</v>
      </c>
      <c r="E1294" s="11" t="s">
        <v>762</v>
      </c>
      <c r="F1294" s="11" t="s">
        <v>723</v>
      </c>
      <c r="G1294" s="11" t="s">
        <v>106</v>
      </c>
      <c r="H1294" s="11" t="s">
        <v>107</v>
      </c>
      <c r="I1294" s="11" t="s">
        <v>107</v>
      </c>
      <c r="J1294" s="11" t="s">
        <v>107</v>
      </c>
    </row>
    <row r="1295" spans="1:10" s="13" customFormat="1" x14ac:dyDescent="0.2">
      <c r="A1295" s="24">
        <v>41</v>
      </c>
      <c r="B1295" s="14" t="s">
        <v>0</v>
      </c>
      <c r="C1295" s="15" t="s">
        <v>2421</v>
      </c>
      <c r="D1295" s="16" t="s">
        <v>39</v>
      </c>
      <c r="E1295" s="17" t="s">
        <v>877</v>
      </c>
      <c r="F1295" s="17" t="s">
        <v>878</v>
      </c>
      <c r="G1295" s="17" t="s">
        <v>106</v>
      </c>
      <c r="H1295" s="17" t="s">
        <v>107</v>
      </c>
      <c r="I1295" s="17" t="s">
        <v>107</v>
      </c>
      <c r="J1295" s="17" t="s">
        <v>107</v>
      </c>
    </row>
    <row r="1296" spans="1:10" s="13" customFormat="1" x14ac:dyDescent="0.2">
      <c r="A1296" s="24">
        <v>41</v>
      </c>
      <c r="B1296" s="14" t="s">
        <v>0</v>
      </c>
      <c r="C1296" s="15" t="s">
        <v>2421</v>
      </c>
      <c r="D1296" s="16" t="s">
        <v>89</v>
      </c>
      <c r="E1296" s="17" t="s">
        <v>985</v>
      </c>
      <c r="F1296" s="17" t="s">
        <v>986</v>
      </c>
      <c r="G1296" s="17" t="s">
        <v>106</v>
      </c>
      <c r="H1296" s="17"/>
      <c r="I1296" s="17"/>
      <c r="J1296" s="17"/>
    </row>
    <row r="1297" spans="1:10" s="13" customFormat="1" x14ac:dyDescent="0.2">
      <c r="A1297" s="25">
        <v>41</v>
      </c>
      <c r="B1297" s="11" t="s">
        <v>0</v>
      </c>
      <c r="C1297" s="15" t="s">
        <v>2421</v>
      </c>
      <c r="D1297" s="11" t="s">
        <v>47</v>
      </c>
      <c r="E1297" s="11" t="s">
        <v>1154</v>
      </c>
      <c r="F1297" s="11" t="s">
        <v>1155</v>
      </c>
      <c r="G1297" s="11" t="s">
        <v>106</v>
      </c>
      <c r="H1297" s="11"/>
      <c r="I1297" s="11"/>
      <c r="J1297" s="11"/>
    </row>
    <row r="1298" spans="1:10" s="13" customFormat="1" x14ac:dyDescent="0.2">
      <c r="A1298" s="25">
        <v>41</v>
      </c>
      <c r="B1298" s="11" t="s">
        <v>0</v>
      </c>
      <c r="C1298" s="15" t="s">
        <v>2421</v>
      </c>
      <c r="D1298" s="11" t="s">
        <v>47</v>
      </c>
      <c r="E1298" s="11" t="s">
        <v>1156</v>
      </c>
      <c r="F1298" s="11" t="s">
        <v>1155</v>
      </c>
      <c r="G1298" s="11" t="s">
        <v>106</v>
      </c>
      <c r="H1298" s="11"/>
      <c r="I1298" s="11"/>
      <c r="J1298" s="11"/>
    </row>
    <row r="1299" spans="1:10" s="13" customFormat="1" x14ac:dyDescent="0.2">
      <c r="A1299" s="25">
        <v>41</v>
      </c>
      <c r="B1299" s="11" t="s">
        <v>0</v>
      </c>
      <c r="C1299" s="15" t="s">
        <v>2421</v>
      </c>
      <c r="D1299" s="11" t="s">
        <v>47</v>
      </c>
      <c r="E1299" s="11" t="s">
        <v>1157</v>
      </c>
      <c r="F1299" s="11" t="s">
        <v>1155</v>
      </c>
      <c r="G1299" s="11" t="s">
        <v>122</v>
      </c>
      <c r="H1299" s="11" t="s">
        <v>1158</v>
      </c>
      <c r="I1299" s="11"/>
      <c r="J1299" s="11"/>
    </row>
    <row r="1300" spans="1:10" s="13" customFormat="1" x14ac:dyDescent="0.2">
      <c r="A1300" s="25">
        <v>41</v>
      </c>
      <c r="B1300" s="11" t="s">
        <v>0</v>
      </c>
      <c r="C1300" s="15" t="s">
        <v>2421</v>
      </c>
      <c r="D1300" s="11" t="s">
        <v>36</v>
      </c>
      <c r="E1300" s="11" t="s">
        <v>1291</v>
      </c>
      <c r="F1300" s="11" t="s">
        <v>1193</v>
      </c>
      <c r="G1300" s="11" t="s">
        <v>106</v>
      </c>
      <c r="H1300" s="11"/>
      <c r="I1300" s="11"/>
      <c r="J1300" s="11"/>
    </row>
    <row r="1301" spans="1:10" s="13" customFormat="1" x14ac:dyDescent="0.2">
      <c r="A1301" s="25">
        <v>41</v>
      </c>
      <c r="B1301" s="11" t="s">
        <v>0</v>
      </c>
      <c r="C1301" s="15" t="s">
        <v>2421</v>
      </c>
      <c r="D1301" s="11" t="s">
        <v>36</v>
      </c>
      <c r="E1301" s="11" t="s">
        <v>1292</v>
      </c>
      <c r="F1301" s="11" t="s">
        <v>1110</v>
      </c>
      <c r="G1301" s="11" t="s">
        <v>106</v>
      </c>
      <c r="H1301" s="11" t="s">
        <v>107</v>
      </c>
      <c r="I1301" s="11" t="s">
        <v>107</v>
      </c>
      <c r="J1301" s="11" t="s">
        <v>107</v>
      </c>
    </row>
    <row r="1302" spans="1:10" s="13" customFormat="1" x14ac:dyDescent="0.2">
      <c r="A1302" s="24">
        <v>41</v>
      </c>
      <c r="B1302" s="14" t="s">
        <v>0</v>
      </c>
      <c r="C1302" s="15" t="s">
        <v>2421</v>
      </c>
      <c r="D1302" s="16" t="s">
        <v>42</v>
      </c>
      <c r="E1302" s="17" t="s">
        <v>109</v>
      </c>
      <c r="F1302" s="17" t="s">
        <v>107</v>
      </c>
      <c r="G1302" s="17" t="s">
        <v>106</v>
      </c>
      <c r="H1302" s="17" t="s">
        <v>107</v>
      </c>
      <c r="I1302" s="17" t="s">
        <v>107</v>
      </c>
      <c r="J1302" s="17" t="s">
        <v>1315</v>
      </c>
    </row>
    <row r="1303" spans="1:10" s="13" customFormat="1" x14ac:dyDescent="0.2">
      <c r="A1303" s="24">
        <v>41</v>
      </c>
      <c r="B1303" s="14" t="s">
        <v>0</v>
      </c>
      <c r="C1303" s="15" t="s">
        <v>2421</v>
      </c>
      <c r="D1303" s="16" t="s">
        <v>65</v>
      </c>
      <c r="E1303" s="17" t="s">
        <v>1430</v>
      </c>
      <c r="F1303" s="17" t="s">
        <v>1375</v>
      </c>
      <c r="G1303" s="17" t="s">
        <v>122</v>
      </c>
      <c r="H1303" s="17" t="s">
        <v>1429</v>
      </c>
      <c r="I1303" s="17"/>
      <c r="J1303" s="17"/>
    </row>
    <row r="1304" spans="1:10" s="13" customFormat="1" x14ac:dyDescent="0.2">
      <c r="A1304" s="24">
        <v>41</v>
      </c>
      <c r="B1304" s="14" t="s">
        <v>0</v>
      </c>
      <c r="C1304" s="15" t="s">
        <v>2421</v>
      </c>
      <c r="D1304" s="16" t="s">
        <v>1443</v>
      </c>
      <c r="E1304" s="17" t="s">
        <v>109</v>
      </c>
      <c r="F1304" s="17"/>
      <c r="G1304" s="17" t="s">
        <v>106</v>
      </c>
      <c r="H1304" s="17"/>
      <c r="I1304" s="17"/>
      <c r="J1304" s="17"/>
    </row>
    <row r="1305" spans="1:10" s="13" customFormat="1" x14ac:dyDescent="0.2">
      <c r="A1305" s="25">
        <v>41</v>
      </c>
      <c r="B1305" s="11" t="s">
        <v>0</v>
      </c>
      <c r="C1305" s="15" t="s">
        <v>2421</v>
      </c>
      <c r="D1305" s="11" t="s">
        <v>56</v>
      </c>
      <c r="E1305" s="11" t="s">
        <v>1567</v>
      </c>
      <c r="F1305" s="11" t="s">
        <v>1465</v>
      </c>
      <c r="G1305" s="17" t="s">
        <v>106</v>
      </c>
      <c r="H1305" s="11" t="s">
        <v>1372</v>
      </c>
      <c r="I1305" s="11" t="s">
        <v>1372</v>
      </c>
      <c r="J1305" s="11" t="s">
        <v>1372</v>
      </c>
    </row>
    <row r="1306" spans="1:10" s="13" customFormat="1" x14ac:dyDescent="0.2">
      <c r="A1306" s="24">
        <v>41</v>
      </c>
      <c r="B1306" s="14" t="s">
        <v>0</v>
      </c>
      <c r="C1306" s="15" t="s">
        <v>2421</v>
      </c>
      <c r="D1306" s="16" t="s">
        <v>59</v>
      </c>
      <c r="E1306" s="17" t="s">
        <v>109</v>
      </c>
      <c r="F1306" s="17" t="s">
        <v>107</v>
      </c>
      <c r="G1306" s="17" t="s">
        <v>106</v>
      </c>
      <c r="H1306" s="17" t="s">
        <v>107</v>
      </c>
      <c r="I1306" s="17" t="s">
        <v>107</v>
      </c>
      <c r="J1306" s="17" t="s">
        <v>107</v>
      </c>
    </row>
    <row r="1307" spans="1:10" s="13" customFormat="1" x14ac:dyDescent="0.2">
      <c r="A1307" s="24">
        <v>41</v>
      </c>
      <c r="B1307" s="14" t="s">
        <v>0</v>
      </c>
      <c r="C1307" s="15" t="s">
        <v>2421</v>
      </c>
      <c r="D1307" s="16" t="s">
        <v>62</v>
      </c>
      <c r="E1307" s="17" t="s">
        <v>1665</v>
      </c>
      <c r="F1307" s="17" t="s">
        <v>1664</v>
      </c>
      <c r="G1307" s="17" t="s">
        <v>106</v>
      </c>
      <c r="H1307" s="17"/>
      <c r="I1307" s="17"/>
      <c r="J1307" s="17"/>
    </row>
    <row r="1308" spans="1:10" s="13" customFormat="1" x14ac:dyDescent="0.2">
      <c r="A1308" s="24">
        <v>41</v>
      </c>
      <c r="B1308" s="14" t="s">
        <v>0</v>
      </c>
      <c r="C1308" s="15" t="s">
        <v>2421</v>
      </c>
      <c r="D1308" s="16" t="s">
        <v>1692</v>
      </c>
      <c r="E1308" s="17" t="s">
        <v>109</v>
      </c>
      <c r="F1308" s="17"/>
      <c r="G1308" s="17" t="s">
        <v>106</v>
      </c>
      <c r="H1308" s="17"/>
      <c r="I1308" s="17"/>
      <c r="J1308" s="17"/>
    </row>
    <row r="1309" spans="1:10" s="13" customFormat="1" x14ac:dyDescent="0.2">
      <c r="A1309" s="25">
        <v>41</v>
      </c>
      <c r="B1309" s="11" t="s">
        <v>0</v>
      </c>
      <c r="C1309" s="15" t="s">
        <v>2421</v>
      </c>
      <c r="D1309" s="11" t="s">
        <v>74</v>
      </c>
      <c r="E1309" s="11" t="s">
        <v>109</v>
      </c>
      <c r="F1309" s="11" t="s">
        <v>1714</v>
      </c>
      <c r="G1309" s="11" t="s">
        <v>106</v>
      </c>
      <c r="H1309" s="11"/>
      <c r="I1309" s="11"/>
      <c r="J1309" s="11"/>
    </row>
    <row r="1310" spans="1:10" s="13" customFormat="1" x14ac:dyDescent="0.2">
      <c r="A1310" s="25">
        <v>41</v>
      </c>
      <c r="B1310" s="11" t="s">
        <v>0</v>
      </c>
      <c r="C1310" s="15" t="s">
        <v>2421</v>
      </c>
      <c r="D1310" s="11" t="s">
        <v>77</v>
      </c>
      <c r="E1310" s="11" t="s">
        <v>109</v>
      </c>
      <c r="F1310" s="11" t="s">
        <v>107</v>
      </c>
      <c r="G1310" s="11" t="s">
        <v>106</v>
      </c>
      <c r="H1310" s="11"/>
      <c r="I1310" s="11"/>
      <c r="J1310" s="11"/>
    </row>
    <row r="1311" spans="1:10" s="13" customFormat="1" x14ac:dyDescent="0.2">
      <c r="A1311" s="24">
        <v>41</v>
      </c>
      <c r="B1311" s="14" t="s">
        <v>0</v>
      </c>
      <c r="C1311" s="15" t="s">
        <v>2421</v>
      </c>
      <c r="D1311" s="16" t="s">
        <v>80</v>
      </c>
      <c r="E1311" s="17" t="s">
        <v>1946</v>
      </c>
      <c r="F1311" s="17"/>
      <c r="G1311" s="17" t="s">
        <v>106</v>
      </c>
      <c r="H1311" s="17"/>
      <c r="I1311" s="17"/>
      <c r="J1311" s="17"/>
    </row>
    <row r="1312" spans="1:10" s="13" customFormat="1" x14ac:dyDescent="0.2">
      <c r="A1312" s="24">
        <v>41</v>
      </c>
      <c r="B1312" s="14" t="s">
        <v>0</v>
      </c>
      <c r="C1312" s="15" t="s">
        <v>2421</v>
      </c>
      <c r="D1312" s="16" t="s">
        <v>83</v>
      </c>
      <c r="E1312" s="17" t="s">
        <v>2138</v>
      </c>
      <c r="F1312" s="17" t="s">
        <v>2139</v>
      </c>
      <c r="G1312" s="17" t="s">
        <v>106</v>
      </c>
      <c r="H1312" s="17"/>
      <c r="I1312" s="17"/>
      <c r="J1312" s="17" t="s">
        <v>1999</v>
      </c>
    </row>
    <row r="1313" spans="1:10" s="13" customFormat="1" x14ac:dyDescent="0.2">
      <c r="A1313" s="24">
        <v>41</v>
      </c>
      <c r="B1313" s="14" t="s">
        <v>0</v>
      </c>
      <c r="C1313" s="15" t="s">
        <v>2421</v>
      </c>
      <c r="D1313" s="16" t="s">
        <v>86</v>
      </c>
      <c r="E1313" s="17" t="s">
        <v>2054</v>
      </c>
      <c r="F1313" s="17" t="s">
        <v>2015</v>
      </c>
      <c r="G1313" s="17" t="s">
        <v>106</v>
      </c>
      <c r="H1313" s="17"/>
      <c r="I1313" s="17"/>
      <c r="J1313" s="17"/>
    </row>
    <row r="1314" spans="1:10" s="13" customFormat="1" x14ac:dyDescent="0.2">
      <c r="A1314" s="25">
        <v>41</v>
      </c>
      <c r="B1314" s="11" t="s">
        <v>0</v>
      </c>
      <c r="C1314" s="15" t="s">
        <v>2421</v>
      </c>
      <c r="D1314" s="11" t="s">
        <v>27</v>
      </c>
      <c r="E1314" s="11" t="s">
        <v>2118</v>
      </c>
      <c r="F1314" s="11" t="s">
        <v>2094</v>
      </c>
      <c r="G1314" s="11" t="s">
        <v>106</v>
      </c>
      <c r="H1314" s="11" t="s">
        <v>107</v>
      </c>
      <c r="I1314" s="11" t="s">
        <v>107</v>
      </c>
      <c r="J1314" s="11" t="s">
        <v>107</v>
      </c>
    </row>
    <row r="1315" spans="1:10" s="13" customFormat="1" x14ac:dyDescent="0.2">
      <c r="A1315" s="24">
        <v>41</v>
      </c>
      <c r="B1315" s="14" t="s">
        <v>0</v>
      </c>
      <c r="C1315" s="15" t="s">
        <v>2421</v>
      </c>
      <c r="D1315" s="16" t="s">
        <v>92</v>
      </c>
      <c r="E1315" s="17" t="s">
        <v>2207</v>
      </c>
      <c r="F1315" s="17" t="s">
        <v>2162</v>
      </c>
      <c r="G1315" s="17" t="s">
        <v>106</v>
      </c>
      <c r="H1315" s="17"/>
      <c r="I1315" s="17"/>
      <c r="J1315" s="17"/>
    </row>
    <row r="1316" spans="1:10" s="13" customFormat="1" x14ac:dyDescent="0.2">
      <c r="A1316" s="24">
        <v>42</v>
      </c>
      <c r="B1316" s="14" t="s">
        <v>0</v>
      </c>
      <c r="C1316" s="15" t="s">
        <v>2422</v>
      </c>
      <c r="D1316" s="16" t="s">
        <v>24</v>
      </c>
      <c r="E1316" s="17" t="s">
        <v>109</v>
      </c>
      <c r="F1316" s="17"/>
      <c r="G1316" s="17" t="s">
        <v>106</v>
      </c>
      <c r="H1316" s="17"/>
      <c r="I1316" s="17"/>
      <c r="J1316" s="17"/>
    </row>
    <row r="1317" spans="1:10" s="13" customFormat="1" x14ac:dyDescent="0.2">
      <c r="A1317" s="24">
        <v>42</v>
      </c>
      <c r="B1317" s="14" t="s">
        <v>0</v>
      </c>
      <c r="C1317" s="15" t="s">
        <v>2422</v>
      </c>
      <c r="D1317" s="16" t="s">
        <v>53</v>
      </c>
      <c r="E1317" s="17" t="s">
        <v>261</v>
      </c>
      <c r="F1317" s="17" t="s">
        <v>238</v>
      </c>
      <c r="G1317" s="17" t="s">
        <v>122</v>
      </c>
      <c r="H1317" s="17" t="s">
        <v>257</v>
      </c>
      <c r="I1317" s="17"/>
      <c r="J1317" s="17"/>
    </row>
    <row r="1318" spans="1:10" s="13" customFormat="1" x14ac:dyDescent="0.2">
      <c r="A1318" s="25">
        <v>42</v>
      </c>
      <c r="B1318" s="11" t="s">
        <v>0</v>
      </c>
      <c r="C1318" s="15" t="s">
        <v>2422</v>
      </c>
      <c r="D1318" s="11" t="s">
        <v>30</v>
      </c>
      <c r="E1318" s="11" t="s">
        <v>384</v>
      </c>
      <c r="F1318" s="11" t="s">
        <v>285</v>
      </c>
      <c r="G1318" s="11" t="s">
        <v>122</v>
      </c>
      <c r="H1318" s="11" t="s">
        <v>385</v>
      </c>
      <c r="I1318" s="11" t="s">
        <v>277</v>
      </c>
      <c r="J1318" s="11" t="s">
        <v>277</v>
      </c>
    </row>
    <row r="1319" spans="1:10" s="13" customFormat="1" x14ac:dyDescent="0.2">
      <c r="A1319" s="25">
        <v>42</v>
      </c>
      <c r="B1319" s="11" t="s">
        <v>0</v>
      </c>
      <c r="C1319" s="15" t="s">
        <v>2422</v>
      </c>
      <c r="D1319" s="11" t="s">
        <v>30</v>
      </c>
      <c r="E1319" s="11" t="s">
        <v>386</v>
      </c>
      <c r="F1319" s="11" t="s">
        <v>285</v>
      </c>
      <c r="G1319" s="11" t="s">
        <v>122</v>
      </c>
      <c r="H1319" s="11" t="s">
        <v>385</v>
      </c>
      <c r="I1319" s="11" t="s">
        <v>277</v>
      </c>
      <c r="J1319" s="11" t="s">
        <v>277</v>
      </c>
    </row>
    <row r="1320" spans="1:10" s="13" customFormat="1" x14ac:dyDescent="0.2">
      <c r="A1320" s="24">
        <v>42</v>
      </c>
      <c r="B1320" s="14" t="s">
        <v>0</v>
      </c>
      <c r="C1320" s="15" t="s">
        <v>2422</v>
      </c>
      <c r="D1320" s="16" t="s">
        <v>33</v>
      </c>
      <c r="E1320" s="17" t="s">
        <v>504</v>
      </c>
      <c r="F1320" s="17" t="s">
        <v>505</v>
      </c>
      <c r="G1320" s="17" t="s">
        <v>122</v>
      </c>
      <c r="H1320" s="17" t="s">
        <v>506</v>
      </c>
      <c r="I1320" s="17" t="s">
        <v>405</v>
      </c>
      <c r="J1320" s="17" t="s">
        <v>405</v>
      </c>
    </row>
    <row r="1321" spans="1:10" s="13" customFormat="1" x14ac:dyDescent="0.2">
      <c r="A1321" s="24">
        <v>42</v>
      </c>
      <c r="B1321" s="14" t="s">
        <v>0</v>
      </c>
      <c r="C1321" s="15" t="s">
        <v>2422</v>
      </c>
      <c r="D1321" s="16" t="s">
        <v>71</v>
      </c>
      <c r="E1321" s="17" t="s">
        <v>611</v>
      </c>
      <c r="F1321" s="17" t="s">
        <v>612</v>
      </c>
      <c r="G1321" s="17" t="s">
        <v>524</v>
      </c>
      <c r="H1321" s="17" t="s">
        <v>527</v>
      </c>
      <c r="I1321" s="17" t="s">
        <v>527</v>
      </c>
      <c r="J1321" s="17" t="s">
        <v>527</v>
      </c>
    </row>
    <row r="1322" spans="1:10" s="13" customFormat="1" x14ac:dyDescent="0.2">
      <c r="A1322" s="25">
        <v>42</v>
      </c>
      <c r="B1322" s="11" t="s">
        <v>0</v>
      </c>
      <c r="C1322" s="15" t="s">
        <v>2422</v>
      </c>
      <c r="D1322" s="11" t="s">
        <v>44</v>
      </c>
      <c r="E1322" s="11" t="s">
        <v>763</v>
      </c>
      <c r="F1322" s="11" t="s">
        <v>757</v>
      </c>
      <c r="G1322" s="11" t="s">
        <v>106</v>
      </c>
      <c r="H1322" s="11" t="s">
        <v>107</v>
      </c>
      <c r="I1322" s="11" t="s">
        <v>107</v>
      </c>
      <c r="J1322" s="11" t="s">
        <v>107</v>
      </c>
    </row>
    <row r="1323" spans="1:10" s="13" customFormat="1" x14ac:dyDescent="0.2">
      <c r="A1323" s="24">
        <v>42</v>
      </c>
      <c r="B1323" s="14" t="s">
        <v>0</v>
      </c>
      <c r="C1323" s="15" t="s">
        <v>2422</v>
      </c>
      <c r="D1323" s="16" t="s">
        <v>39</v>
      </c>
      <c r="E1323" s="17" t="s">
        <v>879</v>
      </c>
      <c r="F1323" s="17" t="s">
        <v>880</v>
      </c>
      <c r="G1323" s="17" t="s">
        <v>122</v>
      </c>
      <c r="H1323" s="17" t="s">
        <v>854</v>
      </c>
      <c r="I1323" s="17" t="s">
        <v>107</v>
      </c>
      <c r="J1323" s="17" t="s">
        <v>107</v>
      </c>
    </row>
    <row r="1324" spans="1:10" s="13" customFormat="1" x14ac:dyDescent="0.2">
      <c r="A1324" s="24">
        <v>42</v>
      </c>
      <c r="B1324" s="14" t="s">
        <v>0</v>
      </c>
      <c r="C1324" s="15" t="s">
        <v>2422</v>
      </c>
      <c r="D1324" s="16" t="s">
        <v>89</v>
      </c>
      <c r="E1324" s="17" t="s">
        <v>987</v>
      </c>
      <c r="F1324" s="17" t="s">
        <v>988</v>
      </c>
      <c r="G1324" s="17" t="s">
        <v>106</v>
      </c>
      <c r="H1324" s="17"/>
      <c r="I1324" s="17"/>
      <c r="J1324" s="17"/>
    </row>
    <row r="1325" spans="1:10" s="13" customFormat="1" x14ac:dyDescent="0.2">
      <c r="A1325" s="25">
        <v>42</v>
      </c>
      <c r="B1325" s="11" t="s">
        <v>0</v>
      </c>
      <c r="C1325" s="15" t="s">
        <v>2422</v>
      </c>
      <c r="D1325" s="11" t="s">
        <v>47</v>
      </c>
      <c r="E1325" s="11" t="s">
        <v>1159</v>
      </c>
      <c r="F1325" s="11" t="s">
        <v>1160</v>
      </c>
      <c r="G1325" s="11" t="s">
        <v>122</v>
      </c>
      <c r="H1325" s="11" t="s">
        <v>1161</v>
      </c>
      <c r="I1325" s="11"/>
      <c r="J1325" s="11"/>
    </row>
    <row r="1326" spans="1:10" s="13" customFormat="1" x14ac:dyDescent="0.2">
      <c r="A1326" s="25">
        <v>42</v>
      </c>
      <c r="B1326" s="11" t="s">
        <v>0</v>
      </c>
      <c r="C1326" s="15" t="s">
        <v>2422</v>
      </c>
      <c r="D1326" s="11" t="s">
        <v>47</v>
      </c>
      <c r="E1326" s="11" t="s">
        <v>1162</v>
      </c>
      <c r="F1326" s="11" t="s">
        <v>1110</v>
      </c>
      <c r="G1326" s="11" t="s">
        <v>106</v>
      </c>
      <c r="H1326" s="11"/>
      <c r="I1326" s="11"/>
      <c r="J1326" s="11"/>
    </row>
    <row r="1327" spans="1:10" s="13" customFormat="1" x14ac:dyDescent="0.2">
      <c r="A1327" s="25">
        <v>42</v>
      </c>
      <c r="B1327" s="11" t="s">
        <v>0</v>
      </c>
      <c r="C1327" s="15" t="s">
        <v>2422</v>
      </c>
      <c r="D1327" s="11" t="s">
        <v>47</v>
      </c>
      <c r="E1327" s="11" t="s">
        <v>1163</v>
      </c>
      <c r="F1327" s="11" t="s">
        <v>1110</v>
      </c>
      <c r="G1327" s="11" t="s">
        <v>122</v>
      </c>
      <c r="H1327" s="11" t="s">
        <v>1164</v>
      </c>
      <c r="I1327" s="11"/>
      <c r="J1327" s="11"/>
    </row>
    <row r="1328" spans="1:10" s="13" customFormat="1" x14ac:dyDescent="0.2">
      <c r="A1328" s="25">
        <v>42</v>
      </c>
      <c r="B1328" s="11" t="s">
        <v>0</v>
      </c>
      <c r="C1328" s="15" t="s">
        <v>2422</v>
      </c>
      <c r="D1328" s="11" t="s">
        <v>47</v>
      </c>
      <c r="E1328" s="11" t="s">
        <v>1165</v>
      </c>
      <c r="F1328" s="11" t="s">
        <v>1160</v>
      </c>
      <c r="G1328" s="11" t="s">
        <v>122</v>
      </c>
      <c r="H1328" s="11" t="s">
        <v>1166</v>
      </c>
      <c r="I1328" s="11"/>
      <c r="J1328" s="11"/>
    </row>
    <row r="1329" spans="1:10" s="13" customFormat="1" x14ac:dyDescent="0.2">
      <c r="A1329" s="25">
        <v>42</v>
      </c>
      <c r="B1329" s="11" t="s">
        <v>0</v>
      </c>
      <c r="C1329" s="15" t="s">
        <v>2422</v>
      </c>
      <c r="D1329" s="11" t="s">
        <v>47</v>
      </c>
      <c r="E1329" s="11" t="s">
        <v>1167</v>
      </c>
      <c r="F1329" s="11" t="s">
        <v>1160</v>
      </c>
      <c r="G1329" s="11" t="s">
        <v>106</v>
      </c>
      <c r="H1329" s="11"/>
      <c r="I1329" s="11"/>
      <c r="J1329" s="11"/>
    </row>
    <row r="1330" spans="1:10" s="13" customFormat="1" x14ac:dyDescent="0.2">
      <c r="A1330" s="25">
        <v>42</v>
      </c>
      <c r="B1330" s="11" t="s">
        <v>0</v>
      </c>
      <c r="C1330" s="15" t="s">
        <v>2422</v>
      </c>
      <c r="D1330" s="11" t="s">
        <v>36</v>
      </c>
      <c r="E1330" s="11" t="s">
        <v>1293</v>
      </c>
      <c r="F1330" s="11" t="s">
        <v>1110</v>
      </c>
      <c r="G1330" s="11" t="s">
        <v>778</v>
      </c>
      <c r="H1330" s="11" t="s">
        <v>1294</v>
      </c>
      <c r="I1330" s="11" t="s">
        <v>107</v>
      </c>
      <c r="J1330" s="11" t="s">
        <v>107</v>
      </c>
    </row>
    <row r="1331" spans="1:10" s="13" customFormat="1" x14ac:dyDescent="0.2">
      <c r="A1331" s="25">
        <v>42</v>
      </c>
      <c r="B1331" s="11" t="s">
        <v>0</v>
      </c>
      <c r="C1331" s="15" t="s">
        <v>2422</v>
      </c>
      <c r="D1331" s="11" t="s">
        <v>36</v>
      </c>
      <c r="E1331" s="11" t="s">
        <v>1295</v>
      </c>
      <c r="F1331" s="11" t="s">
        <v>1110</v>
      </c>
      <c r="G1331" s="11" t="s">
        <v>778</v>
      </c>
      <c r="H1331" s="11" t="s">
        <v>1296</v>
      </c>
      <c r="I1331" s="11" t="s">
        <v>107</v>
      </c>
      <c r="J1331" s="11" t="s">
        <v>107</v>
      </c>
    </row>
    <row r="1332" spans="1:10" s="13" customFormat="1" x14ac:dyDescent="0.2">
      <c r="A1332" s="25">
        <v>42</v>
      </c>
      <c r="B1332" s="11" t="s">
        <v>0</v>
      </c>
      <c r="C1332" s="15" t="s">
        <v>2422</v>
      </c>
      <c r="D1332" s="11" t="s">
        <v>36</v>
      </c>
      <c r="E1332" s="11" t="s">
        <v>1297</v>
      </c>
      <c r="F1332" s="11" t="s">
        <v>1193</v>
      </c>
      <c r="G1332" s="11" t="s">
        <v>122</v>
      </c>
      <c r="H1332" s="11" t="s">
        <v>1298</v>
      </c>
      <c r="I1332" s="11"/>
      <c r="J1332" s="11"/>
    </row>
    <row r="1333" spans="1:10" s="13" customFormat="1" x14ac:dyDescent="0.2">
      <c r="A1333" s="24">
        <v>42</v>
      </c>
      <c r="B1333" s="14" t="s">
        <v>0</v>
      </c>
      <c r="C1333" s="15" t="s">
        <v>2422</v>
      </c>
      <c r="D1333" s="16" t="s">
        <v>42</v>
      </c>
      <c r="E1333" s="17" t="s">
        <v>109</v>
      </c>
      <c r="F1333" s="17" t="s">
        <v>107</v>
      </c>
      <c r="G1333" s="17" t="s">
        <v>106</v>
      </c>
      <c r="H1333" s="17" t="s">
        <v>107</v>
      </c>
      <c r="I1333" s="17" t="s">
        <v>107</v>
      </c>
      <c r="J1333" s="17" t="s">
        <v>1321</v>
      </c>
    </row>
    <row r="1334" spans="1:10" s="13" customFormat="1" x14ac:dyDescent="0.2">
      <c r="A1334" s="24">
        <v>42</v>
      </c>
      <c r="B1334" s="14" t="s">
        <v>0</v>
      </c>
      <c r="C1334" s="15" t="s">
        <v>2422</v>
      </c>
      <c r="D1334" s="16" t="s">
        <v>65</v>
      </c>
      <c r="E1334" s="17" t="s">
        <v>1431</v>
      </c>
      <c r="F1334" s="17" t="s">
        <v>1375</v>
      </c>
      <c r="G1334" s="17" t="s">
        <v>106</v>
      </c>
      <c r="H1334" s="17"/>
      <c r="I1334" s="17"/>
      <c r="J1334" s="17"/>
    </row>
    <row r="1335" spans="1:10" s="13" customFormat="1" x14ac:dyDescent="0.2">
      <c r="A1335" s="24">
        <v>42</v>
      </c>
      <c r="B1335" s="14" t="s">
        <v>0</v>
      </c>
      <c r="C1335" s="15" t="s">
        <v>2422</v>
      </c>
      <c r="D1335" s="16" t="s">
        <v>1443</v>
      </c>
      <c r="E1335" s="17" t="s">
        <v>1459</v>
      </c>
      <c r="F1335" s="17" t="s">
        <v>1445</v>
      </c>
      <c r="G1335" s="17" t="s">
        <v>106</v>
      </c>
      <c r="H1335" s="17"/>
      <c r="I1335" s="17"/>
      <c r="J1335" s="17"/>
    </row>
    <row r="1336" spans="1:10" s="13" customFormat="1" x14ac:dyDescent="0.2">
      <c r="A1336" s="25">
        <v>42</v>
      </c>
      <c r="B1336" s="11" t="s">
        <v>0</v>
      </c>
      <c r="C1336" s="15" t="s">
        <v>2422</v>
      </c>
      <c r="D1336" s="11" t="s">
        <v>56</v>
      </c>
      <c r="E1336" s="11" t="s">
        <v>1568</v>
      </c>
      <c r="F1336" s="11"/>
      <c r="G1336" s="17" t="s">
        <v>106</v>
      </c>
      <c r="H1336" s="11"/>
      <c r="I1336" s="11"/>
      <c r="J1336" s="11"/>
    </row>
    <row r="1337" spans="1:10" s="13" customFormat="1" x14ac:dyDescent="0.2">
      <c r="A1337" s="25">
        <v>42</v>
      </c>
      <c r="B1337" s="11" t="s">
        <v>0</v>
      </c>
      <c r="C1337" s="15" t="s">
        <v>2422</v>
      </c>
      <c r="D1337" s="11" t="s">
        <v>56</v>
      </c>
      <c r="E1337" s="11" t="s">
        <v>1569</v>
      </c>
      <c r="F1337" s="11" t="s">
        <v>1110</v>
      </c>
      <c r="G1337" s="17" t="s">
        <v>106</v>
      </c>
      <c r="H1337" s="11" t="s">
        <v>1372</v>
      </c>
      <c r="I1337" s="11" t="s">
        <v>1372</v>
      </c>
      <c r="J1337" s="11" t="s">
        <v>1372</v>
      </c>
    </row>
    <row r="1338" spans="1:10" s="13" customFormat="1" x14ac:dyDescent="0.2">
      <c r="A1338" s="24">
        <v>42</v>
      </c>
      <c r="B1338" s="14" t="s">
        <v>0</v>
      </c>
      <c r="C1338" s="15" t="s">
        <v>2422</v>
      </c>
      <c r="D1338" s="16" t="s">
        <v>59</v>
      </c>
      <c r="E1338" s="17" t="s">
        <v>1595</v>
      </c>
      <c r="F1338" s="17" t="s">
        <v>1640</v>
      </c>
      <c r="G1338" s="17" t="s">
        <v>106</v>
      </c>
      <c r="H1338" s="17"/>
      <c r="I1338" s="17"/>
      <c r="J1338" s="17"/>
    </row>
    <row r="1339" spans="1:10" s="13" customFormat="1" x14ac:dyDescent="0.2">
      <c r="A1339" s="24">
        <v>42</v>
      </c>
      <c r="B1339" s="14" t="s">
        <v>0</v>
      </c>
      <c r="C1339" s="15" t="s">
        <v>2422</v>
      </c>
      <c r="D1339" s="16" t="s">
        <v>62</v>
      </c>
      <c r="E1339" s="17" t="s">
        <v>1666</v>
      </c>
      <c r="F1339" s="17" t="s">
        <v>1664</v>
      </c>
      <c r="G1339" s="17" t="s">
        <v>106</v>
      </c>
      <c r="H1339" s="17"/>
      <c r="I1339" s="17"/>
      <c r="J1339" s="17"/>
    </row>
    <row r="1340" spans="1:10" s="13" customFormat="1" x14ac:dyDescent="0.2">
      <c r="A1340" s="24">
        <v>42</v>
      </c>
      <c r="B1340" s="14" t="s">
        <v>0</v>
      </c>
      <c r="C1340" s="15" t="s">
        <v>2422</v>
      </c>
      <c r="D1340" s="16" t="s">
        <v>1692</v>
      </c>
      <c r="E1340" s="17" t="s">
        <v>109</v>
      </c>
      <c r="F1340" s="17"/>
      <c r="G1340" s="17" t="s">
        <v>106</v>
      </c>
      <c r="H1340" s="17"/>
      <c r="I1340" s="17"/>
      <c r="J1340" s="17"/>
    </row>
    <row r="1341" spans="1:10" s="13" customFormat="1" x14ac:dyDescent="0.2">
      <c r="A1341" s="25">
        <v>42</v>
      </c>
      <c r="B1341" s="11" t="s">
        <v>0</v>
      </c>
      <c r="C1341" s="15" t="s">
        <v>2422</v>
      </c>
      <c r="D1341" s="11" t="s">
        <v>74</v>
      </c>
      <c r="E1341" s="11" t="s">
        <v>1807</v>
      </c>
      <c r="F1341" s="11" t="s">
        <v>1714</v>
      </c>
      <c r="G1341" s="11" t="s">
        <v>122</v>
      </c>
      <c r="H1341" s="11" t="s">
        <v>1808</v>
      </c>
      <c r="I1341" s="11"/>
      <c r="J1341" s="11"/>
    </row>
    <row r="1342" spans="1:10" s="13" customFormat="1" x14ac:dyDescent="0.2">
      <c r="A1342" s="25">
        <v>42</v>
      </c>
      <c r="B1342" s="11" t="s">
        <v>0</v>
      </c>
      <c r="C1342" s="15" t="s">
        <v>2422</v>
      </c>
      <c r="D1342" s="11" t="s">
        <v>77</v>
      </c>
      <c r="E1342" s="11" t="s">
        <v>1928</v>
      </c>
      <c r="F1342" s="11" t="s">
        <v>1867</v>
      </c>
      <c r="G1342" s="11" t="s">
        <v>106</v>
      </c>
      <c r="H1342" s="11"/>
      <c r="I1342" s="11"/>
      <c r="J1342" s="11"/>
    </row>
    <row r="1343" spans="1:10" s="13" customFormat="1" x14ac:dyDescent="0.2">
      <c r="A1343" s="25">
        <v>42</v>
      </c>
      <c r="B1343" s="11" t="s">
        <v>0</v>
      </c>
      <c r="C1343" s="15" t="s">
        <v>2422</v>
      </c>
      <c r="D1343" s="11" t="s">
        <v>77</v>
      </c>
      <c r="E1343" s="11" t="s">
        <v>1929</v>
      </c>
      <c r="F1343" s="11" t="s">
        <v>1867</v>
      </c>
      <c r="G1343" s="11" t="s">
        <v>106</v>
      </c>
      <c r="H1343" s="11"/>
      <c r="I1343" s="11"/>
      <c r="J1343" s="11"/>
    </row>
    <row r="1344" spans="1:10" s="13" customFormat="1" x14ac:dyDescent="0.2">
      <c r="A1344" s="24">
        <v>42</v>
      </c>
      <c r="B1344" s="14" t="s">
        <v>0</v>
      </c>
      <c r="C1344" s="15" t="s">
        <v>2422</v>
      </c>
      <c r="D1344" s="16" t="s">
        <v>80</v>
      </c>
      <c r="E1344" s="17" t="s">
        <v>1946</v>
      </c>
      <c r="F1344" s="17"/>
      <c r="G1344" s="17" t="s">
        <v>106</v>
      </c>
      <c r="H1344" s="17"/>
      <c r="I1344" s="17"/>
      <c r="J1344" s="17"/>
    </row>
    <row r="1345" spans="1:10" s="13" customFormat="1" x14ac:dyDescent="0.2">
      <c r="A1345" s="24">
        <v>42</v>
      </c>
      <c r="B1345" s="14" t="s">
        <v>0</v>
      </c>
      <c r="C1345" s="15" t="s">
        <v>2422</v>
      </c>
      <c r="D1345" s="16" t="s">
        <v>83</v>
      </c>
      <c r="E1345" s="17" t="s">
        <v>109</v>
      </c>
      <c r="F1345" s="17"/>
      <c r="G1345" s="17" t="s">
        <v>106</v>
      </c>
      <c r="H1345" s="17"/>
      <c r="I1345" s="17"/>
      <c r="J1345" s="17" t="s">
        <v>1999</v>
      </c>
    </row>
    <row r="1346" spans="1:10" s="13" customFormat="1" x14ac:dyDescent="0.2">
      <c r="A1346" s="24">
        <v>42</v>
      </c>
      <c r="B1346" s="14" t="s">
        <v>0</v>
      </c>
      <c r="C1346" s="15" t="s">
        <v>2422</v>
      </c>
      <c r="D1346" s="16" t="s">
        <v>86</v>
      </c>
      <c r="E1346" s="17" t="s">
        <v>2055</v>
      </c>
      <c r="F1346" s="17" t="s">
        <v>2015</v>
      </c>
      <c r="G1346" s="17" t="s">
        <v>106</v>
      </c>
      <c r="H1346" s="17"/>
      <c r="I1346" s="17"/>
      <c r="J1346" s="17"/>
    </row>
    <row r="1347" spans="1:10" s="13" customFormat="1" x14ac:dyDescent="0.2">
      <c r="A1347" s="25">
        <v>42</v>
      </c>
      <c r="B1347" s="11" t="s">
        <v>0</v>
      </c>
      <c r="C1347" s="15" t="s">
        <v>2422</v>
      </c>
      <c r="D1347" s="11" t="s">
        <v>27</v>
      </c>
      <c r="E1347" s="11" t="s">
        <v>2120</v>
      </c>
      <c r="F1347" s="11" t="s">
        <v>2121</v>
      </c>
      <c r="G1347" s="11" t="s">
        <v>106</v>
      </c>
      <c r="H1347" s="11" t="s">
        <v>107</v>
      </c>
      <c r="I1347" s="11" t="s">
        <v>107</v>
      </c>
      <c r="J1347" s="11" t="s">
        <v>107</v>
      </c>
    </row>
    <row r="1348" spans="1:10" s="13" customFormat="1" x14ac:dyDescent="0.2">
      <c r="A1348" s="25">
        <v>42</v>
      </c>
      <c r="B1348" s="11" t="s">
        <v>0</v>
      </c>
      <c r="C1348" s="15" t="s">
        <v>2422</v>
      </c>
      <c r="D1348" s="11" t="s">
        <v>27</v>
      </c>
      <c r="E1348" s="11" t="s">
        <v>2144</v>
      </c>
      <c r="F1348" s="11" t="s">
        <v>2119</v>
      </c>
      <c r="G1348" s="11" t="s">
        <v>106</v>
      </c>
      <c r="H1348" s="11" t="s">
        <v>107</v>
      </c>
      <c r="I1348" s="11" t="s">
        <v>107</v>
      </c>
      <c r="J1348" s="11" t="s">
        <v>107</v>
      </c>
    </row>
    <row r="1349" spans="1:10" s="13" customFormat="1" x14ac:dyDescent="0.2">
      <c r="A1349" s="25">
        <v>42</v>
      </c>
      <c r="B1349" s="11" t="s">
        <v>0</v>
      </c>
      <c r="C1349" s="15" t="s">
        <v>2422</v>
      </c>
      <c r="D1349" s="11" t="s">
        <v>27</v>
      </c>
      <c r="E1349" s="11" t="s">
        <v>2123</v>
      </c>
      <c r="F1349" s="11" t="s">
        <v>2121</v>
      </c>
      <c r="G1349" s="11" t="s">
        <v>106</v>
      </c>
      <c r="H1349" s="11" t="s">
        <v>107</v>
      </c>
      <c r="I1349" s="11" t="s">
        <v>107</v>
      </c>
      <c r="J1349" s="11" t="s">
        <v>107</v>
      </c>
    </row>
    <row r="1350" spans="1:10" s="13" customFormat="1" x14ac:dyDescent="0.2">
      <c r="A1350" s="25">
        <v>42</v>
      </c>
      <c r="B1350" s="11" t="s">
        <v>0</v>
      </c>
      <c r="C1350" s="15" t="s">
        <v>2422</v>
      </c>
      <c r="D1350" s="11" t="s">
        <v>27</v>
      </c>
      <c r="E1350" s="11" t="s">
        <v>2122</v>
      </c>
      <c r="F1350" s="11" t="s">
        <v>2121</v>
      </c>
      <c r="G1350" s="11" t="s">
        <v>106</v>
      </c>
      <c r="H1350" s="11" t="s">
        <v>107</v>
      </c>
      <c r="I1350" s="11" t="s">
        <v>107</v>
      </c>
      <c r="J1350" s="11" t="s">
        <v>107</v>
      </c>
    </row>
    <row r="1351" spans="1:10" s="13" customFormat="1" x14ac:dyDescent="0.2">
      <c r="A1351" s="24">
        <v>42</v>
      </c>
      <c r="B1351" s="14" t="s">
        <v>0</v>
      </c>
      <c r="C1351" s="15" t="s">
        <v>2397</v>
      </c>
      <c r="D1351" s="16" t="s">
        <v>92</v>
      </c>
      <c r="E1351" s="17" t="s">
        <v>2208</v>
      </c>
      <c r="F1351" s="17" t="s">
        <v>2162</v>
      </c>
      <c r="G1351" s="17" t="s">
        <v>106</v>
      </c>
      <c r="H1351" s="17"/>
      <c r="I1351" s="17"/>
      <c r="J1351" s="17"/>
    </row>
    <row r="1352" spans="1:10" s="13" customFormat="1" x14ac:dyDescent="0.2">
      <c r="A1352" s="24">
        <v>43</v>
      </c>
      <c r="B1352" s="14" t="s">
        <v>0</v>
      </c>
      <c r="C1352" s="12" t="s">
        <v>2423</v>
      </c>
      <c r="D1352" s="16" t="s">
        <v>24</v>
      </c>
      <c r="E1352" s="17" t="s">
        <v>109</v>
      </c>
      <c r="F1352" s="17"/>
      <c r="G1352" s="17" t="s">
        <v>106</v>
      </c>
      <c r="H1352" s="17"/>
      <c r="I1352" s="17"/>
      <c r="J1352" s="17"/>
    </row>
    <row r="1353" spans="1:10" s="13" customFormat="1" x14ac:dyDescent="0.2">
      <c r="A1353" s="24">
        <v>43</v>
      </c>
      <c r="B1353" s="14" t="s">
        <v>0</v>
      </c>
      <c r="C1353" s="12" t="s">
        <v>2423</v>
      </c>
      <c r="D1353" s="16" t="s">
        <v>53</v>
      </c>
      <c r="E1353" s="17" t="s">
        <v>262</v>
      </c>
      <c r="F1353" s="17" t="s">
        <v>238</v>
      </c>
      <c r="G1353" s="17" t="s">
        <v>106</v>
      </c>
      <c r="H1353" s="17"/>
      <c r="I1353" s="17"/>
      <c r="J1353" s="17"/>
    </row>
    <row r="1354" spans="1:10" s="13" customFormat="1" x14ac:dyDescent="0.2">
      <c r="A1354" s="25">
        <v>43</v>
      </c>
      <c r="B1354" s="11" t="s">
        <v>0</v>
      </c>
      <c r="C1354" s="12" t="s">
        <v>2423</v>
      </c>
      <c r="D1354" s="11" t="s">
        <v>30</v>
      </c>
      <c r="E1354" s="11" t="s">
        <v>109</v>
      </c>
      <c r="F1354" s="11" t="s">
        <v>277</v>
      </c>
      <c r="G1354" s="17" t="s">
        <v>106</v>
      </c>
      <c r="H1354" s="11" t="s">
        <v>277</v>
      </c>
      <c r="I1354" s="11" t="s">
        <v>277</v>
      </c>
      <c r="J1354" s="11" t="s">
        <v>277</v>
      </c>
    </row>
    <row r="1355" spans="1:10" s="13" customFormat="1" x14ac:dyDescent="0.2">
      <c r="A1355" s="24">
        <v>43</v>
      </c>
      <c r="B1355" s="14" t="s">
        <v>0</v>
      </c>
      <c r="C1355" s="12" t="s">
        <v>2423</v>
      </c>
      <c r="D1355" s="16" t="s">
        <v>33</v>
      </c>
      <c r="E1355" s="17" t="s">
        <v>507</v>
      </c>
      <c r="F1355" s="17" t="s">
        <v>508</v>
      </c>
      <c r="G1355" s="17" t="s">
        <v>106</v>
      </c>
      <c r="H1355" s="17" t="s">
        <v>405</v>
      </c>
      <c r="I1355" s="17" t="s">
        <v>405</v>
      </c>
      <c r="J1355" s="17" t="s">
        <v>405</v>
      </c>
    </row>
    <row r="1356" spans="1:10" s="13" customFormat="1" x14ac:dyDescent="0.2">
      <c r="A1356" s="24">
        <v>43</v>
      </c>
      <c r="B1356" s="14" t="s">
        <v>0</v>
      </c>
      <c r="C1356" s="12" t="s">
        <v>2423</v>
      </c>
      <c r="D1356" s="16" t="s">
        <v>71</v>
      </c>
      <c r="E1356" s="17" t="s">
        <v>613</v>
      </c>
      <c r="F1356" s="17" t="s">
        <v>614</v>
      </c>
      <c r="G1356" s="17" t="s">
        <v>106</v>
      </c>
      <c r="H1356" s="17" t="s">
        <v>527</v>
      </c>
      <c r="I1356" s="17" t="s">
        <v>527</v>
      </c>
      <c r="J1356" s="17" t="s">
        <v>527</v>
      </c>
    </row>
    <row r="1357" spans="1:10" s="13" customFormat="1" x14ac:dyDescent="0.2">
      <c r="A1357" s="25">
        <v>43</v>
      </c>
      <c r="B1357" s="11" t="s">
        <v>0</v>
      </c>
      <c r="C1357" s="12" t="s">
        <v>2423</v>
      </c>
      <c r="D1357" s="11" t="s">
        <v>44</v>
      </c>
      <c r="E1357" s="11" t="s">
        <v>764</v>
      </c>
      <c r="F1357" s="11" t="s">
        <v>757</v>
      </c>
      <c r="G1357" s="11" t="s">
        <v>106</v>
      </c>
      <c r="H1357" s="11" t="s">
        <v>107</v>
      </c>
      <c r="I1357" s="11" t="s">
        <v>107</v>
      </c>
      <c r="J1357" s="11" t="s">
        <v>107</v>
      </c>
    </row>
    <row r="1358" spans="1:10" s="13" customFormat="1" x14ac:dyDescent="0.2">
      <c r="A1358" s="24">
        <v>43</v>
      </c>
      <c r="B1358" s="14" t="s">
        <v>0</v>
      </c>
      <c r="C1358" s="12" t="s">
        <v>2423</v>
      </c>
      <c r="D1358" s="16" t="s">
        <v>39</v>
      </c>
      <c r="E1358" s="17" t="s">
        <v>881</v>
      </c>
      <c r="F1358" s="17" t="s">
        <v>882</v>
      </c>
      <c r="G1358" s="17" t="s">
        <v>106</v>
      </c>
      <c r="H1358" s="17" t="s">
        <v>107</v>
      </c>
      <c r="I1358" s="17" t="s">
        <v>107</v>
      </c>
      <c r="J1358" s="17" t="s">
        <v>107</v>
      </c>
    </row>
    <row r="1359" spans="1:10" s="13" customFormat="1" x14ac:dyDescent="0.2">
      <c r="A1359" s="24">
        <v>43</v>
      </c>
      <c r="B1359" s="14" t="s">
        <v>0</v>
      </c>
      <c r="C1359" s="12" t="s">
        <v>2423</v>
      </c>
      <c r="D1359" s="16" t="s">
        <v>89</v>
      </c>
      <c r="E1359" s="17" t="s">
        <v>989</v>
      </c>
      <c r="F1359" s="17" t="s">
        <v>990</v>
      </c>
      <c r="G1359" s="17" t="s">
        <v>106</v>
      </c>
      <c r="H1359" s="17"/>
      <c r="I1359" s="17"/>
      <c r="J1359" s="17"/>
    </row>
    <row r="1360" spans="1:10" s="13" customFormat="1" x14ac:dyDescent="0.2">
      <c r="A1360" s="25">
        <v>43</v>
      </c>
      <c r="B1360" s="11" t="s">
        <v>0</v>
      </c>
      <c r="C1360" s="12" t="s">
        <v>2423</v>
      </c>
      <c r="D1360" s="11" t="s">
        <v>47</v>
      </c>
      <c r="E1360" s="17" t="s">
        <v>109</v>
      </c>
      <c r="F1360" s="11" t="s">
        <v>1168</v>
      </c>
      <c r="G1360" s="11" t="s">
        <v>106</v>
      </c>
      <c r="H1360" s="11"/>
      <c r="I1360" s="11"/>
      <c r="J1360" s="11"/>
    </row>
    <row r="1361" spans="1:10" s="13" customFormat="1" x14ac:dyDescent="0.2">
      <c r="A1361" s="25">
        <v>43</v>
      </c>
      <c r="B1361" s="11" t="s">
        <v>0</v>
      </c>
      <c r="C1361" s="12" t="s">
        <v>2423</v>
      </c>
      <c r="D1361" s="11" t="s">
        <v>36</v>
      </c>
      <c r="E1361" s="11" t="s">
        <v>1299</v>
      </c>
      <c r="F1361" s="11" t="s">
        <v>1193</v>
      </c>
      <c r="G1361" s="11" t="s">
        <v>106</v>
      </c>
      <c r="H1361" s="11"/>
      <c r="I1361" s="11"/>
      <c r="J1361" s="11"/>
    </row>
    <row r="1362" spans="1:10" s="13" customFormat="1" x14ac:dyDescent="0.2">
      <c r="A1362" s="24">
        <v>43</v>
      </c>
      <c r="B1362" s="14" t="s">
        <v>0</v>
      </c>
      <c r="C1362" s="12" t="s">
        <v>2423</v>
      </c>
      <c r="D1362" s="16" t="s">
        <v>42</v>
      </c>
      <c r="E1362" s="17" t="s">
        <v>109</v>
      </c>
      <c r="F1362" s="17" t="s">
        <v>107</v>
      </c>
      <c r="G1362" s="17" t="s">
        <v>106</v>
      </c>
      <c r="H1362" s="17" t="s">
        <v>107</v>
      </c>
      <c r="I1362" s="17" t="s">
        <v>107</v>
      </c>
      <c r="J1362" s="17" t="s">
        <v>1321</v>
      </c>
    </row>
    <row r="1363" spans="1:10" s="13" customFormat="1" x14ac:dyDescent="0.2">
      <c r="A1363" s="24">
        <v>43</v>
      </c>
      <c r="B1363" s="14" t="s">
        <v>0</v>
      </c>
      <c r="C1363" s="12" t="s">
        <v>2423</v>
      </c>
      <c r="D1363" s="16" t="s">
        <v>65</v>
      </c>
      <c r="E1363" s="17" t="s">
        <v>1432</v>
      </c>
      <c r="F1363" s="17" t="s">
        <v>1375</v>
      </c>
      <c r="G1363" s="17" t="s">
        <v>122</v>
      </c>
      <c r="H1363" s="17" t="s">
        <v>1433</v>
      </c>
      <c r="I1363" s="17"/>
      <c r="J1363" s="17"/>
    </row>
    <row r="1364" spans="1:10" s="13" customFormat="1" x14ac:dyDescent="0.2">
      <c r="A1364" s="24">
        <v>43</v>
      </c>
      <c r="B1364" s="14" t="s">
        <v>0</v>
      </c>
      <c r="C1364" s="12" t="s">
        <v>2423</v>
      </c>
      <c r="D1364" s="16" t="s">
        <v>1443</v>
      </c>
      <c r="E1364" s="17" t="s">
        <v>109</v>
      </c>
      <c r="F1364" s="17"/>
      <c r="G1364" s="17" t="s">
        <v>106</v>
      </c>
      <c r="H1364" s="17"/>
      <c r="I1364" s="17"/>
      <c r="J1364" s="17"/>
    </row>
    <row r="1365" spans="1:10" s="13" customFormat="1" x14ac:dyDescent="0.2">
      <c r="A1365" s="25">
        <v>43</v>
      </c>
      <c r="B1365" s="11" t="s">
        <v>0</v>
      </c>
      <c r="C1365" s="12" t="s">
        <v>2423</v>
      </c>
      <c r="D1365" s="11" t="s">
        <v>56</v>
      </c>
      <c r="E1365" s="11" t="s">
        <v>109</v>
      </c>
      <c r="F1365" s="11"/>
      <c r="G1365" s="17" t="s">
        <v>106</v>
      </c>
      <c r="H1365" s="11" t="s">
        <v>1372</v>
      </c>
      <c r="I1365" s="11" t="s">
        <v>1372</v>
      </c>
      <c r="J1365" s="11" t="s">
        <v>1372</v>
      </c>
    </row>
    <row r="1366" spans="1:10" s="13" customFormat="1" x14ac:dyDescent="0.2">
      <c r="A1366" s="24">
        <v>43</v>
      </c>
      <c r="B1366" s="14" t="s">
        <v>0</v>
      </c>
      <c r="C1366" s="12" t="s">
        <v>2423</v>
      </c>
      <c r="D1366" s="16" t="s">
        <v>59</v>
      </c>
      <c r="E1366" s="17" t="s">
        <v>109</v>
      </c>
      <c r="F1366" s="17" t="s">
        <v>107</v>
      </c>
      <c r="G1366" s="17" t="s">
        <v>106</v>
      </c>
      <c r="H1366" s="17" t="s">
        <v>107</v>
      </c>
      <c r="I1366" s="17" t="s">
        <v>107</v>
      </c>
      <c r="J1366" s="17" t="s">
        <v>107</v>
      </c>
    </row>
    <row r="1367" spans="1:10" s="13" customFormat="1" x14ac:dyDescent="0.2">
      <c r="A1367" s="24">
        <v>43</v>
      </c>
      <c r="B1367" s="14" t="s">
        <v>0</v>
      </c>
      <c r="C1367" s="12" t="s">
        <v>2423</v>
      </c>
      <c r="D1367" s="16" t="s">
        <v>62</v>
      </c>
      <c r="E1367" s="17" t="s">
        <v>1667</v>
      </c>
      <c r="F1367" s="17" t="s">
        <v>1664</v>
      </c>
      <c r="G1367" s="17" t="s">
        <v>106</v>
      </c>
      <c r="H1367" s="17"/>
      <c r="I1367" s="17"/>
      <c r="J1367" s="17"/>
    </row>
    <row r="1368" spans="1:10" s="13" customFormat="1" x14ac:dyDescent="0.2">
      <c r="A1368" s="24">
        <v>43</v>
      </c>
      <c r="B1368" s="14" t="s">
        <v>0</v>
      </c>
      <c r="C1368" s="12" t="s">
        <v>2423</v>
      </c>
      <c r="D1368" s="16" t="s">
        <v>1692</v>
      </c>
      <c r="E1368" s="17" t="s">
        <v>109</v>
      </c>
      <c r="F1368" s="17"/>
      <c r="G1368" s="17" t="s">
        <v>106</v>
      </c>
      <c r="H1368" s="17"/>
      <c r="I1368" s="17"/>
      <c r="J1368" s="17"/>
    </row>
    <row r="1369" spans="1:10" s="13" customFormat="1" x14ac:dyDescent="0.2">
      <c r="A1369" s="25">
        <v>43</v>
      </c>
      <c r="B1369" s="11" t="s">
        <v>0</v>
      </c>
      <c r="C1369" s="12" t="s">
        <v>2423</v>
      </c>
      <c r="D1369" s="11" t="s">
        <v>74</v>
      </c>
      <c r="E1369" s="11" t="s">
        <v>109</v>
      </c>
      <c r="F1369" s="11" t="s">
        <v>1714</v>
      </c>
      <c r="G1369" s="11" t="s">
        <v>106</v>
      </c>
      <c r="H1369" s="11"/>
      <c r="I1369" s="11"/>
      <c r="J1369" s="11"/>
    </row>
    <row r="1370" spans="1:10" s="13" customFormat="1" x14ac:dyDescent="0.2">
      <c r="A1370" s="25">
        <v>43</v>
      </c>
      <c r="B1370" s="11" t="s">
        <v>0</v>
      </c>
      <c r="C1370" s="12" t="s">
        <v>2423</v>
      </c>
      <c r="D1370" s="11" t="s">
        <v>77</v>
      </c>
      <c r="E1370" s="11" t="s">
        <v>109</v>
      </c>
      <c r="F1370" s="11" t="s">
        <v>107</v>
      </c>
      <c r="G1370" s="11" t="s">
        <v>106</v>
      </c>
      <c r="H1370" s="11"/>
      <c r="I1370" s="11"/>
      <c r="J1370" s="11"/>
    </row>
    <row r="1371" spans="1:10" s="13" customFormat="1" x14ac:dyDescent="0.2">
      <c r="A1371" s="24">
        <v>43</v>
      </c>
      <c r="B1371" s="14" t="s">
        <v>0</v>
      </c>
      <c r="C1371" s="12" t="s">
        <v>2423</v>
      </c>
      <c r="D1371" s="16" t="s">
        <v>80</v>
      </c>
      <c r="E1371" s="17" t="s">
        <v>1946</v>
      </c>
      <c r="F1371" s="17"/>
      <c r="G1371" s="17" t="s">
        <v>106</v>
      </c>
      <c r="H1371" s="17"/>
      <c r="I1371" s="17"/>
      <c r="J1371" s="17"/>
    </row>
    <row r="1372" spans="1:10" s="13" customFormat="1" x14ac:dyDescent="0.2">
      <c r="A1372" s="24">
        <v>43</v>
      </c>
      <c r="B1372" s="14" t="s">
        <v>0</v>
      </c>
      <c r="C1372" s="12" t="s">
        <v>2423</v>
      </c>
      <c r="D1372" s="16" t="s">
        <v>83</v>
      </c>
      <c r="E1372" s="17" t="s">
        <v>109</v>
      </c>
      <c r="F1372" s="17"/>
      <c r="G1372" s="17" t="s">
        <v>106</v>
      </c>
      <c r="H1372" s="17"/>
      <c r="I1372" s="17"/>
      <c r="J1372" s="17" t="s">
        <v>1999</v>
      </c>
    </row>
    <row r="1373" spans="1:10" s="13" customFormat="1" x14ac:dyDescent="0.2">
      <c r="A1373" s="24">
        <v>43</v>
      </c>
      <c r="B1373" s="14" t="s">
        <v>0</v>
      </c>
      <c r="C1373" s="12" t="s">
        <v>2423</v>
      </c>
      <c r="D1373" s="16" t="s">
        <v>86</v>
      </c>
      <c r="E1373" s="17" t="s">
        <v>2056</v>
      </c>
      <c r="F1373" s="17" t="s">
        <v>2015</v>
      </c>
      <c r="G1373" s="17" t="s">
        <v>106</v>
      </c>
      <c r="H1373" s="17"/>
      <c r="I1373" s="17"/>
      <c r="J1373" s="17"/>
    </row>
    <row r="1374" spans="1:10" s="13" customFormat="1" x14ac:dyDescent="0.2">
      <c r="A1374" s="25">
        <v>43</v>
      </c>
      <c r="B1374" s="11" t="s">
        <v>0</v>
      </c>
      <c r="C1374" s="12" t="s">
        <v>2423</v>
      </c>
      <c r="D1374" s="11" t="s">
        <v>27</v>
      </c>
      <c r="E1374" s="11" t="s">
        <v>109</v>
      </c>
      <c r="F1374" s="11"/>
      <c r="G1374" s="17" t="s">
        <v>106</v>
      </c>
      <c r="H1374" s="11"/>
      <c r="I1374" s="11"/>
      <c r="J1374" s="11"/>
    </row>
    <row r="1375" spans="1:10" s="13" customFormat="1" x14ac:dyDescent="0.2">
      <c r="A1375" s="24">
        <v>43</v>
      </c>
      <c r="B1375" s="14" t="s">
        <v>0</v>
      </c>
      <c r="C1375" s="12" t="s">
        <v>2423</v>
      </c>
      <c r="D1375" s="16" t="s">
        <v>92</v>
      </c>
      <c r="E1375" s="17" t="s">
        <v>2209</v>
      </c>
      <c r="F1375" s="17" t="s">
        <v>2162</v>
      </c>
      <c r="G1375" s="17" t="s">
        <v>106</v>
      </c>
      <c r="H1375" s="17"/>
      <c r="I1375" s="17"/>
      <c r="J1375" s="17"/>
    </row>
    <row r="1376" spans="1:10" s="13" customFormat="1" x14ac:dyDescent="0.2">
      <c r="A1376" s="24">
        <v>44</v>
      </c>
      <c r="B1376" s="14" t="s">
        <v>0</v>
      </c>
      <c r="C1376" s="15" t="s">
        <v>2443</v>
      </c>
      <c r="D1376" s="16" t="s">
        <v>24</v>
      </c>
      <c r="E1376" s="17" t="s">
        <v>168</v>
      </c>
      <c r="F1376" s="17"/>
      <c r="G1376" s="17" t="s">
        <v>122</v>
      </c>
      <c r="H1376" s="17" t="s">
        <v>169</v>
      </c>
      <c r="I1376" s="17" t="s">
        <v>170</v>
      </c>
      <c r="J1376" s="17"/>
    </row>
    <row r="1377" spans="1:10" s="13" customFormat="1" x14ac:dyDescent="0.2">
      <c r="A1377" s="24">
        <v>44</v>
      </c>
      <c r="B1377" s="14" t="s">
        <v>0</v>
      </c>
      <c r="C1377" s="15" t="s">
        <v>263</v>
      </c>
      <c r="D1377" s="16" t="s">
        <v>53</v>
      </c>
      <c r="E1377" s="17" t="s">
        <v>264</v>
      </c>
      <c r="F1377" s="17" t="s">
        <v>238</v>
      </c>
      <c r="G1377" s="17" t="s">
        <v>122</v>
      </c>
      <c r="H1377" s="17" t="s">
        <v>265</v>
      </c>
      <c r="I1377" s="17"/>
      <c r="J1377" s="17"/>
    </row>
    <row r="1378" spans="1:10" s="13" customFormat="1" x14ac:dyDescent="0.2">
      <c r="A1378" s="25">
        <v>44</v>
      </c>
      <c r="B1378" s="11" t="s">
        <v>0</v>
      </c>
      <c r="C1378" s="15" t="s">
        <v>2443</v>
      </c>
      <c r="D1378" s="11" t="s">
        <v>30</v>
      </c>
      <c r="E1378" s="11" t="s">
        <v>387</v>
      </c>
      <c r="F1378" s="11" t="s">
        <v>285</v>
      </c>
      <c r="G1378" s="11" t="s">
        <v>122</v>
      </c>
      <c r="H1378" s="11" t="s">
        <v>388</v>
      </c>
      <c r="I1378" s="11" t="s">
        <v>277</v>
      </c>
      <c r="J1378" s="11" t="s">
        <v>277</v>
      </c>
    </row>
    <row r="1379" spans="1:10" s="13" customFormat="1" x14ac:dyDescent="0.2">
      <c r="A1379" s="24">
        <v>44</v>
      </c>
      <c r="B1379" s="14" t="s">
        <v>0</v>
      </c>
      <c r="C1379" s="15" t="s">
        <v>263</v>
      </c>
      <c r="D1379" s="16" t="s">
        <v>33</v>
      </c>
      <c r="E1379" s="17" t="s">
        <v>509</v>
      </c>
      <c r="F1379" s="17" t="s">
        <v>510</v>
      </c>
      <c r="G1379" s="17" t="s">
        <v>106</v>
      </c>
      <c r="H1379" s="17" t="s">
        <v>511</v>
      </c>
      <c r="I1379" s="17" t="s">
        <v>405</v>
      </c>
      <c r="J1379" s="17" t="s">
        <v>405</v>
      </c>
    </row>
    <row r="1380" spans="1:10" s="13" customFormat="1" x14ac:dyDescent="0.2">
      <c r="A1380" s="24">
        <v>44</v>
      </c>
      <c r="B1380" s="14" t="s">
        <v>0</v>
      </c>
      <c r="C1380" s="15" t="s">
        <v>2443</v>
      </c>
      <c r="D1380" s="16" t="s">
        <v>71</v>
      </c>
      <c r="E1380" s="17" t="s">
        <v>615</v>
      </c>
      <c r="F1380" s="17" t="s">
        <v>616</v>
      </c>
      <c r="G1380" s="17" t="s">
        <v>524</v>
      </c>
      <c r="H1380" s="17" t="s">
        <v>527</v>
      </c>
      <c r="I1380" s="17" t="s">
        <v>527</v>
      </c>
      <c r="J1380" s="17" t="s">
        <v>527</v>
      </c>
    </row>
    <row r="1381" spans="1:10" s="13" customFormat="1" x14ac:dyDescent="0.2">
      <c r="A1381" s="25">
        <v>44</v>
      </c>
      <c r="B1381" s="11" t="s">
        <v>0</v>
      </c>
      <c r="C1381" s="15" t="s">
        <v>263</v>
      </c>
      <c r="D1381" s="11" t="s">
        <v>44</v>
      </c>
      <c r="E1381" s="11" t="s">
        <v>765</v>
      </c>
      <c r="F1381" s="11" t="s">
        <v>766</v>
      </c>
      <c r="G1381" s="11" t="s">
        <v>106</v>
      </c>
      <c r="H1381" s="11" t="s">
        <v>107</v>
      </c>
      <c r="I1381" s="11" t="s">
        <v>107</v>
      </c>
      <c r="J1381" s="11" t="s">
        <v>107</v>
      </c>
    </row>
    <row r="1382" spans="1:10" s="13" customFormat="1" x14ac:dyDescent="0.2">
      <c r="A1382" s="24">
        <v>44</v>
      </c>
      <c r="B1382" s="14" t="s">
        <v>0</v>
      </c>
      <c r="C1382" s="15" t="s">
        <v>2443</v>
      </c>
      <c r="D1382" s="16" t="s">
        <v>39</v>
      </c>
      <c r="E1382" s="17" t="s">
        <v>883</v>
      </c>
      <c r="F1382" s="17" t="s">
        <v>884</v>
      </c>
      <c r="G1382" s="17" t="s">
        <v>106</v>
      </c>
      <c r="H1382" s="17" t="s">
        <v>107</v>
      </c>
      <c r="I1382" s="17" t="s">
        <v>107</v>
      </c>
      <c r="J1382" s="17" t="s">
        <v>107</v>
      </c>
    </row>
    <row r="1383" spans="1:10" s="13" customFormat="1" x14ac:dyDescent="0.2">
      <c r="A1383" s="24">
        <v>44</v>
      </c>
      <c r="B1383" s="14" t="s">
        <v>0</v>
      </c>
      <c r="C1383" s="15" t="s">
        <v>263</v>
      </c>
      <c r="D1383" s="16" t="s">
        <v>89</v>
      </c>
      <c r="E1383" s="17" t="s">
        <v>991</v>
      </c>
      <c r="F1383" s="17" t="s">
        <v>992</v>
      </c>
      <c r="G1383" s="17" t="s">
        <v>106</v>
      </c>
      <c r="H1383" s="17"/>
      <c r="I1383" s="17"/>
      <c r="J1383" s="17"/>
    </row>
    <row r="1384" spans="1:10" s="13" customFormat="1" x14ac:dyDescent="0.2">
      <c r="A1384" s="25">
        <v>44</v>
      </c>
      <c r="B1384" s="11" t="s">
        <v>0</v>
      </c>
      <c r="C1384" s="15" t="s">
        <v>2443</v>
      </c>
      <c r="D1384" s="11" t="s">
        <v>47</v>
      </c>
      <c r="E1384" s="11" t="s">
        <v>1169</v>
      </c>
      <c r="F1384" s="11" t="s">
        <v>1170</v>
      </c>
      <c r="G1384" s="11" t="s">
        <v>122</v>
      </c>
      <c r="H1384" s="11" t="s">
        <v>1171</v>
      </c>
      <c r="I1384" s="11"/>
      <c r="J1384" s="11"/>
    </row>
    <row r="1385" spans="1:10" s="13" customFormat="1" x14ac:dyDescent="0.2">
      <c r="A1385" s="25">
        <v>44</v>
      </c>
      <c r="B1385" s="11" t="s">
        <v>0</v>
      </c>
      <c r="C1385" s="15" t="s">
        <v>263</v>
      </c>
      <c r="D1385" s="11" t="s">
        <v>47</v>
      </c>
      <c r="E1385" s="11" t="s">
        <v>1172</v>
      </c>
      <c r="F1385" s="11" t="s">
        <v>1126</v>
      </c>
      <c r="G1385" s="11" t="s">
        <v>122</v>
      </c>
      <c r="H1385" s="11" t="s">
        <v>1173</v>
      </c>
      <c r="I1385" s="11"/>
      <c r="J1385" s="11"/>
    </row>
    <row r="1386" spans="1:10" s="13" customFormat="1" x14ac:dyDescent="0.2">
      <c r="A1386" s="25">
        <v>44</v>
      </c>
      <c r="B1386" s="11" t="s">
        <v>0</v>
      </c>
      <c r="C1386" s="15" t="s">
        <v>2443</v>
      </c>
      <c r="D1386" s="11" t="s">
        <v>36</v>
      </c>
      <c r="E1386" s="11" t="s">
        <v>1300</v>
      </c>
      <c r="F1386" s="11" t="s">
        <v>1110</v>
      </c>
      <c r="G1386" s="11" t="s">
        <v>122</v>
      </c>
      <c r="H1386" s="11" t="s">
        <v>1301</v>
      </c>
      <c r="I1386" s="11" t="s">
        <v>107</v>
      </c>
      <c r="J1386" s="11" t="s">
        <v>1302</v>
      </c>
    </row>
    <row r="1387" spans="1:10" s="13" customFormat="1" x14ac:dyDescent="0.2">
      <c r="A1387" s="24">
        <v>44</v>
      </c>
      <c r="B1387" s="14" t="s">
        <v>0</v>
      </c>
      <c r="C1387" s="15" t="s">
        <v>263</v>
      </c>
      <c r="D1387" s="16" t="s">
        <v>42</v>
      </c>
      <c r="E1387" s="17" t="s">
        <v>109</v>
      </c>
      <c r="F1387" s="17" t="s">
        <v>107</v>
      </c>
      <c r="G1387" s="17" t="s">
        <v>106</v>
      </c>
      <c r="H1387" s="17" t="s">
        <v>107</v>
      </c>
      <c r="I1387" s="17" t="s">
        <v>107</v>
      </c>
      <c r="J1387" s="17" t="s">
        <v>1321</v>
      </c>
    </row>
    <row r="1388" spans="1:10" s="13" customFormat="1" x14ac:dyDescent="0.2">
      <c r="A1388" s="24">
        <v>44</v>
      </c>
      <c r="B1388" s="14" t="s">
        <v>0</v>
      </c>
      <c r="C1388" s="15" t="s">
        <v>2443</v>
      </c>
      <c r="D1388" s="16" t="s">
        <v>65</v>
      </c>
      <c r="E1388" s="17" t="s">
        <v>1434</v>
      </c>
      <c r="F1388" s="17" t="s">
        <v>1375</v>
      </c>
      <c r="G1388" s="17" t="s">
        <v>122</v>
      </c>
      <c r="H1388" s="17" t="s">
        <v>1435</v>
      </c>
      <c r="I1388" s="17"/>
      <c r="J1388" s="17"/>
    </row>
    <row r="1389" spans="1:10" s="13" customFormat="1" x14ac:dyDescent="0.2">
      <c r="A1389" s="24">
        <v>44</v>
      </c>
      <c r="B1389" s="14" t="s">
        <v>0</v>
      </c>
      <c r="C1389" s="15" t="s">
        <v>263</v>
      </c>
      <c r="D1389" s="16" t="s">
        <v>1443</v>
      </c>
      <c r="E1389" s="17" t="s">
        <v>1460</v>
      </c>
      <c r="F1389" s="17" t="s">
        <v>1445</v>
      </c>
      <c r="G1389" s="17" t="s">
        <v>106</v>
      </c>
      <c r="H1389" s="17"/>
      <c r="I1389" s="17"/>
      <c r="J1389" s="17"/>
    </row>
    <row r="1390" spans="1:10" s="13" customFormat="1" x14ac:dyDescent="0.2">
      <c r="A1390" s="25">
        <v>44</v>
      </c>
      <c r="B1390" s="11" t="s">
        <v>0</v>
      </c>
      <c r="C1390" s="15" t="s">
        <v>2443</v>
      </c>
      <c r="D1390" s="11" t="s">
        <v>56</v>
      </c>
      <c r="E1390" s="11" t="s">
        <v>1570</v>
      </c>
      <c r="F1390" s="11" t="s">
        <v>1110</v>
      </c>
      <c r="G1390" s="17" t="s">
        <v>106</v>
      </c>
      <c r="H1390" s="11" t="s">
        <v>1372</v>
      </c>
      <c r="I1390" s="11" t="s">
        <v>1372</v>
      </c>
      <c r="J1390" s="11" t="s">
        <v>1372</v>
      </c>
    </row>
    <row r="1391" spans="1:10" s="13" customFormat="1" x14ac:dyDescent="0.2">
      <c r="A1391" s="25">
        <v>44</v>
      </c>
      <c r="B1391" s="11" t="s">
        <v>0</v>
      </c>
      <c r="C1391" s="15" t="s">
        <v>263</v>
      </c>
      <c r="D1391" s="11" t="s">
        <v>56</v>
      </c>
      <c r="E1391" s="11" t="s">
        <v>1571</v>
      </c>
      <c r="F1391" s="11" t="s">
        <v>1110</v>
      </c>
      <c r="G1391" s="17" t="s">
        <v>106</v>
      </c>
      <c r="H1391" s="11" t="s">
        <v>1372</v>
      </c>
      <c r="I1391" s="11" t="s">
        <v>1372</v>
      </c>
      <c r="J1391" s="11" t="s">
        <v>1372</v>
      </c>
    </row>
    <row r="1392" spans="1:10" s="13" customFormat="1" x14ac:dyDescent="0.2">
      <c r="A1392" s="25">
        <v>44</v>
      </c>
      <c r="B1392" s="11" t="s">
        <v>0</v>
      </c>
      <c r="C1392" s="15" t="s">
        <v>2443</v>
      </c>
      <c r="D1392" s="11" t="s">
        <v>56</v>
      </c>
      <c r="E1392" s="11" t="s">
        <v>1572</v>
      </c>
      <c r="F1392" s="11"/>
      <c r="G1392" s="17" t="s">
        <v>106</v>
      </c>
      <c r="H1392" s="11"/>
      <c r="I1392" s="11"/>
      <c r="J1392" s="11"/>
    </row>
    <row r="1393" spans="1:10" s="13" customFormat="1" x14ac:dyDescent="0.2">
      <c r="A1393" s="25">
        <v>44</v>
      </c>
      <c r="B1393" s="11" t="s">
        <v>0</v>
      </c>
      <c r="C1393" s="15" t="s">
        <v>263</v>
      </c>
      <c r="D1393" s="11" t="s">
        <v>56</v>
      </c>
      <c r="E1393" s="11" t="s">
        <v>1573</v>
      </c>
      <c r="F1393" s="11" t="s">
        <v>1110</v>
      </c>
      <c r="G1393" s="17" t="s">
        <v>106</v>
      </c>
      <c r="H1393" s="11" t="s">
        <v>1372</v>
      </c>
      <c r="I1393" s="11" t="s">
        <v>1372</v>
      </c>
      <c r="J1393" s="11" t="s">
        <v>1372</v>
      </c>
    </row>
    <row r="1394" spans="1:10" s="13" customFormat="1" x14ac:dyDescent="0.2">
      <c r="A1394" s="24">
        <v>44</v>
      </c>
      <c r="B1394" s="14" t="s">
        <v>0</v>
      </c>
      <c r="C1394" s="15" t="s">
        <v>2443</v>
      </c>
      <c r="D1394" s="16" t="s">
        <v>59</v>
      </c>
      <c r="E1394" s="17" t="s">
        <v>109</v>
      </c>
      <c r="F1394" s="17" t="s">
        <v>107</v>
      </c>
      <c r="G1394" s="17" t="s">
        <v>106</v>
      </c>
      <c r="H1394" s="17" t="s">
        <v>107</v>
      </c>
      <c r="I1394" s="17" t="s">
        <v>107</v>
      </c>
      <c r="J1394" s="17" t="s">
        <v>107</v>
      </c>
    </row>
    <row r="1395" spans="1:10" s="13" customFormat="1" x14ac:dyDescent="0.2">
      <c r="A1395" s="24">
        <v>44</v>
      </c>
      <c r="B1395" s="14" t="s">
        <v>0</v>
      </c>
      <c r="C1395" s="15" t="s">
        <v>263</v>
      </c>
      <c r="D1395" s="16" t="s">
        <v>62</v>
      </c>
      <c r="E1395" s="17" t="s">
        <v>1670</v>
      </c>
      <c r="F1395" s="17" t="s">
        <v>1664</v>
      </c>
      <c r="G1395" s="17" t="s">
        <v>106</v>
      </c>
      <c r="H1395" s="17"/>
      <c r="I1395" s="17"/>
      <c r="J1395" s="17"/>
    </row>
    <row r="1396" spans="1:10" s="13" customFormat="1" x14ac:dyDescent="0.2">
      <c r="A1396" s="24">
        <v>44</v>
      </c>
      <c r="B1396" s="14" t="s">
        <v>0</v>
      </c>
      <c r="C1396" s="15" t="s">
        <v>2443</v>
      </c>
      <c r="D1396" s="16" t="s">
        <v>1692</v>
      </c>
      <c r="E1396" s="17" t="s">
        <v>109</v>
      </c>
      <c r="F1396" s="17"/>
      <c r="G1396" s="17" t="s">
        <v>106</v>
      </c>
      <c r="H1396" s="17"/>
      <c r="I1396" s="17"/>
      <c r="J1396" s="17"/>
    </row>
    <row r="1397" spans="1:10" s="13" customFormat="1" x14ac:dyDescent="0.2">
      <c r="A1397" s="25">
        <v>44</v>
      </c>
      <c r="B1397" s="11" t="s">
        <v>0</v>
      </c>
      <c r="C1397" s="15" t="s">
        <v>263</v>
      </c>
      <c r="D1397" s="11" t="s">
        <v>74</v>
      </c>
      <c r="E1397" s="11" t="s">
        <v>1809</v>
      </c>
      <c r="F1397" s="11" t="s">
        <v>1714</v>
      </c>
      <c r="G1397" s="11" t="s">
        <v>122</v>
      </c>
      <c r="H1397" s="11" t="s">
        <v>1810</v>
      </c>
      <c r="I1397" s="11"/>
      <c r="J1397" s="11"/>
    </row>
    <row r="1398" spans="1:10" s="13" customFormat="1" x14ac:dyDescent="0.2">
      <c r="A1398" s="25">
        <v>44</v>
      </c>
      <c r="B1398" s="11" t="s">
        <v>0</v>
      </c>
      <c r="C1398" s="15" t="s">
        <v>2443</v>
      </c>
      <c r="D1398" s="11" t="s">
        <v>77</v>
      </c>
      <c r="E1398" s="11" t="s">
        <v>1932</v>
      </c>
      <c r="F1398" s="11" t="s">
        <v>1868</v>
      </c>
      <c r="G1398" s="11" t="s">
        <v>106</v>
      </c>
      <c r="H1398" s="11"/>
      <c r="I1398" s="11"/>
      <c r="J1398" s="11"/>
    </row>
    <row r="1399" spans="1:10" s="13" customFormat="1" x14ac:dyDescent="0.2">
      <c r="A1399" s="25">
        <v>44</v>
      </c>
      <c r="B1399" s="11" t="s">
        <v>0</v>
      </c>
      <c r="C1399" s="15" t="s">
        <v>263</v>
      </c>
      <c r="D1399" s="11" t="s">
        <v>77</v>
      </c>
      <c r="E1399" s="11" t="s">
        <v>1931</v>
      </c>
      <c r="F1399" s="11" t="s">
        <v>1868</v>
      </c>
      <c r="G1399" s="11" t="s">
        <v>106</v>
      </c>
      <c r="H1399" s="11"/>
      <c r="I1399" s="11"/>
      <c r="J1399" s="11"/>
    </row>
    <row r="1400" spans="1:10" s="13" customFormat="1" x14ac:dyDescent="0.2">
      <c r="A1400" s="25">
        <v>44</v>
      </c>
      <c r="B1400" s="11" t="s">
        <v>0</v>
      </c>
      <c r="C1400" s="15" t="s">
        <v>2443</v>
      </c>
      <c r="D1400" s="11" t="s">
        <v>77</v>
      </c>
      <c r="E1400" s="11" t="s">
        <v>1930</v>
      </c>
      <c r="F1400" s="11" t="s">
        <v>1868</v>
      </c>
      <c r="G1400" s="11" t="s">
        <v>106</v>
      </c>
      <c r="H1400" s="11"/>
      <c r="I1400" s="11"/>
      <c r="J1400" s="11"/>
    </row>
    <row r="1401" spans="1:10" s="13" customFormat="1" x14ac:dyDescent="0.2">
      <c r="A1401" s="25">
        <v>44</v>
      </c>
      <c r="B1401" s="11" t="s">
        <v>0</v>
      </c>
      <c r="C1401" s="15" t="s">
        <v>263</v>
      </c>
      <c r="D1401" s="11" t="s">
        <v>77</v>
      </c>
      <c r="E1401" s="11" t="s">
        <v>1933</v>
      </c>
      <c r="F1401" s="11" t="s">
        <v>1868</v>
      </c>
      <c r="G1401" s="11" t="s">
        <v>106</v>
      </c>
      <c r="H1401" s="11"/>
      <c r="I1401" s="11"/>
      <c r="J1401" s="11"/>
    </row>
    <row r="1402" spans="1:10" s="13" customFormat="1" x14ac:dyDescent="0.2">
      <c r="A1402" s="24">
        <v>44</v>
      </c>
      <c r="B1402" s="14" t="s">
        <v>0</v>
      </c>
      <c r="C1402" s="15" t="s">
        <v>2443</v>
      </c>
      <c r="D1402" s="16" t="s">
        <v>80</v>
      </c>
      <c r="E1402" s="17" t="s">
        <v>1946</v>
      </c>
      <c r="F1402" s="17"/>
      <c r="G1402" s="17" t="s">
        <v>106</v>
      </c>
      <c r="H1402" s="17"/>
      <c r="I1402" s="17"/>
      <c r="J1402" s="17"/>
    </row>
    <row r="1403" spans="1:10" s="13" customFormat="1" x14ac:dyDescent="0.2">
      <c r="A1403" s="24">
        <v>44</v>
      </c>
      <c r="B1403" s="14" t="s">
        <v>0</v>
      </c>
      <c r="C1403" s="15" t="s">
        <v>263</v>
      </c>
      <c r="D1403" s="16" t="s">
        <v>83</v>
      </c>
      <c r="E1403" s="17" t="s">
        <v>2012</v>
      </c>
      <c r="F1403" s="17" t="s">
        <v>2007</v>
      </c>
      <c r="G1403" s="17" t="s">
        <v>106</v>
      </c>
      <c r="H1403" s="17"/>
      <c r="I1403" s="17"/>
      <c r="J1403" s="17"/>
    </row>
    <row r="1404" spans="1:10" s="13" customFormat="1" x14ac:dyDescent="0.2">
      <c r="A1404" s="24">
        <v>44</v>
      </c>
      <c r="B1404" s="14" t="s">
        <v>0</v>
      </c>
      <c r="C1404" s="15" t="s">
        <v>2443</v>
      </c>
      <c r="D1404" s="16" t="s">
        <v>86</v>
      </c>
      <c r="E1404" s="17" t="s">
        <v>2057</v>
      </c>
      <c r="F1404" s="17" t="s">
        <v>2015</v>
      </c>
      <c r="G1404" s="17" t="s">
        <v>106</v>
      </c>
      <c r="H1404" s="17"/>
      <c r="I1404" s="17"/>
      <c r="J1404" s="17"/>
    </row>
    <row r="1405" spans="1:10" s="13" customFormat="1" x14ac:dyDescent="0.2">
      <c r="A1405" s="25">
        <v>44</v>
      </c>
      <c r="B1405" s="11" t="s">
        <v>0</v>
      </c>
      <c r="C1405" s="15" t="s">
        <v>263</v>
      </c>
      <c r="D1405" s="11" t="s">
        <v>27</v>
      </c>
      <c r="E1405" s="11" t="s">
        <v>2125</v>
      </c>
      <c r="F1405" s="11" t="s">
        <v>2094</v>
      </c>
      <c r="G1405" s="11" t="s">
        <v>106</v>
      </c>
      <c r="H1405" s="11" t="s">
        <v>107</v>
      </c>
      <c r="I1405" s="11" t="s">
        <v>107</v>
      </c>
      <c r="J1405" s="11" t="s">
        <v>107</v>
      </c>
    </row>
    <row r="1406" spans="1:10" s="13" customFormat="1" x14ac:dyDescent="0.2">
      <c r="A1406" s="25">
        <v>44</v>
      </c>
      <c r="B1406" s="11" t="s">
        <v>0</v>
      </c>
      <c r="C1406" s="15" t="s">
        <v>2443</v>
      </c>
      <c r="D1406" s="11" t="s">
        <v>27</v>
      </c>
      <c r="E1406" s="11" t="s">
        <v>2124</v>
      </c>
      <c r="F1406" s="11" t="s">
        <v>2094</v>
      </c>
      <c r="G1406" s="11" t="s">
        <v>106</v>
      </c>
      <c r="H1406" s="11" t="s">
        <v>107</v>
      </c>
      <c r="I1406" s="11" t="s">
        <v>107</v>
      </c>
      <c r="J1406" s="11" t="s">
        <v>107</v>
      </c>
    </row>
    <row r="1407" spans="1:10" s="13" customFormat="1" x14ac:dyDescent="0.2">
      <c r="A1407" s="24">
        <v>44</v>
      </c>
      <c r="B1407" s="14" t="s">
        <v>0</v>
      </c>
      <c r="C1407" s="15" t="s">
        <v>263</v>
      </c>
      <c r="D1407" s="16" t="s">
        <v>92</v>
      </c>
      <c r="E1407" s="17" t="s">
        <v>2210</v>
      </c>
      <c r="F1407" s="17" t="s">
        <v>2162</v>
      </c>
      <c r="G1407" s="17" t="s">
        <v>122</v>
      </c>
      <c r="H1407" s="17" t="s">
        <v>2211</v>
      </c>
      <c r="I1407" s="17"/>
      <c r="J1407" s="17"/>
    </row>
    <row r="1408" spans="1:10" s="13" customFormat="1" x14ac:dyDescent="0.2">
      <c r="A1408" s="24">
        <v>45</v>
      </c>
      <c r="B1408" s="14" t="s">
        <v>0</v>
      </c>
      <c r="C1408" s="15" t="s">
        <v>266</v>
      </c>
      <c r="D1408" s="16" t="s">
        <v>24</v>
      </c>
      <c r="E1408" s="17" t="s">
        <v>109</v>
      </c>
      <c r="F1408" s="17"/>
      <c r="G1408" s="17" t="s">
        <v>106</v>
      </c>
      <c r="H1408" s="17"/>
      <c r="I1408" s="17"/>
      <c r="J1408" s="17"/>
    </row>
    <row r="1409" spans="1:10" s="13" customFormat="1" x14ac:dyDescent="0.2">
      <c r="A1409" s="24">
        <v>45</v>
      </c>
      <c r="B1409" s="14" t="s">
        <v>0</v>
      </c>
      <c r="C1409" s="15" t="s">
        <v>266</v>
      </c>
      <c r="D1409" s="16" t="s">
        <v>53</v>
      </c>
      <c r="E1409" s="17" t="s">
        <v>109</v>
      </c>
      <c r="F1409" s="17"/>
      <c r="G1409" s="17" t="s">
        <v>106</v>
      </c>
      <c r="H1409" s="17"/>
      <c r="I1409" s="17"/>
      <c r="J1409" s="17"/>
    </row>
    <row r="1410" spans="1:10" s="13" customFormat="1" x14ac:dyDescent="0.2">
      <c r="A1410" s="25">
        <v>45</v>
      </c>
      <c r="B1410" s="11" t="s">
        <v>0</v>
      </c>
      <c r="C1410" s="15" t="s">
        <v>266</v>
      </c>
      <c r="D1410" s="11" t="s">
        <v>30</v>
      </c>
      <c r="E1410" s="11" t="s">
        <v>389</v>
      </c>
      <c r="F1410" s="11" t="s">
        <v>283</v>
      </c>
      <c r="G1410" s="11" t="s">
        <v>122</v>
      </c>
      <c r="H1410" s="11" t="s">
        <v>390</v>
      </c>
      <c r="I1410" s="11" t="s">
        <v>277</v>
      </c>
      <c r="J1410" s="11" t="s">
        <v>277</v>
      </c>
    </row>
    <row r="1411" spans="1:10" s="13" customFormat="1" x14ac:dyDescent="0.2">
      <c r="A1411" s="24">
        <v>45</v>
      </c>
      <c r="B1411" s="14" t="s">
        <v>0</v>
      </c>
      <c r="C1411" s="15" t="s">
        <v>266</v>
      </c>
      <c r="D1411" s="16" t="s">
        <v>33</v>
      </c>
      <c r="E1411" s="17" t="s">
        <v>512</v>
      </c>
      <c r="F1411" s="17" t="s">
        <v>513</v>
      </c>
      <c r="G1411" s="17" t="s">
        <v>106</v>
      </c>
      <c r="H1411" s="17" t="s">
        <v>405</v>
      </c>
      <c r="I1411" s="17" t="s">
        <v>405</v>
      </c>
      <c r="J1411" s="17" t="s">
        <v>405</v>
      </c>
    </row>
    <row r="1412" spans="1:10" s="13" customFormat="1" x14ac:dyDescent="0.2">
      <c r="A1412" s="24">
        <v>45</v>
      </c>
      <c r="B1412" s="14" t="s">
        <v>0</v>
      </c>
      <c r="C1412" s="15" t="s">
        <v>266</v>
      </c>
      <c r="D1412" s="16" t="s">
        <v>71</v>
      </c>
      <c r="E1412" s="17" t="s">
        <v>617</v>
      </c>
      <c r="F1412" s="17" t="s">
        <v>618</v>
      </c>
      <c r="G1412" s="17" t="s">
        <v>122</v>
      </c>
      <c r="H1412" s="17" t="s">
        <v>619</v>
      </c>
      <c r="I1412" s="17" t="s">
        <v>527</v>
      </c>
      <c r="J1412" s="17" t="s">
        <v>620</v>
      </c>
    </row>
    <row r="1413" spans="1:10" s="13" customFormat="1" x14ac:dyDescent="0.2">
      <c r="A1413" s="25">
        <v>45</v>
      </c>
      <c r="B1413" s="11" t="s">
        <v>0</v>
      </c>
      <c r="C1413" s="15" t="s">
        <v>266</v>
      </c>
      <c r="D1413" s="11" t="s">
        <v>44</v>
      </c>
      <c r="E1413" s="11" t="s">
        <v>767</v>
      </c>
      <c r="F1413" s="11" t="s">
        <v>766</v>
      </c>
      <c r="G1413" s="11" t="s">
        <v>106</v>
      </c>
      <c r="H1413" s="11" t="s">
        <v>107</v>
      </c>
      <c r="I1413" s="11" t="s">
        <v>107</v>
      </c>
      <c r="J1413" s="11" t="s">
        <v>107</v>
      </c>
    </row>
    <row r="1414" spans="1:10" s="13" customFormat="1" x14ac:dyDescent="0.2">
      <c r="A1414" s="25">
        <v>45</v>
      </c>
      <c r="B1414" s="11" t="s">
        <v>0</v>
      </c>
      <c r="C1414" s="15" t="s">
        <v>266</v>
      </c>
      <c r="D1414" s="11" t="s">
        <v>44</v>
      </c>
      <c r="E1414" s="11" t="s">
        <v>768</v>
      </c>
      <c r="F1414" s="11" t="s">
        <v>723</v>
      </c>
      <c r="G1414" s="11" t="s">
        <v>106</v>
      </c>
      <c r="H1414" s="11" t="s">
        <v>107</v>
      </c>
      <c r="I1414" s="11" t="s">
        <v>107</v>
      </c>
      <c r="J1414" s="11" t="s">
        <v>107</v>
      </c>
    </row>
    <row r="1415" spans="1:10" s="13" customFormat="1" x14ac:dyDescent="0.2">
      <c r="A1415" s="24">
        <v>45</v>
      </c>
      <c r="B1415" s="14" t="s">
        <v>0</v>
      </c>
      <c r="C1415" s="15" t="s">
        <v>266</v>
      </c>
      <c r="D1415" s="16" t="s">
        <v>39</v>
      </c>
      <c r="E1415" s="17" t="s">
        <v>885</v>
      </c>
      <c r="F1415" s="17" t="s">
        <v>886</v>
      </c>
      <c r="G1415" s="17" t="s">
        <v>106</v>
      </c>
      <c r="H1415" s="17" t="s">
        <v>107</v>
      </c>
      <c r="I1415" s="17" t="s">
        <v>107</v>
      </c>
      <c r="J1415" s="17" t="s">
        <v>107</v>
      </c>
    </row>
    <row r="1416" spans="1:10" s="13" customFormat="1" x14ac:dyDescent="0.2">
      <c r="A1416" s="24">
        <v>45</v>
      </c>
      <c r="B1416" s="14" t="s">
        <v>0</v>
      </c>
      <c r="C1416" s="15" t="s">
        <v>266</v>
      </c>
      <c r="D1416" s="16" t="s">
        <v>89</v>
      </c>
      <c r="E1416" s="17" t="s">
        <v>993</v>
      </c>
      <c r="F1416" s="17" t="s">
        <v>994</v>
      </c>
      <c r="G1416" s="17" t="s">
        <v>106</v>
      </c>
      <c r="H1416" s="17"/>
      <c r="I1416" s="17"/>
      <c r="J1416" s="17"/>
    </row>
    <row r="1417" spans="1:10" s="13" customFormat="1" x14ac:dyDescent="0.2">
      <c r="A1417" s="25">
        <v>45</v>
      </c>
      <c r="B1417" s="11" t="s">
        <v>0</v>
      </c>
      <c r="C1417" s="15" t="s">
        <v>266</v>
      </c>
      <c r="D1417" s="11" t="s">
        <v>47</v>
      </c>
      <c r="E1417" s="11" t="s">
        <v>1174</v>
      </c>
      <c r="F1417" s="11" t="s">
        <v>1175</v>
      </c>
      <c r="G1417" s="11" t="s">
        <v>106</v>
      </c>
      <c r="H1417" s="11"/>
      <c r="I1417" s="11"/>
      <c r="J1417" s="11"/>
    </row>
    <row r="1418" spans="1:10" s="13" customFormat="1" x14ac:dyDescent="0.2">
      <c r="A1418" s="25">
        <v>45</v>
      </c>
      <c r="B1418" s="11" t="s">
        <v>0</v>
      </c>
      <c r="C1418" s="15" t="s">
        <v>266</v>
      </c>
      <c r="D1418" s="11" t="s">
        <v>36</v>
      </c>
      <c r="E1418" s="11" t="s">
        <v>1303</v>
      </c>
      <c r="F1418" s="11" t="s">
        <v>1110</v>
      </c>
      <c r="G1418" s="11" t="s">
        <v>106</v>
      </c>
      <c r="H1418" s="11" t="s">
        <v>107</v>
      </c>
      <c r="I1418" s="11" t="s">
        <v>107</v>
      </c>
      <c r="J1418" s="11" t="s">
        <v>107</v>
      </c>
    </row>
    <row r="1419" spans="1:10" s="13" customFormat="1" x14ac:dyDescent="0.2">
      <c r="A1419" s="24">
        <v>45</v>
      </c>
      <c r="B1419" s="14" t="s">
        <v>0</v>
      </c>
      <c r="C1419" s="15" t="s">
        <v>266</v>
      </c>
      <c r="D1419" s="16" t="s">
        <v>42</v>
      </c>
      <c r="E1419" s="17" t="s">
        <v>109</v>
      </c>
      <c r="F1419" s="17" t="s">
        <v>107</v>
      </c>
      <c r="G1419" s="17" t="s">
        <v>106</v>
      </c>
      <c r="H1419" s="17" t="s">
        <v>107</v>
      </c>
      <c r="I1419" s="17" t="s">
        <v>107</v>
      </c>
      <c r="J1419" s="17" t="s">
        <v>1321</v>
      </c>
    </row>
    <row r="1420" spans="1:10" s="13" customFormat="1" x14ac:dyDescent="0.2">
      <c r="A1420" s="24">
        <v>45</v>
      </c>
      <c r="B1420" s="14" t="s">
        <v>0</v>
      </c>
      <c r="C1420" s="15" t="s">
        <v>266</v>
      </c>
      <c r="D1420" s="16" t="s">
        <v>65</v>
      </c>
      <c r="E1420" s="17" t="s">
        <v>1436</v>
      </c>
      <c r="F1420" s="17" t="s">
        <v>1375</v>
      </c>
      <c r="G1420" s="17" t="s">
        <v>122</v>
      </c>
      <c r="H1420" s="17" t="s">
        <v>1435</v>
      </c>
      <c r="I1420" s="17"/>
      <c r="J1420" s="17"/>
    </row>
    <row r="1421" spans="1:10" s="13" customFormat="1" x14ac:dyDescent="0.2">
      <c r="A1421" s="24">
        <v>45</v>
      </c>
      <c r="B1421" s="14" t="s">
        <v>0</v>
      </c>
      <c r="C1421" s="15" t="s">
        <v>266</v>
      </c>
      <c r="D1421" s="16" t="s">
        <v>1443</v>
      </c>
      <c r="E1421" s="17" t="s">
        <v>109</v>
      </c>
      <c r="F1421" s="17"/>
      <c r="G1421" s="17" t="s">
        <v>106</v>
      </c>
      <c r="H1421" s="17"/>
      <c r="I1421" s="17"/>
      <c r="J1421" s="17"/>
    </row>
    <row r="1422" spans="1:10" s="13" customFormat="1" x14ac:dyDescent="0.2">
      <c r="A1422" s="25">
        <v>45</v>
      </c>
      <c r="B1422" s="11" t="s">
        <v>0</v>
      </c>
      <c r="C1422" s="15" t="s">
        <v>266</v>
      </c>
      <c r="D1422" s="11" t="s">
        <v>56</v>
      </c>
      <c r="E1422" s="11" t="s">
        <v>1620</v>
      </c>
      <c r="F1422" s="11" t="s">
        <v>1619</v>
      </c>
      <c r="G1422" s="17" t="s">
        <v>106</v>
      </c>
      <c r="H1422" s="11"/>
      <c r="I1422" s="11"/>
      <c r="J1422" s="11"/>
    </row>
    <row r="1423" spans="1:10" s="13" customFormat="1" x14ac:dyDescent="0.2">
      <c r="A1423" s="25">
        <v>45</v>
      </c>
      <c r="B1423" s="11" t="s">
        <v>0</v>
      </c>
      <c r="C1423" s="15" t="s">
        <v>266</v>
      </c>
      <c r="D1423" s="11" t="s">
        <v>56</v>
      </c>
      <c r="E1423" s="11" t="s">
        <v>1574</v>
      </c>
      <c r="F1423" s="11" t="s">
        <v>1110</v>
      </c>
      <c r="G1423" s="17" t="s">
        <v>106</v>
      </c>
      <c r="H1423" s="11" t="s">
        <v>1372</v>
      </c>
      <c r="I1423" s="11" t="s">
        <v>1372</v>
      </c>
      <c r="J1423" s="11" t="s">
        <v>1372</v>
      </c>
    </row>
    <row r="1424" spans="1:10" s="13" customFormat="1" x14ac:dyDescent="0.2">
      <c r="A1424" s="24">
        <v>45</v>
      </c>
      <c r="B1424" s="14" t="s">
        <v>0</v>
      </c>
      <c r="C1424" s="15" t="s">
        <v>266</v>
      </c>
      <c r="D1424" s="16" t="s">
        <v>59</v>
      </c>
      <c r="E1424" s="17" t="s">
        <v>109</v>
      </c>
      <c r="F1424" s="17" t="s">
        <v>107</v>
      </c>
      <c r="G1424" s="17" t="s">
        <v>106</v>
      </c>
      <c r="H1424" s="17" t="s">
        <v>107</v>
      </c>
      <c r="I1424" s="17" t="s">
        <v>107</v>
      </c>
      <c r="J1424" s="17" t="s">
        <v>107</v>
      </c>
    </row>
    <row r="1425" spans="1:10" s="13" customFormat="1" x14ac:dyDescent="0.2">
      <c r="A1425" s="24">
        <v>45</v>
      </c>
      <c r="B1425" s="14" t="s">
        <v>0</v>
      </c>
      <c r="C1425" s="15" t="s">
        <v>266</v>
      </c>
      <c r="D1425" s="16" t="s">
        <v>62</v>
      </c>
      <c r="E1425" s="17" t="s">
        <v>1671</v>
      </c>
      <c r="F1425" s="17" t="s">
        <v>1643</v>
      </c>
      <c r="G1425" s="17" t="s">
        <v>106</v>
      </c>
      <c r="H1425" s="17"/>
      <c r="I1425" s="17"/>
      <c r="J1425" s="17"/>
    </row>
    <row r="1426" spans="1:10" s="13" customFormat="1" x14ac:dyDescent="0.2">
      <c r="A1426" s="24">
        <v>45</v>
      </c>
      <c r="B1426" s="14" t="s">
        <v>0</v>
      </c>
      <c r="C1426" s="15" t="s">
        <v>266</v>
      </c>
      <c r="D1426" s="16" t="s">
        <v>1692</v>
      </c>
      <c r="E1426" s="17" t="s">
        <v>109</v>
      </c>
      <c r="F1426" s="17"/>
      <c r="G1426" s="17" t="s">
        <v>106</v>
      </c>
      <c r="H1426" s="17"/>
      <c r="I1426" s="17"/>
      <c r="J1426" s="17"/>
    </row>
    <row r="1427" spans="1:10" s="13" customFormat="1" x14ac:dyDescent="0.2">
      <c r="A1427" s="25">
        <v>45</v>
      </c>
      <c r="B1427" s="11" t="s">
        <v>0</v>
      </c>
      <c r="C1427" s="15" t="s">
        <v>266</v>
      </c>
      <c r="D1427" s="11" t="s">
        <v>74</v>
      </c>
      <c r="E1427" s="11" t="s">
        <v>1811</v>
      </c>
      <c r="F1427" s="11" t="s">
        <v>1714</v>
      </c>
      <c r="G1427" s="11" t="s">
        <v>106</v>
      </c>
      <c r="H1427" s="11"/>
      <c r="I1427" s="11"/>
      <c r="J1427" s="11"/>
    </row>
    <row r="1428" spans="1:10" s="13" customFormat="1" x14ac:dyDescent="0.2">
      <c r="A1428" s="25">
        <v>45</v>
      </c>
      <c r="B1428" s="11" t="s">
        <v>0</v>
      </c>
      <c r="C1428" s="15" t="s">
        <v>266</v>
      </c>
      <c r="D1428" s="11" t="s">
        <v>77</v>
      </c>
      <c r="E1428" s="11" t="s">
        <v>109</v>
      </c>
      <c r="F1428" s="11" t="s">
        <v>107</v>
      </c>
      <c r="G1428" s="11" t="s">
        <v>106</v>
      </c>
      <c r="H1428" s="11"/>
      <c r="I1428" s="11"/>
      <c r="J1428" s="11"/>
    </row>
    <row r="1429" spans="1:10" s="13" customFormat="1" x14ac:dyDescent="0.2">
      <c r="A1429" s="24">
        <v>45</v>
      </c>
      <c r="B1429" s="14" t="s">
        <v>0</v>
      </c>
      <c r="C1429" s="15" t="s">
        <v>266</v>
      </c>
      <c r="D1429" s="16" t="s">
        <v>80</v>
      </c>
      <c r="E1429" s="17" t="s">
        <v>1946</v>
      </c>
      <c r="F1429" s="17"/>
      <c r="G1429" s="17" t="s">
        <v>106</v>
      </c>
      <c r="H1429" s="17"/>
      <c r="I1429" s="17"/>
      <c r="J1429" s="17"/>
    </row>
    <row r="1430" spans="1:10" s="13" customFormat="1" x14ac:dyDescent="0.2">
      <c r="A1430" s="24">
        <v>45</v>
      </c>
      <c r="B1430" s="14" t="s">
        <v>0</v>
      </c>
      <c r="C1430" s="15" t="s">
        <v>266</v>
      </c>
      <c r="D1430" s="16" t="s">
        <v>83</v>
      </c>
      <c r="E1430" s="17" t="s">
        <v>2140</v>
      </c>
      <c r="F1430" s="17" t="s">
        <v>2141</v>
      </c>
      <c r="G1430" s="17" t="s">
        <v>106</v>
      </c>
      <c r="H1430" s="17"/>
      <c r="I1430" s="17"/>
      <c r="J1430" s="17" t="s">
        <v>1999</v>
      </c>
    </row>
    <row r="1431" spans="1:10" s="13" customFormat="1" x14ac:dyDescent="0.2">
      <c r="A1431" s="24">
        <v>45</v>
      </c>
      <c r="B1431" s="14" t="s">
        <v>0</v>
      </c>
      <c r="C1431" s="15" t="s">
        <v>266</v>
      </c>
      <c r="D1431" s="16" t="s">
        <v>86</v>
      </c>
      <c r="E1431" s="17" t="s">
        <v>2058</v>
      </c>
      <c r="F1431" s="17" t="s">
        <v>2015</v>
      </c>
      <c r="G1431" s="17" t="s">
        <v>106</v>
      </c>
      <c r="H1431" s="17"/>
      <c r="I1431" s="17"/>
      <c r="J1431" s="17"/>
    </row>
    <row r="1432" spans="1:10" s="13" customFormat="1" x14ac:dyDescent="0.2">
      <c r="A1432" s="25">
        <v>45</v>
      </c>
      <c r="B1432" s="11" t="s">
        <v>0</v>
      </c>
      <c r="C1432" s="15" t="s">
        <v>266</v>
      </c>
      <c r="D1432" s="11" t="s">
        <v>27</v>
      </c>
      <c r="E1432" s="11" t="s">
        <v>109</v>
      </c>
      <c r="F1432" s="11"/>
      <c r="G1432" s="17" t="s">
        <v>106</v>
      </c>
      <c r="H1432" s="11"/>
      <c r="I1432" s="11"/>
      <c r="J1432" s="11"/>
    </row>
    <row r="1433" spans="1:10" s="13" customFormat="1" x14ac:dyDescent="0.2">
      <c r="A1433" s="24">
        <v>45</v>
      </c>
      <c r="B1433" s="14" t="s">
        <v>0</v>
      </c>
      <c r="C1433" s="15" t="s">
        <v>267</v>
      </c>
      <c r="D1433" s="16" t="s">
        <v>92</v>
      </c>
      <c r="E1433" s="17" t="s">
        <v>2212</v>
      </c>
      <c r="F1433" s="17" t="s">
        <v>2162</v>
      </c>
      <c r="G1433" s="17" t="s">
        <v>106</v>
      </c>
      <c r="H1433" s="17"/>
      <c r="I1433" s="17"/>
      <c r="J1433" s="17"/>
    </row>
    <row r="1434" spans="1:10" s="13" customFormat="1" x14ac:dyDescent="0.2">
      <c r="A1434" s="24">
        <v>46</v>
      </c>
      <c r="B1434" s="14" t="s">
        <v>0</v>
      </c>
      <c r="C1434" s="15" t="s">
        <v>2457</v>
      </c>
      <c r="D1434" s="16" t="s">
        <v>24</v>
      </c>
      <c r="E1434" s="17" t="s">
        <v>109</v>
      </c>
      <c r="F1434" s="17"/>
      <c r="G1434" s="17" t="s">
        <v>106</v>
      </c>
      <c r="H1434" s="17"/>
      <c r="I1434" s="17"/>
      <c r="J1434" s="17"/>
    </row>
    <row r="1435" spans="1:10" s="13" customFormat="1" x14ac:dyDescent="0.2">
      <c r="A1435" s="24">
        <v>46</v>
      </c>
      <c r="B1435" s="14" t="s">
        <v>0</v>
      </c>
      <c r="C1435" s="15" t="s">
        <v>267</v>
      </c>
      <c r="D1435" s="16" t="s">
        <v>53</v>
      </c>
      <c r="E1435" s="17" t="s">
        <v>268</v>
      </c>
      <c r="F1435" s="17" t="s">
        <v>238</v>
      </c>
      <c r="G1435" s="17" t="s">
        <v>106</v>
      </c>
      <c r="H1435" s="17"/>
      <c r="I1435" s="17"/>
      <c r="J1435" s="17"/>
    </row>
    <row r="1436" spans="1:10" s="13" customFormat="1" x14ac:dyDescent="0.2">
      <c r="A1436" s="25">
        <v>46</v>
      </c>
      <c r="B1436" s="11" t="s">
        <v>0</v>
      </c>
      <c r="C1436" s="15" t="s">
        <v>2457</v>
      </c>
      <c r="D1436" s="11" t="s">
        <v>30</v>
      </c>
      <c r="E1436" s="11" t="s">
        <v>391</v>
      </c>
      <c r="F1436" s="11" t="s">
        <v>285</v>
      </c>
      <c r="G1436" s="11" t="s">
        <v>106</v>
      </c>
      <c r="H1436" s="11" t="s">
        <v>277</v>
      </c>
      <c r="I1436" s="11" t="s">
        <v>277</v>
      </c>
      <c r="J1436" s="11" t="s">
        <v>277</v>
      </c>
    </row>
    <row r="1437" spans="1:10" s="13" customFormat="1" x14ac:dyDescent="0.2">
      <c r="A1437" s="24">
        <v>46</v>
      </c>
      <c r="B1437" s="14" t="s">
        <v>0</v>
      </c>
      <c r="C1437" s="15" t="s">
        <v>267</v>
      </c>
      <c r="D1437" s="16" t="s">
        <v>33</v>
      </c>
      <c r="E1437" s="17" t="s">
        <v>514</v>
      </c>
      <c r="F1437" s="17" t="s">
        <v>515</v>
      </c>
      <c r="G1437" s="17" t="s">
        <v>106</v>
      </c>
      <c r="H1437" s="17" t="s">
        <v>405</v>
      </c>
      <c r="I1437" s="17" t="s">
        <v>405</v>
      </c>
      <c r="J1437" s="17" t="s">
        <v>405</v>
      </c>
    </row>
    <row r="1438" spans="1:10" s="13" customFormat="1" x14ac:dyDescent="0.2">
      <c r="A1438" s="24">
        <v>46</v>
      </c>
      <c r="B1438" s="14" t="s">
        <v>0</v>
      </c>
      <c r="C1438" s="15" t="s">
        <v>2457</v>
      </c>
      <c r="D1438" s="16" t="s">
        <v>71</v>
      </c>
      <c r="E1438" s="17" t="s">
        <v>621</v>
      </c>
      <c r="F1438" s="17" t="s">
        <v>622</v>
      </c>
      <c r="G1438" s="17" t="s">
        <v>106</v>
      </c>
      <c r="H1438" s="17"/>
      <c r="I1438" s="17"/>
      <c r="J1438" s="17"/>
    </row>
    <row r="1439" spans="1:10" s="13" customFormat="1" x14ac:dyDescent="0.2">
      <c r="A1439" s="25">
        <v>46</v>
      </c>
      <c r="B1439" s="11" t="s">
        <v>0</v>
      </c>
      <c r="C1439" s="15" t="s">
        <v>267</v>
      </c>
      <c r="D1439" s="11" t="s">
        <v>44</v>
      </c>
      <c r="E1439" s="11" t="s">
        <v>769</v>
      </c>
      <c r="F1439" s="11" t="s">
        <v>723</v>
      </c>
      <c r="G1439" s="11" t="s">
        <v>106</v>
      </c>
      <c r="H1439" s="11" t="s">
        <v>107</v>
      </c>
      <c r="I1439" s="11" t="s">
        <v>107</v>
      </c>
      <c r="J1439" s="11" t="s">
        <v>107</v>
      </c>
    </row>
    <row r="1440" spans="1:10" s="13" customFormat="1" x14ac:dyDescent="0.2">
      <c r="A1440" s="25">
        <v>46</v>
      </c>
      <c r="B1440" s="11" t="s">
        <v>0</v>
      </c>
      <c r="C1440" s="15" t="s">
        <v>2457</v>
      </c>
      <c r="D1440" s="11" t="s">
        <v>44</v>
      </c>
      <c r="E1440" s="11" t="s">
        <v>770</v>
      </c>
      <c r="F1440" s="11" t="s">
        <v>766</v>
      </c>
      <c r="G1440" s="11" t="s">
        <v>106</v>
      </c>
      <c r="H1440" s="11" t="s">
        <v>107</v>
      </c>
      <c r="I1440" s="11" t="s">
        <v>107</v>
      </c>
      <c r="J1440" s="11" t="s">
        <v>107</v>
      </c>
    </row>
    <row r="1441" spans="1:10" s="13" customFormat="1" x14ac:dyDescent="0.2">
      <c r="A1441" s="24">
        <v>46</v>
      </c>
      <c r="B1441" s="14" t="s">
        <v>0</v>
      </c>
      <c r="C1441" s="15" t="s">
        <v>267</v>
      </c>
      <c r="D1441" s="16" t="s">
        <v>39</v>
      </c>
      <c r="E1441" s="17" t="s">
        <v>887</v>
      </c>
      <c r="F1441" s="17" t="s">
        <v>888</v>
      </c>
      <c r="G1441" s="17" t="s">
        <v>106</v>
      </c>
      <c r="H1441" s="17" t="s">
        <v>107</v>
      </c>
      <c r="I1441" s="17" t="s">
        <v>107</v>
      </c>
      <c r="J1441" s="17" t="s">
        <v>107</v>
      </c>
    </row>
    <row r="1442" spans="1:10" s="13" customFormat="1" x14ac:dyDescent="0.2">
      <c r="A1442" s="24">
        <v>46</v>
      </c>
      <c r="B1442" s="14" t="s">
        <v>0</v>
      </c>
      <c r="C1442" s="15" t="s">
        <v>2457</v>
      </c>
      <c r="D1442" s="16" t="s">
        <v>89</v>
      </c>
      <c r="E1442" s="17" t="s">
        <v>995</v>
      </c>
      <c r="F1442" s="17" t="s">
        <v>996</v>
      </c>
      <c r="G1442" s="17" t="s">
        <v>106</v>
      </c>
      <c r="H1442" s="17"/>
      <c r="I1442" s="17"/>
      <c r="J1442" s="17"/>
    </row>
    <row r="1443" spans="1:10" s="13" customFormat="1" x14ac:dyDescent="0.2">
      <c r="A1443" s="25">
        <v>46</v>
      </c>
      <c r="B1443" s="11" t="s">
        <v>0</v>
      </c>
      <c r="C1443" s="15" t="s">
        <v>267</v>
      </c>
      <c r="D1443" s="11" t="s">
        <v>47</v>
      </c>
      <c r="E1443" s="11" t="s">
        <v>1176</v>
      </c>
      <c r="F1443" s="11" t="s">
        <v>1177</v>
      </c>
      <c r="G1443" s="11" t="s">
        <v>106</v>
      </c>
      <c r="H1443" s="11"/>
      <c r="I1443" s="11"/>
      <c r="J1443" s="11"/>
    </row>
    <row r="1444" spans="1:10" s="13" customFormat="1" x14ac:dyDescent="0.2">
      <c r="A1444" s="25">
        <v>46</v>
      </c>
      <c r="B1444" s="11" t="s">
        <v>0</v>
      </c>
      <c r="C1444" s="15" t="s">
        <v>2457</v>
      </c>
      <c r="D1444" s="11" t="s">
        <v>47</v>
      </c>
      <c r="E1444" s="11" t="s">
        <v>1178</v>
      </c>
      <c r="F1444" s="11" t="s">
        <v>1177</v>
      </c>
      <c r="G1444" s="11" t="s">
        <v>106</v>
      </c>
      <c r="H1444" s="11"/>
      <c r="I1444" s="11"/>
      <c r="J1444" s="11"/>
    </row>
    <row r="1445" spans="1:10" s="13" customFormat="1" x14ac:dyDescent="0.2">
      <c r="A1445" s="25">
        <v>46</v>
      </c>
      <c r="B1445" s="11" t="s">
        <v>0</v>
      </c>
      <c r="C1445" s="15" t="s">
        <v>267</v>
      </c>
      <c r="D1445" s="11" t="s">
        <v>47</v>
      </c>
      <c r="E1445" s="11" t="s">
        <v>1179</v>
      </c>
      <c r="F1445" s="11" t="s">
        <v>1177</v>
      </c>
      <c r="G1445" s="11" t="s">
        <v>106</v>
      </c>
      <c r="H1445" s="11"/>
      <c r="I1445" s="11"/>
      <c r="J1445" s="11"/>
    </row>
    <row r="1446" spans="1:10" s="13" customFormat="1" x14ac:dyDescent="0.2">
      <c r="A1446" s="25">
        <v>46</v>
      </c>
      <c r="B1446" s="11" t="s">
        <v>0</v>
      </c>
      <c r="C1446" s="15" t="s">
        <v>2457</v>
      </c>
      <c r="D1446" s="11" t="s">
        <v>47</v>
      </c>
      <c r="E1446" s="11" t="s">
        <v>1180</v>
      </c>
      <c r="F1446" s="11" t="s">
        <v>1126</v>
      </c>
      <c r="G1446" s="11" t="s">
        <v>106</v>
      </c>
      <c r="H1446" s="11"/>
      <c r="I1446" s="11"/>
      <c r="J1446" s="11"/>
    </row>
    <row r="1447" spans="1:10" s="13" customFormat="1" x14ac:dyDescent="0.2">
      <c r="A1447" s="25">
        <v>46</v>
      </c>
      <c r="B1447" s="11" t="s">
        <v>0</v>
      </c>
      <c r="C1447" s="15" t="s">
        <v>267</v>
      </c>
      <c r="D1447" s="11" t="s">
        <v>47</v>
      </c>
      <c r="E1447" s="11" t="s">
        <v>1181</v>
      </c>
      <c r="F1447" s="11" t="s">
        <v>1177</v>
      </c>
      <c r="G1447" s="11" t="s">
        <v>106</v>
      </c>
      <c r="H1447" s="11"/>
      <c r="I1447" s="11"/>
      <c r="J1447" s="11"/>
    </row>
    <row r="1448" spans="1:10" s="13" customFormat="1" x14ac:dyDescent="0.2">
      <c r="A1448" s="25">
        <v>46</v>
      </c>
      <c r="B1448" s="11" t="s">
        <v>0</v>
      </c>
      <c r="C1448" s="15" t="s">
        <v>2457</v>
      </c>
      <c r="D1448" s="11" t="s">
        <v>36</v>
      </c>
      <c r="E1448" s="11" t="s">
        <v>1304</v>
      </c>
      <c r="F1448" s="11" t="s">
        <v>1110</v>
      </c>
      <c r="G1448" s="11" t="s">
        <v>106</v>
      </c>
      <c r="H1448" s="11" t="s">
        <v>107</v>
      </c>
      <c r="I1448" s="11" t="s">
        <v>107</v>
      </c>
      <c r="J1448" s="11" t="s">
        <v>107</v>
      </c>
    </row>
    <row r="1449" spans="1:10" s="13" customFormat="1" x14ac:dyDescent="0.2">
      <c r="A1449" s="24">
        <v>46</v>
      </c>
      <c r="B1449" s="14" t="s">
        <v>0</v>
      </c>
      <c r="C1449" s="15" t="s">
        <v>267</v>
      </c>
      <c r="D1449" s="16" t="s">
        <v>42</v>
      </c>
      <c r="E1449" s="17" t="s">
        <v>109</v>
      </c>
      <c r="F1449" s="17" t="s">
        <v>107</v>
      </c>
      <c r="G1449" s="17" t="s">
        <v>106</v>
      </c>
      <c r="H1449" s="17" t="s">
        <v>107</v>
      </c>
      <c r="I1449" s="17" t="s">
        <v>107</v>
      </c>
      <c r="J1449" s="17" t="s">
        <v>1321</v>
      </c>
    </row>
    <row r="1450" spans="1:10" s="13" customFormat="1" x14ac:dyDescent="0.2">
      <c r="A1450" s="24">
        <v>46</v>
      </c>
      <c r="B1450" s="14" t="s">
        <v>0</v>
      </c>
      <c r="C1450" s="15" t="s">
        <v>2457</v>
      </c>
      <c r="D1450" s="16" t="s">
        <v>65</v>
      </c>
      <c r="E1450" s="17" t="s">
        <v>1437</v>
      </c>
      <c r="F1450" s="17" t="s">
        <v>1390</v>
      </c>
      <c r="G1450" s="17" t="s">
        <v>106</v>
      </c>
      <c r="H1450" s="17"/>
      <c r="I1450" s="17"/>
      <c r="J1450" s="17"/>
    </row>
    <row r="1451" spans="1:10" s="13" customFormat="1" x14ac:dyDescent="0.2">
      <c r="A1451" s="24">
        <v>46</v>
      </c>
      <c r="B1451" s="14" t="s">
        <v>0</v>
      </c>
      <c r="C1451" s="15" t="s">
        <v>267</v>
      </c>
      <c r="D1451" s="16" t="s">
        <v>1443</v>
      </c>
      <c r="E1451" s="17" t="s">
        <v>109</v>
      </c>
      <c r="F1451" s="17"/>
      <c r="G1451" s="17" t="s">
        <v>106</v>
      </c>
      <c r="H1451" s="17"/>
      <c r="I1451" s="17"/>
      <c r="J1451" s="17"/>
    </row>
    <row r="1452" spans="1:10" s="13" customFormat="1" x14ac:dyDescent="0.2">
      <c r="A1452" s="25">
        <v>46</v>
      </c>
      <c r="B1452" s="11" t="s">
        <v>0</v>
      </c>
      <c r="C1452" s="15" t="s">
        <v>2457</v>
      </c>
      <c r="D1452" s="11" t="s">
        <v>56</v>
      </c>
      <c r="E1452" s="11" t="s">
        <v>109</v>
      </c>
      <c r="F1452" s="11" t="s">
        <v>1619</v>
      </c>
      <c r="G1452" s="17" t="s">
        <v>106</v>
      </c>
      <c r="H1452" s="11"/>
      <c r="I1452" s="11"/>
      <c r="J1452" s="11"/>
    </row>
    <row r="1453" spans="1:10" s="13" customFormat="1" x14ac:dyDescent="0.2">
      <c r="A1453" s="25">
        <v>46</v>
      </c>
      <c r="B1453" s="11" t="s">
        <v>0</v>
      </c>
      <c r="C1453" s="15" t="s">
        <v>2425</v>
      </c>
      <c r="D1453" s="11" t="s">
        <v>56</v>
      </c>
      <c r="E1453" s="11" t="s">
        <v>1575</v>
      </c>
      <c r="F1453" s="11" t="s">
        <v>1576</v>
      </c>
      <c r="G1453" s="17" t="s">
        <v>106</v>
      </c>
      <c r="H1453" s="11" t="s">
        <v>1372</v>
      </c>
      <c r="I1453" s="11" t="s">
        <v>1372</v>
      </c>
      <c r="J1453" s="11" t="s">
        <v>1372</v>
      </c>
    </row>
    <row r="1454" spans="1:10" s="13" customFormat="1" x14ac:dyDescent="0.2">
      <c r="A1454" s="24">
        <v>46</v>
      </c>
      <c r="B1454" s="14" t="s">
        <v>0</v>
      </c>
      <c r="C1454" s="15" t="s">
        <v>267</v>
      </c>
      <c r="D1454" s="16" t="s">
        <v>59</v>
      </c>
      <c r="E1454" s="17" t="s">
        <v>109</v>
      </c>
      <c r="F1454" s="17" t="s">
        <v>107</v>
      </c>
      <c r="G1454" s="17" t="s">
        <v>106</v>
      </c>
      <c r="H1454" s="17" t="s">
        <v>107</v>
      </c>
      <c r="I1454" s="17" t="s">
        <v>107</v>
      </c>
      <c r="J1454" s="17" t="s">
        <v>107</v>
      </c>
    </row>
    <row r="1455" spans="1:10" s="13" customFormat="1" x14ac:dyDescent="0.2">
      <c r="A1455" s="24">
        <v>46</v>
      </c>
      <c r="B1455" s="14" t="s">
        <v>0</v>
      </c>
      <c r="C1455" s="15" t="s">
        <v>2457</v>
      </c>
      <c r="D1455" s="16" t="s">
        <v>62</v>
      </c>
      <c r="E1455" s="17" t="s">
        <v>1677</v>
      </c>
      <c r="F1455" s="17" t="s">
        <v>1643</v>
      </c>
      <c r="G1455" s="17" t="s">
        <v>106</v>
      </c>
      <c r="H1455" s="17"/>
      <c r="I1455" s="17"/>
      <c r="J1455" s="17"/>
    </row>
    <row r="1456" spans="1:10" s="13" customFormat="1" x14ac:dyDescent="0.2">
      <c r="A1456" s="24">
        <v>46</v>
      </c>
      <c r="B1456" s="14" t="s">
        <v>0</v>
      </c>
      <c r="C1456" s="15" t="s">
        <v>267</v>
      </c>
      <c r="D1456" s="16" t="s">
        <v>1692</v>
      </c>
      <c r="E1456" s="17" t="s">
        <v>109</v>
      </c>
      <c r="F1456" s="17"/>
      <c r="G1456" s="17" t="s">
        <v>106</v>
      </c>
      <c r="H1456" s="17"/>
      <c r="I1456" s="17"/>
      <c r="J1456" s="17"/>
    </row>
    <row r="1457" spans="1:10" s="13" customFormat="1" x14ac:dyDescent="0.2">
      <c r="A1457" s="25">
        <v>46</v>
      </c>
      <c r="B1457" s="11" t="s">
        <v>0</v>
      </c>
      <c r="C1457" s="15" t="s">
        <v>2457</v>
      </c>
      <c r="D1457" s="11" t="s">
        <v>74</v>
      </c>
      <c r="E1457" s="11" t="s">
        <v>1812</v>
      </c>
      <c r="F1457" s="11" t="s">
        <v>1714</v>
      </c>
      <c r="G1457" s="11" t="s">
        <v>106</v>
      </c>
      <c r="H1457" s="11"/>
      <c r="I1457" s="11"/>
      <c r="J1457" s="11"/>
    </row>
    <row r="1458" spans="1:10" s="13" customFormat="1" x14ac:dyDescent="0.2">
      <c r="A1458" s="25">
        <v>46</v>
      </c>
      <c r="B1458" s="11" t="s">
        <v>0</v>
      </c>
      <c r="C1458" s="15" t="s">
        <v>267</v>
      </c>
      <c r="D1458" s="11" t="s">
        <v>77</v>
      </c>
      <c r="E1458" s="11" t="s">
        <v>1936</v>
      </c>
      <c r="F1458" s="11" t="s">
        <v>1869</v>
      </c>
      <c r="G1458" s="11" t="s">
        <v>106</v>
      </c>
      <c r="H1458" s="11"/>
      <c r="I1458" s="11" t="s">
        <v>1870</v>
      </c>
      <c r="J1458" s="11"/>
    </row>
    <row r="1459" spans="1:10" s="13" customFormat="1" x14ac:dyDescent="0.2">
      <c r="A1459" s="25">
        <v>46</v>
      </c>
      <c r="B1459" s="11" t="s">
        <v>0</v>
      </c>
      <c r="C1459" s="15" t="s">
        <v>2457</v>
      </c>
      <c r="D1459" s="11" t="s">
        <v>77</v>
      </c>
      <c r="E1459" s="11" t="s">
        <v>1937</v>
      </c>
      <c r="F1459" s="11" t="s">
        <v>1869</v>
      </c>
      <c r="G1459" s="11" t="s">
        <v>106</v>
      </c>
      <c r="H1459" s="11"/>
      <c r="I1459" s="11" t="s">
        <v>1870</v>
      </c>
      <c r="J1459" s="11"/>
    </row>
    <row r="1460" spans="1:10" s="13" customFormat="1" x14ac:dyDescent="0.2">
      <c r="A1460" s="25">
        <v>46</v>
      </c>
      <c r="B1460" s="11" t="s">
        <v>0</v>
      </c>
      <c r="C1460" s="15" t="s">
        <v>267</v>
      </c>
      <c r="D1460" s="11" t="s">
        <v>77</v>
      </c>
      <c r="E1460" s="11" t="s">
        <v>1938</v>
      </c>
      <c r="F1460" s="11" t="s">
        <v>1869</v>
      </c>
      <c r="G1460" s="11" t="s">
        <v>106</v>
      </c>
      <c r="H1460" s="11"/>
      <c r="I1460" s="11" t="s">
        <v>1870</v>
      </c>
      <c r="J1460" s="11"/>
    </row>
    <row r="1461" spans="1:10" s="13" customFormat="1" x14ac:dyDescent="0.2">
      <c r="A1461" s="25">
        <v>46</v>
      </c>
      <c r="B1461" s="11" t="s">
        <v>0</v>
      </c>
      <c r="C1461" s="15" t="s">
        <v>2457</v>
      </c>
      <c r="D1461" s="11" t="s">
        <v>77</v>
      </c>
      <c r="E1461" s="11" t="s">
        <v>1935</v>
      </c>
      <c r="F1461" s="11" t="s">
        <v>1869</v>
      </c>
      <c r="G1461" s="11" t="s">
        <v>106</v>
      </c>
      <c r="H1461" s="11"/>
      <c r="I1461" s="11" t="s">
        <v>1870</v>
      </c>
      <c r="J1461" s="11"/>
    </row>
    <row r="1462" spans="1:10" s="13" customFormat="1" x14ac:dyDescent="0.2">
      <c r="A1462" s="25">
        <v>46</v>
      </c>
      <c r="B1462" s="11" t="s">
        <v>0</v>
      </c>
      <c r="C1462" s="15" t="s">
        <v>267</v>
      </c>
      <c r="D1462" s="11" t="s">
        <v>77</v>
      </c>
      <c r="E1462" s="11" t="s">
        <v>1934</v>
      </c>
      <c r="F1462" s="11" t="s">
        <v>1869</v>
      </c>
      <c r="G1462" s="11" t="s">
        <v>106</v>
      </c>
      <c r="H1462" s="11"/>
      <c r="I1462" s="11" t="s">
        <v>1870</v>
      </c>
      <c r="J1462" s="11"/>
    </row>
    <row r="1463" spans="1:10" s="13" customFormat="1" x14ac:dyDescent="0.2">
      <c r="A1463" s="25">
        <v>46</v>
      </c>
      <c r="B1463" s="11" t="s">
        <v>0</v>
      </c>
      <c r="C1463" s="15" t="s">
        <v>2457</v>
      </c>
      <c r="D1463" s="11" t="s">
        <v>77</v>
      </c>
      <c r="E1463" s="11" t="s">
        <v>1939</v>
      </c>
      <c r="F1463" s="11" t="s">
        <v>1869</v>
      </c>
      <c r="G1463" s="11" t="s">
        <v>106</v>
      </c>
      <c r="H1463" s="11"/>
      <c r="I1463" s="11" t="s">
        <v>1870</v>
      </c>
      <c r="J1463" s="11"/>
    </row>
    <row r="1464" spans="1:10" s="13" customFormat="1" x14ac:dyDescent="0.2">
      <c r="A1464" s="24">
        <v>46</v>
      </c>
      <c r="B1464" s="14" t="s">
        <v>0</v>
      </c>
      <c r="C1464" s="15" t="s">
        <v>267</v>
      </c>
      <c r="D1464" s="16" t="s">
        <v>80</v>
      </c>
      <c r="E1464" s="17" t="s">
        <v>1946</v>
      </c>
      <c r="F1464" s="17"/>
      <c r="G1464" s="17" t="s">
        <v>106</v>
      </c>
      <c r="H1464" s="17"/>
      <c r="I1464" s="17"/>
      <c r="J1464" s="17"/>
    </row>
    <row r="1465" spans="1:10" s="13" customFormat="1" x14ac:dyDescent="0.2">
      <c r="A1465" s="24">
        <v>46</v>
      </c>
      <c r="B1465" s="14" t="s">
        <v>0</v>
      </c>
      <c r="C1465" s="15" t="s">
        <v>2457</v>
      </c>
      <c r="D1465" s="16" t="s">
        <v>83</v>
      </c>
      <c r="E1465" s="17" t="s">
        <v>109</v>
      </c>
      <c r="F1465" s="17"/>
      <c r="G1465" s="17" t="s">
        <v>106</v>
      </c>
      <c r="H1465" s="17"/>
      <c r="I1465" s="17"/>
      <c r="J1465" s="17" t="s">
        <v>1999</v>
      </c>
    </row>
    <row r="1466" spans="1:10" s="13" customFormat="1" x14ac:dyDescent="0.2">
      <c r="A1466" s="24">
        <v>46</v>
      </c>
      <c r="B1466" s="14" t="s">
        <v>0</v>
      </c>
      <c r="C1466" s="15" t="s">
        <v>267</v>
      </c>
      <c r="D1466" s="16" t="s">
        <v>86</v>
      </c>
      <c r="E1466" s="17" t="s">
        <v>2059</v>
      </c>
      <c r="F1466" s="17" t="s">
        <v>2015</v>
      </c>
      <c r="G1466" s="17" t="s">
        <v>106</v>
      </c>
      <c r="H1466" s="17"/>
      <c r="I1466" s="17"/>
      <c r="J1466" s="17"/>
    </row>
    <row r="1467" spans="1:10" s="13" customFormat="1" x14ac:dyDescent="0.2">
      <c r="A1467" s="25">
        <v>46</v>
      </c>
      <c r="B1467" s="11" t="s">
        <v>0</v>
      </c>
      <c r="C1467" s="15" t="s">
        <v>2457</v>
      </c>
      <c r="D1467" s="11" t="s">
        <v>27</v>
      </c>
      <c r="E1467" s="11" t="s">
        <v>109</v>
      </c>
      <c r="F1467" s="11"/>
      <c r="G1467" s="17" t="s">
        <v>106</v>
      </c>
      <c r="H1467" s="11"/>
      <c r="I1467" s="11"/>
      <c r="J1467" s="11"/>
    </row>
    <row r="1468" spans="1:10" s="13" customFormat="1" x14ac:dyDescent="0.2">
      <c r="A1468" s="24">
        <v>46</v>
      </c>
      <c r="B1468" s="14" t="s">
        <v>0</v>
      </c>
      <c r="C1468" s="15" t="s">
        <v>2425</v>
      </c>
      <c r="D1468" s="16" t="s">
        <v>92</v>
      </c>
      <c r="E1468" s="17" t="s">
        <v>2213</v>
      </c>
      <c r="F1468" s="17" t="s">
        <v>2162</v>
      </c>
      <c r="G1468" s="17" t="s">
        <v>122</v>
      </c>
      <c r="H1468" s="17" t="s">
        <v>2214</v>
      </c>
      <c r="I1468" s="17"/>
      <c r="J1468" s="17"/>
    </row>
    <row r="1469" spans="1:10" s="13" customFormat="1" x14ac:dyDescent="0.2">
      <c r="A1469" s="24">
        <v>47</v>
      </c>
      <c r="B1469" s="14" t="s">
        <v>0</v>
      </c>
      <c r="C1469" s="15" t="s">
        <v>2425</v>
      </c>
      <c r="D1469" s="16" t="s">
        <v>24</v>
      </c>
      <c r="E1469" s="17" t="s">
        <v>171</v>
      </c>
      <c r="F1469" s="17"/>
      <c r="G1469" s="17" t="s">
        <v>122</v>
      </c>
      <c r="H1469" s="17" t="s">
        <v>172</v>
      </c>
      <c r="I1469" s="17"/>
      <c r="J1469" s="17"/>
    </row>
    <row r="1470" spans="1:10" s="13" customFormat="1" x14ac:dyDescent="0.2">
      <c r="A1470" s="24">
        <v>47</v>
      </c>
      <c r="B1470" s="14" t="s">
        <v>0</v>
      </c>
      <c r="C1470" s="15" t="s">
        <v>2425</v>
      </c>
      <c r="D1470" s="16" t="s">
        <v>53</v>
      </c>
      <c r="E1470" s="17" t="s">
        <v>269</v>
      </c>
      <c r="F1470" s="17" t="s">
        <v>238</v>
      </c>
      <c r="G1470" s="17" t="s">
        <v>122</v>
      </c>
      <c r="H1470" s="17" t="s">
        <v>270</v>
      </c>
      <c r="I1470" s="17"/>
      <c r="J1470" s="17"/>
    </row>
    <row r="1471" spans="1:10" s="13" customFormat="1" x14ac:dyDescent="0.2">
      <c r="A1471" s="25">
        <v>47</v>
      </c>
      <c r="B1471" s="11" t="s">
        <v>0</v>
      </c>
      <c r="C1471" s="15" t="s">
        <v>2425</v>
      </c>
      <c r="D1471" s="11" t="s">
        <v>30</v>
      </c>
      <c r="E1471" s="11" t="s">
        <v>392</v>
      </c>
      <c r="F1471" s="11" t="s">
        <v>277</v>
      </c>
      <c r="G1471" s="11" t="s">
        <v>122</v>
      </c>
      <c r="H1471" s="11" t="s">
        <v>393</v>
      </c>
      <c r="I1471" s="11" t="s">
        <v>277</v>
      </c>
      <c r="J1471" s="11" t="s">
        <v>277</v>
      </c>
    </row>
    <row r="1472" spans="1:10" s="13" customFormat="1" x14ac:dyDescent="0.2">
      <c r="A1472" s="24">
        <v>47</v>
      </c>
      <c r="B1472" s="14" t="s">
        <v>0</v>
      </c>
      <c r="C1472" s="15" t="s">
        <v>2425</v>
      </c>
      <c r="D1472" s="16" t="s">
        <v>33</v>
      </c>
      <c r="E1472" s="17" t="s">
        <v>516</v>
      </c>
      <c r="F1472" s="17" t="s">
        <v>517</v>
      </c>
      <c r="G1472" s="17" t="s">
        <v>122</v>
      </c>
      <c r="H1472" s="17" t="s">
        <v>518</v>
      </c>
      <c r="I1472" s="17" t="s">
        <v>405</v>
      </c>
      <c r="J1472" s="17" t="s">
        <v>405</v>
      </c>
    </row>
    <row r="1473" spans="1:10" s="13" customFormat="1" x14ac:dyDescent="0.2">
      <c r="A1473" s="24">
        <v>47</v>
      </c>
      <c r="B1473" s="14" t="s">
        <v>0</v>
      </c>
      <c r="C1473" s="15" t="s">
        <v>2425</v>
      </c>
      <c r="D1473" s="16" t="s">
        <v>71</v>
      </c>
      <c r="E1473" s="17" t="s">
        <v>623</v>
      </c>
      <c r="F1473" s="17" t="s">
        <v>624</v>
      </c>
      <c r="G1473" s="17" t="s">
        <v>122</v>
      </c>
      <c r="H1473" s="17" t="s">
        <v>625</v>
      </c>
      <c r="I1473" s="17" t="s">
        <v>527</v>
      </c>
      <c r="J1473" s="17" t="s">
        <v>527</v>
      </c>
    </row>
    <row r="1474" spans="1:10" s="13" customFormat="1" x14ac:dyDescent="0.2">
      <c r="A1474" s="25">
        <v>47</v>
      </c>
      <c r="B1474" s="11" t="s">
        <v>0</v>
      </c>
      <c r="C1474" s="15" t="s">
        <v>2425</v>
      </c>
      <c r="D1474" s="11" t="s">
        <v>44</v>
      </c>
      <c r="E1474" s="11" t="s">
        <v>771</v>
      </c>
      <c r="F1474" s="11" t="s">
        <v>766</v>
      </c>
      <c r="G1474" s="11" t="s">
        <v>106</v>
      </c>
      <c r="H1474" s="11" t="s">
        <v>107</v>
      </c>
      <c r="I1474" s="11" t="s">
        <v>107</v>
      </c>
      <c r="J1474" s="11" t="s">
        <v>107</v>
      </c>
    </row>
    <row r="1475" spans="1:10" s="13" customFormat="1" x14ac:dyDescent="0.2">
      <c r="A1475" s="24">
        <v>47</v>
      </c>
      <c r="B1475" s="14" t="s">
        <v>0</v>
      </c>
      <c r="C1475" s="15" t="s">
        <v>2425</v>
      </c>
      <c r="D1475" s="16" t="s">
        <v>39</v>
      </c>
      <c r="E1475" s="17" t="s">
        <v>889</v>
      </c>
      <c r="F1475" s="17" t="s">
        <v>890</v>
      </c>
      <c r="G1475" s="17" t="s">
        <v>122</v>
      </c>
      <c r="H1475" s="17" t="s">
        <v>891</v>
      </c>
      <c r="I1475" s="17" t="s">
        <v>107</v>
      </c>
      <c r="J1475" s="17" t="s">
        <v>107</v>
      </c>
    </row>
    <row r="1476" spans="1:10" s="13" customFormat="1" x14ac:dyDescent="0.2">
      <c r="A1476" s="24">
        <v>47</v>
      </c>
      <c r="B1476" s="14" t="s">
        <v>0</v>
      </c>
      <c r="C1476" s="15" t="s">
        <v>2425</v>
      </c>
      <c r="D1476" s="16" t="s">
        <v>89</v>
      </c>
      <c r="E1476" s="17" t="s">
        <v>997</v>
      </c>
      <c r="F1476" s="17" t="s">
        <v>998</v>
      </c>
      <c r="G1476" s="17" t="s">
        <v>106</v>
      </c>
      <c r="H1476" s="17"/>
      <c r="I1476" s="17"/>
      <c r="J1476" s="17"/>
    </row>
    <row r="1477" spans="1:10" s="13" customFormat="1" x14ac:dyDescent="0.2">
      <c r="A1477" s="25">
        <v>47</v>
      </c>
      <c r="B1477" s="11" t="s">
        <v>0</v>
      </c>
      <c r="C1477" s="15" t="s">
        <v>2425</v>
      </c>
      <c r="D1477" s="11" t="s">
        <v>47</v>
      </c>
      <c r="E1477" s="11" t="s">
        <v>1182</v>
      </c>
      <c r="F1477" s="11" t="s">
        <v>1183</v>
      </c>
      <c r="G1477" s="11" t="s">
        <v>122</v>
      </c>
      <c r="H1477" s="11" t="s">
        <v>1184</v>
      </c>
      <c r="I1477" s="11"/>
      <c r="J1477" s="11"/>
    </row>
    <row r="1478" spans="1:10" s="13" customFormat="1" x14ac:dyDescent="0.2">
      <c r="A1478" s="25">
        <v>47</v>
      </c>
      <c r="B1478" s="11" t="s">
        <v>0</v>
      </c>
      <c r="C1478" s="15" t="s">
        <v>2425</v>
      </c>
      <c r="D1478" s="11" t="s">
        <v>47</v>
      </c>
      <c r="E1478" s="11" t="s">
        <v>1185</v>
      </c>
      <c r="F1478" s="11" t="s">
        <v>1186</v>
      </c>
      <c r="G1478" s="11" t="s">
        <v>122</v>
      </c>
      <c r="H1478" s="11" t="s">
        <v>1187</v>
      </c>
      <c r="I1478" s="11"/>
      <c r="J1478" s="11"/>
    </row>
    <row r="1479" spans="1:10" s="13" customFormat="1" x14ac:dyDescent="0.2">
      <c r="A1479" s="25">
        <v>47</v>
      </c>
      <c r="B1479" s="11" t="s">
        <v>0</v>
      </c>
      <c r="C1479" s="15" t="s">
        <v>2425</v>
      </c>
      <c r="D1479" s="11" t="s">
        <v>36</v>
      </c>
      <c r="E1479" s="11" t="s">
        <v>1305</v>
      </c>
      <c r="F1479" s="11" t="s">
        <v>107</v>
      </c>
      <c r="G1479" s="11" t="s">
        <v>122</v>
      </c>
      <c r="H1479" s="11" t="s">
        <v>1306</v>
      </c>
      <c r="I1479" s="11" t="s">
        <v>107</v>
      </c>
      <c r="J1479" s="11" t="s">
        <v>107</v>
      </c>
    </row>
    <row r="1480" spans="1:10" s="13" customFormat="1" x14ac:dyDescent="0.2">
      <c r="A1480" s="25">
        <v>47</v>
      </c>
      <c r="B1480" s="11" t="s">
        <v>0</v>
      </c>
      <c r="C1480" s="15" t="s">
        <v>2425</v>
      </c>
      <c r="D1480" s="11" t="s">
        <v>36</v>
      </c>
      <c r="E1480" s="11" t="s">
        <v>1307</v>
      </c>
      <c r="F1480" s="11" t="s">
        <v>107</v>
      </c>
      <c r="G1480" s="11" t="s">
        <v>122</v>
      </c>
      <c r="H1480" s="11" t="s">
        <v>1308</v>
      </c>
      <c r="I1480" s="11" t="s">
        <v>107</v>
      </c>
      <c r="J1480" s="11" t="s">
        <v>107</v>
      </c>
    </row>
    <row r="1481" spans="1:10" s="13" customFormat="1" x14ac:dyDescent="0.2">
      <c r="A1481" s="24">
        <v>47</v>
      </c>
      <c r="B1481" s="14" t="s">
        <v>0</v>
      </c>
      <c r="C1481" s="15" t="s">
        <v>2425</v>
      </c>
      <c r="D1481" s="16" t="s">
        <v>42</v>
      </c>
      <c r="E1481" s="17" t="s">
        <v>1368</v>
      </c>
      <c r="F1481" s="17" t="s">
        <v>107</v>
      </c>
      <c r="G1481" s="17" t="s">
        <v>122</v>
      </c>
      <c r="H1481" s="17" t="s">
        <v>1369</v>
      </c>
      <c r="I1481" s="17" t="s">
        <v>1370</v>
      </c>
      <c r="J1481" s="17" t="s">
        <v>1321</v>
      </c>
    </row>
    <row r="1482" spans="1:10" s="13" customFormat="1" x14ac:dyDescent="0.2">
      <c r="A1482" s="24">
        <v>47</v>
      </c>
      <c r="B1482" s="14" t="s">
        <v>0</v>
      </c>
      <c r="C1482" s="15" t="s">
        <v>2425</v>
      </c>
      <c r="D1482" s="16" t="s">
        <v>65</v>
      </c>
      <c r="E1482" s="17" t="s">
        <v>1438</v>
      </c>
      <c r="F1482" s="17" t="s">
        <v>1439</v>
      </c>
      <c r="G1482" s="17" t="s">
        <v>122</v>
      </c>
      <c r="H1482" s="17" t="s">
        <v>1440</v>
      </c>
      <c r="I1482" s="17"/>
      <c r="J1482" s="17"/>
    </row>
    <row r="1483" spans="1:10" s="13" customFormat="1" x14ac:dyDescent="0.2">
      <c r="A1483" s="24">
        <v>47</v>
      </c>
      <c r="B1483" s="14" t="s">
        <v>0</v>
      </c>
      <c r="C1483" s="15" t="s">
        <v>2425</v>
      </c>
      <c r="D1483" s="16" t="s">
        <v>1443</v>
      </c>
      <c r="E1483" s="17" t="s">
        <v>109</v>
      </c>
      <c r="F1483" s="17"/>
      <c r="G1483" s="17" t="s">
        <v>106</v>
      </c>
      <c r="H1483" s="17"/>
      <c r="I1483" s="17"/>
      <c r="J1483" s="17"/>
    </row>
    <row r="1484" spans="1:10" s="13" customFormat="1" x14ac:dyDescent="0.2">
      <c r="A1484" s="25">
        <v>47</v>
      </c>
      <c r="B1484" s="11" t="s">
        <v>0</v>
      </c>
      <c r="C1484" s="15" t="s">
        <v>2467</v>
      </c>
      <c r="D1484" s="11" t="s">
        <v>56</v>
      </c>
      <c r="E1484" s="11" t="s">
        <v>628</v>
      </c>
      <c r="F1484" s="11" t="s">
        <v>1465</v>
      </c>
      <c r="G1484" s="17" t="s">
        <v>106</v>
      </c>
      <c r="H1484" s="11" t="s">
        <v>1372</v>
      </c>
      <c r="I1484" s="11" t="s">
        <v>1372</v>
      </c>
      <c r="J1484" s="11" t="s">
        <v>1372</v>
      </c>
    </row>
    <row r="1485" spans="1:10" s="13" customFormat="1" x14ac:dyDescent="0.2">
      <c r="A1485" s="24">
        <v>47</v>
      </c>
      <c r="B1485" s="14" t="s">
        <v>0</v>
      </c>
      <c r="C1485" s="15" t="s">
        <v>2425</v>
      </c>
      <c r="D1485" s="16" t="s">
        <v>59</v>
      </c>
      <c r="E1485" s="17" t="s">
        <v>1604</v>
      </c>
      <c r="F1485" s="17" t="s">
        <v>1641</v>
      </c>
      <c r="G1485" s="17" t="s">
        <v>106</v>
      </c>
      <c r="H1485" s="17"/>
      <c r="I1485" s="17"/>
      <c r="J1485" s="17"/>
    </row>
    <row r="1486" spans="1:10" s="13" customFormat="1" x14ac:dyDescent="0.2">
      <c r="A1486" s="24">
        <v>47</v>
      </c>
      <c r="B1486" s="14" t="s">
        <v>0</v>
      </c>
      <c r="C1486" s="15" t="s">
        <v>2425</v>
      </c>
      <c r="D1486" s="16" t="s">
        <v>62</v>
      </c>
      <c r="E1486" s="17" t="s">
        <v>1678</v>
      </c>
      <c r="F1486" s="17" t="s">
        <v>1643</v>
      </c>
      <c r="G1486" s="17" t="s">
        <v>106</v>
      </c>
      <c r="H1486" s="17"/>
      <c r="I1486" s="17"/>
      <c r="J1486" s="17"/>
    </row>
    <row r="1487" spans="1:10" s="13" customFormat="1" x14ac:dyDescent="0.2">
      <c r="A1487" s="24">
        <v>47</v>
      </c>
      <c r="B1487" s="14" t="s">
        <v>0</v>
      </c>
      <c r="C1487" s="15" t="s">
        <v>2425</v>
      </c>
      <c r="D1487" s="16" t="s">
        <v>1692</v>
      </c>
      <c r="E1487" s="17" t="s">
        <v>1697</v>
      </c>
      <c r="F1487" s="17" t="s">
        <v>2403</v>
      </c>
      <c r="G1487" s="17" t="s">
        <v>122</v>
      </c>
      <c r="H1487" s="17"/>
      <c r="I1487" s="17" t="s">
        <v>1700</v>
      </c>
      <c r="J1487" s="17" t="s">
        <v>1699</v>
      </c>
    </row>
    <row r="1488" spans="1:10" s="13" customFormat="1" x14ac:dyDescent="0.2">
      <c r="A1488" s="24">
        <v>47</v>
      </c>
      <c r="B1488" s="14" t="s">
        <v>0</v>
      </c>
      <c r="C1488" s="15" t="s">
        <v>2425</v>
      </c>
      <c r="D1488" s="16" t="s">
        <v>1692</v>
      </c>
      <c r="E1488" s="17" t="s">
        <v>1698</v>
      </c>
      <c r="F1488" s="17" t="s">
        <v>2403</v>
      </c>
      <c r="G1488" s="17" t="s">
        <v>122</v>
      </c>
      <c r="H1488" s="17"/>
      <c r="I1488" s="17"/>
      <c r="J1488" s="17"/>
    </row>
    <row r="1489" spans="1:10" s="13" customFormat="1" x14ac:dyDescent="0.2">
      <c r="A1489" s="25">
        <v>47</v>
      </c>
      <c r="B1489" s="11" t="s">
        <v>0</v>
      </c>
      <c r="C1489" s="15" t="s">
        <v>2425</v>
      </c>
      <c r="D1489" s="11" t="s">
        <v>74</v>
      </c>
      <c r="E1489" s="11" t="s">
        <v>1813</v>
      </c>
      <c r="F1489" s="11" t="s">
        <v>1714</v>
      </c>
      <c r="G1489" s="11" t="s">
        <v>122</v>
      </c>
      <c r="H1489" s="11" t="s">
        <v>1814</v>
      </c>
      <c r="I1489" s="11"/>
      <c r="J1489" s="11"/>
    </row>
    <row r="1490" spans="1:10" s="13" customFormat="1" x14ac:dyDescent="0.2">
      <c r="A1490" s="25">
        <v>47</v>
      </c>
      <c r="B1490" s="11" t="s">
        <v>0</v>
      </c>
      <c r="C1490" s="15" t="s">
        <v>2425</v>
      </c>
      <c r="D1490" s="11" t="s">
        <v>77</v>
      </c>
      <c r="E1490" s="11" t="s">
        <v>1941</v>
      </c>
      <c r="F1490" s="11" t="s">
        <v>1861</v>
      </c>
      <c r="G1490" s="11" t="s">
        <v>122</v>
      </c>
      <c r="H1490" s="11" t="s">
        <v>1860</v>
      </c>
      <c r="I1490" s="11"/>
      <c r="J1490" s="11"/>
    </row>
    <row r="1491" spans="1:10" s="13" customFormat="1" x14ac:dyDescent="0.2">
      <c r="A1491" s="25">
        <v>47</v>
      </c>
      <c r="B1491" s="11" t="s">
        <v>0</v>
      </c>
      <c r="C1491" s="15" t="s">
        <v>2425</v>
      </c>
      <c r="D1491" s="11" t="s">
        <v>77</v>
      </c>
      <c r="E1491" s="11" t="s">
        <v>1940</v>
      </c>
      <c r="F1491" s="11" t="s">
        <v>1861</v>
      </c>
      <c r="G1491" s="11" t="s">
        <v>122</v>
      </c>
      <c r="H1491" s="11" t="s">
        <v>1860</v>
      </c>
      <c r="I1491" s="11"/>
      <c r="J1491" s="11"/>
    </row>
    <row r="1492" spans="1:10" s="13" customFormat="1" x14ac:dyDescent="0.2">
      <c r="A1492" s="24">
        <v>47</v>
      </c>
      <c r="B1492" s="14" t="s">
        <v>0</v>
      </c>
      <c r="C1492" s="15" t="s">
        <v>2425</v>
      </c>
      <c r="D1492" s="16" t="s">
        <v>80</v>
      </c>
      <c r="E1492" s="17" t="s">
        <v>1967</v>
      </c>
      <c r="F1492" s="17"/>
      <c r="G1492" s="17" t="s">
        <v>106</v>
      </c>
      <c r="H1492" s="17"/>
      <c r="I1492" s="17"/>
      <c r="J1492" s="17"/>
    </row>
    <row r="1493" spans="1:10" x14ac:dyDescent="0.2">
      <c r="A1493" s="24">
        <v>47</v>
      </c>
      <c r="B1493" s="14" t="s">
        <v>0</v>
      </c>
      <c r="C1493" s="15" t="s">
        <v>2425</v>
      </c>
      <c r="D1493" s="16" t="s">
        <v>83</v>
      </c>
      <c r="E1493" s="17" t="s">
        <v>2142</v>
      </c>
      <c r="F1493" s="17" t="s">
        <v>2132</v>
      </c>
      <c r="G1493" s="17" t="s">
        <v>106</v>
      </c>
      <c r="H1493" s="17"/>
      <c r="I1493" s="17"/>
      <c r="J1493" s="17"/>
    </row>
    <row r="1494" spans="1:10" x14ac:dyDescent="0.2">
      <c r="A1494" s="24">
        <v>47</v>
      </c>
      <c r="B1494" s="14" t="s">
        <v>0</v>
      </c>
      <c r="C1494" s="15" t="s">
        <v>2425</v>
      </c>
      <c r="D1494" s="16" t="s">
        <v>86</v>
      </c>
      <c r="E1494" s="17" t="s">
        <v>2060</v>
      </c>
      <c r="F1494" s="17" t="s">
        <v>2015</v>
      </c>
      <c r="G1494" s="17" t="s">
        <v>106</v>
      </c>
      <c r="H1494" s="17"/>
      <c r="I1494" s="17"/>
      <c r="J1494" s="17"/>
    </row>
    <row r="1495" spans="1:10" x14ac:dyDescent="0.2">
      <c r="A1495" s="25">
        <v>47</v>
      </c>
      <c r="B1495" s="11" t="s">
        <v>0</v>
      </c>
      <c r="C1495" s="15" t="s">
        <v>2425</v>
      </c>
      <c r="D1495" s="11" t="s">
        <v>27</v>
      </c>
      <c r="E1495" s="11" t="s">
        <v>2127</v>
      </c>
      <c r="F1495" s="11" t="s">
        <v>2094</v>
      </c>
      <c r="G1495" s="11" t="s">
        <v>106</v>
      </c>
      <c r="H1495" s="11" t="s">
        <v>107</v>
      </c>
      <c r="I1495" s="11" t="s">
        <v>107</v>
      </c>
      <c r="J1495" s="11" t="s">
        <v>107</v>
      </c>
    </row>
    <row r="1496" spans="1:10" x14ac:dyDescent="0.2">
      <c r="A1496" s="25">
        <v>47</v>
      </c>
      <c r="B1496" s="11" t="s">
        <v>0</v>
      </c>
      <c r="C1496" s="15" t="s">
        <v>2425</v>
      </c>
      <c r="D1496" s="11" t="s">
        <v>27</v>
      </c>
      <c r="E1496" s="11" t="s">
        <v>2126</v>
      </c>
      <c r="F1496" s="11" t="s">
        <v>2094</v>
      </c>
      <c r="G1496" s="11" t="s">
        <v>106</v>
      </c>
      <c r="H1496" s="11" t="s">
        <v>107</v>
      </c>
      <c r="I1496" s="11" t="s">
        <v>107</v>
      </c>
      <c r="J1496" s="11" t="s">
        <v>107</v>
      </c>
    </row>
    <row r="1497" spans="1:10" x14ac:dyDescent="0.2">
      <c r="A1497" s="25">
        <v>47</v>
      </c>
      <c r="B1497" s="11" t="s">
        <v>0</v>
      </c>
      <c r="C1497" s="15" t="s">
        <v>2425</v>
      </c>
      <c r="D1497" s="11" t="s">
        <v>27</v>
      </c>
      <c r="E1497" s="11" t="s">
        <v>2128</v>
      </c>
      <c r="F1497" s="11" t="s">
        <v>2094</v>
      </c>
      <c r="G1497" s="11" t="s">
        <v>106</v>
      </c>
      <c r="H1497" s="11" t="s">
        <v>107</v>
      </c>
      <c r="I1497" s="11" t="s">
        <v>107</v>
      </c>
      <c r="J1497" s="11" t="s">
        <v>107</v>
      </c>
    </row>
    <row r="1498" spans="1:10" x14ac:dyDescent="0.2">
      <c r="A1498" s="24">
        <v>47</v>
      </c>
      <c r="B1498" s="14" t="s">
        <v>0</v>
      </c>
      <c r="C1498" s="15" t="s">
        <v>2462</v>
      </c>
      <c r="D1498" s="16" t="s">
        <v>92</v>
      </c>
      <c r="E1498" s="17" t="s">
        <v>2215</v>
      </c>
      <c r="F1498" s="17" t="s">
        <v>2162</v>
      </c>
      <c r="G1498" s="17" t="s">
        <v>106</v>
      </c>
      <c r="H1498" s="17"/>
      <c r="I1498" s="17"/>
      <c r="J1498" s="17"/>
    </row>
    <row r="1499" spans="1:10" x14ac:dyDescent="0.2">
      <c r="A1499" s="24">
        <v>48</v>
      </c>
      <c r="B1499" s="14" t="s">
        <v>0</v>
      </c>
      <c r="C1499" s="15" t="s">
        <v>2462</v>
      </c>
      <c r="D1499" s="16" t="s">
        <v>24</v>
      </c>
      <c r="E1499" s="17" t="s">
        <v>109</v>
      </c>
      <c r="F1499" s="17"/>
      <c r="G1499" s="17" t="s">
        <v>106</v>
      </c>
      <c r="H1499" s="17"/>
      <c r="I1499" s="17"/>
      <c r="J1499" s="17"/>
    </row>
    <row r="1500" spans="1:10" x14ac:dyDescent="0.2">
      <c r="A1500" s="24">
        <v>48</v>
      </c>
      <c r="B1500" s="14" t="s">
        <v>0</v>
      </c>
      <c r="C1500" s="15" t="s">
        <v>2462</v>
      </c>
      <c r="D1500" s="16" t="s">
        <v>53</v>
      </c>
      <c r="E1500" s="17" t="s">
        <v>271</v>
      </c>
      <c r="F1500" s="17" t="s">
        <v>272</v>
      </c>
      <c r="G1500" s="17" t="s">
        <v>106</v>
      </c>
      <c r="H1500" s="17"/>
      <c r="I1500" s="17"/>
      <c r="J1500" s="17"/>
    </row>
    <row r="1501" spans="1:10" x14ac:dyDescent="0.2">
      <c r="A1501" s="25">
        <v>48</v>
      </c>
      <c r="B1501" s="11" t="s">
        <v>0</v>
      </c>
      <c r="C1501" s="15" t="s">
        <v>2462</v>
      </c>
      <c r="D1501" s="11" t="s">
        <v>30</v>
      </c>
      <c r="E1501" s="11" t="s">
        <v>394</v>
      </c>
      <c r="G1501" s="11" t="s">
        <v>122</v>
      </c>
      <c r="H1501" s="11" t="s">
        <v>395</v>
      </c>
      <c r="I1501" s="11" t="s">
        <v>277</v>
      </c>
      <c r="J1501" s="11" t="s">
        <v>396</v>
      </c>
    </row>
    <row r="1502" spans="1:10" x14ac:dyDescent="0.2">
      <c r="A1502" s="24">
        <v>48</v>
      </c>
      <c r="B1502" s="14" t="s">
        <v>0</v>
      </c>
      <c r="C1502" s="15" t="s">
        <v>2462</v>
      </c>
      <c r="D1502" s="16" t="s">
        <v>33</v>
      </c>
      <c r="E1502" s="17" t="s">
        <v>519</v>
      </c>
      <c r="F1502" s="17" t="s">
        <v>520</v>
      </c>
      <c r="G1502" s="17" t="s">
        <v>106</v>
      </c>
      <c r="H1502" s="17" t="s">
        <v>405</v>
      </c>
      <c r="I1502" s="17" t="s">
        <v>405</v>
      </c>
      <c r="J1502" s="17" t="s">
        <v>405</v>
      </c>
    </row>
    <row r="1503" spans="1:10" x14ac:dyDescent="0.2">
      <c r="A1503" s="24">
        <v>48</v>
      </c>
      <c r="B1503" s="13" t="s">
        <v>0</v>
      </c>
      <c r="C1503" s="15" t="s">
        <v>2462</v>
      </c>
      <c r="D1503" s="13" t="s">
        <v>71</v>
      </c>
      <c r="E1503" s="13" t="s">
        <v>626</v>
      </c>
      <c r="F1503" s="13" t="s">
        <v>627</v>
      </c>
      <c r="G1503" s="13" t="s">
        <v>106</v>
      </c>
      <c r="H1503" s="13" t="s">
        <v>527</v>
      </c>
      <c r="I1503" s="13" t="s">
        <v>527</v>
      </c>
      <c r="J1503" s="17" t="s">
        <v>527</v>
      </c>
    </row>
    <row r="1504" spans="1:10" x14ac:dyDescent="0.2">
      <c r="A1504" s="25">
        <v>48</v>
      </c>
      <c r="B1504" s="11" t="s">
        <v>0</v>
      </c>
      <c r="C1504" s="15" t="s">
        <v>2462</v>
      </c>
      <c r="D1504" s="11" t="s">
        <v>44</v>
      </c>
      <c r="E1504" s="11" t="s">
        <v>772</v>
      </c>
      <c r="F1504" s="11" t="s">
        <v>723</v>
      </c>
      <c r="G1504" s="11" t="s">
        <v>106</v>
      </c>
      <c r="H1504" s="11" t="s">
        <v>107</v>
      </c>
      <c r="I1504" s="11" t="s">
        <v>107</v>
      </c>
      <c r="J1504" s="11" t="s">
        <v>107</v>
      </c>
    </row>
    <row r="1505" spans="1:10" x14ac:dyDescent="0.2">
      <c r="A1505" s="24">
        <v>48</v>
      </c>
      <c r="B1505" s="14" t="s">
        <v>0</v>
      </c>
      <c r="C1505" s="15" t="s">
        <v>2462</v>
      </c>
      <c r="D1505" s="16" t="s">
        <v>39</v>
      </c>
      <c r="E1505" s="17" t="s">
        <v>894</v>
      </c>
      <c r="F1505" s="17" t="s">
        <v>893</v>
      </c>
      <c r="G1505" s="17" t="s">
        <v>106</v>
      </c>
      <c r="H1505" s="17" t="s">
        <v>107</v>
      </c>
      <c r="I1505" s="17" t="s">
        <v>107</v>
      </c>
      <c r="J1505" s="17" t="s">
        <v>107</v>
      </c>
    </row>
    <row r="1506" spans="1:10" x14ac:dyDescent="0.2">
      <c r="A1506" s="24">
        <v>48</v>
      </c>
      <c r="B1506" s="14" t="s">
        <v>0</v>
      </c>
      <c r="C1506" s="15" t="s">
        <v>2462</v>
      </c>
      <c r="D1506" s="16" t="s">
        <v>39</v>
      </c>
      <c r="E1506" s="17" t="s">
        <v>892</v>
      </c>
      <c r="F1506" s="17" t="s">
        <v>893</v>
      </c>
      <c r="G1506" s="17" t="s">
        <v>106</v>
      </c>
      <c r="H1506" s="17" t="s">
        <v>107</v>
      </c>
      <c r="I1506" s="17" t="s">
        <v>107</v>
      </c>
      <c r="J1506" s="17" t="s">
        <v>107</v>
      </c>
    </row>
    <row r="1507" spans="1:10" x14ac:dyDescent="0.2">
      <c r="A1507" s="24">
        <v>48</v>
      </c>
      <c r="B1507" s="14" t="s">
        <v>0</v>
      </c>
      <c r="C1507" s="15" t="s">
        <v>2462</v>
      </c>
      <c r="D1507" s="16" t="s">
        <v>89</v>
      </c>
      <c r="E1507" s="17" t="s">
        <v>999</v>
      </c>
      <c r="F1507" s="17" t="s">
        <v>1000</v>
      </c>
      <c r="G1507" s="17" t="s">
        <v>106</v>
      </c>
      <c r="H1507" s="17"/>
      <c r="I1507" s="17"/>
      <c r="J1507" s="17"/>
    </row>
    <row r="1508" spans="1:10" x14ac:dyDescent="0.2">
      <c r="A1508" s="25">
        <v>48</v>
      </c>
      <c r="B1508" s="11" t="s">
        <v>0</v>
      </c>
      <c r="C1508" s="15" t="s">
        <v>2462</v>
      </c>
      <c r="D1508" s="11" t="s">
        <v>47</v>
      </c>
      <c r="E1508" s="11" t="s">
        <v>1188</v>
      </c>
      <c r="F1508" s="11" t="s">
        <v>1189</v>
      </c>
      <c r="G1508" s="11" t="s">
        <v>106</v>
      </c>
    </row>
    <row r="1509" spans="1:10" x14ac:dyDescent="0.2">
      <c r="A1509" s="25">
        <v>48</v>
      </c>
      <c r="B1509" s="11" t="s">
        <v>0</v>
      </c>
      <c r="C1509" s="15" t="s">
        <v>2462</v>
      </c>
      <c r="D1509" s="11" t="s">
        <v>36</v>
      </c>
      <c r="E1509" s="11" t="s">
        <v>1309</v>
      </c>
      <c r="F1509" s="11" t="s">
        <v>1268</v>
      </c>
      <c r="G1509" s="11" t="s">
        <v>106</v>
      </c>
      <c r="H1509" s="11" t="s">
        <v>107</v>
      </c>
      <c r="I1509" s="11" t="s">
        <v>107</v>
      </c>
      <c r="J1509" s="11" t="s">
        <v>107</v>
      </c>
    </row>
    <row r="1510" spans="1:10" x14ac:dyDescent="0.2">
      <c r="A1510" s="24">
        <v>48</v>
      </c>
      <c r="B1510" s="14" t="s">
        <v>0</v>
      </c>
      <c r="C1510" s="15" t="s">
        <v>2462</v>
      </c>
      <c r="D1510" s="16" t="s">
        <v>42</v>
      </c>
      <c r="E1510" s="17" t="s">
        <v>109</v>
      </c>
      <c r="F1510" s="17" t="s">
        <v>107</v>
      </c>
      <c r="G1510" s="17" t="s">
        <v>106</v>
      </c>
      <c r="H1510" s="17" t="s">
        <v>107</v>
      </c>
      <c r="I1510" s="17" t="s">
        <v>107</v>
      </c>
      <c r="J1510" s="17" t="s">
        <v>1321</v>
      </c>
    </row>
    <row r="1511" spans="1:10" x14ac:dyDescent="0.2">
      <c r="A1511" s="24">
        <v>48</v>
      </c>
      <c r="B1511" s="14" t="s">
        <v>0</v>
      </c>
      <c r="C1511" s="15" t="s">
        <v>2462</v>
      </c>
      <c r="D1511" s="16" t="s">
        <v>65</v>
      </c>
      <c r="E1511" s="17" t="s">
        <v>1441</v>
      </c>
      <c r="F1511" s="17" t="s">
        <v>1378</v>
      </c>
      <c r="G1511" s="17" t="s">
        <v>106</v>
      </c>
      <c r="H1511" s="17"/>
      <c r="I1511" s="17"/>
      <c r="J1511" s="17"/>
    </row>
    <row r="1512" spans="1:10" x14ac:dyDescent="0.2">
      <c r="A1512" s="24">
        <v>48</v>
      </c>
      <c r="B1512" s="14" t="s">
        <v>0</v>
      </c>
      <c r="C1512" s="15" t="s">
        <v>2462</v>
      </c>
      <c r="D1512" s="16" t="s">
        <v>1443</v>
      </c>
      <c r="E1512" s="17" t="s">
        <v>1461</v>
      </c>
      <c r="F1512" s="17" t="s">
        <v>1445</v>
      </c>
      <c r="G1512" s="17" t="s">
        <v>106</v>
      </c>
      <c r="H1512" s="17"/>
      <c r="I1512" s="17"/>
      <c r="J1512" s="17"/>
    </row>
    <row r="1513" spans="1:10" x14ac:dyDescent="0.2">
      <c r="A1513" s="25">
        <v>48</v>
      </c>
      <c r="B1513" s="11" t="s">
        <v>0</v>
      </c>
      <c r="C1513" s="15" t="s">
        <v>2467</v>
      </c>
      <c r="D1513" s="11" t="s">
        <v>56</v>
      </c>
      <c r="E1513" s="11" t="s">
        <v>1577</v>
      </c>
      <c r="G1513" s="17" t="s">
        <v>106</v>
      </c>
    </row>
    <row r="1514" spans="1:10" x14ac:dyDescent="0.2">
      <c r="A1514" s="24">
        <v>48</v>
      </c>
      <c r="B1514" s="14" t="s">
        <v>0</v>
      </c>
      <c r="C1514" s="15" t="s">
        <v>2462</v>
      </c>
      <c r="D1514" s="16" t="s">
        <v>59</v>
      </c>
      <c r="E1514" s="17" t="s">
        <v>109</v>
      </c>
      <c r="F1514" s="17" t="s">
        <v>107</v>
      </c>
      <c r="G1514" s="17" t="s">
        <v>106</v>
      </c>
      <c r="H1514" s="17" t="s">
        <v>107</v>
      </c>
      <c r="I1514" s="17" t="s">
        <v>107</v>
      </c>
      <c r="J1514" s="17" t="s">
        <v>107</v>
      </c>
    </row>
    <row r="1515" spans="1:10" s="13" customFormat="1" x14ac:dyDescent="0.2">
      <c r="A1515" s="24">
        <v>48</v>
      </c>
      <c r="B1515" s="14" t="s">
        <v>0</v>
      </c>
      <c r="C1515" s="15" t="s">
        <v>2462</v>
      </c>
      <c r="D1515" s="16" t="s">
        <v>62</v>
      </c>
      <c r="E1515" s="17" t="s">
        <v>1680</v>
      </c>
      <c r="F1515" s="17" t="s">
        <v>1664</v>
      </c>
      <c r="G1515" s="17" t="s">
        <v>106</v>
      </c>
      <c r="H1515" s="17"/>
      <c r="I1515" s="17"/>
      <c r="J1515" s="17"/>
    </row>
    <row r="1516" spans="1:10" s="13" customFormat="1" x14ac:dyDescent="0.2">
      <c r="A1516" s="24">
        <v>48</v>
      </c>
      <c r="B1516" s="14" t="s">
        <v>0</v>
      </c>
      <c r="C1516" s="15" t="s">
        <v>2462</v>
      </c>
      <c r="D1516" s="16" t="s">
        <v>1692</v>
      </c>
      <c r="E1516" s="17" t="s">
        <v>109</v>
      </c>
      <c r="F1516" s="17"/>
      <c r="G1516" s="17" t="s">
        <v>106</v>
      </c>
      <c r="H1516" s="17"/>
      <c r="I1516" s="17"/>
      <c r="J1516" s="17"/>
    </row>
    <row r="1517" spans="1:10" s="13" customFormat="1" x14ac:dyDescent="0.2">
      <c r="A1517" s="25">
        <v>48</v>
      </c>
      <c r="B1517" s="11" t="s">
        <v>0</v>
      </c>
      <c r="C1517" s="15" t="s">
        <v>2462</v>
      </c>
      <c r="D1517" s="11" t="s">
        <v>74</v>
      </c>
      <c r="E1517" s="11" t="s">
        <v>109</v>
      </c>
      <c r="F1517" s="11" t="s">
        <v>1714</v>
      </c>
      <c r="G1517" s="11" t="s">
        <v>106</v>
      </c>
      <c r="H1517" s="11"/>
      <c r="I1517" s="11"/>
      <c r="J1517" s="11"/>
    </row>
    <row r="1518" spans="1:10" s="13" customFormat="1" x14ac:dyDescent="0.2">
      <c r="A1518" s="25">
        <v>48</v>
      </c>
      <c r="B1518" s="11" t="s">
        <v>0</v>
      </c>
      <c r="C1518" s="15" t="s">
        <v>2462</v>
      </c>
      <c r="D1518" s="11" t="s">
        <v>77</v>
      </c>
      <c r="E1518" s="11" t="s">
        <v>109</v>
      </c>
      <c r="F1518" s="11" t="s">
        <v>107</v>
      </c>
      <c r="G1518" s="11" t="s">
        <v>106</v>
      </c>
      <c r="H1518" s="11"/>
      <c r="I1518" s="11"/>
      <c r="J1518" s="11"/>
    </row>
    <row r="1519" spans="1:10" s="13" customFormat="1" x14ac:dyDescent="0.2">
      <c r="A1519" s="24">
        <v>48</v>
      </c>
      <c r="B1519" s="14" t="s">
        <v>0</v>
      </c>
      <c r="C1519" s="15" t="s">
        <v>2462</v>
      </c>
      <c r="D1519" s="16" t="s">
        <v>80</v>
      </c>
      <c r="E1519" s="17" t="s">
        <v>1946</v>
      </c>
      <c r="F1519" s="17"/>
      <c r="G1519" s="17" t="s">
        <v>106</v>
      </c>
      <c r="H1519" s="17"/>
      <c r="I1519" s="17"/>
      <c r="J1519" s="17"/>
    </row>
    <row r="1520" spans="1:10" s="13" customFormat="1" x14ac:dyDescent="0.2">
      <c r="A1520" s="24">
        <v>48</v>
      </c>
      <c r="B1520" s="14" t="s">
        <v>0</v>
      </c>
      <c r="C1520" s="15" t="s">
        <v>2462</v>
      </c>
      <c r="D1520" s="16" t="s">
        <v>83</v>
      </c>
      <c r="E1520" s="17" t="s">
        <v>2143</v>
      </c>
      <c r="F1520" s="17"/>
      <c r="G1520" s="17" t="s">
        <v>106</v>
      </c>
      <c r="H1520" s="17"/>
      <c r="I1520" s="17"/>
      <c r="J1520" s="17" t="s">
        <v>1999</v>
      </c>
    </row>
    <row r="1521" spans="1:10" s="13" customFormat="1" x14ac:dyDescent="0.2">
      <c r="A1521" s="24">
        <v>48</v>
      </c>
      <c r="B1521" s="14" t="s">
        <v>0</v>
      </c>
      <c r="C1521" s="15" t="s">
        <v>2462</v>
      </c>
      <c r="D1521" s="16" t="s">
        <v>86</v>
      </c>
      <c r="E1521" s="17" t="s">
        <v>2061</v>
      </c>
      <c r="F1521" s="17" t="s">
        <v>2015</v>
      </c>
      <c r="G1521" s="17" t="s">
        <v>106</v>
      </c>
      <c r="H1521" s="17"/>
      <c r="I1521" s="17"/>
      <c r="J1521" s="17"/>
    </row>
    <row r="1522" spans="1:10" s="13" customFormat="1" x14ac:dyDescent="0.2">
      <c r="A1522" s="25">
        <v>48</v>
      </c>
      <c r="B1522" s="11" t="s">
        <v>0</v>
      </c>
      <c r="C1522" s="15" t="s">
        <v>2462</v>
      </c>
      <c r="D1522" s="11" t="s">
        <v>27</v>
      </c>
      <c r="E1522" s="11" t="s">
        <v>109</v>
      </c>
      <c r="F1522" s="11"/>
      <c r="G1522" s="17" t="s">
        <v>106</v>
      </c>
      <c r="H1522" s="11"/>
      <c r="I1522" s="11"/>
      <c r="J1522" s="11"/>
    </row>
    <row r="1523" spans="1:10" s="13" customFormat="1" x14ac:dyDescent="0.2">
      <c r="A1523" s="24">
        <v>48</v>
      </c>
      <c r="B1523" s="14" t="s">
        <v>0</v>
      </c>
      <c r="C1523" s="15" t="s">
        <v>2467</v>
      </c>
      <c r="D1523" s="16" t="s">
        <v>92</v>
      </c>
      <c r="E1523" s="17" t="s">
        <v>2216</v>
      </c>
      <c r="F1523" s="17" t="s">
        <v>2162</v>
      </c>
      <c r="G1523" s="17" t="s">
        <v>122</v>
      </c>
      <c r="H1523" s="17"/>
      <c r="I1523" s="17"/>
      <c r="J1523" s="17"/>
    </row>
    <row r="1524" spans="1:10" s="13" customFormat="1" x14ac:dyDescent="0.2">
      <c r="A1524" s="24">
        <v>49</v>
      </c>
      <c r="B1524" s="14" t="s">
        <v>0</v>
      </c>
      <c r="C1524" s="15" t="s">
        <v>2467</v>
      </c>
      <c r="D1524" s="16" t="s">
        <v>24</v>
      </c>
      <c r="E1524" s="17" t="s">
        <v>109</v>
      </c>
      <c r="F1524" s="17"/>
      <c r="G1524" s="17" t="s">
        <v>106</v>
      </c>
      <c r="H1524" s="17"/>
      <c r="I1524" s="17"/>
      <c r="J1524" s="17"/>
    </row>
    <row r="1525" spans="1:10" s="13" customFormat="1" x14ac:dyDescent="0.2">
      <c r="A1525" s="24">
        <v>49</v>
      </c>
      <c r="B1525" s="14" t="s">
        <v>0</v>
      </c>
      <c r="C1525" s="15" t="s">
        <v>2467</v>
      </c>
      <c r="D1525" s="16" t="s">
        <v>53</v>
      </c>
      <c r="E1525" s="17" t="s">
        <v>273</v>
      </c>
      <c r="F1525" s="17" t="s">
        <v>274</v>
      </c>
      <c r="G1525" s="17" t="s">
        <v>106</v>
      </c>
      <c r="H1525" s="17"/>
      <c r="I1525" s="17"/>
      <c r="J1525" s="17"/>
    </row>
    <row r="1526" spans="1:10" s="13" customFormat="1" x14ac:dyDescent="0.2">
      <c r="A1526" s="25">
        <v>49</v>
      </c>
      <c r="B1526" s="11" t="s">
        <v>0</v>
      </c>
      <c r="C1526" s="15" t="s">
        <v>2467</v>
      </c>
      <c r="D1526" s="11" t="s">
        <v>30</v>
      </c>
      <c r="E1526" s="11" t="s">
        <v>397</v>
      </c>
      <c r="F1526" s="11" t="s">
        <v>285</v>
      </c>
      <c r="G1526" s="11" t="s">
        <v>122</v>
      </c>
      <c r="H1526" s="11" t="s">
        <v>398</v>
      </c>
      <c r="I1526" s="11" t="s">
        <v>277</v>
      </c>
      <c r="J1526" s="11" t="s">
        <v>277</v>
      </c>
    </row>
    <row r="1527" spans="1:10" s="13" customFormat="1" x14ac:dyDescent="0.2">
      <c r="A1527" s="25">
        <v>49</v>
      </c>
      <c r="B1527" s="11" t="s">
        <v>0</v>
      </c>
      <c r="C1527" s="15" t="s">
        <v>2467</v>
      </c>
      <c r="D1527" s="11" t="s">
        <v>30</v>
      </c>
      <c r="E1527" s="11" t="s">
        <v>399</v>
      </c>
      <c r="F1527" s="11" t="s">
        <v>285</v>
      </c>
      <c r="G1527" s="11" t="s">
        <v>122</v>
      </c>
      <c r="H1527" s="11" t="s">
        <v>400</v>
      </c>
      <c r="I1527" s="11" t="s">
        <v>277</v>
      </c>
      <c r="J1527" s="11" t="s">
        <v>277</v>
      </c>
    </row>
    <row r="1528" spans="1:10" s="13" customFormat="1" x14ac:dyDescent="0.2">
      <c r="A1528" s="24">
        <v>49</v>
      </c>
      <c r="B1528" s="14" t="s">
        <v>0</v>
      </c>
      <c r="C1528" s="15" t="s">
        <v>2467</v>
      </c>
      <c r="D1528" s="16" t="s">
        <v>33</v>
      </c>
      <c r="E1528" s="17" t="s">
        <v>521</v>
      </c>
      <c r="F1528" s="17" t="s">
        <v>522</v>
      </c>
      <c r="G1528" s="17" t="s">
        <v>122</v>
      </c>
      <c r="H1528" s="17" t="s">
        <v>405</v>
      </c>
      <c r="I1528" s="17" t="s">
        <v>405</v>
      </c>
      <c r="J1528" s="17" t="s">
        <v>405</v>
      </c>
    </row>
    <row r="1529" spans="1:10" s="13" customFormat="1" x14ac:dyDescent="0.2">
      <c r="A1529" s="25">
        <v>49</v>
      </c>
      <c r="B1529" s="11" t="s">
        <v>0</v>
      </c>
      <c r="C1529" s="15" t="s">
        <v>2467</v>
      </c>
      <c r="D1529" s="11" t="s">
        <v>71</v>
      </c>
      <c r="E1529" s="11" t="s">
        <v>628</v>
      </c>
      <c r="F1529" s="11" t="s">
        <v>629</v>
      </c>
      <c r="G1529" s="17" t="s">
        <v>106</v>
      </c>
      <c r="H1529" s="11"/>
      <c r="I1529" s="11"/>
      <c r="J1529" s="17"/>
    </row>
    <row r="1530" spans="1:10" s="13" customFormat="1" x14ac:dyDescent="0.2">
      <c r="A1530" s="25">
        <v>49</v>
      </c>
      <c r="B1530" s="11" t="s">
        <v>0</v>
      </c>
      <c r="C1530" s="15" t="s">
        <v>2467</v>
      </c>
      <c r="D1530" s="11" t="s">
        <v>44</v>
      </c>
      <c r="E1530" s="11" t="s">
        <v>773</v>
      </c>
      <c r="F1530" s="11" t="s">
        <v>774</v>
      </c>
      <c r="G1530" s="11" t="s">
        <v>106</v>
      </c>
      <c r="H1530" s="11" t="s">
        <v>107</v>
      </c>
      <c r="I1530" s="11" t="s">
        <v>107</v>
      </c>
      <c r="J1530" s="11" t="s">
        <v>107</v>
      </c>
    </row>
    <row r="1531" spans="1:10" s="13" customFormat="1" x14ac:dyDescent="0.2">
      <c r="A1531" s="25">
        <v>49</v>
      </c>
      <c r="B1531" s="11" t="s">
        <v>0</v>
      </c>
      <c r="C1531" s="15" t="s">
        <v>2467</v>
      </c>
      <c r="D1531" s="11" t="s">
        <v>44</v>
      </c>
      <c r="E1531" s="11" t="s">
        <v>775</v>
      </c>
      <c r="F1531" s="11"/>
      <c r="G1531" s="11" t="s">
        <v>122</v>
      </c>
      <c r="H1531" s="11" t="s">
        <v>776</v>
      </c>
      <c r="I1531" s="11" t="s">
        <v>107</v>
      </c>
      <c r="J1531" s="11" t="s">
        <v>107</v>
      </c>
    </row>
    <row r="1532" spans="1:10" s="13" customFormat="1" x14ac:dyDescent="0.2">
      <c r="A1532" s="25">
        <v>49</v>
      </c>
      <c r="B1532" s="11" t="s">
        <v>0</v>
      </c>
      <c r="C1532" s="15" t="s">
        <v>2467</v>
      </c>
      <c r="D1532" s="11" t="s">
        <v>44</v>
      </c>
      <c r="E1532" s="11" t="s">
        <v>777</v>
      </c>
      <c r="F1532" s="11" t="s">
        <v>774</v>
      </c>
      <c r="G1532" s="11" t="s">
        <v>106</v>
      </c>
      <c r="H1532" s="11" t="s">
        <v>107</v>
      </c>
      <c r="I1532" s="11" t="s">
        <v>107</v>
      </c>
      <c r="J1532" s="11" t="s">
        <v>107</v>
      </c>
    </row>
    <row r="1533" spans="1:10" s="13" customFormat="1" x14ac:dyDescent="0.2">
      <c r="A1533" s="25">
        <v>49</v>
      </c>
      <c r="B1533" s="11" t="s">
        <v>0</v>
      </c>
      <c r="C1533" s="15" t="s">
        <v>2467</v>
      </c>
      <c r="D1533" s="11" t="s">
        <v>44</v>
      </c>
      <c r="E1533" s="11" t="s">
        <v>628</v>
      </c>
      <c r="F1533" s="11" t="s">
        <v>774</v>
      </c>
      <c r="G1533" s="11" t="s">
        <v>778</v>
      </c>
      <c r="H1533" s="11" t="s">
        <v>107</v>
      </c>
      <c r="I1533" s="11" t="s">
        <v>107</v>
      </c>
      <c r="J1533" s="11" t="s">
        <v>107</v>
      </c>
    </row>
    <row r="1534" spans="1:10" s="13" customFormat="1" x14ac:dyDescent="0.2">
      <c r="A1534" s="25">
        <v>49</v>
      </c>
      <c r="B1534" s="11" t="s">
        <v>0</v>
      </c>
      <c r="C1534" s="15" t="s">
        <v>2467</v>
      </c>
      <c r="D1534" s="11" t="s">
        <v>44</v>
      </c>
      <c r="E1534" s="11" t="s">
        <v>779</v>
      </c>
      <c r="F1534" s="11" t="s">
        <v>774</v>
      </c>
      <c r="G1534" s="11" t="s">
        <v>106</v>
      </c>
      <c r="H1534" s="11" t="s">
        <v>107</v>
      </c>
      <c r="I1534" s="11" t="s">
        <v>107</v>
      </c>
      <c r="J1534" s="11" t="s">
        <v>107</v>
      </c>
    </row>
    <row r="1535" spans="1:10" s="13" customFormat="1" x14ac:dyDescent="0.2">
      <c r="A1535" s="25">
        <v>49</v>
      </c>
      <c r="B1535" s="11" t="s">
        <v>0</v>
      </c>
      <c r="C1535" s="15" t="s">
        <v>2467</v>
      </c>
      <c r="D1535" s="11" t="s">
        <v>44</v>
      </c>
      <c r="E1535" s="11" t="s">
        <v>780</v>
      </c>
      <c r="F1535" s="11" t="s">
        <v>774</v>
      </c>
      <c r="G1535" s="11" t="s">
        <v>106</v>
      </c>
      <c r="H1535" s="11" t="s">
        <v>107</v>
      </c>
      <c r="I1535" s="11" t="s">
        <v>107</v>
      </c>
      <c r="J1535" s="11" t="s">
        <v>107</v>
      </c>
    </row>
    <row r="1536" spans="1:10" s="13" customFormat="1" x14ac:dyDescent="0.2">
      <c r="A1536" s="25">
        <v>49</v>
      </c>
      <c r="B1536" s="11" t="s">
        <v>0</v>
      </c>
      <c r="C1536" s="15" t="s">
        <v>2467</v>
      </c>
      <c r="D1536" s="11" t="s">
        <v>44</v>
      </c>
      <c r="E1536" s="11" t="s">
        <v>781</v>
      </c>
      <c r="F1536" s="11" t="s">
        <v>774</v>
      </c>
      <c r="G1536" s="11" t="s">
        <v>106</v>
      </c>
      <c r="H1536" s="11" t="s">
        <v>107</v>
      </c>
      <c r="I1536" s="11" t="s">
        <v>107</v>
      </c>
      <c r="J1536" s="11" t="s">
        <v>107</v>
      </c>
    </row>
    <row r="1537" spans="1:10" s="13" customFormat="1" x14ac:dyDescent="0.2">
      <c r="A1537" s="25">
        <v>49</v>
      </c>
      <c r="B1537" s="11" t="s">
        <v>0</v>
      </c>
      <c r="C1537" s="15" t="s">
        <v>2467</v>
      </c>
      <c r="D1537" s="11" t="s">
        <v>44</v>
      </c>
      <c r="E1537" s="11" t="s">
        <v>782</v>
      </c>
      <c r="F1537" s="11"/>
      <c r="G1537" s="11" t="s">
        <v>122</v>
      </c>
      <c r="H1537" s="11" t="s">
        <v>776</v>
      </c>
      <c r="I1537" s="11" t="s">
        <v>107</v>
      </c>
      <c r="J1537" s="11" t="s">
        <v>107</v>
      </c>
    </row>
    <row r="1538" spans="1:10" s="13" customFormat="1" x14ac:dyDescent="0.2">
      <c r="A1538" s="24">
        <v>49</v>
      </c>
      <c r="B1538" s="14" t="s">
        <v>0</v>
      </c>
      <c r="C1538" s="15" t="s">
        <v>2467</v>
      </c>
      <c r="D1538" s="16" t="s">
        <v>39</v>
      </c>
      <c r="E1538" s="17" t="s">
        <v>895</v>
      </c>
      <c r="F1538" s="17" t="s">
        <v>896</v>
      </c>
      <c r="G1538" s="17" t="s">
        <v>106</v>
      </c>
      <c r="H1538" s="17" t="s">
        <v>107</v>
      </c>
      <c r="I1538" s="17" t="s">
        <v>107</v>
      </c>
      <c r="J1538" s="17" t="s">
        <v>107</v>
      </c>
    </row>
    <row r="1539" spans="1:10" s="13" customFormat="1" x14ac:dyDescent="0.2">
      <c r="A1539" s="24">
        <v>49</v>
      </c>
      <c r="B1539" s="14" t="s">
        <v>0</v>
      </c>
      <c r="C1539" s="15" t="s">
        <v>2467</v>
      </c>
      <c r="D1539" s="16" t="s">
        <v>89</v>
      </c>
      <c r="E1539" s="17" t="s">
        <v>1001</v>
      </c>
      <c r="F1539" s="17" t="s">
        <v>1002</v>
      </c>
      <c r="G1539" s="17" t="s">
        <v>106</v>
      </c>
      <c r="H1539" s="17"/>
      <c r="I1539" s="17"/>
      <c r="J1539" s="17"/>
    </row>
    <row r="1540" spans="1:10" s="13" customFormat="1" x14ac:dyDescent="0.2">
      <c r="A1540" s="24">
        <v>49</v>
      </c>
      <c r="B1540" s="14" t="s">
        <v>0</v>
      </c>
      <c r="C1540" s="15" t="s">
        <v>2467</v>
      </c>
      <c r="D1540" s="16" t="s">
        <v>89</v>
      </c>
      <c r="E1540" s="17" t="s">
        <v>2383</v>
      </c>
      <c r="F1540" s="17" t="s">
        <v>1002</v>
      </c>
      <c r="G1540" s="17" t="s">
        <v>106</v>
      </c>
      <c r="H1540" s="17"/>
      <c r="I1540" s="17"/>
      <c r="J1540" s="17"/>
    </row>
    <row r="1541" spans="1:10" s="13" customFormat="1" x14ac:dyDescent="0.2">
      <c r="A1541" s="25">
        <v>49</v>
      </c>
      <c r="B1541" s="11" t="s">
        <v>0</v>
      </c>
      <c r="C1541" s="15" t="s">
        <v>2467</v>
      </c>
      <c r="D1541" s="11" t="s">
        <v>47</v>
      </c>
      <c r="E1541" s="11" t="s">
        <v>1190</v>
      </c>
      <c r="F1541" s="11" t="s">
        <v>1191</v>
      </c>
      <c r="G1541" s="11" t="s">
        <v>106</v>
      </c>
      <c r="H1541" s="11"/>
      <c r="I1541" s="11"/>
      <c r="J1541" s="11"/>
    </row>
    <row r="1542" spans="1:10" s="13" customFormat="1" x14ac:dyDescent="0.2">
      <c r="A1542" s="25">
        <v>49</v>
      </c>
      <c r="B1542" s="11" t="s">
        <v>0</v>
      </c>
      <c r="C1542" s="15" t="s">
        <v>2467</v>
      </c>
      <c r="D1542" s="11" t="s">
        <v>36</v>
      </c>
      <c r="E1542" s="11" t="s">
        <v>1310</v>
      </c>
      <c r="F1542" s="11" t="s">
        <v>1110</v>
      </c>
      <c r="G1542" s="11" t="s">
        <v>106</v>
      </c>
      <c r="H1542" s="11" t="s">
        <v>107</v>
      </c>
      <c r="I1542" s="11" t="s">
        <v>107</v>
      </c>
      <c r="J1542" s="11" t="s">
        <v>107</v>
      </c>
    </row>
    <row r="1543" spans="1:10" s="13" customFormat="1" x14ac:dyDescent="0.2">
      <c r="A1543" s="25">
        <v>49</v>
      </c>
      <c r="B1543" s="11" t="s">
        <v>0</v>
      </c>
      <c r="C1543" s="15" t="s">
        <v>2467</v>
      </c>
      <c r="D1543" s="11" t="s">
        <v>36</v>
      </c>
      <c r="E1543" s="11" t="s">
        <v>1311</v>
      </c>
      <c r="F1543" s="11" t="s">
        <v>1110</v>
      </c>
      <c r="G1543" s="11" t="s">
        <v>106</v>
      </c>
      <c r="H1543" s="11" t="s">
        <v>107</v>
      </c>
      <c r="I1543" s="11" t="s">
        <v>107</v>
      </c>
      <c r="J1543" s="11" t="s">
        <v>107</v>
      </c>
    </row>
    <row r="1544" spans="1:10" s="13" customFormat="1" x14ac:dyDescent="0.2">
      <c r="A1544" s="25">
        <v>49</v>
      </c>
      <c r="B1544" s="11" t="s">
        <v>0</v>
      </c>
      <c r="C1544" s="15" t="s">
        <v>2467</v>
      </c>
      <c r="D1544" s="11" t="s">
        <v>36</v>
      </c>
      <c r="E1544" s="11" t="s">
        <v>628</v>
      </c>
      <c r="F1544" s="11" t="s">
        <v>1110</v>
      </c>
      <c r="G1544" s="11" t="s">
        <v>106</v>
      </c>
      <c r="H1544" s="11" t="s">
        <v>107</v>
      </c>
      <c r="I1544" s="11" t="s">
        <v>107</v>
      </c>
      <c r="J1544" s="11" t="s">
        <v>107</v>
      </c>
    </row>
    <row r="1545" spans="1:10" s="13" customFormat="1" x14ac:dyDescent="0.2">
      <c r="A1545" s="25">
        <v>49</v>
      </c>
      <c r="B1545" s="11" t="s">
        <v>0</v>
      </c>
      <c r="C1545" s="15" t="s">
        <v>2467</v>
      </c>
      <c r="D1545" s="11" t="s">
        <v>36</v>
      </c>
      <c r="E1545" s="11" t="s">
        <v>1312</v>
      </c>
      <c r="F1545" s="11" t="s">
        <v>1110</v>
      </c>
      <c r="G1545" s="11" t="s">
        <v>106</v>
      </c>
      <c r="H1545" s="11" t="s">
        <v>107</v>
      </c>
      <c r="I1545" s="11" t="s">
        <v>107</v>
      </c>
      <c r="J1545" s="11" t="s">
        <v>107</v>
      </c>
    </row>
    <row r="1546" spans="1:10" s="13" customFormat="1" x14ac:dyDescent="0.2">
      <c r="A1546" s="24">
        <v>49</v>
      </c>
      <c r="B1546" s="14" t="s">
        <v>0</v>
      </c>
      <c r="C1546" s="15" t="s">
        <v>2467</v>
      </c>
      <c r="D1546" s="16" t="s">
        <v>42</v>
      </c>
      <c r="E1546" s="17" t="s">
        <v>109</v>
      </c>
      <c r="F1546" s="17" t="s">
        <v>107</v>
      </c>
      <c r="G1546" s="17" t="s">
        <v>106</v>
      </c>
      <c r="H1546" s="17" t="s">
        <v>107</v>
      </c>
      <c r="I1546" s="17" t="s">
        <v>107</v>
      </c>
      <c r="J1546" s="17" t="s">
        <v>1321</v>
      </c>
    </row>
    <row r="1547" spans="1:10" s="13" customFormat="1" x14ac:dyDescent="0.2">
      <c r="A1547" s="24">
        <v>49</v>
      </c>
      <c r="B1547" s="14" t="s">
        <v>0</v>
      </c>
      <c r="C1547" s="15" t="s">
        <v>2467</v>
      </c>
      <c r="D1547" s="16" t="s">
        <v>65</v>
      </c>
      <c r="E1547" s="17" t="s">
        <v>1442</v>
      </c>
      <c r="F1547" s="17" t="s">
        <v>1378</v>
      </c>
      <c r="G1547" s="17" t="s">
        <v>106</v>
      </c>
      <c r="H1547" s="17"/>
      <c r="I1547" s="17"/>
      <c r="J1547" s="17"/>
    </row>
    <row r="1548" spans="1:10" s="13" customFormat="1" x14ac:dyDescent="0.2">
      <c r="A1548" s="24">
        <v>49</v>
      </c>
      <c r="B1548" s="14" t="s">
        <v>0</v>
      </c>
      <c r="C1548" s="15" t="s">
        <v>2467</v>
      </c>
      <c r="D1548" s="16" t="s">
        <v>1443</v>
      </c>
      <c r="E1548" s="17" t="s">
        <v>109</v>
      </c>
      <c r="F1548" s="17"/>
      <c r="G1548" s="17" t="s">
        <v>106</v>
      </c>
      <c r="H1548" s="17"/>
      <c r="I1548" s="17"/>
      <c r="J1548" s="17"/>
    </row>
    <row r="1549" spans="1:10" s="13" customFormat="1" x14ac:dyDescent="0.2">
      <c r="A1549" s="25">
        <v>49</v>
      </c>
      <c r="B1549" s="11" t="s">
        <v>0</v>
      </c>
      <c r="C1549" s="15" t="s">
        <v>2467</v>
      </c>
      <c r="D1549" s="11" t="s">
        <v>56</v>
      </c>
      <c r="E1549" s="11" t="s">
        <v>1578</v>
      </c>
      <c r="F1549" s="11" t="s">
        <v>1110</v>
      </c>
      <c r="G1549" s="17" t="s">
        <v>106</v>
      </c>
      <c r="H1549" s="11" t="s">
        <v>1372</v>
      </c>
      <c r="I1549" s="11" t="s">
        <v>1372</v>
      </c>
      <c r="J1549" s="11" t="s">
        <v>1372</v>
      </c>
    </row>
    <row r="1550" spans="1:10" s="13" customFormat="1" x14ac:dyDescent="0.2">
      <c r="A1550" s="24">
        <v>49</v>
      </c>
      <c r="B1550" s="14" t="s">
        <v>0</v>
      </c>
      <c r="C1550" s="15" t="s">
        <v>2467</v>
      </c>
      <c r="D1550" s="16" t="s">
        <v>59</v>
      </c>
      <c r="E1550" s="17" t="s">
        <v>109</v>
      </c>
      <c r="F1550" s="17" t="s">
        <v>107</v>
      </c>
      <c r="G1550" s="17" t="s">
        <v>106</v>
      </c>
      <c r="H1550" s="17" t="s">
        <v>107</v>
      </c>
      <c r="I1550" s="17" t="s">
        <v>107</v>
      </c>
      <c r="J1550" s="17" t="s">
        <v>107</v>
      </c>
    </row>
    <row r="1551" spans="1:10" s="13" customFormat="1" x14ac:dyDescent="0.2">
      <c r="A1551" s="24">
        <v>49</v>
      </c>
      <c r="B1551" s="14" t="s">
        <v>0</v>
      </c>
      <c r="C1551" s="15" t="s">
        <v>2467</v>
      </c>
      <c r="D1551" s="16" t="s">
        <v>62</v>
      </c>
      <c r="E1551" s="17" t="s">
        <v>1685</v>
      </c>
      <c r="F1551" s="17" t="s">
        <v>1643</v>
      </c>
      <c r="G1551" s="17" t="s">
        <v>106</v>
      </c>
      <c r="H1551" s="17"/>
      <c r="I1551" s="17"/>
      <c r="J1551" s="17"/>
    </row>
    <row r="1552" spans="1:10" s="13" customFormat="1" x14ac:dyDescent="0.2">
      <c r="A1552" s="24">
        <v>49</v>
      </c>
      <c r="B1552" s="14" t="s">
        <v>0</v>
      </c>
      <c r="C1552" s="15" t="s">
        <v>2467</v>
      </c>
      <c r="D1552" s="16" t="s">
        <v>1692</v>
      </c>
      <c r="E1552" s="17" t="s">
        <v>109</v>
      </c>
      <c r="F1552" s="17"/>
      <c r="G1552" s="17" t="s">
        <v>106</v>
      </c>
      <c r="H1552" s="17"/>
      <c r="I1552" s="17"/>
      <c r="J1552" s="17"/>
    </row>
    <row r="1553" spans="1:10" s="13" customFormat="1" x14ac:dyDescent="0.2">
      <c r="A1553" s="25">
        <v>49</v>
      </c>
      <c r="B1553" s="11" t="s">
        <v>0</v>
      </c>
      <c r="C1553" s="15" t="s">
        <v>2467</v>
      </c>
      <c r="D1553" s="11" t="s">
        <v>74</v>
      </c>
      <c r="E1553" s="11" t="s">
        <v>628</v>
      </c>
      <c r="F1553" s="11" t="s">
        <v>1815</v>
      </c>
      <c r="G1553" s="11" t="s">
        <v>106</v>
      </c>
      <c r="H1553" s="11"/>
      <c r="I1553" s="11"/>
      <c r="J1553" s="11"/>
    </row>
    <row r="1554" spans="1:10" s="13" customFormat="1" x14ac:dyDescent="0.2">
      <c r="A1554" s="25">
        <v>49</v>
      </c>
      <c r="B1554" s="11" t="s">
        <v>0</v>
      </c>
      <c r="C1554" s="15" t="s">
        <v>2467</v>
      </c>
      <c r="D1554" s="11" t="s">
        <v>74</v>
      </c>
      <c r="E1554" s="11" t="s">
        <v>1816</v>
      </c>
      <c r="F1554" s="11" t="s">
        <v>1817</v>
      </c>
      <c r="G1554" s="11" t="s">
        <v>106</v>
      </c>
      <c r="H1554" s="11"/>
      <c r="I1554" s="11"/>
      <c r="J1554" s="11"/>
    </row>
    <row r="1555" spans="1:10" s="13" customFormat="1" x14ac:dyDescent="0.2">
      <c r="A1555" s="25">
        <v>49</v>
      </c>
      <c r="B1555" s="11" t="s">
        <v>0</v>
      </c>
      <c r="C1555" s="15" t="s">
        <v>2467</v>
      </c>
      <c r="D1555" s="11" t="s">
        <v>74</v>
      </c>
      <c r="E1555" s="11" t="s">
        <v>1818</v>
      </c>
      <c r="F1555" s="11" t="s">
        <v>774</v>
      </c>
      <c r="G1555" s="11" t="s">
        <v>106</v>
      </c>
      <c r="H1555" s="11" t="s">
        <v>527</v>
      </c>
      <c r="I1555" s="11" t="s">
        <v>527</v>
      </c>
      <c r="J1555" s="11" t="s">
        <v>527</v>
      </c>
    </row>
    <row r="1556" spans="1:10" s="13" customFormat="1" x14ac:dyDescent="0.2">
      <c r="A1556" s="25">
        <v>49</v>
      </c>
      <c r="B1556" s="11" t="s">
        <v>0</v>
      </c>
      <c r="C1556" s="15" t="s">
        <v>2467</v>
      </c>
      <c r="D1556" s="11" t="s">
        <v>74</v>
      </c>
      <c r="E1556" s="11" t="s">
        <v>1819</v>
      </c>
      <c r="F1556" s="11" t="s">
        <v>1714</v>
      </c>
      <c r="G1556" s="11" t="s">
        <v>122</v>
      </c>
      <c r="H1556" s="11" t="s">
        <v>1820</v>
      </c>
      <c r="I1556" s="11"/>
      <c r="J1556" s="11"/>
    </row>
    <row r="1557" spans="1:10" s="13" customFormat="1" x14ac:dyDescent="0.2">
      <c r="A1557" s="25">
        <v>49</v>
      </c>
      <c r="B1557" s="11" t="s">
        <v>0</v>
      </c>
      <c r="C1557" s="15" t="s">
        <v>2467</v>
      </c>
      <c r="D1557" s="11" t="s">
        <v>77</v>
      </c>
      <c r="E1557" s="11" t="s">
        <v>1942</v>
      </c>
      <c r="F1557" s="11" t="s">
        <v>1871</v>
      </c>
      <c r="G1557" s="11" t="s">
        <v>106</v>
      </c>
      <c r="H1557" s="11"/>
      <c r="I1557" s="11"/>
      <c r="J1557" s="11"/>
    </row>
    <row r="1558" spans="1:10" s="13" customFormat="1" x14ac:dyDescent="0.2">
      <c r="A1558" s="25">
        <v>49</v>
      </c>
      <c r="B1558" s="11" t="s">
        <v>0</v>
      </c>
      <c r="C1558" s="15" t="s">
        <v>2467</v>
      </c>
      <c r="D1558" s="11" t="s">
        <v>77</v>
      </c>
      <c r="E1558" s="11" t="s">
        <v>1944</v>
      </c>
      <c r="F1558" s="11" t="s">
        <v>1871</v>
      </c>
      <c r="G1558" s="11" t="s">
        <v>106</v>
      </c>
      <c r="H1558" s="11"/>
      <c r="I1558" s="11"/>
      <c r="J1558" s="11"/>
    </row>
    <row r="1559" spans="1:10" s="13" customFormat="1" x14ac:dyDescent="0.2">
      <c r="A1559" s="25">
        <v>49</v>
      </c>
      <c r="B1559" s="11" t="s">
        <v>0</v>
      </c>
      <c r="C1559" s="15" t="s">
        <v>2467</v>
      </c>
      <c r="D1559" s="11" t="s">
        <v>77</v>
      </c>
      <c r="E1559" s="11" t="s">
        <v>1943</v>
      </c>
      <c r="F1559" s="11" t="s">
        <v>1871</v>
      </c>
      <c r="G1559" s="11" t="s">
        <v>106</v>
      </c>
      <c r="H1559" s="11"/>
      <c r="I1559" s="11"/>
      <c r="J1559" s="11"/>
    </row>
    <row r="1560" spans="1:10" s="13" customFormat="1" x14ac:dyDescent="0.2">
      <c r="A1560" s="25">
        <v>49</v>
      </c>
      <c r="B1560" s="11" t="s">
        <v>0</v>
      </c>
      <c r="C1560" s="15" t="s">
        <v>2467</v>
      </c>
      <c r="D1560" s="11" t="s">
        <v>77</v>
      </c>
      <c r="E1560" s="11" t="s">
        <v>397</v>
      </c>
      <c r="F1560" s="11" t="s">
        <v>1871</v>
      </c>
      <c r="G1560" s="11" t="s">
        <v>106</v>
      </c>
      <c r="H1560" s="11"/>
      <c r="I1560" s="11"/>
      <c r="J1560" s="11"/>
    </row>
    <row r="1561" spans="1:10" s="13" customFormat="1" x14ac:dyDescent="0.2">
      <c r="A1561" s="24">
        <v>49</v>
      </c>
      <c r="B1561" s="14" t="s">
        <v>0</v>
      </c>
      <c r="C1561" s="15" t="s">
        <v>2467</v>
      </c>
      <c r="D1561" s="16" t="s">
        <v>80</v>
      </c>
      <c r="E1561" s="17" t="s">
        <v>1946</v>
      </c>
      <c r="F1561" s="17"/>
      <c r="G1561" s="17" t="s">
        <v>106</v>
      </c>
      <c r="H1561" s="17"/>
      <c r="I1561" s="17"/>
      <c r="J1561" s="17"/>
    </row>
    <row r="1562" spans="1:10" s="13" customFormat="1" x14ac:dyDescent="0.2">
      <c r="A1562" s="24">
        <v>49</v>
      </c>
      <c r="B1562" s="14" t="s">
        <v>0</v>
      </c>
      <c r="C1562" s="15" t="s">
        <v>2467</v>
      </c>
      <c r="D1562" s="16" t="s">
        <v>83</v>
      </c>
      <c r="E1562" s="17" t="s">
        <v>2013</v>
      </c>
      <c r="F1562" s="17" t="s">
        <v>2007</v>
      </c>
      <c r="G1562" s="17" t="s">
        <v>106</v>
      </c>
      <c r="H1562" s="17"/>
      <c r="I1562" s="17"/>
      <c r="J1562" s="17"/>
    </row>
    <row r="1563" spans="1:10" s="13" customFormat="1" x14ac:dyDescent="0.2">
      <c r="A1563" s="24">
        <v>49</v>
      </c>
      <c r="B1563" s="14" t="s">
        <v>0</v>
      </c>
      <c r="C1563" s="15" t="s">
        <v>2467</v>
      </c>
      <c r="D1563" s="16" t="s">
        <v>86</v>
      </c>
      <c r="E1563" s="17" t="s">
        <v>2062</v>
      </c>
      <c r="F1563" s="17" t="s">
        <v>2015</v>
      </c>
      <c r="G1563" s="17" t="s">
        <v>106</v>
      </c>
      <c r="H1563" s="17"/>
      <c r="I1563" s="17"/>
      <c r="J1563" s="17"/>
    </row>
    <row r="1564" spans="1:10" s="13" customFormat="1" x14ac:dyDescent="0.2">
      <c r="A1564" s="25">
        <v>49</v>
      </c>
      <c r="B1564" s="11" t="s">
        <v>0</v>
      </c>
      <c r="C1564" s="15" t="s">
        <v>2467</v>
      </c>
      <c r="D1564" s="11" t="s">
        <v>27</v>
      </c>
      <c r="E1564" s="11" t="s">
        <v>109</v>
      </c>
      <c r="F1564" s="11" t="s">
        <v>2147</v>
      </c>
      <c r="G1564" s="11"/>
      <c r="H1564" s="11"/>
      <c r="I1564" s="11"/>
      <c r="J1564" s="11"/>
    </row>
    <row r="1565" spans="1:10" s="13" customFormat="1" x14ac:dyDescent="0.2">
      <c r="A1565" s="24">
        <v>49</v>
      </c>
      <c r="B1565" s="14" t="s">
        <v>0</v>
      </c>
      <c r="C1565" s="15" t="s">
        <v>2467</v>
      </c>
      <c r="D1565" s="16" t="s">
        <v>92</v>
      </c>
      <c r="E1565" s="17" t="s">
        <v>2217</v>
      </c>
      <c r="F1565" s="17" t="s">
        <v>2162</v>
      </c>
      <c r="G1565" s="17" t="s">
        <v>122</v>
      </c>
      <c r="H1565" s="17" t="s">
        <v>2218</v>
      </c>
      <c r="I1565" s="17"/>
      <c r="J1565" s="17"/>
    </row>
  </sheetData>
  <sortState ref="A2:J1565">
    <sortCondition ref="A2:A1565"/>
    <sortCondition ref="D2:D1565"/>
    <sortCondition ref="E2:E1565"/>
  </sortState>
  <hyperlinks>
    <hyperlink ref="H1377" r:id="rId1" display="https://vrtlarijakalici.jimdo.com/app/download/9015748469/Vrtlarija+Kali%C4%87i+Katalog+2017+-+Vodeno+i+mo%C4%8Dvarno+bilje.pdf?t=1506280052"/>
    <hyperlink ref="F1528" r:id="rId2"/>
    <hyperlink ref="F1502" r:id="rId3"/>
    <hyperlink ref="F1437" r:id="rId4"/>
    <hyperlink ref="F1355" r:id="rId5"/>
    <hyperlink ref="E1355" r:id="rId6"/>
    <hyperlink ref="F1320" r:id="rId7"/>
    <hyperlink ref="F1292" r:id="rId8"/>
    <hyperlink ref="F1268" r:id="rId9"/>
    <hyperlink ref="F1204" r:id="rId10"/>
    <hyperlink ref="F1177" r:id="rId11"/>
    <hyperlink ref="F1152" r:id="rId12"/>
    <hyperlink ref="F1127" r:id="rId13"/>
    <hyperlink ref="F1128" r:id="rId14"/>
    <hyperlink ref="F995" r:id="rId15"/>
    <hyperlink ref="F962" r:id="rId16"/>
    <hyperlink ref="F929" r:id="rId17"/>
    <hyperlink ref="F859" r:id="rId18"/>
    <hyperlink ref="F831" r:id="rId19"/>
    <hyperlink ref="F763" r:id="rId20"/>
    <hyperlink ref="F764" r:id="rId21"/>
    <hyperlink ref="F765" r:id="rId22"/>
    <hyperlink ref="F735" r:id="rId23"/>
    <hyperlink ref="F697" r:id="rId24"/>
    <hyperlink ref="F669" r:id="rId25"/>
    <hyperlink ref="F639" r:id="rId26"/>
    <hyperlink ref="F605" r:id="rId27"/>
    <hyperlink ref="F570" r:id="rId28"/>
    <hyperlink ref="F545" r:id="rId29"/>
    <hyperlink ref="F513" r:id="rId30"/>
    <hyperlink ref="F454" r:id="rId31"/>
    <hyperlink ref="F427" r:id="rId32"/>
    <hyperlink ref="F404" r:id="rId33"/>
    <hyperlink ref="F378" r:id="rId34"/>
    <hyperlink ref="F314" r:id="rId35"/>
    <hyperlink ref="F266" r:id="rId36"/>
    <hyperlink ref="E266" r:id="rId37"/>
    <hyperlink ref="F197" r:id="rId38"/>
    <hyperlink ref="F232" r:id="rId39"/>
    <hyperlink ref="F162" r:id="rId40"/>
    <hyperlink ref="F136" r:id="rId41"/>
    <hyperlink ref="F104" r:id="rId42"/>
    <hyperlink ref="F1242" r:id="rId43"/>
    <hyperlink ref="F1033" r:id="rId44" display="http://mst.dk/media/133121/handlingsplan_mod_invasive-arter.pdf"/>
    <hyperlink ref="F1411" r:id="rId45" display="http://mst.dk/media/133121/handlingsplan_mod_invasive-arter.pdf"/>
    <hyperlink ref="F347" r:id="rId46" display="http://mst.dk/natur-vand/natur/national-naturbeskyttelse/invasive-arter/hvad-kan-jeg-selv-goere/bekaempelse/bekaempelse-bisamrotte/"/>
    <hyperlink ref="F832" r:id="rId47"/>
    <hyperlink ref="F41" r:id="rId48"/>
    <hyperlink ref="E137" r:id="rId49" display="http://www.nederlandsesoorten.nl/linnaeus_ng/app/views/species/name.php?id=95063"/>
    <hyperlink ref="E267" r:id="rId50" display="http://www.nederlandsesoorten.nl/linnaeus_ng/app/views/species/name.php?id=95056"/>
    <hyperlink ref="E268" r:id="rId51" display="http://www.nederlandsesoorten.nl/linnaeus_ng/app/views/species/name.php?id=95057"/>
    <hyperlink ref="E428" r:id="rId52" display="http://www.nederlandsesoorten.nl/linnaeus_ng/app/views/species/name.php?id=56820"/>
    <hyperlink ref="E514" r:id="rId53" display="http://www.nederlandsesoorten.nl/linnaeus_ng/app/views/species/name.php?id=55359"/>
    <hyperlink ref="E996" r:id="rId54" display="http://www.nederlandsesoorten.nl/linnaeus_ng/app/views/species/name.php?id=67477"/>
    <hyperlink ref="E1529" r:id="rId55" display="http://www.nederlandsesoorten.nl/linnaeus_ng/app/views/species/name.php?id=101897"/>
    <hyperlink ref="F772" r:id="rId56"/>
    <hyperlink ref="F863" r:id="rId57"/>
    <hyperlink ref="F896" r:id="rId58"/>
    <hyperlink ref="F1038" r:id="rId59"/>
    <hyperlink ref="F1068" r:id="rId60"/>
    <hyperlink ref="F1101" r:id="rId61"/>
    <hyperlink ref="F1208" r:id="rId62"/>
    <hyperlink ref="F1358" r:id="rId63"/>
    <hyperlink ref="F1415" r:id="rId64"/>
    <hyperlink ref="F1475" r:id="rId65"/>
    <hyperlink ref="F1207" r:id="rId66"/>
    <hyperlink ref="F519" r:id="rId67"/>
    <hyperlink ref="F936" r:id="rId68"/>
    <hyperlink ref="H321" r:id="rId69"/>
    <hyperlink ref="F617" r:id="rId70"/>
    <hyperlink ref="F175" r:id="rId71" display="http://www.ypeka.gr/LinkClick.aspx?fileticket=ECPlxIiX9HY%3D&amp;tabid=602&amp;language=el-GR"/>
    <hyperlink ref="F174" r:id="rId72"/>
    <hyperlink ref="F173" r:id="rId73"/>
    <hyperlink ref="F49" r:id="rId74" display="http://www.ypeka.gr/LinkClick.aspx?fileticket=UJ6rRRil7E4%3D&amp;tabid=537&amp;language=el-GR"/>
    <hyperlink ref="F144" r:id="rId75" display="http://www.ypeka.gr/LinkClick.aspx?fileticket=UJ6rRRil7E4%3D&amp;tabid=537&amp;language=el-GR"/>
    <hyperlink ref="F243" r:id="rId76" display="http://axiosdelta.gr/wp-content/uploads/2015/12/%CE%9F%CE%B4%CE%B7%CE%B3%CE%BF%CC%81%CF%82-%CE%91%CE%BD%CE%B1%CE%B3%CE%BD%CF%89%CC%81%CF%81%CE%B9%CF%83%CE%B7%CF%82-%CE%95%CE%B9%CE%B4%CF%89%CC%81%CE%BD.pdf"/>
    <hyperlink ref="F245" r:id="rId77" display="http://axiosdelta.gr/wp-content/uploads/2015/12/%CE%9F%CE%B4%CE%B7%CE%B3%CE%BF%CC%81%CF%82-%CE%91%CE%BD%CE%B1%CE%B3%CE%BD%CF%89%CC%81%CF%81%CE%B9%CF%83%CE%B7%CF%82-%CE%95%CE%B9%CE%B4%CF%89%CC%81%CE%BD.pdf"/>
    <hyperlink ref="F242" r:id="rId78" display="http://axiosdelta.gr/wp-content/uploads/2015/12/%CE%9F%CE%B4%CE%B7%CE%B3%CE%BF%CC%81%CF%82-%CE%91%CE%BD%CE%B1%CE%B3%CE%BD%CF%89%CC%81%CF%81%CE%B9%CF%83%CE%B7%CF%82-%CE%95%CE%B9%CE%B4%CF%89%CC%81%CE%BD.pdf"/>
    <hyperlink ref="F244" r:id="rId79" display="http://axiosdelta.gr/wp-content/uploads/2015/12/%CE%9F%CE%B4%CE%B7%CE%B3%CE%BF%CC%81%CF%82-%CE%91%CE%BD%CE%B1%CE%B3%CE%BD%CF%89%CC%81%CF%81%CE%B9%CF%83%CE%B7%CF%82-%CE%95%CE%B9%CE%B4%CF%89%CC%81%CE%BD.pdf"/>
    <hyperlink ref="F246" r:id="rId80" display="http://axiosdelta.gr/wp-content/uploads/2015/12/%CE%9F%CE%B4%CE%B7%CE%B3%CE%BF%CC%81%CF%82-%CE%91%CE%BD%CE%B1%CE%B3%CE%BD%CF%89%CC%81%CF%81%CE%B9%CF%83%CE%B7%CF%82-%CE%95%CE%B9%CE%B4%CF%89%CC%81%CE%BD.pdf"/>
    <hyperlink ref="F285" r:id="rId81"/>
    <hyperlink ref="F284" r:id="rId82" display="http://www.ypeka.gr/LinkClick.aspx?fileticket=UJ6rRRil7E4%3D&amp;tabid=537&amp;language=el-GR"/>
    <hyperlink ref="F385" r:id="rId83"/>
    <hyperlink ref="H385" r:id="rId84"/>
    <hyperlink ref="F435" r:id="rId85" display="http://www.ypeka.gr/LinkClick.aspx?fileticket=UJ6rRRil7E4%3D&amp;tabid=537&amp;language=el-GR"/>
    <hyperlink ref="F463" r:id="rId86" display="http://eur-lex.europa.eu/legal-content/EL/TXT/PDF/?uri=CELEX:52008DC0789&amp;from=EL"/>
    <hyperlink ref="F522" r:id="rId87"/>
    <hyperlink ref="H522" r:id="rId88"/>
    <hyperlink ref="F582" r:id="rId89"/>
    <hyperlink ref="F648" r:id="rId90" display="http://www.ypeka.gr/LinkClick.aspx?fileticket=UJ6rRRil7E4%3D&amp;tabid=537&amp;language=el-GR"/>
    <hyperlink ref="F680" r:id="rId91" display="http://www.ypeka.gr/LinkClick.aspx?fileticket=UJ6rRRil7E4%3D&amp;tabid=537&amp;language=el-GR"/>
    <hyperlink ref="F746" r:id="rId92"/>
    <hyperlink ref="F787" r:id="rId93"/>
    <hyperlink ref="F839" r:id="rId94" display="http://www.europarl.europa.eu/sides/getDoc.do?type=WDECL&amp;reference=P8-DCL-2016-0047&amp;format=PDF&amp;language=EL"/>
    <hyperlink ref="F17" r:id="rId95"/>
    <hyperlink ref="F18" r:id="rId96" display="https://avibase.bsc-eoc.org/species.jsp?avibaseid=DA2F24E310CF72A6"/>
    <hyperlink ref="F323" r:id="rId97"/>
    <hyperlink ref="F357" r:id="rId98"/>
    <hyperlink ref="F939" r:id="rId99"/>
    <hyperlink ref="F1003" r:id="rId100" display="http://www.thegreekz.com/forum/showthread.php?739623-%CE%A5%CE%AC%CE%BA%CE%B9%CE%BD%CE%B8%CE%BF%CF%82-%CF%84%CE%BF%CF%85-%CE%BD%CE%B5%CF%81%CE%BF%CF%8D-Eichhornia-crassipes"/>
    <hyperlink ref="F1275" r:id="rId101"/>
    <hyperlink ref="F1214" r:id="rId102" display="http://eur-lex.europa.eu/legal-content/EL/TXT/PDF/?uri=CELEX:52008DC0789&amp;from=EL"/>
    <hyperlink ref="H1481" r:id="rId103" display="https://horomidis.gr/product/%CF%86%CF%85%CF%84%CE%AC/pennisetum-orientale-rubrum-%CF%80%CE%B5%CE%BD%CE%B9%CF%83%CE%B5%CF%84%CE%BF/"/>
    <hyperlink ref="F1108" r:id="rId104" display="http://www.termeszetvedelem.hu/idegenhonos-invazios-fajok"/>
    <hyperlink ref="F24" r:id="rId105" display="https://avibase.bsc-eoc.org/species.jsp?avibaseid=DA2F24E310CF72A6"/>
    <hyperlink ref="F90" r:id="rId106" display="https://avibase.bsc-eoc.org/species.jsp?lang=EN&amp;avibaseid=3986890399CA4859"/>
    <hyperlink ref="F149" r:id="rId107" display="http://www.videsvestis.lv/wp-content/uploads/2016/11/VV_2015_153.pdf"/>
    <hyperlink ref="H1259" r:id="rId108"/>
    <hyperlink ref="F949" r:id="rId109" display="http://luirig.altervista.org/biology/main.php?taxon=Baccharis+halimifolia"/>
    <hyperlink ref="F981" r:id="rId110" display="http://www.aquariofilia.net/forum/search/?&amp;q=cabomba&amp;page=3&amp;sortby=relevancy"/>
    <hyperlink ref="F1343" r:id="rId111" display="http://www.thjardins.com.br/php/shopping_produtos.php?categoria=5"/>
    <hyperlink ref="F335" r:id="rId112" display="http://repositorio.ul.pt/bitstream/10451/5778/1/ulsd062227_td_Francisco_Alvares.pdf"/>
    <hyperlink ref="F535" r:id="rId113" display="https://www.researchgate.net/publication/234556485_Ciclo_biologico_e_producao_do_lagostim_vermelho_da_louisiana_Procambarus_clarkii_Girard_na_regiao_do_baixo_Mondego"/>
    <hyperlink ref="F590" r:id="rId114" display="http://repositorio.ul.pt/bitstream/10451/5778/1/ulsd062227_td_Francisco_Alvares.pdf"/>
    <hyperlink ref="F336" r:id="rId115" display="http://repositorio.ul.pt/bitstream/10451/5778/1/ulsd062227_td_Francisco_Alvares.pdf"/>
    <hyperlink ref="F980" r:id="rId116" display="http://www.aquariofilia.net/forum/search/?&amp;q=cabomba&amp;page=3&amp;sortby=relevancy"/>
    <hyperlink ref="F1228" r:id="rId117" display="https://plantasflores.net/impatiens-glandulifera/; (plant seller webpage) name used commercially; Rocha, J. 2016.Lista de alguns taxa invasores e de risco para Portugal:_x000a_1.ª versão (2016)"/>
    <hyperlink ref="F1229" r:id="rId118" display="https://plantasflores.net/impatiens-glandulifera/; (plant seller webpage) name used commercially; Rocha, J. 2016.Lista de alguns taxa invasores e de risco para Portugal:_x000a_1.ª versão (2016)"/>
    <hyperlink ref="F1230" r:id="rId119" display="https://plantasflores.net/impatiens-glandulifera/; (plant seller webpage) name used commercially; Rocha, J. 2016.Lista de alguns taxa invasores e de risco para Portugal:_x000a_1.ª versão (2016)"/>
    <hyperlink ref="F1342" r:id="rId120" display="http://www.thjardins.com.br/php/shopping_produtos.php?categoria=5"/>
    <hyperlink ref="F1119" r:id="rId121"/>
    <hyperlink ref="F922" r:id="rId122"/>
    <hyperlink ref="F1055" r:id="rId123"/>
    <hyperlink ref="F1232" r:id="rId124"/>
    <hyperlink ref="F1403" r:id="rId125"/>
    <hyperlink ref="F883" r:id="rId126"/>
    <hyperlink ref="F1476" r:id="rId127"/>
    <hyperlink ref="F1416" r:id="rId128"/>
    <hyperlink ref="F1359" r:id="rId129"/>
    <hyperlink ref="F1069" r:id="rId130"/>
    <hyperlink ref="F897" r:id="rId131"/>
    <hyperlink ref="F864" r:id="rId132"/>
    <hyperlink ref="F1026" r:id="rId133"/>
    <hyperlink ref="F1496" r:id="rId134"/>
    <hyperlink ref="F478" r:id="rId135"/>
    <hyperlink ref="F477" r:id="rId136"/>
    <hyperlink ref="F479" r:id="rId137"/>
    <hyperlink ref="F539" r:id="rId138"/>
    <hyperlink ref="F398" r:id="rId139"/>
    <hyperlink ref="F64" r:id="rId140"/>
    <hyperlink ref="F100" r:id="rId141"/>
    <hyperlink ref="F399" r:id="rId142"/>
    <hyperlink ref="F23" r:id="rId143" display="https://avibase.bsc-eoc.org/species.jsp?avibaseid=DA2F24E310CF72A6"/>
  </hyperlinks>
  <pageMargins left="0.7" right="0.7" top="0.75" bottom="0.75" header="0.3" footer="0.3"/>
  <pageSetup paperSize="9" orientation="portrait" r:id="rId14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topLeftCell="A37" workbookViewId="0">
      <selection activeCell="A2" sqref="A2:XFD58"/>
    </sheetView>
  </sheetViews>
  <sheetFormatPr defaultColWidth="8.85546875" defaultRowHeight="12" x14ac:dyDescent="0.2"/>
  <cols>
    <col min="1" max="1" width="3" style="21" bestFit="1" customWidth="1"/>
    <col min="2" max="2" width="8.85546875" style="11"/>
    <col min="3" max="3" width="34.85546875" style="12" bestFit="1" customWidth="1"/>
    <col min="4" max="4" width="8.85546875" style="11"/>
    <col min="5" max="5" width="35.5703125" style="11" bestFit="1" customWidth="1"/>
    <col min="6" max="6" width="8.85546875" style="11"/>
    <col min="7" max="7" width="10.7109375" style="11" bestFit="1" customWidth="1"/>
    <col min="8" max="16384" width="8.85546875" style="11"/>
  </cols>
  <sheetData>
    <row r="1" spans="1:10" s="23" customFormat="1" ht="48" x14ac:dyDescent="0.3">
      <c r="A1" s="22" t="s">
        <v>19</v>
      </c>
      <c r="B1" s="23" t="s">
        <v>95</v>
      </c>
      <c r="C1" s="23" t="s">
        <v>96</v>
      </c>
      <c r="D1" s="23" t="s">
        <v>97</v>
      </c>
      <c r="E1" s="23" t="s">
        <v>98</v>
      </c>
      <c r="F1" s="23" t="s">
        <v>99</v>
      </c>
      <c r="G1" s="23" t="s">
        <v>100</v>
      </c>
      <c r="H1" s="23" t="s">
        <v>101</v>
      </c>
      <c r="I1" s="23" t="s">
        <v>102</v>
      </c>
      <c r="J1" s="23" t="s">
        <v>103</v>
      </c>
    </row>
    <row r="2" spans="1:10" s="13" customFormat="1" x14ac:dyDescent="0.2">
      <c r="A2" s="24">
        <v>1</v>
      </c>
      <c r="B2" s="14" t="s">
        <v>11</v>
      </c>
      <c r="C2" s="15" t="s">
        <v>2405</v>
      </c>
      <c r="D2" s="16" t="s">
        <v>24</v>
      </c>
      <c r="E2" s="17" t="s">
        <v>104</v>
      </c>
      <c r="F2" s="17" t="s">
        <v>105</v>
      </c>
      <c r="G2" s="17" t="s">
        <v>106</v>
      </c>
      <c r="H2" s="17" t="s">
        <v>107</v>
      </c>
      <c r="I2" s="17" t="s">
        <v>107</v>
      </c>
      <c r="J2" s="17" t="s">
        <v>108</v>
      </c>
    </row>
    <row r="3" spans="1:10" s="13" customFormat="1" x14ac:dyDescent="0.2">
      <c r="A3" s="24">
        <v>2</v>
      </c>
      <c r="B3" s="14" t="s">
        <v>11</v>
      </c>
      <c r="C3" s="15" t="s">
        <v>2430</v>
      </c>
      <c r="D3" s="16" t="s">
        <v>24</v>
      </c>
      <c r="E3" s="17" t="s">
        <v>109</v>
      </c>
      <c r="F3" s="17"/>
      <c r="G3" s="17" t="s">
        <v>106</v>
      </c>
      <c r="H3" s="17"/>
      <c r="I3" s="17"/>
      <c r="J3" s="17"/>
    </row>
    <row r="4" spans="1:10" s="13" customFormat="1" x14ac:dyDescent="0.2">
      <c r="A4" s="24">
        <v>3</v>
      </c>
      <c r="B4" s="14" t="s">
        <v>11</v>
      </c>
      <c r="C4" s="15" t="s">
        <v>2432</v>
      </c>
      <c r="D4" s="16" t="s">
        <v>24</v>
      </c>
      <c r="E4" s="17" t="s">
        <v>110</v>
      </c>
      <c r="F4" s="17" t="s">
        <v>111</v>
      </c>
      <c r="G4" s="17" t="s">
        <v>106</v>
      </c>
      <c r="H4" s="17"/>
      <c r="I4" s="17"/>
      <c r="J4" s="17"/>
    </row>
    <row r="5" spans="1:10" s="13" customFormat="1" x14ac:dyDescent="0.2">
      <c r="A5" s="24">
        <v>4</v>
      </c>
      <c r="B5" s="14" t="s">
        <v>11</v>
      </c>
      <c r="C5" s="15" t="s">
        <v>2436</v>
      </c>
      <c r="D5" s="16" t="s">
        <v>24</v>
      </c>
      <c r="E5" s="17" t="s">
        <v>112</v>
      </c>
      <c r="F5" s="17" t="s">
        <v>113</v>
      </c>
      <c r="G5" s="17" t="s">
        <v>106</v>
      </c>
      <c r="H5" s="17" t="s">
        <v>107</v>
      </c>
      <c r="I5" s="17" t="s">
        <v>107</v>
      </c>
      <c r="J5" s="17"/>
    </row>
    <row r="6" spans="1:10" s="13" customFormat="1" x14ac:dyDescent="0.2">
      <c r="A6" s="24">
        <v>5</v>
      </c>
      <c r="B6" s="14" t="s">
        <v>11</v>
      </c>
      <c r="C6" s="15" t="s">
        <v>2544</v>
      </c>
      <c r="D6" s="16" t="s">
        <v>24</v>
      </c>
      <c r="E6" s="17" t="s">
        <v>109</v>
      </c>
      <c r="F6" s="17"/>
      <c r="G6" s="17" t="s">
        <v>106</v>
      </c>
      <c r="H6" s="17"/>
      <c r="I6" s="17"/>
      <c r="J6" s="17"/>
    </row>
    <row r="7" spans="1:10" s="13" customFormat="1" x14ac:dyDescent="0.2">
      <c r="A7" s="24">
        <v>6</v>
      </c>
      <c r="B7" s="14" t="s">
        <v>11</v>
      </c>
      <c r="C7" s="15" t="s">
        <v>2419</v>
      </c>
      <c r="D7" s="16" t="s">
        <v>24</v>
      </c>
      <c r="E7" s="17" t="s">
        <v>109</v>
      </c>
      <c r="F7" s="17" t="s">
        <v>114</v>
      </c>
      <c r="G7" s="17"/>
      <c r="H7" s="17"/>
      <c r="I7" s="17"/>
      <c r="J7" s="17"/>
    </row>
    <row r="8" spans="1:10" s="13" customFormat="1" x14ac:dyDescent="0.2">
      <c r="A8" s="24">
        <v>7</v>
      </c>
      <c r="B8" s="14" t="s">
        <v>11</v>
      </c>
      <c r="C8" s="15" t="s">
        <v>2439</v>
      </c>
      <c r="D8" s="16" t="s">
        <v>24</v>
      </c>
      <c r="E8" s="17" t="s">
        <v>115</v>
      </c>
      <c r="F8" s="17"/>
      <c r="G8" s="17" t="s">
        <v>106</v>
      </c>
      <c r="H8" s="17" t="s">
        <v>107</v>
      </c>
      <c r="I8" s="17" t="s">
        <v>107</v>
      </c>
      <c r="J8" s="17" t="s">
        <v>116</v>
      </c>
    </row>
    <row r="9" spans="1:10" s="13" customFormat="1" x14ac:dyDescent="0.2">
      <c r="A9" s="24">
        <v>7</v>
      </c>
      <c r="B9" s="14" t="s">
        <v>11</v>
      </c>
      <c r="C9" s="15" t="s">
        <v>2439</v>
      </c>
      <c r="D9" s="16" t="s">
        <v>24</v>
      </c>
      <c r="E9" s="17" t="s">
        <v>117</v>
      </c>
      <c r="F9" s="17"/>
      <c r="G9" s="17" t="s">
        <v>106</v>
      </c>
      <c r="H9" s="17" t="s">
        <v>107</v>
      </c>
      <c r="I9" s="17" t="s">
        <v>107</v>
      </c>
      <c r="J9" s="17" t="s">
        <v>116</v>
      </c>
    </row>
    <row r="10" spans="1:10" s="13" customFormat="1" x14ac:dyDescent="0.2">
      <c r="A10" s="24">
        <v>8</v>
      </c>
      <c r="B10" s="14" t="s">
        <v>11</v>
      </c>
      <c r="C10" s="15" t="s">
        <v>2441</v>
      </c>
      <c r="D10" s="16" t="s">
        <v>24</v>
      </c>
      <c r="E10" s="17" t="s">
        <v>118</v>
      </c>
      <c r="F10" s="17" t="s">
        <v>119</v>
      </c>
      <c r="G10" s="17" t="s">
        <v>106</v>
      </c>
      <c r="H10" s="17" t="s">
        <v>107</v>
      </c>
      <c r="I10" s="17" t="s">
        <v>107</v>
      </c>
      <c r="J10" s="17" t="s">
        <v>120</v>
      </c>
    </row>
    <row r="11" spans="1:10" s="13" customFormat="1" x14ac:dyDescent="0.2">
      <c r="A11" s="24">
        <v>8</v>
      </c>
      <c r="B11" s="14" t="s">
        <v>11</v>
      </c>
      <c r="C11" s="15" t="s">
        <v>2441</v>
      </c>
      <c r="D11" s="16" t="s">
        <v>24</v>
      </c>
      <c r="E11" s="17" t="s">
        <v>121</v>
      </c>
      <c r="F11" s="17" t="s">
        <v>119</v>
      </c>
      <c r="G11" s="17" t="s">
        <v>122</v>
      </c>
      <c r="H11" s="17" t="s">
        <v>120</v>
      </c>
      <c r="I11" s="17" t="s">
        <v>107</v>
      </c>
      <c r="J11" s="17" t="s">
        <v>120</v>
      </c>
    </row>
    <row r="12" spans="1:10" s="13" customFormat="1" ht="15" x14ac:dyDescent="0.2">
      <c r="A12" s="24">
        <v>8</v>
      </c>
      <c r="B12" s="14" t="s">
        <v>11</v>
      </c>
      <c r="C12" s="15" t="s">
        <v>2442</v>
      </c>
      <c r="D12" s="16" t="s">
        <v>24</v>
      </c>
      <c r="E12" s="17" t="s">
        <v>123</v>
      </c>
      <c r="F12" s="17" t="s">
        <v>119</v>
      </c>
      <c r="G12" s="17" t="s">
        <v>106</v>
      </c>
      <c r="H12" s="17" t="s">
        <v>107</v>
      </c>
      <c r="I12" s="17" t="s">
        <v>107</v>
      </c>
      <c r="J12" s="17" t="s">
        <v>107</v>
      </c>
    </row>
    <row r="13" spans="1:10" s="13" customFormat="1" x14ac:dyDescent="0.2">
      <c r="A13" s="24">
        <v>9</v>
      </c>
      <c r="B13" s="14" t="s">
        <v>11</v>
      </c>
      <c r="C13" s="15" t="s">
        <v>2424</v>
      </c>
      <c r="D13" s="16" t="s">
        <v>24</v>
      </c>
      <c r="E13" s="17" t="s">
        <v>124</v>
      </c>
      <c r="F13" s="17" t="s">
        <v>125</v>
      </c>
      <c r="G13" s="17" t="s">
        <v>106</v>
      </c>
      <c r="H13" s="17" t="s">
        <v>107</v>
      </c>
      <c r="I13" s="17" t="s">
        <v>107</v>
      </c>
      <c r="J13" s="17" t="s">
        <v>125</v>
      </c>
    </row>
    <row r="14" spans="1:10" s="13" customFormat="1" x14ac:dyDescent="0.2">
      <c r="A14" s="24">
        <v>10</v>
      </c>
      <c r="B14" s="14" t="s">
        <v>11</v>
      </c>
      <c r="C14" s="15" t="s">
        <v>2444</v>
      </c>
      <c r="D14" s="16" t="s">
        <v>24</v>
      </c>
      <c r="E14" s="17" t="s">
        <v>126</v>
      </c>
      <c r="F14" s="17" t="s">
        <v>127</v>
      </c>
      <c r="G14" s="17" t="s">
        <v>106</v>
      </c>
      <c r="H14" s="17" t="s">
        <v>107</v>
      </c>
      <c r="I14" s="17" t="s">
        <v>107</v>
      </c>
      <c r="J14" s="17"/>
    </row>
    <row r="15" spans="1:10" x14ac:dyDescent="0.2">
      <c r="A15" s="24">
        <v>11</v>
      </c>
      <c r="B15" s="14" t="s">
        <v>11</v>
      </c>
      <c r="C15" s="15" t="s">
        <v>2406</v>
      </c>
      <c r="D15" s="16" t="s">
        <v>24</v>
      </c>
      <c r="E15" s="17" t="s">
        <v>128</v>
      </c>
      <c r="F15" s="17" t="s">
        <v>127</v>
      </c>
      <c r="G15" s="17" t="s">
        <v>106</v>
      </c>
      <c r="H15" s="17" t="s">
        <v>129</v>
      </c>
      <c r="I15" s="17" t="s">
        <v>130</v>
      </c>
      <c r="J15" s="17" t="s">
        <v>131</v>
      </c>
    </row>
    <row r="16" spans="1:10" x14ac:dyDescent="0.2">
      <c r="A16" s="24">
        <v>11</v>
      </c>
      <c r="B16" s="14" t="s">
        <v>11</v>
      </c>
      <c r="C16" s="15" t="s">
        <v>2447</v>
      </c>
      <c r="D16" s="16" t="s">
        <v>24</v>
      </c>
      <c r="E16" s="17" t="s">
        <v>132</v>
      </c>
      <c r="F16" s="17" t="s">
        <v>127</v>
      </c>
      <c r="G16" s="17" t="s">
        <v>122</v>
      </c>
      <c r="H16" s="17"/>
      <c r="I16" s="17" t="s">
        <v>107</v>
      </c>
      <c r="J16" s="17" t="s">
        <v>131</v>
      </c>
    </row>
    <row r="17" spans="1:10" x14ac:dyDescent="0.2">
      <c r="A17" s="24">
        <v>11</v>
      </c>
      <c r="B17" s="14" t="s">
        <v>11</v>
      </c>
      <c r="C17" s="15" t="s">
        <v>2406</v>
      </c>
      <c r="D17" s="16" t="s">
        <v>24</v>
      </c>
      <c r="E17" s="17" t="s">
        <v>133</v>
      </c>
      <c r="F17" s="17" t="s">
        <v>127</v>
      </c>
      <c r="G17" s="17" t="s">
        <v>106</v>
      </c>
      <c r="H17" s="17" t="s">
        <v>107</v>
      </c>
      <c r="I17" s="17" t="s">
        <v>107</v>
      </c>
      <c r="J17" s="17" t="s">
        <v>131</v>
      </c>
    </row>
    <row r="18" spans="1:10" x14ac:dyDescent="0.2">
      <c r="A18" s="24">
        <v>12</v>
      </c>
      <c r="B18" s="14" t="s">
        <v>11</v>
      </c>
      <c r="C18" s="15" t="s">
        <v>195</v>
      </c>
      <c r="D18" s="16" t="s">
        <v>24</v>
      </c>
      <c r="E18" s="17" t="s">
        <v>134</v>
      </c>
      <c r="F18" s="17" t="s">
        <v>135</v>
      </c>
      <c r="G18" s="17" t="s">
        <v>106</v>
      </c>
      <c r="H18" s="17" t="s">
        <v>107</v>
      </c>
      <c r="I18" s="17" t="s">
        <v>107</v>
      </c>
      <c r="J18" s="17"/>
    </row>
    <row r="19" spans="1:10" x14ac:dyDescent="0.2">
      <c r="A19" s="24">
        <v>13</v>
      </c>
      <c r="B19" s="14" t="s">
        <v>11</v>
      </c>
      <c r="C19" s="15" t="s">
        <v>2449</v>
      </c>
      <c r="D19" s="16" t="s">
        <v>24</v>
      </c>
      <c r="E19" s="17" t="s">
        <v>109</v>
      </c>
      <c r="F19" s="17"/>
      <c r="G19" s="17" t="s">
        <v>106</v>
      </c>
      <c r="H19" s="17"/>
      <c r="I19" s="17"/>
      <c r="J19" s="17"/>
    </row>
    <row r="20" spans="1:10" s="13" customFormat="1" x14ac:dyDescent="0.2">
      <c r="A20" s="24">
        <v>14</v>
      </c>
      <c r="B20" s="14" t="s">
        <v>11</v>
      </c>
      <c r="C20" s="15" t="s">
        <v>2452</v>
      </c>
      <c r="D20" s="16" t="s">
        <v>24</v>
      </c>
      <c r="E20" s="17" t="s">
        <v>136</v>
      </c>
      <c r="F20" s="17" t="s">
        <v>137</v>
      </c>
      <c r="G20" s="17" t="s">
        <v>106</v>
      </c>
      <c r="H20" s="17" t="s">
        <v>107</v>
      </c>
      <c r="I20" s="17" t="s">
        <v>107</v>
      </c>
      <c r="J20" s="17"/>
    </row>
    <row r="21" spans="1:10" s="13" customFormat="1" x14ac:dyDescent="0.2">
      <c r="A21" s="24">
        <v>15</v>
      </c>
      <c r="B21" s="14" t="s">
        <v>11</v>
      </c>
      <c r="C21" s="15" t="s">
        <v>2455</v>
      </c>
      <c r="D21" s="16" t="s">
        <v>24</v>
      </c>
      <c r="E21" s="17" t="s">
        <v>138</v>
      </c>
      <c r="F21" s="17" t="s">
        <v>137</v>
      </c>
      <c r="G21" s="17" t="s">
        <v>106</v>
      </c>
      <c r="H21" s="17" t="s">
        <v>107</v>
      </c>
      <c r="I21" s="17" t="s">
        <v>107</v>
      </c>
      <c r="J21" s="17"/>
    </row>
    <row r="22" spans="1:10" s="13" customFormat="1" x14ac:dyDescent="0.2">
      <c r="A22" s="24">
        <v>15</v>
      </c>
      <c r="B22" s="14" t="s">
        <v>11</v>
      </c>
      <c r="C22" s="15" t="s">
        <v>2455</v>
      </c>
      <c r="D22" s="16" t="s">
        <v>24</v>
      </c>
      <c r="E22" s="17" t="s">
        <v>2545</v>
      </c>
      <c r="F22" s="17" t="s">
        <v>137</v>
      </c>
      <c r="G22" s="17" t="s">
        <v>106</v>
      </c>
      <c r="H22" s="17" t="s">
        <v>107</v>
      </c>
      <c r="I22" s="17" t="s">
        <v>107</v>
      </c>
      <c r="J22" s="17" t="s">
        <v>107</v>
      </c>
    </row>
    <row r="23" spans="1:10" s="13" customFormat="1" x14ac:dyDescent="0.2">
      <c r="A23" s="24">
        <v>16</v>
      </c>
      <c r="B23" s="14" t="s">
        <v>11</v>
      </c>
      <c r="C23" s="15" t="s">
        <v>2458</v>
      </c>
      <c r="D23" s="16" t="s">
        <v>24</v>
      </c>
      <c r="E23" s="17" t="s">
        <v>139</v>
      </c>
      <c r="F23" s="17" t="s">
        <v>135</v>
      </c>
      <c r="G23" s="17" t="s">
        <v>106</v>
      </c>
      <c r="H23" s="17" t="s">
        <v>107</v>
      </c>
      <c r="I23" s="17" t="s">
        <v>107</v>
      </c>
      <c r="J23" s="17" t="s">
        <v>107</v>
      </c>
    </row>
    <row r="24" spans="1:10" s="13" customFormat="1" x14ac:dyDescent="0.2">
      <c r="A24" s="24">
        <v>16</v>
      </c>
      <c r="B24" s="14" t="s">
        <v>11</v>
      </c>
      <c r="C24" s="14" t="s">
        <v>2459</v>
      </c>
      <c r="D24" s="16" t="s">
        <v>24</v>
      </c>
      <c r="E24" s="17" t="s">
        <v>140</v>
      </c>
      <c r="F24" s="17" t="s">
        <v>135</v>
      </c>
      <c r="G24" s="17" t="s">
        <v>106</v>
      </c>
      <c r="H24" s="17" t="s">
        <v>107</v>
      </c>
      <c r="I24" s="17" t="s">
        <v>107</v>
      </c>
      <c r="J24" s="17"/>
    </row>
    <row r="25" spans="1:10" s="13" customFormat="1" x14ac:dyDescent="0.2">
      <c r="A25" s="24">
        <v>17</v>
      </c>
      <c r="B25" s="14" t="s">
        <v>11</v>
      </c>
      <c r="C25" s="15" t="s">
        <v>2463</v>
      </c>
      <c r="D25" s="16" t="s">
        <v>24</v>
      </c>
      <c r="E25" s="17" t="s">
        <v>109</v>
      </c>
      <c r="F25" s="17"/>
      <c r="G25" s="17" t="s">
        <v>106</v>
      </c>
      <c r="H25" s="17"/>
      <c r="I25" s="17"/>
      <c r="J25" s="17"/>
    </row>
    <row r="26" spans="1:10" s="13" customFormat="1" x14ac:dyDescent="0.2">
      <c r="A26" s="24">
        <v>18</v>
      </c>
      <c r="B26" s="14" t="s">
        <v>11</v>
      </c>
      <c r="C26" s="15" t="s">
        <v>2429</v>
      </c>
      <c r="D26" s="16" t="s">
        <v>24</v>
      </c>
      <c r="E26" s="17" t="s">
        <v>109</v>
      </c>
      <c r="F26" s="17"/>
      <c r="G26" s="17" t="s">
        <v>106</v>
      </c>
      <c r="H26" s="17"/>
      <c r="I26" s="17"/>
      <c r="J26" s="17"/>
    </row>
    <row r="27" spans="1:10" s="13" customFormat="1" x14ac:dyDescent="0.2">
      <c r="A27" s="24">
        <v>19</v>
      </c>
      <c r="B27" s="14" t="s">
        <v>11</v>
      </c>
      <c r="C27" s="15" t="s">
        <v>2407</v>
      </c>
      <c r="D27" s="16" t="s">
        <v>24</v>
      </c>
      <c r="E27" s="17" t="s">
        <v>141</v>
      </c>
      <c r="F27" s="17" t="s">
        <v>142</v>
      </c>
      <c r="G27" s="17" t="s">
        <v>106</v>
      </c>
      <c r="H27" s="17" t="s">
        <v>107</v>
      </c>
      <c r="I27" s="17" t="s">
        <v>107</v>
      </c>
      <c r="J27" s="17" t="s">
        <v>143</v>
      </c>
    </row>
    <row r="28" spans="1:10" x14ac:dyDescent="0.2">
      <c r="A28" s="24">
        <v>20</v>
      </c>
      <c r="B28" s="14" t="s">
        <v>11</v>
      </c>
      <c r="C28" s="15" t="s">
        <v>215</v>
      </c>
      <c r="D28" s="16" t="s">
        <v>24</v>
      </c>
      <c r="E28" s="17" t="s">
        <v>144</v>
      </c>
      <c r="F28" s="17" t="s">
        <v>127</v>
      </c>
      <c r="G28" s="17" t="s">
        <v>106</v>
      </c>
      <c r="H28" s="17" t="s">
        <v>107</v>
      </c>
      <c r="I28" s="17" t="s">
        <v>107</v>
      </c>
      <c r="J28" s="17"/>
    </row>
    <row r="29" spans="1:10" s="13" customFormat="1" x14ac:dyDescent="0.2">
      <c r="A29" s="24">
        <v>21</v>
      </c>
      <c r="B29" s="14" t="s">
        <v>11</v>
      </c>
      <c r="C29" s="15" t="s">
        <v>2426</v>
      </c>
      <c r="D29" s="16" t="s">
        <v>24</v>
      </c>
      <c r="E29" s="17" t="s">
        <v>145</v>
      </c>
      <c r="F29" s="17" t="s">
        <v>146</v>
      </c>
      <c r="G29" s="17" t="s">
        <v>106</v>
      </c>
      <c r="H29" s="17" t="s">
        <v>107</v>
      </c>
      <c r="I29" s="17" t="s">
        <v>107</v>
      </c>
      <c r="J29" s="17"/>
    </row>
    <row r="30" spans="1:10" s="13" customFormat="1" x14ac:dyDescent="0.2">
      <c r="A30" s="24">
        <v>22</v>
      </c>
      <c r="B30" s="14" t="s">
        <v>11</v>
      </c>
      <c r="C30" s="15" t="s">
        <v>2468</v>
      </c>
      <c r="D30" s="16" t="s">
        <v>24</v>
      </c>
      <c r="E30" s="17" t="s">
        <v>147</v>
      </c>
      <c r="F30" s="17" t="s">
        <v>148</v>
      </c>
      <c r="G30" s="17" t="s">
        <v>106</v>
      </c>
      <c r="H30" s="17"/>
      <c r="I30" s="17"/>
      <c r="J30" s="17"/>
    </row>
    <row r="31" spans="1:10" s="13" customFormat="1" x14ac:dyDescent="0.2">
      <c r="A31" s="24">
        <v>23</v>
      </c>
      <c r="B31" s="14" t="s">
        <v>11</v>
      </c>
      <c r="C31" s="15" t="s">
        <v>2471</v>
      </c>
      <c r="D31" s="16" t="s">
        <v>24</v>
      </c>
      <c r="E31" s="17" t="s">
        <v>149</v>
      </c>
      <c r="F31" s="17" t="s">
        <v>150</v>
      </c>
      <c r="G31" s="17" t="s">
        <v>106</v>
      </c>
      <c r="H31" s="17"/>
      <c r="I31" s="17"/>
      <c r="J31" s="17"/>
    </row>
    <row r="32" spans="1:10" x14ac:dyDescent="0.2">
      <c r="A32" s="24">
        <v>24</v>
      </c>
      <c r="B32" s="14" t="s">
        <v>11</v>
      </c>
      <c r="C32" s="15" t="s">
        <v>227</v>
      </c>
      <c r="D32" s="16" t="s">
        <v>24</v>
      </c>
      <c r="E32" s="17" t="s">
        <v>109</v>
      </c>
      <c r="F32" s="17"/>
      <c r="G32" s="17" t="s">
        <v>106</v>
      </c>
      <c r="H32" s="17"/>
      <c r="I32" s="17"/>
      <c r="J32" s="17"/>
    </row>
    <row r="33" spans="1:10" s="13" customFormat="1" x14ac:dyDescent="0.2">
      <c r="A33" s="24">
        <v>25</v>
      </c>
      <c r="B33" s="14" t="s">
        <v>11</v>
      </c>
      <c r="C33" s="15" t="s">
        <v>2427</v>
      </c>
      <c r="D33" s="16" t="s">
        <v>24</v>
      </c>
      <c r="E33" s="17" t="s">
        <v>151</v>
      </c>
      <c r="F33" s="17" t="s">
        <v>127</v>
      </c>
      <c r="G33" s="17" t="s">
        <v>106</v>
      </c>
      <c r="H33" s="17" t="s">
        <v>107</v>
      </c>
      <c r="I33" s="17" t="s">
        <v>107</v>
      </c>
      <c r="J33" s="76" t="s">
        <v>2563</v>
      </c>
    </row>
    <row r="34" spans="1:10" s="13" customFormat="1" x14ac:dyDescent="0.2">
      <c r="A34" s="24">
        <v>26</v>
      </c>
      <c r="B34" s="14" t="s">
        <v>11</v>
      </c>
      <c r="C34" s="15" t="s">
        <v>2428</v>
      </c>
      <c r="D34" s="16" t="s">
        <v>24</v>
      </c>
      <c r="E34" s="17" t="s">
        <v>109</v>
      </c>
      <c r="F34" s="17"/>
      <c r="G34" s="17" t="s">
        <v>106</v>
      </c>
      <c r="H34" s="17"/>
      <c r="I34" s="17"/>
      <c r="J34" s="17"/>
    </row>
    <row r="35" spans="1:10" s="13" customFormat="1" x14ac:dyDescent="0.25">
      <c r="A35" s="24">
        <v>27</v>
      </c>
      <c r="B35" s="14" t="s">
        <v>0</v>
      </c>
      <c r="C35" s="15" t="s">
        <v>2408</v>
      </c>
      <c r="D35" s="16" t="s">
        <v>24</v>
      </c>
      <c r="E35" s="17" t="s">
        <v>109</v>
      </c>
      <c r="F35" s="17"/>
      <c r="G35" s="17" t="s">
        <v>106</v>
      </c>
      <c r="H35" s="17"/>
      <c r="I35" s="17"/>
      <c r="J35" s="17"/>
    </row>
    <row r="36" spans="1:10" s="13" customFormat="1" x14ac:dyDescent="0.2">
      <c r="A36" s="24">
        <v>28</v>
      </c>
      <c r="B36" s="14" t="s">
        <v>0</v>
      </c>
      <c r="C36" s="15" t="s">
        <v>2415</v>
      </c>
      <c r="D36" s="16" t="s">
        <v>24</v>
      </c>
      <c r="E36" s="17" t="s">
        <v>152</v>
      </c>
      <c r="F36" s="17" t="s">
        <v>153</v>
      </c>
      <c r="G36" s="17" t="s">
        <v>106</v>
      </c>
      <c r="H36" s="17"/>
      <c r="I36" s="17"/>
      <c r="J36" s="17"/>
    </row>
    <row r="37" spans="1:10" x14ac:dyDescent="0.2">
      <c r="A37" s="24">
        <v>29</v>
      </c>
      <c r="B37" s="14" t="s">
        <v>0</v>
      </c>
      <c r="C37" s="15" t="s">
        <v>2416</v>
      </c>
      <c r="D37" s="16" t="s">
        <v>24</v>
      </c>
      <c r="E37" s="17" t="s">
        <v>109</v>
      </c>
      <c r="F37" s="17"/>
      <c r="G37" s="17" t="s">
        <v>106</v>
      </c>
      <c r="H37" s="17"/>
      <c r="I37" s="17"/>
      <c r="J37" s="17"/>
    </row>
    <row r="38" spans="1:10" x14ac:dyDescent="0.2">
      <c r="A38" s="24">
        <v>30</v>
      </c>
      <c r="B38" s="14" t="s">
        <v>0</v>
      </c>
      <c r="C38" s="15" t="s">
        <v>2409</v>
      </c>
      <c r="D38" s="16" t="s">
        <v>24</v>
      </c>
      <c r="E38" s="17" t="s">
        <v>154</v>
      </c>
      <c r="F38" s="17" t="s">
        <v>155</v>
      </c>
      <c r="G38" s="17" t="s">
        <v>122</v>
      </c>
      <c r="H38" s="17" t="s">
        <v>155</v>
      </c>
      <c r="I38" s="17"/>
      <c r="J38" s="17"/>
    </row>
    <row r="39" spans="1:10" s="13" customFormat="1" x14ac:dyDescent="0.2">
      <c r="A39" s="24">
        <v>31</v>
      </c>
      <c r="B39" s="14" t="s">
        <v>0</v>
      </c>
      <c r="C39" s="15" t="s">
        <v>2410</v>
      </c>
      <c r="D39" s="16" t="s">
        <v>24</v>
      </c>
      <c r="E39" s="17" t="s">
        <v>156</v>
      </c>
      <c r="F39" s="17"/>
      <c r="G39" s="17" t="s">
        <v>122</v>
      </c>
      <c r="H39" s="17" t="s">
        <v>157</v>
      </c>
      <c r="I39" s="17"/>
      <c r="J39" s="17"/>
    </row>
    <row r="40" spans="1:10" s="13" customFormat="1" x14ac:dyDescent="0.2">
      <c r="A40" s="24">
        <v>32</v>
      </c>
      <c r="B40" s="14" t="s">
        <v>0</v>
      </c>
      <c r="C40" s="15" t="s">
        <v>2435</v>
      </c>
      <c r="D40" s="16" t="s">
        <v>24</v>
      </c>
      <c r="E40" s="17" t="s">
        <v>158</v>
      </c>
      <c r="F40" s="17" t="s">
        <v>153</v>
      </c>
      <c r="G40" s="17" t="s">
        <v>122</v>
      </c>
      <c r="H40" s="17" t="s">
        <v>159</v>
      </c>
      <c r="I40" s="17"/>
      <c r="J40" s="17"/>
    </row>
    <row r="41" spans="1:10" s="13" customFormat="1" x14ac:dyDescent="0.2">
      <c r="A41" s="24">
        <v>32</v>
      </c>
      <c r="B41" s="14" t="s">
        <v>0</v>
      </c>
      <c r="C41" s="15" t="s">
        <v>2435</v>
      </c>
      <c r="D41" s="16" t="s">
        <v>24</v>
      </c>
      <c r="E41" s="17" t="s">
        <v>160</v>
      </c>
      <c r="F41" s="17" t="s">
        <v>153</v>
      </c>
      <c r="G41" s="17" t="s">
        <v>122</v>
      </c>
      <c r="H41" s="17" t="s">
        <v>159</v>
      </c>
      <c r="I41" s="17"/>
      <c r="J41" s="17"/>
    </row>
    <row r="42" spans="1:10" s="13" customFormat="1" x14ac:dyDescent="0.25">
      <c r="A42" s="24">
        <v>33</v>
      </c>
      <c r="B42" s="14" t="s">
        <v>0</v>
      </c>
      <c r="C42" s="15" t="s">
        <v>2542</v>
      </c>
      <c r="D42" s="16" t="s">
        <v>24</v>
      </c>
      <c r="E42" s="17" t="s">
        <v>109</v>
      </c>
      <c r="F42" s="17"/>
      <c r="G42" s="17" t="s">
        <v>106</v>
      </c>
      <c r="H42" s="17"/>
      <c r="I42" s="17"/>
      <c r="J42" s="17"/>
    </row>
    <row r="43" spans="1:10" s="13" customFormat="1" x14ac:dyDescent="0.2">
      <c r="A43" s="24">
        <v>34</v>
      </c>
      <c r="B43" s="14" t="s">
        <v>0</v>
      </c>
      <c r="C43" s="15" t="s">
        <v>2543</v>
      </c>
      <c r="D43" s="16" t="s">
        <v>24</v>
      </c>
      <c r="E43" s="17" t="s">
        <v>161</v>
      </c>
      <c r="F43" s="17" t="s">
        <v>146</v>
      </c>
      <c r="G43" s="17" t="s">
        <v>106</v>
      </c>
      <c r="H43" s="17" t="s">
        <v>107</v>
      </c>
      <c r="I43" s="17" t="s">
        <v>107</v>
      </c>
      <c r="J43" s="17" t="s">
        <v>162</v>
      </c>
    </row>
    <row r="44" spans="1:10" s="13" customFormat="1" x14ac:dyDescent="0.2">
      <c r="A44" s="24">
        <v>35</v>
      </c>
      <c r="B44" s="14" t="s">
        <v>0</v>
      </c>
      <c r="C44" s="15" t="s">
        <v>250</v>
      </c>
      <c r="D44" s="16" t="s">
        <v>24</v>
      </c>
      <c r="E44" s="17" t="s">
        <v>109</v>
      </c>
      <c r="F44" s="17"/>
      <c r="G44" s="17" t="s">
        <v>106</v>
      </c>
      <c r="H44" s="17"/>
      <c r="I44" s="17"/>
      <c r="J44" s="17"/>
    </row>
    <row r="45" spans="1:10" s="13" customFormat="1" x14ac:dyDescent="0.2">
      <c r="A45" s="24">
        <v>36</v>
      </c>
      <c r="B45" s="14" t="s">
        <v>0</v>
      </c>
      <c r="C45" s="15" t="s">
        <v>251</v>
      </c>
      <c r="D45" s="16" t="s">
        <v>24</v>
      </c>
      <c r="E45" s="17" t="s">
        <v>163</v>
      </c>
      <c r="F45" s="17"/>
      <c r="G45" s="17" t="s">
        <v>106</v>
      </c>
      <c r="H45" s="17"/>
      <c r="I45" s="17"/>
      <c r="J45" s="17"/>
    </row>
    <row r="46" spans="1:10" s="13" customFormat="1" x14ac:dyDescent="0.2">
      <c r="A46" s="24">
        <v>37</v>
      </c>
      <c r="B46" s="14" t="s">
        <v>0</v>
      </c>
      <c r="C46" s="15" t="s">
        <v>2417</v>
      </c>
      <c r="D46" s="16" t="s">
        <v>24</v>
      </c>
      <c r="E46" s="17" t="s">
        <v>109</v>
      </c>
      <c r="F46" s="17"/>
      <c r="G46" s="17" t="s">
        <v>106</v>
      </c>
      <c r="H46" s="17"/>
      <c r="I46" s="17" t="s">
        <v>164</v>
      </c>
      <c r="J46" s="17"/>
    </row>
    <row r="47" spans="1:10" x14ac:dyDescent="0.2">
      <c r="A47" s="24">
        <v>38</v>
      </c>
      <c r="B47" s="14" t="s">
        <v>0</v>
      </c>
      <c r="C47" s="15" t="s">
        <v>2418</v>
      </c>
      <c r="D47" s="16" t="s">
        <v>24</v>
      </c>
      <c r="E47" s="17" t="s">
        <v>165</v>
      </c>
      <c r="F47" s="17" t="s">
        <v>166</v>
      </c>
      <c r="G47" s="17" t="s">
        <v>122</v>
      </c>
      <c r="H47" s="17"/>
      <c r="I47" s="17"/>
      <c r="J47" s="17" t="s">
        <v>162</v>
      </c>
    </row>
    <row r="48" spans="1:10" s="13" customFormat="1" x14ac:dyDescent="0.2">
      <c r="A48" s="24">
        <v>39</v>
      </c>
      <c r="B48" s="14" t="s">
        <v>0</v>
      </c>
      <c r="C48" s="15" t="s">
        <v>2411</v>
      </c>
      <c r="D48" s="16" t="s">
        <v>24</v>
      </c>
      <c r="E48" s="17" t="s">
        <v>109</v>
      </c>
      <c r="F48" s="17" t="s">
        <v>167</v>
      </c>
      <c r="G48" s="17" t="s">
        <v>122</v>
      </c>
      <c r="H48" s="17"/>
      <c r="I48" s="17"/>
      <c r="J48" s="17" t="s">
        <v>167</v>
      </c>
    </row>
    <row r="49" spans="1:10" x14ac:dyDescent="0.2">
      <c r="A49" s="24">
        <v>40</v>
      </c>
      <c r="B49" s="14" t="s">
        <v>0</v>
      </c>
      <c r="C49" s="15" t="s">
        <v>2420</v>
      </c>
      <c r="D49" s="16" t="s">
        <v>24</v>
      </c>
      <c r="E49" s="17" t="s">
        <v>109</v>
      </c>
      <c r="F49" s="17"/>
      <c r="G49" s="17" t="s">
        <v>106</v>
      </c>
      <c r="H49" s="17"/>
      <c r="I49" s="17"/>
      <c r="J49" s="17"/>
    </row>
    <row r="50" spans="1:10" x14ac:dyDescent="0.2">
      <c r="A50" s="24">
        <v>41</v>
      </c>
      <c r="B50" s="14" t="s">
        <v>0</v>
      </c>
      <c r="C50" s="15" t="s">
        <v>2421</v>
      </c>
      <c r="D50" s="16" t="s">
        <v>24</v>
      </c>
      <c r="E50" s="17" t="s">
        <v>109</v>
      </c>
      <c r="F50" s="17"/>
      <c r="G50" s="17" t="s">
        <v>106</v>
      </c>
      <c r="H50" s="17"/>
      <c r="I50" s="17"/>
      <c r="J50" s="17"/>
    </row>
    <row r="51" spans="1:10" s="13" customFormat="1" x14ac:dyDescent="0.2">
      <c r="A51" s="24">
        <v>42</v>
      </c>
      <c r="B51" s="14" t="s">
        <v>0</v>
      </c>
      <c r="C51" s="15" t="s">
        <v>2422</v>
      </c>
      <c r="D51" s="16" t="s">
        <v>24</v>
      </c>
      <c r="E51" s="17" t="s">
        <v>109</v>
      </c>
      <c r="F51" s="17"/>
      <c r="G51" s="17" t="s">
        <v>106</v>
      </c>
      <c r="H51" s="17"/>
      <c r="I51" s="17"/>
      <c r="J51" s="17"/>
    </row>
    <row r="52" spans="1:10" s="13" customFormat="1" x14ac:dyDescent="0.25">
      <c r="A52" s="24">
        <v>43</v>
      </c>
      <c r="B52" s="14" t="s">
        <v>0</v>
      </c>
      <c r="C52" s="12" t="s">
        <v>2423</v>
      </c>
      <c r="D52" s="16" t="s">
        <v>24</v>
      </c>
      <c r="E52" s="17" t="s">
        <v>109</v>
      </c>
      <c r="F52" s="17"/>
      <c r="G52" s="17" t="s">
        <v>106</v>
      </c>
      <c r="H52" s="17"/>
      <c r="I52" s="17"/>
      <c r="J52" s="17"/>
    </row>
    <row r="53" spans="1:10" s="13" customFormat="1" x14ac:dyDescent="0.2">
      <c r="A53" s="24">
        <v>44</v>
      </c>
      <c r="B53" s="14" t="s">
        <v>0</v>
      </c>
      <c r="C53" s="15" t="s">
        <v>2443</v>
      </c>
      <c r="D53" s="16" t="s">
        <v>24</v>
      </c>
      <c r="E53" s="17" t="s">
        <v>168</v>
      </c>
      <c r="F53" s="17"/>
      <c r="G53" s="17" t="s">
        <v>122</v>
      </c>
      <c r="H53" s="17" t="s">
        <v>169</v>
      </c>
      <c r="I53" s="17" t="s">
        <v>170</v>
      </c>
      <c r="J53" s="17"/>
    </row>
    <row r="54" spans="1:10" s="13" customFormat="1" x14ac:dyDescent="0.25">
      <c r="A54" s="24">
        <v>45</v>
      </c>
      <c r="B54" s="14" t="s">
        <v>0</v>
      </c>
      <c r="C54" s="15" t="s">
        <v>266</v>
      </c>
      <c r="D54" s="16" t="s">
        <v>24</v>
      </c>
      <c r="E54" s="17" t="s">
        <v>109</v>
      </c>
      <c r="F54" s="17"/>
      <c r="G54" s="17" t="s">
        <v>106</v>
      </c>
      <c r="H54" s="17"/>
      <c r="I54" s="17"/>
      <c r="J54" s="17"/>
    </row>
    <row r="55" spans="1:10" s="13" customFormat="1" x14ac:dyDescent="0.2">
      <c r="A55" s="24">
        <v>46</v>
      </c>
      <c r="B55" s="14" t="s">
        <v>0</v>
      </c>
      <c r="C55" s="15" t="s">
        <v>2457</v>
      </c>
      <c r="D55" s="16" t="s">
        <v>24</v>
      </c>
      <c r="E55" s="17" t="s">
        <v>109</v>
      </c>
      <c r="F55" s="17"/>
      <c r="G55" s="17" t="s">
        <v>106</v>
      </c>
      <c r="H55" s="17"/>
      <c r="I55" s="17"/>
      <c r="J55" s="17"/>
    </row>
    <row r="56" spans="1:10" s="13" customFormat="1" x14ac:dyDescent="0.2">
      <c r="A56" s="24">
        <v>47</v>
      </c>
      <c r="B56" s="14" t="s">
        <v>0</v>
      </c>
      <c r="C56" s="15" t="s">
        <v>2425</v>
      </c>
      <c r="D56" s="16" t="s">
        <v>24</v>
      </c>
      <c r="E56" s="17" t="s">
        <v>171</v>
      </c>
      <c r="F56" s="17"/>
      <c r="G56" s="17" t="s">
        <v>122</v>
      </c>
      <c r="H56" s="17" t="s">
        <v>172</v>
      </c>
      <c r="I56" s="17"/>
      <c r="J56" s="17"/>
    </row>
    <row r="57" spans="1:10" x14ac:dyDescent="0.2">
      <c r="A57" s="24">
        <v>48</v>
      </c>
      <c r="B57" s="14" t="s">
        <v>0</v>
      </c>
      <c r="C57" s="15" t="s">
        <v>2462</v>
      </c>
      <c r="D57" s="16" t="s">
        <v>24</v>
      </c>
      <c r="E57" s="17" t="s">
        <v>109</v>
      </c>
      <c r="F57" s="17"/>
      <c r="G57" s="17" t="s">
        <v>106</v>
      </c>
      <c r="H57" s="17"/>
      <c r="I57" s="17"/>
      <c r="J57" s="17"/>
    </row>
    <row r="58" spans="1:10" s="13" customFormat="1" x14ac:dyDescent="0.2">
      <c r="A58" s="24">
        <v>49</v>
      </c>
      <c r="B58" s="14" t="s">
        <v>0</v>
      </c>
      <c r="C58" s="15" t="s">
        <v>2467</v>
      </c>
      <c r="D58" s="16" t="s">
        <v>24</v>
      </c>
      <c r="E58" s="17" t="s">
        <v>109</v>
      </c>
      <c r="F58" s="17"/>
      <c r="G58" s="17" t="s">
        <v>106</v>
      </c>
      <c r="H58" s="17"/>
      <c r="I58" s="17"/>
      <c r="J58" s="17"/>
    </row>
    <row r="59" spans="1:10" x14ac:dyDescent="0.25">
      <c r="A59" s="2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workbookViewId="0">
      <selection activeCell="B1" sqref="B1"/>
    </sheetView>
  </sheetViews>
  <sheetFormatPr defaultColWidth="8.85546875" defaultRowHeight="12" x14ac:dyDescent="0.2"/>
  <cols>
    <col min="1" max="1" width="3" style="21" bestFit="1" customWidth="1"/>
    <col min="2" max="2" width="8.85546875" style="11"/>
    <col min="3" max="3" width="34.85546875" style="12" bestFit="1" customWidth="1"/>
    <col min="4" max="4" width="8.85546875" style="11"/>
    <col min="5" max="5" width="35.5703125" style="11" bestFit="1" customWidth="1"/>
    <col min="6" max="6" width="8.85546875" style="11"/>
    <col min="7" max="7" width="10.7109375" style="11" bestFit="1" customWidth="1"/>
    <col min="8" max="16384" width="8.85546875" style="11"/>
  </cols>
  <sheetData>
    <row r="1" spans="1:10" s="23" customFormat="1" ht="48" x14ac:dyDescent="0.3">
      <c r="A1" s="22" t="s">
        <v>19</v>
      </c>
      <c r="B1" s="23" t="s">
        <v>95</v>
      </c>
      <c r="C1" s="23" t="s">
        <v>96</v>
      </c>
      <c r="D1" s="23" t="s">
        <v>97</v>
      </c>
      <c r="E1" s="23" t="s">
        <v>98</v>
      </c>
      <c r="F1" s="23" t="s">
        <v>99</v>
      </c>
      <c r="G1" s="23" t="s">
        <v>100</v>
      </c>
      <c r="H1" s="23" t="s">
        <v>101</v>
      </c>
      <c r="I1" s="23" t="s">
        <v>102</v>
      </c>
      <c r="J1" s="23" t="s">
        <v>103</v>
      </c>
    </row>
    <row r="2" spans="1:10" x14ac:dyDescent="0.2">
      <c r="A2" s="24">
        <v>29</v>
      </c>
      <c r="B2" s="14" t="s">
        <v>0</v>
      </c>
      <c r="C2" s="15" t="s">
        <v>2416</v>
      </c>
      <c r="D2" s="16" t="s">
        <v>53</v>
      </c>
      <c r="E2" s="17" t="s">
        <v>237</v>
      </c>
      <c r="F2" s="17" t="s">
        <v>238</v>
      </c>
      <c r="G2" s="17" t="s">
        <v>106</v>
      </c>
      <c r="H2" s="17"/>
      <c r="I2" s="17"/>
      <c r="J2" s="17"/>
    </row>
    <row r="3" spans="1:10" x14ac:dyDescent="0.2">
      <c r="A3" s="24">
        <v>30</v>
      </c>
      <c r="B3" s="14" t="s">
        <v>0</v>
      </c>
      <c r="C3" s="15" t="s">
        <v>2409</v>
      </c>
      <c r="D3" s="16" t="s">
        <v>53</v>
      </c>
      <c r="E3" s="17" t="s">
        <v>239</v>
      </c>
      <c r="F3" s="17" t="s">
        <v>238</v>
      </c>
      <c r="G3" s="17" t="s">
        <v>122</v>
      </c>
      <c r="H3" s="17" t="s">
        <v>240</v>
      </c>
      <c r="I3" s="17"/>
      <c r="J3" s="17"/>
    </row>
    <row r="4" spans="1:10" s="13" customFormat="1" x14ac:dyDescent="0.2">
      <c r="A4" s="24">
        <v>31</v>
      </c>
      <c r="B4" s="14" t="s">
        <v>0</v>
      </c>
      <c r="C4" s="15" t="s">
        <v>241</v>
      </c>
      <c r="D4" s="16" t="s">
        <v>53</v>
      </c>
      <c r="E4" s="17" t="s">
        <v>242</v>
      </c>
      <c r="F4" s="17" t="s">
        <v>238</v>
      </c>
      <c r="G4" s="17" t="s">
        <v>122</v>
      </c>
      <c r="H4" s="17" t="s">
        <v>243</v>
      </c>
      <c r="I4" s="17"/>
      <c r="J4" s="17"/>
    </row>
    <row r="5" spans="1:10" s="13" customFormat="1" x14ac:dyDescent="0.25">
      <c r="A5" s="24">
        <v>32</v>
      </c>
      <c r="B5" s="14" t="s">
        <v>0</v>
      </c>
      <c r="C5" s="15" t="s">
        <v>2435</v>
      </c>
      <c r="D5" s="16" t="s">
        <v>53</v>
      </c>
      <c r="E5" s="17" t="s">
        <v>244</v>
      </c>
      <c r="F5" s="17" t="s">
        <v>245</v>
      </c>
      <c r="G5" s="17" t="s">
        <v>122</v>
      </c>
      <c r="H5" s="17" t="s">
        <v>246</v>
      </c>
      <c r="I5" s="17"/>
      <c r="J5" s="17"/>
    </row>
    <row r="6" spans="1:10" s="13" customFormat="1" x14ac:dyDescent="0.2">
      <c r="A6" s="24">
        <v>33</v>
      </c>
      <c r="B6" s="14" t="s">
        <v>0</v>
      </c>
      <c r="C6" s="15" t="s">
        <v>2542</v>
      </c>
      <c r="D6" s="16" t="s">
        <v>53</v>
      </c>
      <c r="E6" s="17" t="s">
        <v>247</v>
      </c>
      <c r="F6" s="17" t="s">
        <v>238</v>
      </c>
      <c r="G6" s="17" t="s">
        <v>106</v>
      </c>
      <c r="H6" s="17"/>
      <c r="I6" s="17"/>
      <c r="J6" s="17"/>
    </row>
    <row r="7" spans="1:10" s="13" customFormat="1" x14ac:dyDescent="0.2">
      <c r="A7" s="24">
        <v>34</v>
      </c>
      <c r="B7" s="14" t="s">
        <v>0</v>
      </c>
      <c r="C7" s="15" t="s">
        <v>2543</v>
      </c>
      <c r="D7" s="16" t="s">
        <v>53</v>
      </c>
      <c r="E7" s="17" t="s">
        <v>248</v>
      </c>
      <c r="F7" s="17" t="s">
        <v>174</v>
      </c>
      <c r="G7" s="17" t="s">
        <v>122</v>
      </c>
      <c r="H7" s="17" t="s">
        <v>249</v>
      </c>
      <c r="I7" s="17"/>
      <c r="J7" s="17"/>
    </row>
    <row r="8" spans="1:10" s="13" customFormat="1" x14ac:dyDescent="0.2">
      <c r="A8" s="24">
        <v>35</v>
      </c>
      <c r="B8" s="14" t="s">
        <v>0</v>
      </c>
      <c r="C8" s="15" t="s">
        <v>250</v>
      </c>
      <c r="D8" s="16" t="s">
        <v>53</v>
      </c>
      <c r="E8" s="17" t="s">
        <v>2540</v>
      </c>
      <c r="F8" s="17" t="s">
        <v>238</v>
      </c>
      <c r="G8" s="17" t="s">
        <v>106</v>
      </c>
      <c r="H8" s="17"/>
      <c r="I8" s="17"/>
      <c r="J8" s="17"/>
    </row>
    <row r="9" spans="1:10" s="13" customFormat="1" x14ac:dyDescent="0.2">
      <c r="A9" s="24">
        <v>35</v>
      </c>
      <c r="B9" s="14" t="s">
        <v>0</v>
      </c>
      <c r="C9" s="15" t="s">
        <v>250</v>
      </c>
      <c r="D9" s="16" t="s">
        <v>53</v>
      </c>
      <c r="E9" s="17" t="s">
        <v>2541</v>
      </c>
      <c r="F9" s="17" t="s">
        <v>238</v>
      </c>
      <c r="G9" s="17" t="s">
        <v>106</v>
      </c>
      <c r="H9" s="17"/>
      <c r="I9" s="17"/>
      <c r="J9" s="17"/>
    </row>
    <row r="10" spans="1:10" s="13" customFormat="1" x14ac:dyDescent="0.2">
      <c r="A10" s="24">
        <v>36</v>
      </c>
      <c r="B10" s="14" t="s">
        <v>0</v>
      </c>
      <c r="C10" s="15" t="s">
        <v>251</v>
      </c>
      <c r="D10" s="16" t="s">
        <v>53</v>
      </c>
      <c r="E10" s="17" t="s">
        <v>252</v>
      </c>
      <c r="F10" s="17" t="s">
        <v>238</v>
      </c>
      <c r="G10" s="17" t="s">
        <v>106</v>
      </c>
      <c r="H10" s="17"/>
      <c r="I10" s="17"/>
      <c r="J10" s="17"/>
    </row>
    <row r="11" spans="1:10" s="13" customFormat="1" x14ac:dyDescent="0.2">
      <c r="A11" s="24">
        <v>37</v>
      </c>
      <c r="B11" s="14" t="s">
        <v>0</v>
      </c>
      <c r="C11" s="15" t="s">
        <v>2417</v>
      </c>
      <c r="D11" s="16" t="s">
        <v>53</v>
      </c>
      <c r="E11" s="17" t="s">
        <v>253</v>
      </c>
      <c r="F11" s="17" t="s">
        <v>238</v>
      </c>
      <c r="G11" s="17" t="s">
        <v>106</v>
      </c>
      <c r="H11" s="17"/>
      <c r="I11" s="17"/>
      <c r="J11" s="17"/>
    </row>
    <row r="12" spans="1:10" x14ac:dyDescent="0.2">
      <c r="A12" s="24">
        <v>38</v>
      </c>
      <c r="B12" s="14" t="s">
        <v>0</v>
      </c>
      <c r="C12" s="15" t="s">
        <v>2418</v>
      </c>
      <c r="D12" s="16" t="s">
        <v>53</v>
      </c>
      <c r="E12" s="17" t="s">
        <v>254</v>
      </c>
      <c r="F12" s="17" t="s">
        <v>174</v>
      </c>
      <c r="G12" s="17" t="s">
        <v>122</v>
      </c>
      <c r="H12" s="17" t="s">
        <v>255</v>
      </c>
      <c r="I12" s="17"/>
      <c r="J12" s="17"/>
    </row>
    <row r="13" spans="1:10" s="13" customFormat="1" x14ac:dyDescent="0.2">
      <c r="A13" s="24">
        <v>39</v>
      </c>
      <c r="B13" s="14" t="s">
        <v>0</v>
      </c>
      <c r="C13" s="15" t="s">
        <v>2411</v>
      </c>
      <c r="D13" s="16" t="s">
        <v>53</v>
      </c>
      <c r="E13" s="17" t="s">
        <v>2546</v>
      </c>
      <c r="F13" s="17" t="s">
        <v>238</v>
      </c>
      <c r="G13" s="17" t="s">
        <v>106</v>
      </c>
      <c r="H13" s="17"/>
      <c r="I13" s="17"/>
      <c r="J13" s="17"/>
    </row>
    <row r="14" spans="1:10" s="13" customFormat="1" x14ac:dyDescent="0.2">
      <c r="A14" s="24">
        <v>39</v>
      </c>
      <c r="B14" s="14" t="s">
        <v>0</v>
      </c>
      <c r="C14" s="15" t="s">
        <v>2411</v>
      </c>
      <c r="D14" s="16" t="s">
        <v>53</v>
      </c>
      <c r="E14" s="17" t="s">
        <v>2547</v>
      </c>
      <c r="F14" s="17" t="s">
        <v>238</v>
      </c>
      <c r="G14" s="17" t="s">
        <v>122</v>
      </c>
      <c r="H14" s="17" t="s">
        <v>257</v>
      </c>
      <c r="I14" s="17"/>
      <c r="J14" s="17"/>
    </row>
    <row r="15" spans="1:10" x14ac:dyDescent="0.2">
      <c r="A15" s="24">
        <v>40</v>
      </c>
      <c r="B15" s="14" t="s">
        <v>0</v>
      </c>
      <c r="C15" s="15" t="s">
        <v>2420</v>
      </c>
      <c r="D15" s="16" t="s">
        <v>53</v>
      </c>
      <c r="E15" s="17" t="s">
        <v>258</v>
      </c>
      <c r="F15" s="17" t="s">
        <v>238</v>
      </c>
      <c r="G15" s="17" t="s">
        <v>122</v>
      </c>
      <c r="H15" s="17" t="s">
        <v>257</v>
      </c>
      <c r="I15" s="17"/>
      <c r="J15" s="17"/>
    </row>
    <row r="16" spans="1:10" x14ac:dyDescent="0.2">
      <c r="A16" s="24">
        <v>41</v>
      </c>
      <c r="B16" s="14" t="s">
        <v>0</v>
      </c>
      <c r="C16" s="15" t="s">
        <v>2421</v>
      </c>
      <c r="D16" s="16" t="s">
        <v>53</v>
      </c>
      <c r="E16" s="17" t="s">
        <v>259</v>
      </c>
      <c r="F16" s="17" t="s">
        <v>260</v>
      </c>
      <c r="G16" s="17" t="s">
        <v>122</v>
      </c>
      <c r="H16" s="17" t="s">
        <v>257</v>
      </c>
      <c r="I16" s="17"/>
      <c r="J16" s="17"/>
    </row>
    <row r="17" spans="1:10" s="13" customFormat="1" x14ac:dyDescent="0.2">
      <c r="A17" s="24">
        <v>42</v>
      </c>
      <c r="B17" s="14" t="s">
        <v>0</v>
      </c>
      <c r="C17" s="15" t="s">
        <v>2422</v>
      </c>
      <c r="D17" s="16" t="s">
        <v>53</v>
      </c>
      <c r="E17" s="17" t="s">
        <v>261</v>
      </c>
      <c r="F17" s="17" t="s">
        <v>238</v>
      </c>
      <c r="G17" s="17" t="s">
        <v>122</v>
      </c>
      <c r="H17" s="17" t="s">
        <v>257</v>
      </c>
      <c r="I17" s="17"/>
      <c r="J17" s="17"/>
    </row>
    <row r="18" spans="1:10" s="13" customFormat="1" x14ac:dyDescent="0.25">
      <c r="A18" s="24">
        <v>43</v>
      </c>
      <c r="B18" s="14" t="s">
        <v>0</v>
      </c>
      <c r="C18" s="12" t="s">
        <v>2423</v>
      </c>
      <c r="D18" s="16" t="s">
        <v>53</v>
      </c>
      <c r="E18" s="17" t="s">
        <v>262</v>
      </c>
      <c r="F18" s="17" t="s">
        <v>238</v>
      </c>
      <c r="G18" s="17" t="s">
        <v>106</v>
      </c>
      <c r="H18" s="17"/>
      <c r="I18" s="17"/>
      <c r="J18" s="17"/>
    </row>
    <row r="19" spans="1:10" s="13" customFormat="1" x14ac:dyDescent="0.2">
      <c r="A19" s="24">
        <v>44</v>
      </c>
      <c r="B19" s="14" t="s">
        <v>0</v>
      </c>
      <c r="C19" s="15" t="s">
        <v>263</v>
      </c>
      <c r="D19" s="16" t="s">
        <v>53</v>
      </c>
      <c r="E19" s="17" t="s">
        <v>264</v>
      </c>
      <c r="F19" s="17" t="s">
        <v>238</v>
      </c>
      <c r="G19" s="17" t="s">
        <v>122</v>
      </c>
      <c r="H19" s="17" t="s">
        <v>265</v>
      </c>
      <c r="I19" s="17"/>
      <c r="J19" s="17"/>
    </row>
    <row r="20" spans="1:10" s="13" customFormat="1" x14ac:dyDescent="0.25">
      <c r="A20" s="24">
        <v>45</v>
      </c>
      <c r="B20" s="14" t="s">
        <v>0</v>
      </c>
      <c r="C20" s="15" t="s">
        <v>266</v>
      </c>
      <c r="D20" s="16" t="s">
        <v>53</v>
      </c>
      <c r="E20" s="17" t="s">
        <v>109</v>
      </c>
      <c r="F20" s="17"/>
      <c r="G20" s="17" t="s">
        <v>106</v>
      </c>
      <c r="H20" s="17"/>
      <c r="I20" s="17"/>
      <c r="J20" s="17"/>
    </row>
    <row r="21" spans="1:10" s="13" customFormat="1" x14ac:dyDescent="0.2">
      <c r="A21" s="24">
        <v>46</v>
      </c>
      <c r="B21" s="14" t="s">
        <v>0</v>
      </c>
      <c r="C21" s="15" t="s">
        <v>267</v>
      </c>
      <c r="D21" s="16" t="s">
        <v>53</v>
      </c>
      <c r="E21" s="17" t="s">
        <v>268</v>
      </c>
      <c r="F21" s="17" t="s">
        <v>238</v>
      </c>
      <c r="G21" s="17" t="s">
        <v>106</v>
      </c>
      <c r="H21" s="17"/>
      <c r="I21" s="17"/>
      <c r="J21" s="17"/>
    </row>
    <row r="22" spans="1:10" s="13" customFormat="1" x14ac:dyDescent="0.25">
      <c r="A22" s="24">
        <v>47</v>
      </c>
      <c r="B22" s="14" t="s">
        <v>0</v>
      </c>
      <c r="C22" s="15" t="s">
        <v>2425</v>
      </c>
      <c r="D22" s="16" t="s">
        <v>53</v>
      </c>
      <c r="E22" s="17" t="s">
        <v>269</v>
      </c>
      <c r="F22" s="17" t="s">
        <v>238</v>
      </c>
      <c r="G22" s="17" t="s">
        <v>122</v>
      </c>
      <c r="H22" s="17" t="s">
        <v>270</v>
      </c>
      <c r="I22" s="17"/>
      <c r="J22" s="17"/>
    </row>
    <row r="23" spans="1:10" x14ac:dyDescent="0.2">
      <c r="A23" s="24">
        <v>48</v>
      </c>
      <c r="B23" s="14" t="s">
        <v>0</v>
      </c>
      <c r="C23" s="15" t="s">
        <v>2462</v>
      </c>
      <c r="D23" s="16" t="s">
        <v>53</v>
      </c>
      <c r="E23" s="17" t="s">
        <v>271</v>
      </c>
      <c r="F23" s="17" t="s">
        <v>272</v>
      </c>
      <c r="G23" s="17" t="s">
        <v>106</v>
      </c>
      <c r="H23" s="17"/>
      <c r="I23" s="17"/>
      <c r="J23" s="17"/>
    </row>
    <row r="24" spans="1:10" s="13" customFormat="1" x14ac:dyDescent="0.2">
      <c r="A24" s="24">
        <v>49</v>
      </c>
      <c r="B24" s="14" t="s">
        <v>0</v>
      </c>
      <c r="C24" s="15" t="s">
        <v>2467</v>
      </c>
      <c r="D24" s="16" t="s">
        <v>53</v>
      </c>
      <c r="E24" s="17" t="s">
        <v>273</v>
      </c>
      <c r="F24" s="17" t="s">
        <v>274</v>
      </c>
      <c r="G24" s="17" t="s">
        <v>106</v>
      </c>
      <c r="H24" s="17"/>
      <c r="I24" s="17"/>
      <c r="J24" s="17"/>
    </row>
    <row r="25" spans="1:10" s="13" customFormat="1" x14ac:dyDescent="0.2">
      <c r="A25" s="24">
        <v>22</v>
      </c>
      <c r="B25" s="14" t="s">
        <v>11</v>
      </c>
      <c r="C25" s="15" t="s">
        <v>220</v>
      </c>
      <c r="D25" s="16" t="s">
        <v>53</v>
      </c>
      <c r="E25" s="17" t="s">
        <v>221</v>
      </c>
      <c r="F25" s="17" t="s">
        <v>222</v>
      </c>
      <c r="G25" s="17" t="s">
        <v>106</v>
      </c>
      <c r="H25" s="17"/>
      <c r="I25" s="17"/>
      <c r="J25" s="17"/>
    </row>
    <row r="26" spans="1:10" s="13" customFormat="1" x14ac:dyDescent="0.2">
      <c r="A26" s="24">
        <v>23</v>
      </c>
      <c r="B26" s="14" t="s">
        <v>11</v>
      </c>
      <c r="C26" s="15" t="s">
        <v>223</v>
      </c>
      <c r="D26" s="16" t="s">
        <v>53</v>
      </c>
      <c r="E26" s="17" t="s">
        <v>224</v>
      </c>
      <c r="F26" s="17" t="s">
        <v>225</v>
      </c>
      <c r="G26" s="17" t="s">
        <v>106</v>
      </c>
      <c r="H26" s="17"/>
      <c r="I26" s="17" t="s">
        <v>226</v>
      </c>
      <c r="J26" s="17"/>
    </row>
    <row r="27" spans="1:10" x14ac:dyDescent="0.2">
      <c r="A27" s="24">
        <v>24</v>
      </c>
      <c r="B27" s="14" t="s">
        <v>11</v>
      </c>
      <c r="C27" s="15" t="s">
        <v>227</v>
      </c>
      <c r="D27" s="16" t="s">
        <v>53</v>
      </c>
      <c r="E27" s="17" t="s">
        <v>228</v>
      </c>
      <c r="F27" s="17" t="s">
        <v>229</v>
      </c>
      <c r="G27" s="17" t="s">
        <v>106</v>
      </c>
      <c r="H27" s="17"/>
      <c r="I27" s="17"/>
      <c r="J27" s="17"/>
    </row>
    <row r="28" spans="1:10" s="13" customFormat="1" x14ac:dyDescent="0.2">
      <c r="A28" s="24">
        <v>25</v>
      </c>
      <c r="B28" s="14" t="s">
        <v>11</v>
      </c>
      <c r="C28" s="15" t="s">
        <v>2427</v>
      </c>
      <c r="D28" s="16" t="s">
        <v>53</v>
      </c>
      <c r="E28" s="17" t="s">
        <v>230</v>
      </c>
      <c r="F28" s="17" t="s">
        <v>204</v>
      </c>
      <c r="G28" s="17" t="s">
        <v>106</v>
      </c>
      <c r="H28" s="17"/>
      <c r="I28" s="17"/>
      <c r="J28" s="17"/>
    </row>
    <row r="29" spans="1:10" s="13" customFormat="1" x14ac:dyDescent="0.2">
      <c r="A29" s="24">
        <v>26</v>
      </c>
      <c r="B29" s="14" t="s">
        <v>11</v>
      </c>
      <c r="C29" s="15" t="s">
        <v>2428</v>
      </c>
      <c r="D29" s="16" t="s">
        <v>53</v>
      </c>
      <c r="E29" s="17" t="s">
        <v>231</v>
      </c>
      <c r="F29" s="17" t="s">
        <v>232</v>
      </c>
      <c r="G29" s="17" t="s">
        <v>106</v>
      </c>
      <c r="H29" s="17"/>
      <c r="I29" s="17"/>
      <c r="J29" s="17"/>
    </row>
    <row r="30" spans="1:10" s="13" customFormat="1" x14ac:dyDescent="0.25">
      <c r="A30" s="24">
        <v>27</v>
      </c>
      <c r="B30" s="14" t="s">
        <v>0</v>
      </c>
      <c r="C30" s="15" t="s">
        <v>2408</v>
      </c>
      <c r="D30" s="16" t="s">
        <v>53</v>
      </c>
      <c r="E30" s="17" t="s">
        <v>233</v>
      </c>
      <c r="F30" s="17" t="s">
        <v>234</v>
      </c>
      <c r="G30" s="17" t="s">
        <v>106</v>
      </c>
      <c r="H30" s="17"/>
      <c r="I30" s="17"/>
      <c r="J30" s="17"/>
    </row>
    <row r="31" spans="1:10" s="13" customFormat="1" x14ac:dyDescent="0.25">
      <c r="A31" s="24">
        <v>28</v>
      </c>
      <c r="B31" s="14" t="s">
        <v>0</v>
      </c>
      <c r="C31" s="15" t="s">
        <v>2415</v>
      </c>
      <c r="D31" s="16" t="s">
        <v>53</v>
      </c>
      <c r="E31" s="17" t="s">
        <v>235</v>
      </c>
      <c r="F31" s="17" t="s">
        <v>174</v>
      </c>
      <c r="G31" s="17" t="s">
        <v>122</v>
      </c>
      <c r="H31" s="17" t="s">
        <v>236</v>
      </c>
      <c r="I31" s="17"/>
      <c r="J31" s="17"/>
    </row>
    <row r="32" spans="1:10" x14ac:dyDescent="0.2">
      <c r="A32" s="24">
        <v>29</v>
      </c>
      <c r="B32" s="14" t="s">
        <v>0</v>
      </c>
      <c r="C32" s="15" t="s">
        <v>2416</v>
      </c>
      <c r="D32" s="16" t="s">
        <v>53</v>
      </c>
      <c r="E32" s="17" t="s">
        <v>237</v>
      </c>
      <c r="F32" s="17" t="s">
        <v>238</v>
      </c>
      <c r="G32" s="17" t="s">
        <v>106</v>
      </c>
      <c r="H32" s="17"/>
      <c r="I32" s="17"/>
      <c r="J32" s="17"/>
    </row>
    <row r="33" spans="1:10" x14ac:dyDescent="0.2">
      <c r="A33" s="24">
        <v>30</v>
      </c>
      <c r="B33" s="14" t="s">
        <v>0</v>
      </c>
      <c r="C33" s="15" t="s">
        <v>2409</v>
      </c>
      <c r="D33" s="16" t="s">
        <v>53</v>
      </c>
      <c r="E33" s="17" t="s">
        <v>239</v>
      </c>
      <c r="F33" s="17" t="s">
        <v>238</v>
      </c>
      <c r="G33" s="17" t="s">
        <v>122</v>
      </c>
      <c r="H33" s="17" t="s">
        <v>240</v>
      </c>
      <c r="I33" s="17"/>
      <c r="J33" s="17"/>
    </row>
    <row r="34" spans="1:10" s="13" customFormat="1" x14ac:dyDescent="0.2">
      <c r="A34" s="24">
        <v>31</v>
      </c>
      <c r="B34" s="14" t="s">
        <v>0</v>
      </c>
      <c r="C34" s="15" t="s">
        <v>241</v>
      </c>
      <c r="D34" s="16" t="s">
        <v>53</v>
      </c>
      <c r="E34" s="17" t="s">
        <v>242</v>
      </c>
      <c r="F34" s="17" t="s">
        <v>238</v>
      </c>
      <c r="G34" s="17" t="s">
        <v>122</v>
      </c>
      <c r="H34" s="17" t="s">
        <v>243</v>
      </c>
      <c r="I34" s="17"/>
      <c r="J34" s="17"/>
    </row>
    <row r="35" spans="1:10" s="13" customFormat="1" x14ac:dyDescent="0.2">
      <c r="A35" s="24">
        <v>32</v>
      </c>
      <c r="B35" s="14" t="s">
        <v>0</v>
      </c>
      <c r="C35" s="15" t="s">
        <v>2435</v>
      </c>
      <c r="D35" s="16" t="s">
        <v>53</v>
      </c>
      <c r="E35" s="17" t="s">
        <v>244</v>
      </c>
      <c r="F35" s="17" t="s">
        <v>245</v>
      </c>
      <c r="G35" s="17" t="s">
        <v>122</v>
      </c>
      <c r="H35" s="17" t="s">
        <v>246</v>
      </c>
      <c r="I35" s="17"/>
      <c r="J35" s="17"/>
    </row>
    <row r="36" spans="1:10" s="13" customFormat="1" x14ac:dyDescent="0.2">
      <c r="A36" s="24">
        <v>33</v>
      </c>
      <c r="B36" s="14" t="s">
        <v>0</v>
      </c>
      <c r="C36" s="15" t="s">
        <v>2542</v>
      </c>
      <c r="D36" s="16" t="s">
        <v>53</v>
      </c>
      <c r="E36" s="17" t="s">
        <v>247</v>
      </c>
      <c r="F36" s="17" t="s">
        <v>238</v>
      </c>
      <c r="G36" s="17" t="s">
        <v>106</v>
      </c>
      <c r="H36" s="17"/>
      <c r="I36" s="17"/>
      <c r="J36" s="17"/>
    </row>
    <row r="37" spans="1:10" s="13" customFormat="1" x14ac:dyDescent="0.2">
      <c r="A37" s="24">
        <v>34</v>
      </c>
      <c r="B37" s="14" t="s">
        <v>0</v>
      </c>
      <c r="C37" s="15" t="s">
        <v>2543</v>
      </c>
      <c r="D37" s="16" t="s">
        <v>53</v>
      </c>
      <c r="E37" s="17" t="s">
        <v>248</v>
      </c>
      <c r="F37" s="17" t="s">
        <v>174</v>
      </c>
      <c r="G37" s="17" t="s">
        <v>122</v>
      </c>
      <c r="H37" s="17" t="s">
        <v>249</v>
      </c>
      <c r="I37" s="17"/>
      <c r="J37" s="17"/>
    </row>
    <row r="38" spans="1:10" s="13" customFormat="1" x14ac:dyDescent="0.2">
      <c r="A38" s="24">
        <v>35</v>
      </c>
      <c r="B38" s="14" t="s">
        <v>0</v>
      </c>
      <c r="C38" s="15" t="s">
        <v>250</v>
      </c>
      <c r="D38" s="16" t="s">
        <v>53</v>
      </c>
      <c r="E38" s="17" t="s">
        <v>2540</v>
      </c>
      <c r="F38" s="17" t="s">
        <v>238</v>
      </c>
      <c r="G38" s="17" t="s">
        <v>106</v>
      </c>
      <c r="H38" s="17"/>
      <c r="I38" s="17"/>
      <c r="J38" s="17"/>
    </row>
    <row r="39" spans="1:10" s="13" customFormat="1" x14ac:dyDescent="0.2">
      <c r="A39" s="24">
        <v>35</v>
      </c>
      <c r="B39" s="14" t="s">
        <v>0</v>
      </c>
      <c r="C39" s="15" t="s">
        <v>250</v>
      </c>
      <c r="D39" s="16" t="s">
        <v>53</v>
      </c>
      <c r="E39" s="17" t="s">
        <v>2541</v>
      </c>
      <c r="F39" s="17" t="s">
        <v>238</v>
      </c>
      <c r="G39" s="17" t="s">
        <v>106</v>
      </c>
      <c r="H39" s="17"/>
      <c r="I39" s="17"/>
      <c r="J39" s="17"/>
    </row>
    <row r="40" spans="1:10" s="13" customFormat="1" x14ac:dyDescent="0.2">
      <c r="A40" s="24">
        <v>36</v>
      </c>
      <c r="B40" s="14" t="s">
        <v>0</v>
      </c>
      <c r="C40" s="15" t="s">
        <v>251</v>
      </c>
      <c r="D40" s="16" t="s">
        <v>53</v>
      </c>
      <c r="E40" s="17" t="s">
        <v>252</v>
      </c>
      <c r="F40" s="17" t="s">
        <v>238</v>
      </c>
      <c r="G40" s="17" t="s">
        <v>106</v>
      </c>
      <c r="H40" s="17"/>
      <c r="I40" s="17"/>
      <c r="J40" s="17"/>
    </row>
    <row r="41" spans="1:10" s="13" customFormat="1" x14ac:dyDescent="0.2">
      <c r="A41" s="24">
        <v>37</v>
      </c>
      <c r="B41" s="14" t="s">
        <v>0</v>
      </c>
      <c r="C41" s="15" t="s">
        <v>2417</v>
      </c>
      <c r="D41" s="16" t="s">
        <v>53</v>
      </c>
      <c r="E41" s="17" t="s">
        <v>253</v>
      </c>
      <c r="F41" s="17" t="s">
        <v>238</v>
      </c>
      <c r="G41" s="17" t="s">
        <v>106</v>
      </c>
      <c r="H41" s="17"/>
      <c r="I41" s="17"/>
      <c r="J41" s="17"/>
    </row>
    <row r="42" spans="1:10" x14ac:dyDescent="0.2">
      <c r="A42" s="24">
        <v>38</v>
      </c>
      <c r="B42" s="14" t="s">
        <v>0</v>
      </c>
      <c r="C42" s="15" t="s">
        <v>2418</v>
      </c>
      <c r="D42" s="16" t="s">
        <v>53</v>
      </c>
      <c r="E42" s="17" t="s">
        <v>254</v>
      </c>
      <c r="F42" s="17" t="s">
        <v>174</v>
      </c>
      <c r="G42" s="17" t="s">
        <v>122</v>
      </c>
      <c r="H42" s="17" t="s">
        <v>255</v>
      </c>
      <c r="I42" s="17"/>
      <c r="J42" s="17"/>
    </row>
    <row r="43" spans="1:10" s="13" customFormat="1" x14ac:dyDescent="0.2">
      <c r="A43" s="24">
        <v>39</v>
      </c>
      <c r="B43" s="14" t="s">
        <v>0</v>
      </c>
      <c r="C43" s="15" t="s">
        <v>2411</v>
      </c>
      <c r="D43" s="16" t="s">
        <v>53</v>
      </c>
      <c r="E43" s="17" t="s">
        <v>256</v>
      </c>
      <c r="F43" s="17" t="s">
        <v>238</v>
      </c>
      <c r="G43" s="17" t="s">
        <v>122</v>
      </c>
      <c r="H43" s="17" t="s">
        <v>257</v>
      </c>
      <c r="I43" s="17"/>
      <c r="J43" s="17"/>
    </row>
    <row r="44" spans="1:10" x14ac:dyDescent="0.2">
      <c r="A44" s="24">
        <v>40</v>
      </c>
      <c r="B44" s="14" t="s">
        <v>0</v>
      </c>
      <c r="C44" s="15" t="s">
        <v>2420</v>
      </c>
      <c r="D44" s="16" t="s">
        <v>53</v>
      </c>
      <c r="E44" s="17" t="s">
        <v>258</v>
      </c>
      <c r="F44" s="17" t="s">
        <v>238</v>
      </c>
      <c r="G44" s="17" t="s">
        <v>122</v>
      </c>
      <c r="H44" s="17" t="s">
        <v>257</v>
      </c>
      <c r="I44" s="17"/>
      <c r="J44" s="17"/>
    </row>
    <row r="45" spans="1:10" x14ac:dyDescent="0.2">
      <c r="A45" s="24">
        <v>41</v>
      </c>
      <c r="B45" s="14" t="s">
        <v>0</v>
      </c>
      <c r="C45" s="15" t="s">
        <v>2421</v>
      </c>
      <c r="D45" s="16" t="s">
        <v>53</v>
      </c>
      <c r="E45" s="17" t="s">
        <v>259</v>
      </c>
      <c r="F45" s="17" t="s">
        <v>260</v>
      </c>
      <c r="G45" s="17" t="s">
        <v>122</v>
      </c>
      <c r="H45" s="17" t="s">
        <v>257</v>
      </c>
      <c r="I45" s="17"/>
      <c r="J45" s="17"/>
    </row>
    <row r="46" spans="1:10" s="13" customFormat="1" x14ac:dyDescent="0.2">
      <c r="A46" s="24">
        <v>42</v>
      </c>
      <c r="B46" s="14" t="s">
        <v>0</v>
      </c>
      <c r="C46" s="15" t="s">
        <v>2422</v>
      </c>
      <c r="D46" s="16" t="s">
        <v>53</v>
      </c>
      <c r="E46" s="17" t="s">
        <v>261</v>
      </c>
      <c r="F46" s="17" t="s">
        <v>238</v>
      </c>
      <c r="G46" s="17" t="s">
        <v>122</v>
      </c>
      <c r="H46" s="17" t="s">
        <v>257</v>
      </c>
      <c r="I46" s="17"/>
      <c r="J46" s="17"/>
    </row>
    <row r="47" spans="1:10" s="13" customFormat="1" x14ac:dyDescent="0.2">
      <c r="A47" s="24">
        <v>43</v>
      </c>
      <c r="B47" s="14" t="s">
        <v>0</v>
      </c>
      <c r="C47" s="12" t="s">
        <v>2423</v>
      </c>
      <c r="D47" s="16" t="s">
        <v>53</v>
      </c>
      <c r="E47" s="17" t="s">
        <v>262</v>
      </c>
      <c r="F47" s="17" t="s">
        <v>238</v>
      </c>
      <c r="G47" s="17" t="s">
        <v>106</v>
      </c>
      <c r="H47" s="17"/>
      <c r="I47" s="17"/>
      <c r="J47" s="17"/>
    </row>
    <row r="48" spans="1:10" s="13" customFormat="1" x14ac:dyDescent="0.2">
      <c r="A48" s="24">
        <v>44</v>
      </c>
      <c r="B48" s="14" t="s">
        <v>0</v>
      </c>
      <c r="C48" s="15" t="s">
        <v>263</v>
      </c>
      <c r="D48" s="16" t="s">
        <v>53</v>
      </c>
      <c r="E48" s="17" t="s">
        <v>264</v>
      </c>
      <c r="F48" s="17" t="s">
        <v>238</v>
      </c>
      <c r="G48" s="17" t="s">
        <v>122</v>
      </c>
      <c r="H48" s="17" t="s">
        <v>265</v>
      </c>
      <c r="I48" s="17"/>
      <c r="J48" s="17"/>
    </row>
    <row r="49" spans="1:10" s="13" customFormat="1" x14ac:dyDescent="0.2">
      <c r="A49" s="24">
        <v>45</v>
      </c>
      <c r="B49" s="14" t="s">
        <v>0</v>
      </c>
      <c r="C49" s="15" t="s">
        <v>266</v>
      </c>
      <c r="D49" s="16" t="s">
        <v>53</v>
      </c>
      <c r="E49" s="17" t="s">
        <v>109</v>
      </c>
      <c r="F49" s="17"/>
      <c r="G49" s="17" t="s">
        <v>106</v>
      </c>
      <c r="H49" s="17"/>
      <c r="I49" s="17"/>
      <c r="J49" s="17"/>
    </row>
    <row r="50" spans="1:10" s="13" customFormat="1" x14ac:dyDescent="0.2">
      <c r="A50" s="24">
        <v>46</v>
      </c>
      <c r="B50" s="14" t="s">
        <v>0</v>
      </c>
      <c r="C50" s="15" t="s">
        <v>267</v>
      </c>
      <c r="D50" s="16" t="s">
        <v>53</v>
      </c>
      <c r="E50" s="17" t="s">
        <v>268</v>
      </c>
      <c r="F50" s="17" t="s">
        <v>238</v>
      </c>
      <c r="G50" s="17" t="s">
        <v>106</v>
      </c>
      <c r="H50" s="17"/>
      <c r="I50" s="17"/>
      <c r="J50" s="17"/>
    </row>
    <row r="51" spans="1:10" s="13" customFormat="1" x14ac:dyDescent="0.2">
      <c r="A51" s="24">
        <v>47</v>
      </c>
      <c r="B51" s="14" t="s">
        <v>0</v>
      </c>
      <c r="C51" s="15" t="s">
        <v>2425</v>
      </c>
      <c r="D51" s="16" t="s">
        <v>53</v>
      </c>
      <c r="E51" s="17" t="s">
        <v>269</v>
      </c>
      <c r="F51" s="17" t="s">
        <v>238</v>
      </c>
      <c r="G51" s="17" t="s">
        <v>122</v>
      </c>
      <c r="H51" s="17" t="s">
        <v>270</v>
      </c>
      <c r="I51" s="17"/>
      <c r="J51" s="17"/>
    </row>
    <row r="52" spans="1:10" x14ac:dyDescent="0.2">
      <c r="A52" s="24">
        <v>48</v>
      </c>
      <c r="B52" s="14" t="s">
        <v>0</v>
      </c>
      <c r="C52" s="15" t="s">
        <v>2462</v>
      </c>
      <c r="D52" s="16" t="s">
        <v>53</v>
      </c>
      <c r="E52" s="17" t="s">
        <v>271</v>
      </c>
      <c r="F52" s="17" t="s">
        <v>272</v>
      </c>
      <c r="G52" s="17" t="s">
        <v>106</v>
      </c>
      <c r="H52" s="17"/>
      <c r="I52" s="17"/>
      <c r="J52" s="17"/>
    </row>
    <row r="53" spans="1:10" s="13" customFormat="1" x14ac:dyDescent="0.2">
      <c r="A53" s="24">
        <v>49</v>
      </c>
      <c r="B53" s="14" t="s">
        <v>0</v>
      </c>
      <c r="C53" s="15" t="s">
        <v>2467</v>
      </c>
      <c r="D53" s="16" t="s">
        <v>53</v>
      </c>
      <c r="E53" s="17" t="s">
        <v>273</v>
      </c>
      <c r="F53" s="17" t="s">
        <v>274</v>
      </c>
      <c r="G53" s="17" t="s">
        <v>106</v>
      </c>
      <c r="H53" s="17"/>
      <c r="I53" s="17"/>
      <c r="J53" s="17"/>
    </row>
  </sheetData>
  <hyperlinks>
    <hyperlink ref="H48" r:id="rId1" display="https://vrtlarijakalici.jimdo.com/app/download/9015748469/Vrtlarija+Kali%C4%87i+Katalog+2017+-+Vodeno+i+mo%C4%8Dvarno+bilje.pdf?t=1506280052"/>
    <hyperlink ref="H19" r:id="rId2" display="https://vrtlarijakalici.jimdo.com/app/download/9015748469/Vrtlarija+Kali%C4%87i+Katalog+2017+-+Vodeno+i+mo%C4%8Dvarno+bilje.pdf?t=150628005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topLeftCell="A46" workbookViewId="0">
      <selection activeCell="A2" sqref="A2:XFD72"/>
    </sheetView>
  </sheetViews>
  <sheetFormatPr defaultColWidth="8.85546875" defaultRowHeight="12" x14ac:dyDescent="0.2"/>
  <cols>
    <col min="1" max="1" width="3" style="21" bestFit="1" customWidth="1"/>
    <col min="2" max="2" width="8.85546875" style="11"/>
    <col min="3" max="3" width="34.85546875" style="12" bestFit="1" customWidth="1"/>
    <col min="4" max="4" width="8.85546875" style="11"/>
    <col min="5" max="5" width="35.5703125" style="11" bestFit="1" customWidth="1"/>
    <col min="6" max="6" width="8.85546875" style="11"/>
    <col min="7" max="7" width="10.7109375" style="11" bestFit="1" customWidth="1"/>
    <col min="8" max="16384" width="8.85546875" style="11"/>
  </cols>
  <sheetData>
    <row r="1" spans="1:10" s="23" customFormat="1" ht="48" x14ac:dyDescent="0.3">
      <c r="A1" s="22" t="s">
        <v>19</v>
      </c>
      <c r="B1" s="23" t="s">
        <v>95</v>
      </c>
      <c r="C1" s="23" t="s">
        <v>96</v>
      </c>
      <c r="D1" s="23" t="s">
        <v>97</v>
      </c>
      <c r="E1" s="23" t="s">
        <v>98</v>
      </c>
      <c r="F1" s="23" t="s">
        <v>99</v>
      </c>
      <c r="G1" s="23" t="s">
        <v>100</v>
      </c>
      <c r="H1" s="23" t="s">
        <v>101</v>
      </c>
      <c r="I1" s="23" t="s">
        <v>102</v>
      </c>
      <c r="J1" s="23" t="s">
        <v>103</v>
      </c>
    </row>
    <row r="2" spans="1:10" s="13" customFormat="1" x14ac:dyDescent="0.2">
      <c r="A2" s="24">
        <v>1</v>
      </c>
      <c r="B2" s="14" t="s">
        <v>11</v>
      </c>
      <c r="C2" s="15" t="s">
        <v>2405</v>
      </c>
      <c r="D2" s="16" t="s">
        <v>30</v>
      </c>
      <c r="E2" s="17" t="s">
        <v>275</v>
      </c>
      <c r="F2" s="17" t="s">
        <v>276</v>
      </c>
      <c r="G2" s="17" t="s">
        <v>106</v>
      </c>
      <c r="H2" s="17" t="s">
        <v>277</v>
      </c>
      <c r="I2" s="17" t="s">
        <v>278</v>
      </c>
      <c r="J2" s="17" t="s">
        <v>277</v>
      </c>
    </row>
    <row r="3" spans="1:10" s="13" customFormat="1" x14ac:dyDescent="0.2">
      <c r="A3" s="24">
        <v>1</v>
      </c>
      <c r="B3" s="14" t="s">
        <v>11</v>
      </c>
      <c r="C3" s="15" t="s">
        <v>2405</v>
      </c>
      <c r="D3" s="16" t="s">
        <v>30</v>
      </c>
      <c r="E3" s="17" t="s">
        <v>279</v>
      </c>
      <c r="F3" s="17" t="s">
        <v>276</v>
      </c>
      <c r="G3" s="17" t="s">
        <v>122</v>
      </c>
      <c r="H3" s="17" t="s">
        <v>280</v>
      </c>
      <c r="I3" s="17" t="s">
        <v>281</v>
      </c>
      <c r="J3" s="17" t="s">
        <v>277</v>
      </c>
    </row>
    <row r="4" spans="1:10" s="13" customFormat="1" x14ac:dyDescent="0.2">
      <c r="A4" s="24">
        <v>1</v>
      </c>
      <c r="B4" s="14" t="s">
        <v>11</v>
      </c>
      <c r="C4" s="15" t="s">
        <v>2405</v>
      </c>
      <c r="D4" s="16" t="s">
        <v>30</v>
      </c>
      <c r="E4" s="17" t="s">
        <v>282</v>
      </c>
      <c r="F4" s="17" t="s">
        <v>283</v>
      </c>
      <c r="G4" s="17" t="s">
        <v>106</v>
      </c>
      <c r="H4" s="17" t="s">
        <v>277</v>
      </c>
      <c r="I4" s="17" t="s">
        <v>277</v>
      </c>
      <c r="J4" s="17" t="s">
        <v>401</v>
      </c>
    </row>
    <row r="5" spans="1:10" s="13" customFormat="1" ht="15" x14ac:dyDescent="0.2">
      <c r="A5" s="24">
        <v>2</v>
      </c>
      <c r="B5" s="14" t="s">
        <v>11</v>
      </c>
      <c r="C5" s="15" t="s">
        <v>2431</v>
      </c>
      <c r="D5" s="16" t="s">
        <v>30</v>
      </c>
      <c r="E5" s="17" t="s">
        <v>284</v>
      </c>
      <c r="F5" s="17" t="s">
        <v>285</v>
      </c>
      <c r="G5" s="17" t="s">
        <v>122</v>
      </c>
      <c r="H5" s="17" t="s">
        <v>286</v>
      </c>
      <c r="I5" s="17" t="s">
        <v>277</v>
      </c>
      <c r="J5" s="17" t="s">
        <v>402</v>
      </c>
    </row>
    <row r="6" spans="1:10" s="13" customFormat="1" ht="15" x14ac:dyDescent="0.2">
      <c r="A6" s="24">
        <v>3</v>
      </c>
      <c r="B6" s="14" t="s">
        <v>11</v>
      </c>
      <c r="C6" s="15" t="s">
        <v>2433</v>
      </c>
      <c r="D6" s="16" t="s">
        <v>30</v>
      </c>
      <c r="E6" s="17" t="s">
        <v>287</v>
      </c>
      <c r="F6" s="17" t="s">
        <v>285</v>
      </c>
      <c r="G6" s="17" t="s">
        <v>122</v>
      </c>
      <c r="H6" s="17" t="s">
        <v>286</v>
      </c>
      <c r="I6" s="17" t="s">
        <v>277</v>
      </c>
      <c r="J6" s="17"/>
    </row>
    <row r="7" spans="1:10" s="13" customFormat="1" ht="15" x14ac:dyDescent="0.2">
      <c r="A7" s="24">
        <v>4</v>
      </c>
      <c r="B7" s="14" t="s">
        <v>11</v>
      </c>
      <c r="C7" s="15" t="s">
        <v>2437</v>
      </c>
      <c r="D7" s="16" t="s">
        <v>30</v>
      </c>
      <c r="E7" s="17" t="s">
        <v>288</v>
      </c>
      <c r="F7" s="17" t="s">
        <v>285</v>
      </c>
      <c r="G7" s="17" t="s">
        <v>122</v>
      </c>
      <c r="H7" s="17" t="s">
        <v>289</v>
      </c>
      <c r="I7" s="17" t="s">
        <v>277</v>
      </c>
      <c r="J7" s="17"/>
    </row>
    <row r="8" spans="1:10" s="13" customFormat="1" x14ac:dyDescent="0.2">
      <c r="A8" s="24">
        <v>5</v>
      </c>
      <c r="B8" s="14" t="s">
        <v>11</v>
      </c>
      <c r="C8" s="15" t="s">
        <v>2395</v>
      </c>
      <c r="D8" s="16" t="s">
        <v>30</v>
      </c>
      <c r="E8" s="17" t="s">
        <v>290</v>
      </c>
      <c r="F8" s="17" t="s">
        <v>291</v>
      </c>
      <c r="G8" s="17" t="s">
        <v>122</v>
      </c>
      <c r="H8" s="17" t="s">
        <v>292</v>
      </c>
      <c r="I8" s="17" t="s">
        <v>277</v>
      </c>
      <c r="J8" s="17"/>
    </row>
    <row r="9" spans="1:10" s="13" customFormat="1" x14ac:dyDescent="0.2">
      <c r="A9" s="24">
        <v>6</v>
      </c>
      <c r="B9" s="14" t="s">
        <v>11</v>
      </c>
      <c r="C9" s="15" t="s">
        <v>2419</v>
      </c>
      <c r="D9" s="16" t="s">
        <v>30</v>
      </c>
      <c r="E9" s="17" t="s">
        <v>293</v>
      </c>
      <c r="F9" s="17" t="s">
        <v>291</v>
      </c>
      <c r="G9" s="17" t="s">
        <v>122</v>
      </c>
      <c r="H9" s="17" t="s">
        <v>292</v>
      </c>
      <c r="I9" s="17" t="s">
        <v>277</v>
      </c>
      <c r="J9" s="17"/>
    </row>
    <row r="10" spans="1:10" s="13" customFormat="1" ht="15" x14ac:dyDescent="0.2">
      <c r="A10" s="24">
        <v>7</v>
      </c>
      <c r="B10" s="14" t="s">
        <v>11</v>
      </c>
      <c r="C10" s="15" t="s">
        <v>2440</v>
      </c>
      <c r="D10" s="16" t="s">
        <v>30</v>
      </c>
      <c r="E10" s="17" t="s">
        <v>294</v>
      </c>
      <c r="F10" s="17" t="s">
        <v>291</v>
      </c>
      <c r="G10" s="17" t="s">
        <v>122</v>
      </c>
      <c r="H10" s="17" t="s">
        <v>292</v>
      </c>
      <c r="I10" s="17" t="s">
        <v>277</v>
      </c>
      <c r="J10" s="17"/>
    </row>
    <row r="11" spans="1:10" s="13" customFormat="1" ht="15" x14ac:dyDescent="0.2">
      <c r="A11" s="24">
        <v>8</v>
      </c>
      <c r="B11" s="14" t="s">
        <v>11</v>
      </c>
      <c r="C11" s="15" t="s">
        <v>2442</v>
      </c>
      <c r="D11" s="16" t="s">
        <v>30</v>
      </c>
      <c r="E11" s="17" t="s">
        <v>295</v>
      </c>
      <c r="F11" s="17" t="s">
        <v>296</v>
      </c>
      <c r="G11" s="17" t="s">
        <v>122</v>
      </c>
      <c r="H11" s="17" t="s">
        <v>292</v>
      </c>
      <c r="I11" s="17" t="s">
        <v>277</v>
      </c>
      <c r="J11" s="17"/>
    </row>
    <row r="12" spans="1:10" s="13" customFormat="1" x14ac:dyDescent="0.2">
      <c r="A12" s="24">
        <v>9</v>
      </c>
      <c r="B12" s="14" t="s">
        <v>11</v>
      </c>
      <c r="C12" s="15" t="s">
        <v>2424</v>
      </c>
      <c r="D12" s="16" t="s">
        <v>30</v>
      </c>
      <c r="E12" s="17" t="s">
        <v>297</v>
      </c>
      <c r="F12" s="17" t="s">
        <v>291</v>
      </c>
      <c r="G12" s="17" t="s">
        <v>122</v>
      </c>
      <c r="H12" s="17" t="s">
        <v>292</v>
      </c>
      <c r="I12" s="17"/>
      <c r="J12" s="17"/>
    </row>
    <row r="13" spans="1:10" s="13" customFormat="1" ht="15" x14ac:dyDescent="0.2">
      <c r="A13" s="24">
        <v>10</v>
      </c>
      <c r="B13" s="14" t="s">
        <v>11</v>
      </c>
      <c r="C13" s="15" t="s">
        <v>2445</v>
      </c>
      <c r="D13" s="16" t="s">
        <v>30</v>
      </c>
      <c r="E13" s="17" t="s">
        <v>298</v>
      </c>
      <c r="F13" s="17" t="s">
        <v>291</v>
      </c>
      <c r="G13" s="17" t="s">
        <v>106</v>
      </c>
      <c r="H13" s="17" t="s">
        <v>277</v>
      </c>
      <c r="I13" s="17" t="s">
        <v>278</v>
      </c>
      <c r="J13" s="17"/>
    </row>
    <row r="14" spans="1:10" s="13" customFormat="1" ht="15" x14ac:dyDescent="0.2">
      <c r="A14" s="24">
        <v>10</v>
      </c>
      <c r="B14" s="14" t="s">
        <v>11</v>
      </c>
      <c r="C14" s="15" t="s">
        <v>2446</v>
      </c>
      <c r="D14" s="16" t="s">
        <v>30</v>
      </c>
      <c r="E14" s="17" t="s">
        <v>299</v>
      </c>
      <c r="F14" s="17" t="s">
        <v>291</v>
      </c>
      <c r="G14" s="17" t="s">
        <v>106</v>
      </c>
      <c r="H14" s="17" t="s">
        <v>277</v>
      </c>
      <c r="I14" s="17" t="s">
        <v>278</v>
      </c>
      <c r="J14" s="17"/>
    </row>
    <row r="15" spans="1:10" s="13" customFormat="1" ht="15" x14ac:dyDescent="0.2">
      <c r="A15" s="24">
        <v>10</v>
      </c>
      <c r="B15" s="14" t="s">
        <v>11</v>
      </c>
      <c r="C15" s="15" t="s">
        <v>2445</v>
      </c>
      <c r="D15" s="16" t="s">
        <v>30</v>
      </c>
      <c r="E15" s="17" t="s">
        <v>300</v>
      </c>
      <c r="F15" s="17" t="s">
        <v>291</v>
      </c>
      <c r="G15" s="17" t="s">
        <v>106</v>
      </c>
      <c r="H15" s="17" t="s">
        <v>277</v>
      </c>
      <c r="I15" s="17" t="s">
        <v>278</v>
      </c>
      <c r="J15" s="17"/>
    </row>
    <row r="16" spans="1:10" s="13" customFormat="1" ht="15" x14ac:dyDescent="0.2">
      <c r="A16" s="24">
        <v>10</v>
      </c>
      <c r="B16" s="14" t="s">
        <v>11</v>
      </c>
      <c r="C16" s="15" t="s">
        <v>2445</v>
      </c>
      <c r="D16" s="16" t="s">
        <v>30</v>
      </c>
      <c r="E16" s="17" t="s">
        <v>301</v>
      </c>
      <c r="F16" s="17" t="s">
        <v>302</v>
      </c>
      <c r="G16" s="17" t="s">
        <v>106</v>
      </c>
      <c r="H16" s="17" t="s">
        <v>277</v>
      </c>
      <c r="I16" s="17" t="s">
        <v>278</v>
      </c>
      <c r="J16" s="17"/>
    </row>
    <row r="17" spans="1:10" s="13" customFormat="1" ht="15" x14ac:dyDescent="0.2">
      <c r="A17" s="24">
        <v>10</v>
      </c>
      <c r="B17" s="14" t="s">
        <v>11</v>
      </c>
      <c r="C17" s="15" t="s">
        <v>2446</v>
      </c>
      <c r="D17" s="16" t="s">
        <v>30</v>
      </c>
      <c r="E17" s="17" t="s">
        <v>303</v>
      </c>
      <c r="F17" s="17" t="s">
        <v>291</v>
      </c>
      <c r="G17" s="17" t="s">
        <v>106</v>
      </c>
      <c r="H17" s="17" t="s">
        <v>277</v>
      </c>
      <c r="I17" s="17" t="s">
        <v>278</v>
      </c>
      <c r="J17" s="17"/>
    </row>
    <row r="18" spans="1:10" s="13" customFormat="1" ht="15" x14ac:dyDescent="0.2">
      <c r="A18" s="24">
        <v>10</v>
      </c>
      <c r="B18" s="14" t="s">
        <v>11</v>
      </c>
      <c r="C18" s="15" t="s">
        <v>2446</v>
      </c>
      <c r="D18" s="16" t="s">
        <v>30</v>
      </c>
      <c r="E18" s="17" t="s">
        <v>304</v>
      </c>
      <c r="F18" s="17" t="s">
        <v>296</v>
      </c>
      <c r="G18" s="17" t="s">
        <v>106</v>
      </c>
      <c r="H18" s="17" t="s">
        <v>277</v>
      </c>
      <c r="I18" s="17"/>
      <c r="J18" s="17"/>
    </row>
    <row r="19" spans="1:10" x14ac:dyDescent="0.2">
      <c r="A19" s="24">
        <v>11</v>
      </c>
      <c r="B19" s="14" t="s">
        <v>11</v>
      </c>
      <c r="C19" s="15" t="s">
        <v>2406</v>
      </c>
      <c r="D19" s="16" t="s">
        <v>30</v>
      </c>
      <c r="E19" s="17" t="s">
        <v>305</v>
      </c>
      <c r="F19" s="17" t="s">
        <v>296</v>
      </c>
      <c r="G19" s="17" t="s">
        <v>122</v>
      </c>
      <c r="H19" s="17" t="s">
        <v>306</v>
      </c>
      <c r="I19" s="17" t="s">
        <v>277</v>
      </c>
      <c r="J19" s="17"/>
    </row>
    <row r="20" spans="1:10" ht="15" x14ac:dyDescent="0.2">
      <c r="A20" s="24">
        <v>12</v>
      </c>
      <c r="B20" s="14" t="s">
        <v>11</v>
      </c>
      <c r="C20" s="15" t="s">
        <v>2448</v>
      </c>
      <c r="D20" s="16" t="s">
        <v>30</v>
      </c>
      <c r="E20" s="17" t="s">
        <v>307</v>
      </c>
      <c r="F20" s="17" t="s">
        <v>291</v>
      </c>
      <c r="G20" s="17" t="s">
        <v>122</v>
      </c>
      <c r="H20" s="17" t="s">
        <v>308</v>
      </c>
      <c r="I20" s="17" t="s">
        <v>277</v>
      </c>
      <c r="J20" s="17" t="s">
        <v>277</v>
      </c>
    </row>
    <row r="21" spans="1:10" s="13" customFormat="1" ht="15" x14ac:dyDescent="0.2">
      <c r="A21" s="24">
        <v>13</v>
      </c>
      <c r="B21" s="14" t="s">
        <v>11</v>
      </c>
      <c r="C21" s="15" t="s">
        <v>2450</v>
      </c>
      <c r="D21" s="16" t="s">
        <v>30</v>
      </c>
      <c r="E21" s="17" t="s">
        <v>309</v>
      </c>
      <c r="F21" s="17" t="s">
        <v>285</v>
      </c>
      <c r="G21" s="17" t="s">
        <v>106</v>
      </c>
      <c r="H21" s="17" t="s">
        <v>277</v>
      </c>
      <c r="I21" s="17" t="s">
        <v>277</v>
      </c>
      <c r="J21" s="17" t="s">
        <v>277</v>
      </c>
    </row>
    <row r="22" spans="1:10" s="13" customFormat="1" ht="15" x14ac:dyDescent="0.2">
      <c r="A22" s="24">
        <v>13</v>
      </c>
      <c r="B22" s="14" t="s">
        <v>11</v>
      </c>
      <c r="C22" s="15" t="s">
        <v>2451</v>
      </c>
      <c r="D22" s="16" t="s">
        <v>30</v>
      </c>
      <c r="E22" s="17" t="s">
        <v>310</v>
      </c>
      <c r="F22" s="17"/>
      <c r="G22" s="17" t="s">
        <v>106</v>
      </c>
      <c r="H22" s="17" t="s">
        <v>277</v>
      </c>
      <c r="I22" s="17" t="s">
        <v>277</v>
      </c>
      <c r="J22" s="17" t="s">
        <v>311</v>
      </c>
    </row>
    <row r="23" spans="1:10" s="13" customFormat="1" ht="15" x14ac:dyDescent="0.2">
      <c r="A23" s="24">
        <v>14</v>
      </c>
      <c r="B23" s="14" t="s">
        <v>11</v>
      </c>
      <c r="C23" s="15" t="s">
        <v>2453</v>
      </c>
      <c r="D23" s="16" t="s">
        <v>30</v>
      </c>
      <c r="E23" s="17" t="s">
        <v>312</v>
      </c>
      <c r="F23" s="17" t="s">
        <v>313</v>
      </c>
      <c r="G23" s="17" t="s">
        <v>122</v>
      </c>
      <c r="H23" s="17" t="s">
        <v>314</v>
      </c>
      <c r="I23" s="17" t="s">
        <v>277</v>
      </c>
      <c r="J23" s="17" t="s">
        <v>277</v>
      </c>
    </row>
    <row r="24" spans="1:10" s="13" customFormat="1" ht="15" x14ac:dyDescent="0.2">
      <c r="A24" s="24">
        <v>15</v>
      </c>
      <c r="B24" s="14" t="s">
        <v>11</v>
      </c>
      <c r="C24" s="15" t="s">
        <v>2456</v>
      </c>
      <c r="D24" s="16" t="s">
        <v>30</v>
      </c>
      <c r="E24" s="17" t="s">
        <v>315</v>
      </c>
      <c r="F24" s="17" t="s">
        <v>316</v>
      </c>
      <c r="G24" s="17" t="s">
        <v>122</v>
      </c>
      <c r="H24" s="17" t="s">
        <v>317</v>
      </c>
      <c r="I24" s="17" t="s">
        <v>277</v>
      </c>
      <c r="J24" s="17" t="s">
        <v>277</v>
      </c>
    </row>
    <row r="25" spans="1:10" s="13" customFormat="1" ht="15" x14ac:dyDescent="0.2">
      <c r="A25" s="24">
        <v>16</v>
      </c>
      <c r="B25" s="14" t="s">
        <v>11</v>
      </c>
      <c r="C25" s="14" t="s">
        <v>2461</v>
      </c>
      <c r="D25" s="16" t="s">
        <v>30</v>
      </c>
      <c r="E25" s="17" t="s">
        <v>318</v>
      </c>
      <c r="F25" s="17" t="s">
        <v>319</v>
      </c>
      <c r="G25" s="17" t="s">
        <v>106</v>
      </c>
      <c r="H25" s="17" t="s">
        <v>277</v>
      </c>
      <c r="I25" s="17" t="s">
        <v>277</v>
      </c>
      <c r="J25" s="17" t="s">
        <v>277</v>
      </c>
    </row>
    <row r="26" spans="1:10" s="13" customFormat="1" ht="15" x14ac:dyDescent="0.2">
      <c r="A26" s="24">
        <v>17</v>
      </c>
      <c r="B26" s="14" t="s">
        <v>11</v>
      </c>
      <c r="C26" s="15" t="s">
        <v>2464</v>
      </c>
      <c r="D26" s="16" t="s">
        <v>30</v>
      </c>
      <c r="E26" s="17" t="s">
        <v>320</v>
      </c>
      <c r="F26" s="17" t="s">
        <v>316</v>
      </c>
      <c r="G26" s="17" t="s">
        <v>122</v>
      </c>
      <c r="H26" s="17" t="s">
        <v>321</v>
      </c>
      <c r="I26" s="17" t="s">
        <v>277</v>
      </c>
      <c r="J26" s="17" t="s">
        <v>277</v>
      </c>
    </row>
    <row r="27" spans="1:10" s="13" customFormat="1" x14ac:dyDescent="0.2">
      <c r="A27" s="24">
        <v>18</v>
      </c>
      <c r="B27" s="14" t="s">
        <v>11</v>
      </c>
      <c r="C27" s="15" t="s">
        <v>2429</v>
      </c>
      <c r="D27" s="16" t="s">
        <v>30</v>
      </c>
      <c r="E27" s="17" t="s">
        <v>322</v>
      </c>
      <c r="F27" s="17" t="s">
        <v>316</v>
      </c>
      <c r="G27" s="17" t="s">
        <v>122</v>
      </c>
      <c r="H27" s="17" t="s">
        <v>323</v>
      </c>
      <c r="I27" s="17" t="s">
        <v>277</v>
      </c>
      <c r="J27" s="17" t="s">
        <v>277</v>
      </c>
    </row>
    <row r="28" spans="1:10" s="13" customFormat="1" ht="15" x14ac:dyDescent="0.2">
      <c r="A28" s="24">
        <v>19</v>
      </c>
      <c r="B28" s="14" t="s">
        <v>11</v>
      </c>
      <c r="C28" s="15" t="s">
        <v>2466</v>
      </c>
      <c r="D28" s="16" t="s">
        <v>30</v>
      </c>
      <c r="E28" s="17" t="s">
        <v>324</v>
      </c>
      <c r="F28" s="17" t="s">
        <v>296</v>
      </c>
      <c r="G28" s="17" t="s">
        <v>122</v>
      </c>
      <c r="H28" s="17" t="s">
        <v>325</v>
      </c>
      <c r="I28" s="17" t="s">
        <v>277</v>
      </c>
      <c r="J28" s="17" t="s">
        <v>277</v>
      </c>
    </row>
    <row r="29" spans="1:10" x14ac:dyDescent="0.2">
      <c r="A29" s="24">
        <v>20</v>
      </c>
      <c r="B29" s="14" t="s">
        <v>11</v>
      </c>
      <c r="C29" s="15" t="s">
        <v>215</v>
      </c>
      <c r="D29" s="16" t="s">
        <v>30</v>
      </c>
      <c r="E29" s="17" t="s">
        <v>326</v>
      </c>
      <c r="F29" s="17" t="s">
        <v>319</v>
      </c>
      <c r="G29" s="17" t="s">
        <v>122</v>
      </c>
      <c r="H29" s="17" t="s">
        <v>327</v>
      </c>
      <c r="I29" s="17" t="s">
        <v>277</v>
      </c>
      <c r="J29" s="17" t="s">
        <v>277</v>
      </c>
    </row>
    <row r="30" spans="1:10" x14ac:dyDescent="0.2">
      <c r="A30" s="24">
        <v>20</v>
      </c>
      <c r="B30" s="14" t="s">
        <v>11</v>
      </c>
      <c r="C30" s="15" t="s">
        <v>215</v>
      </c>
      <c r="D30" s="16" t="s">
        <v>30</v>
      </c>
      <c r="E30" s="17" t="s">
        <v>328</v>
      </c>
      <c r="F30" s="17" t="s">
        <v>319</v>
      </c>
      <c r="G30" s="17" t="s">
        <v>106</v>
      </c>
      <c r="H30" s="17" t="s">
        <v>277</v>
      </c>
      <c r="I30" s="17" t="s">
        <v>277</v>
      </c>
      <c r="J30" s="17" t="s">
        <v>277</v>
      </c>
    </row>
    <row r="31" spans="1:10" x14ac:dyDescent="0.2">
      <c r="A31" s="24">
        <v>20</v>
      </c>
      <c r="B31" s="14" t="s">
        <v>11</v>
      </c>
      <c r="C31" s="15" t="s">
        <v>215</v>
      </c>
      <c r="D31" s="16" t="s">
        <v>30</v>
      </c>
      <c r="E31" s="17" t="s">
        <v>329</v>
      </c>
      <c r="F31" s="17" t="s">
        <v>319</v>
      </c>
      <c r="G31" s="17" t="s">
        <v>106</v>
      </c>
      <c r="H31" s="17" t="s">
        <v>277</v>
      </c>
      <c r="I31" s="17" t="s">
        <v>277</v>
      </c>
      <c r="J31" s="17" t="s">
        <v>277</v>
      </c>
    </row>
    <row r="32" spans="1:10" x14ac:dyDescent="0.2">
      <c r="A32" s="24">
        <v>20</v>
      </c>
      <c r="B32" s="14" t="s">
        <v>11</v>
      </c>
      <c r="C32" s="15" t="s">
        <v>215</v>
      </c>
      <c r="D32" s="16" t="s">
        <v>30</v>
      </c>
      <c r="E32" s="17" t="s">
        <v>330</v>
      </c>
      <c r="F32" s="17" t="s">
        <v>331</v>
      </c>
      <c r="G32" s="17" t="s">
        <v>106</v>
      </c>
      <c r="H32" s="17" t="s">
        <v>277</v>
      </c>
      <c r="I32" s="17" t="s">
        <v>277</v>
      </c>
      <c r="J32" s="17" t="s">
        <v>277</v>
      </c>
    </row>
    <row r="33" spans="1:10" x14ac:dyDescent="0.2">
      <c r="A33" s="24">
        <v>20</v>
      </c>
      <c r="B33" s="14" t="s">
        <v>11</v>
      </c>
      <c r="C33" s="15" t="s">
        <v>215</v>
      </c>
      <c r="D33" s="16" t="s">
        <v>30</v>
      </c>
      <c r="E33" s="17" t="s">
        <v>332</v>
      </c>
      <c r="F33" s="17" t="s">
        <v>319</v>
      </c>
      <c r="G33" s="17" t="s">
        <v>122</v>
      </c>
      <c r="H33" s="17" t="s">
        <v>327</v>
      </c>
      <c r="I33" s="17" t="s">
        <v>277</v>
      </c>
      <c r="J33" s="17" t="s">
        <v>277</v>
      </c>
    </row>
    <row r="34" spans="1:10" s="13" customFormat="1" x14ac:dyDescent="0.2">
      <c r="A34" s="24">
        <v>21</v>
      </c>
      <c r="B34" s="14" t="s">
        <v>11</v>
      </c>
      <c r="C34" s="15" t="s">
        <v>2426</v>
      </c>
      <c r="D34" s="16" t="s">
        <v>30</v>
      </c>
      <c r="E34" s="17" t="s">
        <v>333</v>
      </c>
      <c r="F34" s="17" t="s">
        <v>334</v>
      </c>
      <c r="G34" s="17" t="s">
        <v>122</v>
      </c>
      <c r="H34" s="17" t="s">
        <v>335</v>
      </c>
      <c r="I34" s="17" t="s">
        <v>277</v>
      </c>
      <c r="J34" s="17" t="s">
        <v>277</v>
      </c>
    </row>
    <row r="35" spans="1:10" s="13" customFormat="1" ht="15" x14ac:dyDescent="0.2">
      <c r="A35" s="24">
        <v>22</v>
      </c>
      <c r="B35" s="14" t="s">
        <v>11</v>
      </c>
      <c r="C35" s="15" t="s">
        <v>2469</v>
      </c>
      <c r="D35" s="16" t="s">
        <v>30</v>
      </c>
      <c r="E35" s="17" t="s">
        <v>336</v>
      </c>
      <c r="F35" s="17" t="s">
        <v>334</v>
      </c>
      <c r="G35" s="17" t="s">
        <v>106</v>
      </c>
      <c r="H35" s="17" t="s">
        <v>277</v>
      </c>
      <c r="I35" s="17" t="s">
        <v>277</v>
      </c>
      <c r="J35" s="17" t="s">
        <v>277</v>
      </c>
    </row>
    <row r="36" spans="1:10" s="13" customFormat="1" ht="15" x14ac:dyDescent="0.2">
      <c r="A36" s="24">
        <v>23</v>
      </c>
      <c r="B36" s="14" t="s">
        <v>11</v>
      </c>
      <c r="C36" s="15" t="s">
        <v>2472</v>
      </c>
      <c r="D36" s="16" t="s">
        <v>30</v>
      </c>
      <c r="E36" s="17" t="s">
        <v>337</v>
      </c>
      <c r="F36" s="17" t="s">
        <v>285</v>
      </c>
      <c r="G36" s="17" t="s">
        <v>122</v>
      </c>
      <c r="H36" s="17" t="s">
        <v>338</v>
      </c>
      <c r="I36" s="17" t="s">
        <v>277</v>
      </c>
      <c r="J36" s="17" t="s">
        <v>277</v>
      </c>
    </row>
    <row r="37" spans="1:10" ht="15" x14ac:dyDescent="0.2">
      <c r="A37" s="24">
        <v>24</v>
      </c>
      <c r="B37" s="14" t="s">
        <v>11</v>
      </c>
      <c r="C37" s="15" t="s">
        <v>2474</v>
      </c>
      <c r="D37" s="16" t="s">
        <v>30</v>
      </c>
      <c r="E37" s="17" t="s">
        <v>339</v>
      </c>
      <c r="F37" s="17" t="s">
        <v>313</v>
      </c>
      <c r="G37" s="17" t="s">
        <v>106</v>
      </c>
      <c r="H37" s="17" t="s">
        <v>277</v>
      </c>
      <c r="I37" s="17" t="s">
        <v>277</v>
      </c>
      <c r="J37" s="17" t="s">
        <v>277</v>
      </c>
    </row>
    <row r="38" spans="1:10" s="13" customFormat="1" x14ac:dyDescent="0.2">
      <c r="A38" s="24">
        <v>25</v>
      </c>
      <c r="B38" s="14" t="s">
        <v>11</v>
      </c>
      <c r="C38" s="15" t="s">
        <v>2427</v>
      </c>
      <c r="D38" s="16" t="s">
        <v>30</v>
      </c>
      <c r="E38" s="17" t="s">
        <v>340</v>
      </c>
      <c r="F38" s="17" t="s">
        <v>285</v>
      </c>
      <c r="G38" s="17" t="s">
        <v>122</v>
      </c>
      <c r="H38" s="17" t="s">
        <v>341</v>
      </c>
      <c r="I38" s="17" t="s">
        <v>277</v>
      </c>
      <c r="J38" s="76" t="s">
        <v>2563</v>
      </c>
    </row>
    <row r="39" spans="1:10" s="13" customFormat="1" x14ac:dyDescent="0.2">
      <c r="A39" s="24">
        <v>26</v>
      </c>
      <c r="B39" s="14" t="s">
        <v>11</v>
      </c>
      <c r="C39" s="15" t="s">
        <v>2428</v>
      </c>
      <c r="D39" s="16" t="s">
        <v>30</v>
      </c>
      <c r="E39" s="17" t="s">
        <v>342</v>
      </c>
      <c r="F39" s="17" t="s">
        <v>343</v>
      </c>
      <c r="G39" s="17" t="s">
        <v>106</v>
      </c>
      <c r="H39" s="17" t="s">
        <v>277</v>
      </c>
      <c r="I39" s="17" t="s">
        <v>277</v>
      </c>
      <c r="J39" s="17" t="s">
        <v>277</v>
      </c>
    </row>
    <row r="40" spans="1:10" s="13" customFormat="1" x14ac:dyDescent="0.2">
      <c r="A40" s="24">
        <v>26</v>
      </c>
      <c r="B40" s="14" t="s">
        <v>11</v>
      </c>
      <c r="C40" s="15" t="s">
        <v>2428</v>
      </c>
      <c r="D40" s="16" t="s">
        <v>30</v>
      </c>
      <c r="E40" s="17" t="s">
        <v>344</v>
      </c>
      <c r="F40" s="17" t="s">
        <v>343</v>
      </c>
      <c r="G40" s="17" t="s">
        <v>106</v>
      </c>
      <c r="H40" s="17" t="s">
        <v>277</v>
      </c>
      <c r="I40" s="17" t="s">
        <v>278</v>
      </c>
      <c r="J40" s="17" t="s">
        <v>277</v>
      </c>
    </row>
    <row r="41" spans="1:10" s="13" customFormat="1" x14ac:dyDescent="0.2">
      <c r="A41" s="24">
        <v>27</v>
      </c>
      <c r="B41" s="14" t="s">
        <v>0</v>
      </c>
      <c r="C41" s="15" t="s">
        <v>2408</v>
      </c>
      <c r="D41" s="16" t="s">
        <v>30</v>
      </c>
      <c r="E41" s="17" t="s">
        <v>345</v>
      </c>
      <c r="F41" s="17" t="s">
        <v>346</v>
      </c>
      <c r="G41" s="17" t="s">
        <v>122</v>
      </c>
      <c r="H41" s="17" t="s">
        <v>347</v>
      </c>
      <c r="I41" s="17" t="s">
        <v>277</v>
      </c>
      <c r="J41" s="17" t="s">
        <v>277</v>
      </c>
    </row>
    <row r="42" spans="1:10" s="13" customFormat="1" x14ac:dyDescent="0.2">
      <c r="A42" s="24">
        <v>28</v>
      </c>
      <c r="B42" s="14" t="s">
        <v>0</v>
      </c>
      <c r="C42" s="15" t="s">
        <v>2415</v>
      </c>
      <c r="D42" s="16" t="s">
        <v>30</v>
      </c>
      <c r="E42" s="17" t="s">
        <v>348</v>
      </c>
      <c r="F42" s="17" t="s">
        <v>346</v>
      </c>
      <c r="G42" s="17" t="s">
        <v>122</v>
      </c>
      <c r="H42" s="17" t="s">
        <v>349</v>
      </c>
      <c r="I42" s="17" t="s">
        <v>277</v>
      </c>
      <c r="J42" s="17" t="s">
        <v>277</v>
      </c>
    </row>
    <row r="43" spans="1:10" s="13" customFormat="1" x14ac:dyDescent="0.2">
      <c r="A43" s="24">
        <v>28</v>
      </c>
      <c r="B43" s="14" t="s">
        <v>0</v>
      </c>
      <c r="C43" s="15" t="s">
        <v>2415</v>
      </c>
      <c r="D43" s="16" t="s">
        <v>30</v>
      </c>
      <c r="E43" s="17" t="s">
        <v>350</v>
      </c>
      <c r="F43" s="17" t="s">
        <v>346</v>
      </c>
      <c r="G43" s="17" t="s">
        <v>122</v>
      </c>
      <c r="H43" s="17" t="s">
        <v>351</v>
      </c>
      <c r="I43" s="17" t="s">
        <v>277</v>
      </c>
      <c r="J43" s="17" t="s">
        <v>277</v>
      </c>
    </row>
    <row r="44" spans="1:10" s="13" customFormat="1" x14ac:dyDescent="0.2">
      <c r="A44" s="24">
        <v>28</v>
      </c>
      <c r="B44" s="14" t="s">
        <v>0</v>
      </c>
      <c r="C44" s="15" t="s">
        <v>2415</v>
      </c>
      <c r="D44" s="16" t="s">
        <v>30</v>
      </c>
      <c r="E44" s="17" t="s">
        <v>352</v>
      </c>
      <c r="F44" s="17" t="s">
        <v>346</v>
      </c>
      <c r="G44" s="17" t="s">
        <v>106</v>
      </c>
      <c r="H44" s="17" t="s">
        <v>277</v>
      </c>
      <c r="I44" s="17" t="s">
        <v>277</v>
      </c>
      <c r="J44" s="17" t="s">
        <v>277</v>
      </c>
    </row>
    <row r="45" spans="1:10" x14ac:dyDescent="0.2">
      <c r="A45" s="24">
        <v>29</v>
      </c>
      <c r="B45" s="14" t="s">
        <v>0</v>
      </c>
      <c r="C45" s="15" t="s">
        <v>2416</v>
      </c>
      <c r="D45" s="16" t="s">
        <v>30</v>
      </c>
      <c r="E45" s="17" t="s">
        <v>353</v>
      </c>
      <c r="F45" s="17" t="s">
        <v>285</v>
      </c>
      <c r="G45" s="17" t="s">
        <v>122</v>
      </c>
      <c r="H45" s="17" t="s">
        <v>354</v>
      </c>
      <c r="I45" s="17" t="s">
        <v>277</v>
      </c>
      <c r="J45" s="17" t="s">
        <v>277</v>
      </c>
    </row>
    <row r="46" spans="1:10" x14ac:dyDescent="0.2">
      <c r="A46" s="24">
        <v>30</v>
      </c>
      <c r="B46" s="14" t="s">
        <v>0</v>
      </c>
      <c r="C46" s="15" t="s">
        <v>2409</v>
      </c>
      <c r="D46" s="16" t="s">
        <v>30</v>
      </c>
      <c r="E46" s="17" t="s">
        <v>355</v>
      </c>
      <c r="F46" s="17" t="s">
        <v>285</v>
      </c>
      <c r="G46" s="17" t="s">
        <v>122</v>
      </c>
      <c r="H46" s="17" t="s">
        <v>356</v>
      </c>
      <c r="I46" s="17" t="s">
        <v>277</v>
      </c>
      <c r="J46" s="17" t="s">
        <v>277</v>
      </c>
    </row>
    <row r="47" spans="1:10" x14ac:dyDescent="0.2">
      <c r="A47" s="24">
        <v>30</v>
      </c>
      <c r="B47" s="14" t="s">
        <v>0</v>
      </c>
      <c r="C47" s="15" t="s">
        <v>2409</v>
      </c>
      <c r="D47" s="16" t="s">
        <v>30</v>
      </c>
      <c r="E47" s="17" t="s">
        <v>357</v>
      </c>
      <c r="F47" s="17" t="s">
        <v>285</v>
      </c>
      <c r="G47" s="17" t="s">
        <v>122</v>
      </c>
      <c r="H47" s="17" t="s">
        <v>356</v>
      </c>
      <c r="I47" s="17" t="s">
        <v>277</v>
      </c>
      <c r="J47" s="17" t="s">
        <v>277</v>
      </c>
    </row>
    <row r="48" spans="1:10" s="13" customFormat="1" x14ac:dyDescent="0.2">
      <c r="A48" s="24">
        <v>31</v>
      </c>
      <c r="B48" s="14" t="s">
        <v>0</v>
      </c>
      <c r="C48" s="15" t="s">
        <v>2410</v>
      </c>
      <c r="D48" s="16" t="s">
        <v>30</v>
      </c>
      <c r="E48" s="17" t="s">
        <v>358</v>
      </c>
      <c r="F48" s="17" t="s">
        <v>359</v>
      </c>
      <c r="G48" s="17" t="s">
        <v>122</v>
      </c>
      <c r="H48" s="17" t="s">
        <v>360</v>
      </c>
      <c r="I48" s="17" t="s">
        <v>277</v>
      </c>
      <c r="J48" s="17" t="s">
        <v>277</v>
      </c>
    </row>
    <row r="49" spans="1:10" s="13" customFormat="1" x14ac:dyDescent="0.2">
      <c r="A49" s="24">
        <v>31</v>
      </c>
      <c r="B49" s="14" t="s">
        <v>0</v>
      </c>
      <c r="C49" s="15" t="s">
        <v>241</v>
      </c>
      <c r="D49" s="16" t="s">
        <v>30</v>
      </c>
      <c r="E49" s="17" t="s">
        <v>361</v>
      </c>
      <c r="F49" s="17" t="s">
        <v>285</v>
      </c>
      <c r="G49" s="17" t="s">
        <v>122</v>
      </c>
      <c r="H49" s="17" t="s">
        <v>362</v>
      </c>
      <c r="I49" s="17" t="s">
        <v>277</v>
      </c>
      <c r="J49" s="17" t="s">
        <v>277</v>
      </c>
    </row>
    <row r="50" spans="1:10" s="13" customFormat="1" x14ac:dyDescent="0.2">
      <c r="A50" s="24">
        <v>31</v>
      </c>
      <c r="B50" s="14" t="s">
        <v>0</v>
      </c>
      <c r="C50" s="15" t="s">
        <v>2410</v>
      </c>
      <c r="D50" s="16" t="s">
        <v>30</v>
      </c>
      <c r="E50" s="17" t="s">
        <v>363</v>
      </c>
      <c r="F50" s="17" t="s">
        <v>285</v>
      </c>
      <c r="G50" s="17" t="s">
        <v>122</v>
      </c>
      <c r="H50" s="17" t="s">
        <v>364</v>
      </c>
      <c r="I50" s="17" t="s">
        <v>277</v>
      </c>
      <c r="J50" s="17" t="s">
        <v>277</v>
      </c>
    </row>
    <row r="51" spans="1:10" s="13" customFormat="1" x14ac:dyDescent="0.2">
      <c r="A51" s="24">
        <v>31</v>
      </c>
      <c r="B51" s="14" t="s">
        <v>0</v>
      </c>
      <c r="C51" s="15" t="s">
        <v>241</v>
      </c>
      <c r="D51" s="16" t="s">
        <v>30</v>
      </c>
      <c r="E51" s="17" t="s">
        <v>365</v>
      </c>
      <c r="F51" s="17" t="s">
        <v>285</v>
      </c>
      <c r="G51" s="17" t="s">
        <v>106</v>
      </c>
      <c r="H51" s="17" t="s">
        <v>277</v>
      </c>
      <c r="I51" s="17" t="s">
        <v>277</v>
      </c>
      <c r="J51" s="17" t="s">
        <v>277</v>
      </c>
    </row>
    <row r="52" spans="1:10" s="13" customFormat="1" x14ac:dyDescent="0.2">
      <c r="A52" s="24">
        <v>32</v>
      </c>
      <c r="B52" s="14" t="s">
        <v>0</v>
      </c>
      <c r="C52" s="15" t="s">
        <v>2435</v>
      </c>
      <c r="D52" s="16" t="s">
        <v>30</v>
      </c>
      <c r="E52" s="17" t="s">
        <v>366</v>
      </c>
      <c r="F52" s="17" t="s">
        <v>359</v>
      </c>
      <c r="G52" s="17" t="s">
        <v>122</v>
      </c>
      <c r="H52" s="17" t="s">
        <v>367</v>
      </c>
      <c r="I52" s="17" t="s">
        <v>277</v>
      </c>
      <c r="J52" s="17" t="s">
        <v>277</v>
      </c>
    </row>
    <row r="53" spans="1:10" s="13" customFormat="1" x14ac:dyDescent="0.2">
      <c r="A53" s="24">
        <v>33</v>
      </c>
      <c r="B53" s="14" t="s">
        <v>0</v>
      </c>
      <c r="C53" s="15" t="s">
        <v>2542</v>
      </c>
      <c r="D53" s="16" t="s">
        <v>30</v>
      </c>
      <c r="E53" s="17" t="s">
        <v>368</v>
      </c>
      <c r="F53" s="17" t="s">
        <v>346</v>
      </c>
      <c r="G53" s="17" t="s">
        <v>122</v>
      </c>
      <c r="H53" s="17" t="s">
        <v>369</v>
      </c>
      <c r="I53" s="17" t="s">
        <v>277</v>
      </c>
      <c r="J53" s="17" t="s">
        <v>277</v>
      </c>
    </row>
    <row r="54" spans="1:10" s="13" customFormat="1" x14ac:dyDescent="0.2">
      <c r="A54" s="24">
        <v>34</v>
      </c>
      <c r="B54" s="14" t="s">
        <v>0</v>
      </c>
      <c r="C54" s="15" t="s">
        <v>2543</v>
      </c>
      <c r="D54" s="16" t="s">
        <v>30</v>
      </c>
      <c r="E54" s="17" t="s">
        <v>370</v>
      </c>
      <c r="F54" s="17" t="s">
        <v>371</v>
      </c>
      <c r="G54" s="17" t="s">
        <v>106</v>
      </c>
      <c r="H54" s="17"/>
      <c r="I54" s="17" t="s">
        <v>277</v>
      </c>
      <c r="J54" s="17" t="s">
        <v>277</v>
      </c>
    </row>
    <row r="55" spans="1:10" s="13" customFormat="1" x14ac:dyDescent="0.2">
      <c r="A55" s="24">
        <v>35</v>
      </c>
      <c r="B55" s="14" t="s">
        <v>0</v>
      </c>
      <c r="C55" s="15" t="s">
        <v>250</v>
      </c>
      <c r="D55" s="16" t="s">
        <v>30</v>
      </c>
      <c r="E55" s="17" t="s">
        <v>372</v>
      </c>
      <c r="F55" s="17" t="s">
        <v>285</v>
      </c>
      <c r="G55" s="17" t="s">
        <v>106</v>
      </c>
      <c r="H55" s="17" t="s">
        <v>277</v>
      </c>
      <c r="I55" s="17" t="s">
        <v>277</v>
      </c>
      <c r="J55" s="17" t="s">
        <v>277</v>
      </c>
    </row>
    <row r="56" spans="1:10" s="13" customFormat="1" x14ac:dyDescent="0.2">
      <c r="A56" s="24">
        <v>36</v>
      </c>
      <c r="B56" s="14" t="s">
        <v>0</v>
      </c>
      <c r="C56" s="15" t="s">
        <v>251</v>
      </c>
      <c r="D56" s="16" t="s">
        <v>30</v>
      </c>
      <c r="E56" s="17" t="s">
        <v>373</v>
      </c>
      <c r="F56" s="17" t="s">
        <v>285</v>
      </c>
      <c r="G56" s="17" t="s">
        <v>106</v>
      </c>
      <c r="H56" s="17" t="s">
        <v>277</v>
      </c>
      <c r="I56" s="17" t="s">
        <v>277</v>
      </c>
      <c r="J56" s="17" t="s">
        <v>277</v>
      </c>
    </row>
    <row r="57" spans="1:10" s="13" customFormat="1" x14ac:dyDescent="0.2">
      <c r="A57" s="24">
        <v>37</v>
      </c>
      <c r="B57" s="14" t="s">
        <v>0</v>
      </c>
      <c r="C57" s="15" t="s">
        <v>2417</v>
      </c>
      <c r="D57" s="16" t="s">
        <v>30</v>
      </c>
      <c r="E57" s="17" t="s">
        <v>374</v>
      </c>
      <c r="F57" s="17" t="s">
        <v>285</v>
      </c>
      <c r="G57" s="17" t="s">
        <v>106</v>
      </c>
      <c r="H57" s="17" t="s">
        <v>277</v>
      </c>
      <c r="I57" s="17" t="s">
        <v>277</v>
      </c>
      <c r="J57" s="17" t="s">
        <v>277</v>
      </c>
    </row>
    <row r="58" spans="1:10" x14ac:dyDescent="0.2">
      <c r="A58" s="24">
        <v>38</v>
      </c>
      <c r="B58" s="14" t="s">
        <v>0</v>
      </c>
      <c r="C58" s="15" t="s">
        <v>2418</v>
      </c>
      <c r="D58" s="16" t="s">
        <v>30</v>
      </c>
      <c r="E58" s="17" t="s">
        <v>375</v>
      </c>
      <c r="F58" s="17" t="s">
        <v>346</v>
      </c>
      <c r="G58" s="17" t="s">
        <v>122</v>
      </c>
      <c r="H58" s="17" t="s">
        <v>376</v>
      </c>
      <c r="I58" s="17" t="s">
        <v>277</v>
      </c>
      <c r="J58" s="17" t="s">
        <v>277</v>
      </c>
    </row>
    <row r="59" spans="1:10" s="13" customFormat="1" x14ac:dyDescent="0.2">
      <c r="A59" s="24">
        <v>38</v>
      </c>
      <c r="B59" s="13" t="s">
        <v>0</v>
      </c>
      <c r="C59" s="15" t="s">
        <v>2418</v>
      </c>
      <c r="D59" s="13" t="s">
        <v>30</v>
      </c>
      <c r="E59" s="13" t="s">
        <v>377</v>
      </c>
      <c r="F59" s="13" t="s">
        <v>359</v>
      </c>
      <c r="G59" s="13" t="s">
        <v>122</v>
      </c>
      <c r="H59" s="13" t="s">
        <v>376</v>
      </c>
      <c r="I59" s="13" t="s">
        <v>277</v>
      </c>
      <c r="J59" s="17" t="s">
        <v>277</v>
      </c>
    </row>
    <row r="60" spans="1:10" s="13" customFormat="1" x14ac:dyDescent="0.2">
      <c r="A60" s="25">
        <v>39</v>
      </c>
      <c r="B60" s="11" t="s">
        <v>0</v>
      </c>
      <c r="C60" s="15" t="s">
        <v>2411</v>
      </c>
      <c r="D60" s="11" t="s">
        <v>30</v>
      </c>
      <c r="E60" s="11" t="s">
        <v>378</v>
      </c>
      <c r="F60" s="11" t="s">
        <v>285</v>
      </c>
      <c r="G60" s="11" t="s">
        <v>122</v>
      </c>
      <c r="H60" s="11" t="s">
        <v>379</v>
      </c>
      <c r="I60" s="11" t="s">
        <v>277</v>
      </c>
      <c r="J60" s="17" t="s">
        <v>277</v>
      </c>
    </row>
    <row r="61" spans="1:10" x14ac:dyDescent="0.2">
      <c r="A61" s="25">
        <v>40</v>
      </c>
      <c r="B61" s="11" t="s">
        <v>0</v>
      </c>
      <c r="C61" s="15" t="s">
        <v>2420</v>
      </c>
      <c r="D61" s="11" t="s">
        <v>30</v>
      </c>
      <c r="E61" s="11" t="s">
        <v>380</v>
      </c>
      <c r="F61" s="11" t="s">
        <v>285</v>
      </c>
      <c r="G61" s="11" t="s">
        <v>122</v>
      </c>
      <c r="H61" s="11" t="s">
        <v>381</v>
      </c>
      <c r="I61" s="11" t="s">
        <v>277</v>
      </c>
      <c r="J61" s="17" t="s">
        <v>277</v>
      </c>
    </row>
    <row r="62" spans="1:10" x14ac:dyDescent="0.2">
      <c r="A62" s="25">
        <v>41</v>
      </c>
      <c r="B62" s="11" t="s">
        <v>0</v>
      </c>
      <c r="C62" s="15" t="s">
        <v>2421</v>
      </c>
      <c r="D62" s="11" t="s">
        <v>30</v>
      </c>
      <c r="E62" s="11" t="s">
        <v>382</v>
      </c>
      <c r="F62" s="11" t="s">
        <v>285</v>
      </c>
      <c r="G62" s="11" t="s">
        <v>106</v>
      </c>
      <c r="H62" s="11" t="s">
        <v>277</v>
      </c>
      <c r="I62" s="11" t="s">
        <v>277</v>
      </c>
      <c r="J62" s="11" t="s">
        <v>383</v>
      </c>
    </row>
    <row r="63" spans="1:10" s="13" customFormat="1" x14ac:dyDescent="0.2">
      <c r="A63" s="25">
        <v>42</v>
      </c>
      <c r="B63" s="11" t="s">
        <v>0</v>
      </c>
      <c r="C63" s="15" t="s">
        <v>2422</v>
      </c>
      <c r="D63" s="11" t="s">
        <v>30</v>
      </c>
      <c r="E63" s="11" t="s">
        <v>384</v>
      </c>
      <c r="F63" s="11" t="s">
        <v>285</v>
      </c>
      <c r="G63" s="11" t="s">
        <v>122</v>
      </c>
      <c r="H63" s="11" t="s">
        <v>385</v>
      </c>
      <c r="I63" s="11" t="s">
        <v>277</v>
      </c>
      <c r="J63" s="11" t="s">
        <v>277</v>
      </c>
    </row>
    <row r="64" spans="1:10" s="13" customFormat="1" x14ac:dyDescent="0.2">
      <c r="A64" s="25">
        <v>42</v>
      </c>
      <c r="B64" s="11" t="s">
        <v>0</v>
      </c>
      <c r="C64" s="15" t="s">
        <v>2422</v>
      </c>
      <c r="D64" s="11" t="s">
        <v>30</v>
      </c>
      <c r="E64" s="11" t="s">
        <v>386</v>
      </c>
      <c r="F64" s="11" t="s">
        <v>285</v>
      </c>
      <c r="G64" s="11" t="s">
        <v>122</v>
      </c>
      <c r="H64" s="11" t="s">
        <v>385</v>
      </c>
      <c r="I64" s="11" t="s">
        <v>277</v>
      </c>
      <c r="J64" s="11" t="s">
        <v>277</v>
      </c>
    </row>
    <row r="65" spans="1:10" s="13" customFormat="1" x14ac:dyDescent="0.25">
      <c r="A65" s="25">
        <v>43</v>
      </c>
      <c r="B65" s="11" t="s">
        <v>0</v>
      </c>
      <c r="C65" s="12" t="s">
        <v>2423</v>
      </c>
      <c r="D65" s="11" t="s">
        <v>30</v>
      </c>
      <c r="E65" s="11" t="s">
        <v>109</v>
      </c>
      <c r="F65" s="11" t="s">
        <v>277</v>
      </c>
      <c r="G65" s="17" t="s">
        <v>106</v>
      </c>
      <c r="H65" s="11" t="s">
        <v>277</v>
      </c>
      <c r="I65" s="11" t="s">
        <v>277</v>
      </c>
      <c r="J65" s="11" t="s">
        <v>277</v>
      </c>
    </row>
    <row r="66" spans="1:10" s="13" customFormat="1" x14ac:dyDescent="0.2">
      <c r="A66" s="25">
        <v>44</v>
      </c>
      <c r="B66" s="11" t="s">
        <v>0</v>
      </c>
      <c r="C66" s="15" t="s">
        <v>2443</v>
      </c>
      <c r="D66" s="11" t="s">
        <v>30</v>
      </c>
      <c r="E66" s="11" t="s">
        <v>387</v>
      </c>
      <c r="F66" s="11" t="s">
        <v>285</v>
      </c>
      <c r="G66" s="11" t="s">
        <v>122</v>
      </c>
      <c r="H66" s="11" t="s">
        <v>388</v>
      </c>
      <c r="I66" s="11" t="s">
        <v>277</v>
      </c>
      <c r="J66" s="11" t="s">
        <v>277</v>
      </c>
    </row>
    <row r="67" spans="1:10" s="13" customFormat="1" x14ac:dyDescent="0.2">
      <c r="A67" s="25">
        <v>45</v>
      </c>
      <c r="B67" s="11" t="s">
        <v>0</v>
      </c>
      <c r="C67" s="15" t="s">
        <v>266</v>
      </c>
      <c r="D67" s="11" t="s">
        <v>30</v>
      </c>
      <c r="E67" s="11" t="s">
        <v>389</v>
      </c>
      <c r="F67" s="11" t="s">
        <v>283</v>
      </c>
      <c r="G67" s="11" t="s">
        <v>122</v>
      </c>
      <c r="H67" s="11" t="s">
        <v>390</v>
      </c>
      <c r="I67" s="11" t="s">
        <v>277</v>
      </c>
      <c r="J67" s="11" t="s">
        <v>277</v>
      </c>
    </row>
    <row r="68" spans="1:10" s="13" customFormat="1" x14ac:dyDescent="0.2">
      <c r="A68" s="25">
        <v>46</v>
      </c>
      <c r="B68" s="11" t="s">
        <v>0</v>
      </c>
      <c r="C68" s="15" t="s">
        <v>2457</v>
      </c>
      <c r="D68" s="11" t="s">
        <v>30</v>
      </c>
      <c r="E68" s="11" t="s">
        <v>391</v>
      </c>
      <c r="F68" s="11" t="s">
        <v>285</v>
      </c>
      <c r="G68" s="11" t="s">
        <v>106</v>
      </c>
      <c r="H68" s="11" t="s">
        <v>277</v>
      </c>
      <c r="I68" s="11" t="s">
        <v>277</v>
      </c>
      <c r="J68" s="11" t="s">
        <v>277</v>
      </c>
    </row>
    <row r="69" spans="1:10" s="13" customFormat="1" x14ac:dyDescent="0.2">
      <c r="A69" s="25">
        <v>47</v>
      </c>
      <c r="B69" s="11" t="s">
        <v>0</v>
      </c>
      <c r="C69" s="15" t="s">
        <v>2425</v>
      </c>
      <c r="D69" s="11" t="s">
        <v>30</v>
      </c>
      <c r="E69" s="11" t="s">
        <v>392</v>
      </c>
      <c r="F69" s="11" t="s">
        <v>277</v>
      </c>
      <c r="G69" s="11" t="s">
        <v>122</v>
      </c>
      <c r="H69" s="11" t="s">
        <v>393</v>
      </c>
      <c r="I69" s="11" t="s">
        <v>277</v>
      </c>
      <c r="J69" s="11" t="s">
        <v>277</v>
      </c>
    </row>
    <row r="70" spans="1:10" x14ac:dyDescent="0.2">
      <c r="A70" s="25">
        <v>48</v>
      </c>
      <c r="B70" s="11" t="s">
        <v>0</v>
      </c>
      <c r="C70" s="15" t="s">
        <v>2462</v>
      </c>
      <c r="D70" s="11" t="s">
        <v>30</v>
      </c>
      <c r="E70" s="11" t="s">
        <v>394</v>
      </c>
      <c r="G70" s="11" t="s">
        <v>122</v>
      </c>
      <c r="H70" s="11" t="s">
        <v>395</v>
      </c>
      <c r="I70" s="11" t="s">
        <v>277</v>
      </c>
      <c r="J70" s="11" t="s">
        <v>396</v>
      </c>
    </row>
    <row r="71" spans="1:10" s="13" customFormat="1" x14ac:dyDescent="0.2">
      <c r="A71" s="25">
        <v>49</v>
      </c>
      <c r="B71" s="11" t="s">
        <v>0</v>
      </c>
      <c r="C71" s="15" t="s">
        <v>2467</v>
      </c>
      <c r="D71" s="11" t="s">
        <v>30</v>
      </c>
      <c r="E71" s="11" t="s">
        <v>397</v>
      </c>
      <c r="F71" s="11" t="s">
        <v>285</v>
      </c>
      <c r="G71" s="11" t="s">
        <v>122</v>
      </c>
      <c r="H71" s="11" t="s">
        <v>398</v>
      </c>
      <c r="I71" s="11" t="s">
        <v>277</v>
      </c>
      <c r="J71" s="11" t="s">
        <v>277</v>
      </c>
    </row>
    <row r="72" spans="1:10" s="13" customFormat="1" x14ac:dyDescent="0.2">
      <c r="A72" s="25">
        <v>49</v>
      </c>
      <c r="B72" s="11" t="s">
        <v>0</v>
      </c>
      <c r="C72" s="15" t="s">
        <v>2467</v>
      </c>
      <c r="D72" s="11" t="s">
        <v>30</v>
      </c>
      <c r="E72" s="11" t="s">
        <v>399</v>
      </c>
      <c r="F72" s="11" t="s">
        <v>285</v>
      </c>
      <c r="G72" s="11" t="s">
        <v>122</v>
      </c>
      <c r="H72" s="11" t="s">
        <v>400</v>
      </c>
      <c r="I72" s="11" t="s">
        <v>277</v>
      </c>
      <c r="J72" s="11" t="s">
        <v>277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READ ME</vt:lpstr>
      <vt:lpstr>Summary table common name</vt:lpstr>
      <vt:lpstr>Summary table commercial name</vt:lpstr>
      <vt:lpstr>49 Union list</vt:lpstr>
      <vt:lpstr>list of languages</vt:lpstr>
      <vt:lpstr>All names index</vt:lpstr>
      <vt:lpstr>Bulgarian</vt:lpstr>
      <vt:lpstr>Croatian</vt:lpstr>
      <vt:lpstr>Czech</vt:lpstr>
      <vt:lpstr>Danish</vt:lpstr>
      <vt:lpstr>Dutch</vt:lpstr>
      <vt:lpstr>English</vt:lpstr>
      <vt:lpstr>Estonian</vt:lpstr>
      <vt:lpstr>Finish</vt:lpstr>
      <vt:lpstr>French</vt:lpstr>
      <vt:lpstr>German</vt:lpstr>
      <vt:lpstr>Greek</vt:lpstr>
      <vt:lpstr>Hungarian</vt:lpstr>
      <vt:lpstr>Irish</vt:lpstr>
      <vt:lpstr>Italian</vt:lpstr>
      <vt:lpstr>Latvian</vt:lpstr>
      <vt:lpstr>Lithunian</vt:lpstr>
      <vt:lpstr>Maltese</vt:lpstr>
      <vt:lpstr>Polish</vt:lpstr>
      <vt:lpstr>Portugese</vt:lpstr>
      <vt:lpstr>Romanian</vt:lpstr>
      <vt:lpstr>Slovak</vt:lpstr>
      <vt:lpstr>Slovenian</vt:lpstr>
      <vt:lpstr>Spanish</vt:lpstr>
      <vt:lpstr>Swedish</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Katharina Lapin</dc:creator>
  <cp:lastModifiedBy>Sabine ROSCHER</cp:lastModifiedBy>
  <dcterms:created xsi:type="dcterms:W3CDTF">2017-10-23T12:54:19Z</dcterms:created>
  <dcterms:modified xsi:type="dcterms:W3CDTF">2018-04-24T11:05:31Z</dcterms:modified>
</cp:coreProperties>
</file>