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pineda/Documents/personal GAP/Financiera Juan Manuel/"/>
    </mc:Choice>
  </mc:AlternateContent>
  <xr:revisionPtr revIDLastSave="0" documentId="13_ncr:1_{D466FEC0-567F-854F-A3F7-465DE67B0332}" xr6:coauthVersionLast="47" xr6:coauthVersionMax="47" xr10:uidLastSave="{00000000-0000-0000-0000-000000000000}"/>
  <bookViews>
    <workbookView xWindow="220" yWindow="500" windowWidth="27640" windowHeight="16440" activeTab="2" xr2:uid="{A05DC37C-F6EF-8C42-8CED-F5B8EDBC3943}"/>
  </bookViews>
  <sheets>
    <sheet name="transacciones" sheetId="1" r:id="rId1"/>
    <sheet name="TAblas" sheetId="2" r:id="rId2"/>
    <sheet name="proces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6" i="3" l="1"/>
  <c r="M36" i="3"/>
  <c r="V29" i="3" s="1"/>
  <c r="F45" i="3"/>
  <c r="F46" i="3" s="1"/>
  <c r="F47" i="3" s="1"/>
  <c r="F48" i="3" s="1"/>
  <c r="F49" i="3" s="1"/>
  <c r="F50" i="3" s="1"/>
  <c r="F51" i="3" s="1"/>
  <c r="F52" i="3" s="1"/>
  <c r="F53" i="3" s="1"/>
  <c r="F54" i="3" s="1"/>
  <c r="D41" i="3"/>
  <c r="D42" i="3" s="1"/>
  <c r="D43" i="3" s="1"/>
  <c r="N29" i="3"/>
  <c r="G21" i="1"/>
  <c r="I26" i="1"/>
  <c r="G26" i="1"/>
  <c r="E26" i="1"/>
  <c r="E21" i="1"/>
  <c r="I21" i="1"/>
  <c r="O23" i="1"/>
  <c r="O19" i="1"/>
  <c r="O18" i="1"/>
  <c r="O15" i="1"/>
  <c r="O14" i="1"/>
  <c r="C19" i="1"/>
  <c r="E19" i="1" s="1"/>
  <c r="G19" i="1" s="1"/>
  <c r="I19" i="1" s="1"/>
  <c r="I23" i="1"/>
  <c r="G23" i="1"/>
  <c r="E23" i="1"/>
  <c r="I25" i="1"/>
  <c r="G25" i="1"/>
  <c r="E25" i="1"/>
  <c r="D44" i="3" l="1"/>
  <c r="D45" i="3" s="1"/>
  <c r="D46" i="3" s="1"/>
  <c r="D47" i="3" s="1"/>
  <c r="D48" i="3" s="1"/>
  <c r="O16" i="1"/>
  <c r="O21" i="1"/>
  <c r="O25" i="1" s="1"/>
  <c r="I24" i="1"/>
  <c r="G24" i="1"/>
  <c r="E24" i="1"/>
  <c r="D49" i="3" l="1"/>
  <c r="D50" i="3" s="1"/>
  <c r="D51" i="3" s="1"/>
  <c r="D52" i="3" s="1"/>
  <c r="D53" i="3" s="1"/>
  <c r="D5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tc={EB3FD8C8-9C73-BC40-8C81-F94D8A94DACB}</author>
  </authors>
  <commentList>
    <comment ref="B12" authorId="0" shapeId="0" xr:uid="{EB3FD8C8-9C73-BC40-8C81-F94D8A94DAC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Incluye recuperación cartera</t>
      </text>
    </comment>
  </commentList>
</comments>
</file>

<file path=xl/sharedStrings.xml><?xml version="1.0" encoding="utf-8"?>
<sst xmlns="http://schemas.openxmlformats.org/spreadsheetml/2006/main" count="233" uniqueCount="171">
  <si>
    <t>Estructura Financiera Juan Manuel</t>
  </si>
  <si>
    <t>Encabezado Crédito</t>
  </si>
  <si>
    <t>Empresa</t>
  </si>
  <si>
    <t>Agencia</t>
  </si>
  <si>
    <t>Cobrador</t>
  </si>
  <si>
    <t>Id Cliente</t>
  </si>
  <si>
    <t>Fecha Desembolso</t>
  </si>
  <si>
    <t>Valor desembolso</t>
  </si>
  <si>
    <t>Nro Crédito</t>
  </si>
  <si>
    <t>Nro Cuotas</t>
  </si>
  <si>
    <t>Periodicidad</t>
  </si>
  <si>
    <t>id comprobante</t>
  </si>
  <si>
    <t>Cuotas programadas crédito</t>
  </si>
  <si>
    <t>Nro Cuota</t>
  </si>
  <si>
    <t>Valor Cuota</t>
  </si>
  <si>
    <t>Fecha prog</t>
  </si>
  <si>
    <t>Saldo prog</t>
  </si>
  <si>
    <t xml:space="preserve">Estado </t>
  </si>
  <si>
    <t>Longitud</t>
  </si>
  <si>
    <t>Latitud</t>
  </si>
  <si>
    <t>moneda</t>
  </si>
  <si>
    <t>Gestion Cobranza</t>
  </si>
  <si>
    <t>Valor pagado</t>
  </si>
  <si>
    <t>Fecha prox visita</t>
  </si>
  <si>
    <t>observaciones</t>
  </si>
  <si>
    <t>Aplicado s/n</t>
  </si>
  <si>
    <t>fecha inic</t>
  </si>
  <si>
    <t>Total Cartera</t>
  </si>
  <si>
    <t>Saldo en Caja</t>
  </si>
  <si>
    <t>Cartera Castigada</t>
  </si>
  <si>
    <t>Gastos autorizados</t>
  </si>
  <si>
    <t>Recargas de Efectivo</t>
  </si>
  <si>
    <t>Gestión Cobranza</t>
  </si>
  <si>
    <t>Utilidad Período</t>
  </si>
  <si>
    <t>Fecha final 1</t>
  </si>
  <si>
    <t>Fecha final 2</t>
  </si>
  <si>
    <t>Fecha final 3</t>
  </si>
  <si>
    <t>Rent. Mensual Cartera</t>
  </si>
  <si>
    <t>Ind Cartera Castigada</t>
  </si>
  <si>
    <t>ind. Cobranza diaria</t>
  </si>
  <si>
    <t>Devolución efectivo agencia</t>
  </si>
  <si>
    <t>Saldo inici</t>
  </si>
  <si>
    <t>Saldo final</t>
  </si>
  <si>
    <t>increm</t>
  </si>
  <si>
    <t xml:space="preserve"> </t>
  </si>
  <si>
    <t>Cobranza</t>
  </si>
  <si>
    <t>Gastos</t>
  </si>
  <si>
    <t>utilidad bruta</t>
  </si>
  <si>
    <t>cart castigada</t>
  </si>
  <si>
    <t>Utilidad neta</t>
  </si>
  <si>
    <t>Vr. Capitalizado</t>
  </si>
  <si>
    <t>Indicadores de Gestión del Cobrador</t>
  </si>
  <si>
    <t>Utilidad en Créditos</t>
  </si>
  <si>
    <t>Proceso</t>
  </si>
  <si>
    <t>1.  Desembolso</t>
  </si>
  <si>
    <t>Socio</t>
  </si>
  <si>
    <t>supervisor</t>
  </si>
  <si>
    <t>Nombres</t>
  </si>
  <si>
    <t>Apellidos</t>
  </si>
  <si>
    <t>Carlos</t>
  </si>
  <si>
    <t>Perez</t>
  </si>
  <si>
    <t xml:space="preserve">Dirección </t>
  </si>
  <si>
    <t>Ciudad</t>
  </si>
  <si>
    <t>Prov/depto</t>
  </si>
  <si>
    <t>País</t>
  </si>
  <si>
    <t>ddsafa</t>
  </si>
  <si>
    <t>adfasf</t>
  </si>
  <si>
    <t>adfa</t>
  </si>
  <si>
    <t>fafff</t>
  </si>
  <si>
    <t>Nombre Establecimiento</t>
  </si>
  <si>
    <t>Actividad Económica</t>
  </si>
  <si>
    <t>Años de actividad</t>
  </si>
  <si>
    <t>Fecha Reg</t>
  </si>
  <si>
    <t>Usuario</t>
  </si>
  <si>
    <t>tipo reg</t>
  </si>
  <si>
    <t>Nuevo</t>
  </si>
  <si>
    <t>Modificación</t>
  </si>
  <si>
    <t>vmgklfkal</t>
  </si>
  <si>
    <t>1. Creación/Modif  Cliente</t>
  </si>
  <si>
    <t>Fecha desembolso</t>
  </si>
  <si>
    <t>Creación usuario</t>
  </si>
  <si>
    <t xml:space="preserve">Codigo </t>
  </si>
  <si>
    <t>identificación</t>
  </si>
  <si>
    <t>Perfil</t>
  </si>
  <si>
    <t>Director Operativo</t>
  </si>
  <si>
    <t>Supervisor</t>
  </si>
  <si>
    <t>Cartera</t>
  </si>
  <si>
    <t xml:space="preserve">Gerente </t>
  </si>
  <si>
    <t>nombre</t>
  </si>
  <si>
    <t>Dirección</t>
  </si>
  <si>
    <t>ciudad</t>
  </si>
  <si>
    <t>depto/prov</t>
  </si>
  <si>
    <t>pais</t>
  </si>
  <si>
    <t>lat</t>
  </si>
  <si>
    <t>Long</t>
  </si>
  <si>
    <t>usuario</t>
  </si>
  <si>
    <t>Fecha</t>
  </si>
  <si>
    <t>Fecha reg</t>
  </si>
  <si>
    <t>tipo Reg</t>
  </si>
  <si>
    <t>Valor</t>
  </si>
  <si>
    <t>peridicidad</t>
  </si>
  <si>
    <t>Vr. Cuota</t>
  </si>
  <si>
    <t>Forma desembolso</t>
  </si>
  <si>
    <t>Real</t>
  </si>
  <si>
    <t>diaria</t>
  </si>
  <si>
    <t>Efectivo</t>
  </si>
  <si>
    <t>ID Credito</t>
  </si>
  <si>
    <t>tipo ref</t>
  </si>
  <si>
    <t>Reg</t>
  </si>
  <si>
    <t>2.</t>
  </si>
  <si>
    <t>Plan de pagos</t>
  </si>
  <si>
    <t>nro Cuota</t>
  </si>
  <si>
    <t xml:space="preserve">Capital </t>
  </si>
  <si>
    <t>Interes</t>
  </si>
  <si>
    <t>Estado</t>
  </si>
  <si>
    <t>Saldo</t>
  </si>
  <si>
    <t>Fecha Saldo</t>
  </si>
  <si>
    <t>Vigente</t>
  </si>
  <si>
    <t>Vr. Pagado</t>
  </si>
  <si>
    <t>Forma pago</t>
  </si>
  <si>
    <t>aplicado</t>
  </si>
  <si>
    <t>Vr aplicado capital</t>
  </si>
  <si>
    <t>Vr. Aplic intereses</t>
  </si>
  <si>
    <t>Fecha pago</t>
  </si>
  <si>
    <t xml:space="preserve">lat </t>
  </si>
  <si>
    <t>Lat</t>
  </si>
  <si>
    <t>Vencido &lt; 6 días</t>
  </si>
  <si>
    <t>Vencido 7 a 30 días</t>
  </si>
  <si>
    <t>venccido más de 31 días</t>
  </si>
  <si>
    <t>Castigado</t>
  </si>
  <si>
    <t>Dias mora</t>
  </si>
  <si>
    <t>Inacitivar</t>
  </si>
  <si>
    <t>Calific</t>
  </si>
  <si>
    <t>soporte</t>
  </si>
  <si>
    <t>Soporte</t>
  </si>
  <si>
    <t>Vr. pagado capt</t>
  </si>
  <si>
    <t>Vr. Pag intereses</t>
  </si>
  <si>
    <t>nvo saldo</t>
  </si>
  <si>
    <t>vigente</t>
  </si>
  <si>
    <t>vencido &lt; 6 dias</t>
  </si>
  <si>
    <t>Vr. Vencido</t>
  </si>
  <si>
    <t>deposito Pin</t>
  </si>
  <si>
    <t>cartera</t>
  </si>
  <si>
    <t>agencia</t>
  </si>
  <si>
    <t>Fecha Compr</t>
  </si>
  <si>
    <t>Tipo Gasto</t>
  </si>
  <si>
    <t xml:space="preserve">id transacción </t>
  </si>
  <si>
    <t>Gasolina</t>
  </si>
  <si>
    <t xml:space="preserve">mantenimiento </t>
  </si>
  <si>
    <t>arrendamiento</t>
  </si>
  <si>
    <t>papelería</t>
  </si>
  <si>
    <t>id proveedor</t>
  </si>
  <si>
    <t>Nombre proveedor</t>
  </si>
  <si>
    <t>Nro comprobante</t>
  </si>
  <si>
    <t>foto compr</t>
  </si>
  <si>
    <t>usuario que autoriza</t>
  </si>
  <si>
    <t>Trasns bancaria</t>
  </si>
  <si>
    <t>deposito pin</t>
  </si>
  <si>
    <t>trasn  bancaria</t>
  </si>
  <si>
    <t>Forma de pago</t>
  </si>
  <si>
    <t>Asignación Capital</t>
  </si>
  <si>
    <t>id trasncacción</t>
  </si>
  <si>
    <t>Devolución capital</t>
  </si>
  <si>
    <t>forma de pago</t>
  </si>
  <si>
    <t>fecha</t>
  </si>
  <si>
    <t>Nro comprob</t>
  </si>
  <si>
    <t>deposito ban</t>
  </si>
  <si>
    <t xml:space="preserve">Giro </t>
  </si>
  <si>
    <t>Giro</t>
  </si>
  <si>
    <t>Mantenimiento sis</t>
  </si>
  <si>
    <t>Salidas dinero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</si>
</sst>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7" formatCode="[$-F800]dddd\,\ mmmm\ dd\,\ yyyy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9"/>
      <name val="Calibri"/>
      <family val="2"/>
      <scheme val="minor"/>
    </font>
    <font>
      <sz val="2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1" xfId="0" applyFill="1" applyBorder="1"/>
    <xf numFmtId="0" fontId="2" fillId="0" borderId="0" xfId="0" applyFont="1"/>
    <xf numFmtId="14" fontId="2" fillId="0" borderId="0" xfId="0" applyNumberFormat="1" applyFont="1"/>
    <xf numFmtId="4" fontId="3" fillId="0" borderId="0" xfId="0" applyNumberFormat="1" applyFont="1"/>
    <xf numFmtId="4" fontId="2" fillId="0" borderId="0" xfId="0" applyNumberFormat="1" applyFont="1"/>
    <xf numFmtId="4" fontId="4" fillId="0" borderId="0" xfId="0" applyNumberFormat="1" applyFont="1"/>
    <xf numFmtId="9" fontId="2" fillId="0" borderId="0" xfId="1" applyFont="1"/>
    <xf numFmtId="164" fontId="2" fillId="0" borderId="0" xfId="1" applyNumberFormat="1" applyFont="1"/>
    <xf numFmtId="164" fontId="2" fillId="0" borderId="0" xfId="0" applyNumberFormat="1" applyFont="1"/>
    <xf numFmtId="1" fontId="2" fillId="0" borderId="0" xfId="0" applyNumberFormat="1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67" fontId="5" fillId="0" borderId="1" xfId="0" applyNumberFormat="1" applyFont="1" applyBorder="1" applyAlignment="1">
      <alignment horizontal="left"/>
    </xf>
    <xf numFmtId="167" fontId="5" fillId="0" borderId="2" xfId="0" applyNumberFormat="1" applyFont="1" applyBorder="1" applyAlignment="1">
      <alignment horizontal="left"/>
    </xf>
    <xf numFmtId="167" fontId="5" fillId="0" borderId="3" xfId="0" applyNumberFormat="1" applyFont="1" applyBorder="1" applyAlignment="1">
      <alignment horizontal="left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0" fillId="0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briel alfonso pineda ortiz" id="{E7E83F92-7AEA-B84C-871E-2F834F7C23BE}" userId="865e3c69f941f74c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2" dT="2022-04-15T21:21:22.75" personId="{E7E83F92-7AEA-B84C-871E-2F834F7C23BE}" id="{EB3FD8C8-9C73-BC40-8C81-F94D8A94DACB}">
    <text>Incluye recuperación cartera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E90A-400B-B84E-BB3D-FB6CCD21718E}">
  <dimension ref="B1:O67"/>
  <sheetViews>
    <sheetView showGridLines="0" topLeftCell="A6" workbookViewId="0">
      <selection activeCell="G23" sqref="G23"/>
    </sheetView>
  </sheetViews>
  <sheetFormatPr baseColWidth="10" defaultRowHeight="26" x14ac:dyDescent="0.3"/>
  <cols>
    <col min="1" max="1" width="3.33203125" style="3" customWidth="1"/>
    <col min="2" max="2" width="49.83203125" style="3" customWidth="1"/>
    <col min="3" max="3" width="14.83203125" style="3" bestFit="1" customWidth="1"/>
    <col min="4" max="4" width="5.1640625" style="3" customWidth="1"/>
    <col min="5" max="5" width="16.6640625" style="3" bestFit="1" customWidth="1"/>
    <col min="6" max="6" width="6.83203125" style="3" customWidth="1"/>
    <col min="7" max="7" width="16.6640625" style="3" bestFit="1" customWidth="1"/>
    <col min="8" max="8" width="6" style="3" customWidth="1"/>
    <col min="9" max="9" width="19.1640625" style="3" bestFit="1" customWidth="1"/>
    <col min="10" max="10" width="6" style="3" customWidth="1"/>
    <col min="11" max="12" width="10.83203125" style="3"/>
    <col min="13" max="13" width="20" style="3" customWidth="1"/>
    <col min="14" max="14" width="10.83203125" style="3"/>
    <col min="15" max="15" width="18.83203125" style="3" bestFit="1" customWidth="1"/>
    <col min="16" max="16384" width="10.83203125" style="3"/>
  </cols>
  <sheetData>
    <row r="1" spans="2:15" x14ac:dyDescent="0.3">
      <c r="B1" s="3" t="s">
        <v>0</v>
      </c>
    </row>
    <row r="5" spans="2:15" x14ac:dyDescent="0.3">
      <c r="B5" s="3" t="s">
        <v>51</v>
      </c>
    </row>
    <row r="6" spans="2:15" x14ac:dyDescent="0.3">
      <c r="C6" s="3" t="s">
        <v>26</v>
      </c>
      <c r="E6" s="3" t="s">
        <v>34</v>
      </c>
      <c r="G6" s="3" t="s">
        <v>35</v>
      </c>
      <c r="I6" s="3" t="s">
        <v>36</v>
      </c>
    </row>
    <row r="8" spans="2:15" x14ac:dyDescent="0.3">
      <c r="C8" s="4">
        <v>44652</v>
      </c>
      <c r="D8" s="4"/>
      <c r="E8" s="4">
        <v>44666</v>
      </c>
      <c r="G8" s="4">
        <v>44681</v>
      </c>
      <c r="I8" s="4">
        <v>44696</v>
      </c>
    </row>
    <row r="10" spans="2:15" x14ac:dyDescent="0.3">
      <c r="B10" s="3" t="s">
        <v>27</v>
      </c>
      <c r="C10" s="5">
        <v>0</v>
      </c>
      <c r="D10" s="5"/>
      <c r="E10" s="5">
        <v>35000</v>
      </c>
      <c r="G10" s="5">
        <v>65000</v>
      </c>
      <c r="I10" s="5">
        <v>72000</v>
      </c>
    </row>
    <row r="11" spans="2:15" x14ac:dyDescent="0.3">
      <c r="B11" s="3" t="s">
        <v>31</v>
      </c>
      <c r="C11" s="5">
        <v>50000</v>
      </c>
      <c r="D11" s="5"/>
      <c r="E11" s="5">
        <v>0</v>
      </c>
      <c r="G11" s="5">
        <v>1000</v>
      </c>
      <c r="I11" s="5">
        <v>0</v>
      </c>
    </row>
    <row r="12" spans="2:15" x14ac:dyDescent="0.3">
      <c r="B12" s="3" t="s">
        <v>32</v>
      </c>
      <c r="C12" s="5">
        <v>0</v>
      </c>
      <c r="D12" s="5"/>
      <c r="E12" s="5">
        <v>12500</v>
      </c>
      <c r="G12" s="5">
        <v>10000</v>
      </c>
      <c r="I12" s="5">
        <v>15000</v>
      </c>
    </row>
    <row r="13" spans="2:15" x14ac:dyDescent="0.3">
      <c r="B13" s="3" t="s">
        <v>52</v>
      </c>
      <c r="C13" s="5">
        <v>0</v>
      </c>
      <c r="D13" s="5"/>
      <c r="E13" s="5">
        <v>0</v>
      </c>
      <c r="G13" s="5">
        <v>0</v>
      </c>
      <c r="I13" s="5">
        <v>0</v>
      </c>
    </row>
    <row r="14" spans="2:15" x14ac:dyDescent="0.3">
      <c r="C14" s="6"/>
      <c r="D14" s="6"/>
      <c r="E14" s="6"/>
      <c r="G14" s="6"/>
      <c r="I14" s="6"/>
      <c r="M14" s="3" t="s">
        <v>41</v>
      </c>
      <c r="O14" s="6">
        <f>+G10</f>
        <v>65000</v>
      </c>
    </row>
    <row r="15" spans="2:15" x14ac:dyDescent="0.3">
      <c r="B15" s="3" t="s">
        <v>29</v>
      </c>
      <c r="C15" s="7">
        <v>0</v>
      </c>
      <c r="D15" s="7"/>
      <c r="E15" s="7">
        <v>0</v>
      </c>
      <c r="G15" s="7">
        <v>2000</v>
      </c>
      <c r="I15" s="7">
        <v>2000</v>
      </c>
      <c r="M15" s="3" t="s">
        <v>42</v>
      </c>
      <c r="O15" s="6">
        <f>+I10</f>
        <v>72000</v>
      </c>
    </row>
    <row r="16" spans="2:15" x14ac:dyDescent="0.3">
      <c r="B16" s="3" t="s">
        <v>30</v>
      </c>
      <c r="C16" s="7">
        <v>0</v>
      </c>
      <c r="D16" s="7"/>
      <c r="E16" s="7">
        <v>3500</v>
      </c>
      <c r="G16" s="7">
        <v>2300</v>
      </c>
      <c r="I16" s="7">
        <v>1300</v>
      </c>
      <c r="M16" s="3" t="s">
        <v>43</v>
      </c>
      <c r="O16" s="6">
        <f>+O15-O14</f>
        <v>7000</v>
      </c>
    </row>
    <row r="17" spans="2:15" x14ac:dyDescent="0.3">
      <c r="B17" s="3" t="s">
        <v>40</v>
      </c>
      <c r="C17" s="7">
        <v>0</v>
      </c>
      <c r="D17" s="7"/>
      <c r="E17" s="7">
        <v>0</v>
      </c>
      <c r="G17" s="7">
        <v>0</v>
      </c>
      <c r="I17" s="7">
        <v>4300</v>
      </c>
      <c r="M17" s="3" t="s">
        <v>44</v>
      </c>
    </row>
    <row r="18" spans="2:15" x14ac:dyDescent="0.3">
      <c r="C18" s="6"/>
      <c r="D18" s="6"/>
      <c r="E18" s="6"/>
      <c r="G18" s="6"/>
      <c r="I18" s="6"/>
      <c r="M18" s="3" t="s">
        <v>45</v>
      </c>
      <c r="O18" s="6">
        <f>+I12</f>
        <v>15000</v>
      </c>
    </row>
    <row r="19" spans="2:15" x14ac:dyDescent="0.3">
      <c r="B19" s="3" t="s">
        <v>28</v>
      </c>
      <c r="C19" s="6">
        <f>+C11+C12-C16-C17</f>
        <v>50000</v>
      </c>
      <c r="D19" s="6"/>
      <c r="E19" s="6">
        <f>+C19-(E10-C10)+E11+E12-E16-E17</f>
        <v>24000</v>
      </c>
      <c r="G19" s="6">
        <f>+E19-(G10-E10)+G11+G12-G16-G17</f>
        <v>2700</v>
      </c>
      <c r="I19" s="6">
        <f>+G19-(I10-G10)+I11+I12-I16-I17</f>
        <v>5100</v>
      </c>
      <c r="M19" s="3" t="s">
        <v>46</v>
      </c>
      <c r="O19" s="6">
        <f>+I16</f>
        <v>1300</v>
      </c>
    </row>
    <row r="20" spans="2:15" ht="12" customHeight="1" x14ac:dyDescent="0.3">
      <c r="C20" s="6"/>
      <c r="D20" s="6"/>
      <c r="E20" s="6"/>
      <c r="G20" s="6"/>
      <c r="I20" s="6"/>
    </row>
    <row r="21" spans="2:15" x14ac:dyDescent="0.3">
      <c r="B21" s="3" t="s">
        <v>33</v>
      </c>
      <c r="C21" s="6">
        <v>0</v>
      </c>
      <c r="D21" s="6"/>
      <c r="E21" s="6">
        <f>+E12-E16-(E15-C15)</f>
        <v>9000</v>
      </c>
      <c r="G21" s="6">
        <f>+G12-G16-(G15-E15)</f>
        <v>5700</v>
      </c>
      <c r="I21" s="6">
        <f>+I12-I16-(I15-G15)</f>
        <v>13700</v>
      </c>
      <c r="M21" s="3" t="s">
        <v>47</v>
      </c>
      <c r="O21" s="6">
        <f>+O18-O19</f>
        <v>13700</v>
      </c>
    </row>
    <row r="22" spans="2:15" x14ac:dyDescent="0.3">
      <c r="C22" s="6"/>
      <c r="D22" s="6"/>
      <c r="E22" s="6"/>
    </row>
    <row r="23" spans="2:15" x14ac:dyDescent="0.3">
      <c r="B23" s="3" t="s">
        <v>39</v>
      </c>
      <c r="C23" s="6"/>
      <c r="D23" s="6"/>
      <c r="E23" s="8">
        <f>+E12/E10</f>
        <v>0.35714285714285715</v>
      </c>
      <c r="F23" s="11"/>
      <c r="G23" s="8">
        <f>+G12/G10</f>
        <v>0.15384615384615385</v>
      </c>
      <c r="H23" s="11"/>
      <c r="I23" s="8">
        <f>+I12/I10</f>
        <v>0.20833333333333334</v>
      </c>
      <c r="M23" s="3" t="s">
        <v>48</v>
      </c>
      <c r="O23" s="6">
        <f>+I15-G15</f>
        <v>0</v>
      </c>
    </row>
    <row r="24" spans="2:15" x14ac:dyDescent="0.3">
      <c r="B24" s="3" t="s">
        <v>37</v>
      </c>
      <c r="C24" s="6"/>
      <c r="D24" s="6"/>
      <c r="E24" s="9">
        <f>+((E21/(E10-E15))/(E8-C8))*30</f>
        <v>0.55102040816326525</v>
      </c>
      <c r="F24" s="10"/>
      <c r="G24" s="9">
        <f>+((G21/(G10-G15))/(G8-E8))*30</f>
        <v>0.18095238095238095</v>
      </c>
      <c r="H24" s="10"/>
      <c r="I24" s="9">
        <f>+((I21/(I10-I15))/(I8-G8))*30</f>
        <v>0.3914285714285714</v>
      </c>
    </row>
    <row r="25" spans="2:15" x14ac:dyDescent="0.3">
      <c r="B25" s="3" t="s">
        <v>38</v>
      </c>
      <c r="C25" s="6"/>
      <c r="D25" s="6"/>
      <c r="E25" s="9">
        <f>+E15/E10</f>
        <v>0</v>
      </c>
      <c r="F25" s="9"/>
      <c r="G25" s="9">
        <f>+G15/G10</f>
        <v>3.0769230769230771E-2</v>
      </c>
      <c r="H25" s="9"/>
      <c r="I25" s="9">
        <f>+I15/I10</f>
        <v>2.7777777777777776E-2</v>
      </c>
      <c r="J25" s="8"/>
      <c r="M25" s="3" t="s">
        <v>49</v>
      </c>
      <c r="O25" s="6">
        <f>+O21-O23</f>
        <v>13700</v>
      </c>
    </row>
    <row r="26" spans="2:15" x14ac:dyDescent="0.3">
      <c r="B26" s="3" t="s">
        <v>50</v>
      </c>
      <c r="C26" s="6"/>
      <c r="D26" s="6"/>
      <c r="E26" s="6">
        <f>+E10-C10</f>
        <v>35000</v>
      </c>
      <c r="G26" s="6">
        <f>+G10-E10</f>
        <v>30000</v>
      </c>
      <c r="I26" s="6">
        <f>+I10-G10</f>
        <v>7000</v>
      </c>
    </row>
    <row r="27" spans="2:15" x14ac:dyDescent="0.3">
      <c r="C27" s="6"/>
      <c r="D27" s="6"/>
      <c r="E27" s="6"/>
      <c r="O27" s="6"/>
    </row>
    <row r="28" spans="2:15" x14ac:dyDescent="0.3">
      <c r="C28" s="6"/>
      <c r="D28" s="6"/>
      <c r="E28" s="6"/>
    </row>
    <row r="29" spans="2:15" x14ac:dyDescent="0.3">
      <c r="C29" s="6"/>
      <c r="D29" s="6"/>
      <c r="E29" s="6"/>
    </row>
    <row r="30" spans="2:15" x14ac:dyDescent="0.3">
      <c r="C30" s="6"/>
      <c r="D30" s="6"/>
      <c r="E30" s="6"/>
    </row>
    <row r="31" spans="2:15" x14ac:dyDescent="0.3">
      <c r="C31" s="6"/>
      <c r="D31" s="6"/>
      <c r="E31" s="6"/>
    </row>
    <row r="32" spans="2:15" x14ac:dyDescent="0.3">
      <c r="C32" s="6"/>
      <c r="D32" s="6"/>
      <c r="E32" s="6"/>
    </row>
    <row r="33" spans="3:5" x14ac:dyDescent="0.3">
      <c r="C33" s="6"/>
      <c r="D33" s="6"/>
      <c r="E33" s="6"/>
    </row>
    <row r="34" spans="3:5" x14ac:dyDescent="0.3">
      <c r="C34" s="6"/>
      <c r="D34" s="6"/>
      <c r="E34" s="6"/>
    </row>
    <row r="35" spans="3:5" x14ac:dyDescent="0.3">
      <c r="C35" s="6"/>
      <c r="D35" s="6"/>
      <c r="E35" s="6"/>
    </row>
    <row r="36" spans="3:5" x14ac:dyDescent="0.3">
      <c r="C36" s="6"/>
      <c r="D36" s="6"/>
      <c r="E36" s="6"/>
    </row>
    <row r="37" spans="3:5" x14ac:dyDescent="0.3">
      <c r="C37" s="6"/>
      <c r="D37" s="6"/>
      <c r="E37" s="6"/>
    </row>
    <row r="38" spans="3:5" x14ac:dyDescent="0.3">
      <c r="C38" s="6"/>
      <c r="D38" s="6"/>
      <c r="E38" s="6"/>
    </row>
    <row r="39" spans="3:5" x14ac:dyDescent="0.3">
      <c r="C39" s="6"/>
      <c r="D39" s="6"/>
      <c r="E39" s="6"/>
    </row>
    <row r="40" spans="3:5" x14ac:dyDescent="0.3">
      <c r="C40" s="6"/>
      <c r="D40" s="6"/>
      <c r="E40" s="6"/>
    </row>
    <row r="41" spans="3:5" x14ac:dyDescent="0.3">
      <c r="C41" s="6"/>
      <c r="D41" s="6"/>
      <c r="E41" s="6"/>
    </row>
    <row r="42" spans="3:5" x14ac:dyDescent="0.3">
      <c r="C42" s="6"/>
      <c r="D42" s="6"/>
      <c r="E42" s="6"/>
    </row>
    <row r="43" spans="3:5" x14ac:dyDescent="0.3">
      <c r="C43" s="6"/>
      <c r="D43" s="6"/>
      <c r="E43" s="6"/>
    </row>
    <row r="44" spans="3:5" x14ac:dyDescent="0.3">
      <c r="C44" s="6"/>
      <c r="D44" s="6"/>
      <c r="E44" s="6"/>
    </row>
    <row r="45" spans="3:5" x14ac:dyDescent="0.3">
      <c r="C45" s="6"/>
      <c r="D45" s="6"/>
      <c r="E45" s="6"/>
    </row>
    <row r="46" spans="3:5" x14ac:dyDescent="0.3">
      <c r="C46" s="6"/>
      <c r="D46" s="6"/>
      <c r="E46" s="6"/>
    </row>
    <row r="47" spans="3:5" x14ac:dyDescent="0.3">
      <c r="C47" s="6"/>
      <c r="D47" s="6"/>
      <c r="E47" s="6"/>
    </row>
    <row r="48" spans="3:5" x14ac:dyDescent="0.3">
      <c r="C48" s="6"/>
      <c r="D48" s="6"/>
      <c r="E48" s="6"/>
    </row>
    <row r="49" spans="3:5" x14ac:dyDescent="0.3">
      <c r="C49" s="6"/>
      <c r="D49" s="6"/>
      <c r="E49" s="6"/>
    </row>
    <row r="50" spans="3:5" x14ac:dyDescent="0.3">
      <c r="C50" s="6"/>
      <c r="D50" s="6"/>
      <c r="E50" s="6"/>
    </row>
    <row r="51" spans="3:5" x14ac:dyDescent="0.3">
      <c r="C51" s="6"/>
      <c r="D51" s="6"/>
      <c r="E51" s="6"/>
    </row>
    <row r="52" spans="3:5" x14ac:dyDescent="0.3">
      <c r="C52" s="6"/>
      <c r="D52" s="6"/>
      <c r="E52" s="6"/>
    </row>
    <row r="53" spans="3:5" x14ac:dyDescent="0.3">
      <c r="C53" s="6"/>
      <c r="D53" s="6"/>
      <c r="E53" s="6"/>
    </row>
    <row r="54" spans="3:5" x14ac:dyDescent="0.3">
      <c r="C54" s="6"/>
      <c r="D54" s="6"/>
      <c r="E54" s="6"/>
    </row>
    <row r="55" spans="3:5" x14ac:dyDescent="0.3">
      <c r="C55" s="6"/>
      <c r="D55" s="6"/>
      <c r="E55" s="6"/>
    </row>
    <row r="56" spans="3:5" x14ac:dyDescent="0.3">
      <c r="C56" s="6"/>
      <c r="D56" s="6"/>
      <c r="E56" s="6"/>
    </row>
    <row r="57" spans="3:5" x14ac:dyDescent="0.3">
      <c r="C57" s="6"/>
      <c r="D57" s="6"/>
      <c r="E57" s="6"/>
    </row>
    <row r="58" spans="3:5" x14ac:dyDescent="0.3">
      <c r="C58" s="6"/>
      <c r="D58" s="6"/>
      <c r="E58" s="6"/>
    </row>
    <row r="59" spans="3:5" x14ac:dyDescent="0.3">
      <c r="C59" s="6"/>
      <c r="D59" s="6"/>
      <c r="E59" s="6"/>
    </row>
    <row r="60" spans="3:5" x14ac:dyDescent="0.3">
      <c r="C60" s="6"/>
      <c r="D60" s="6"/>
      <c r="E60" s="6"/>
    </row>
    <row r="61" spans="3:5" x14ac:dyDescent="0.3">
      <c r="C61" s="6"/>
      <c r="D61" s="6"/>
      <c r="E61" s="6"/>
    </row>
    <row r="62" spans="3:5" x14ac:dyDescent="0.3">
      <c r="C62" s="6"/>
      <c r="D62" s="6"/>
      <c r="E62" s="6"/>
    </row>
    <row r="63" spans="3:5" x14ac:dyDescent="0.3">
      <c r="C63" s="6"/>
      <c r="D63" s="6"/>
      <c r="E63" s="6"/>
    </row>
    <row r="64" spans="3:5" x14ac:dyDescent="0.3">
      <c r="C64" s="6"/>
      <c r="D64" s="6"/>
      <c r="E64" s="6"/>
    </row>
    <row r="65" spans="3:5" x14ac:dyDescent="0.3">
      <c r="C65" s="6"/>
      <c r="D65" s="6"/>
      <c r="E65" s="6"/>
    </row>
    <row r="66" spans="3:5" x14ac:dyDescent="0.3">
      <c r="C66" s="6"/>
      <c r="D66" s="6"/>
      <c r="E66" s="6"/>
    </row>
    <row r="67" spans="3:5" x14ac:dyDescent="0.3">
      <c r="C67" s="6"/>
      <c r="D67" s="6"/>
      <c r="E67" s="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32F7A-D636-814C-8952-1D0960AB4384}">
  <dimension ref="B5:I20"/>
  <sheetViews>
    <sheetView showGridLines="0" workbookViewId="0">
      <selection activeCell="I19" sqref="I19"/>
    </sheetView>
  </sheetViews>
  <sheetFormatPr baseColWidth="10" defaultRowHeight="16" x14ac:dyDescent="0.2"/>
  <cols>
    <col min="1" max="1" width="3.6640625" customWidth="1"/>
    <col min="2" max="2" width="17.5" customWidth="1"/>
    <col min="4" max="4" width="5" customWidth="1"/>
    <col min="7" max="7" width="7.6640625" customWidth="1"/>
    <col min="8" max="8" width="15.5" customWidth="1"/>
  </cols>
  <sheetData>
    <row r="5" spans="2:9" x14ac:dyDescent="0.2">
      <c r="B5" t="s">
        <v>1</v>
      </c>
      <c r="E5" t="s">
        <v>12</v>
      </c>
      <c r="H5" t="s">
        <v>21</v>
      </c>
    </row>
    <row r="7" spans="2:9" x14ac:dyDescent="0.2">
      <c r="B7" s="1" t="s">
        <v>2</v>
      </c>
      <c r="C7" s="1"/>
      <c r="E7" s="1" t="s">
        <v>2</v>
      </c>
      <c r="F7" s="1"/>
      <c r="H7" s="1" t="s">
        <v>2</v>
      </c>
      <c r="I7" s="1"/>
    </row>
    <row r="8" spans="2:9" x14ac:dyDescent="0.2">
      <c r="B8" s="1" t="s">
        <v>3</v>
      </c>
      <c r="C8" s="1"/>
      <c r="E8" s="1" t="s">
        <v>3</v>
      </c>
      <c r="F8" s="1"/>
      <c r="H8" s="1" t="s">
        <v>3</v>
      </c>
      <c r="I8" s="1"/>
    </row>
    <row r="9" spans="2:9" x14ac:dyDescent="0.2">
      <c r="B9" s="1" t="s">
        <v>4</v>
      </c>
      <c r="C9" s="1"/>
      <c r="E9" s="1" t="s">
        <v>4</v>
      </c>
      <c r="F9" s="1"/>
      <c r="H9" s="1" t="s">
        <v>4</v>
      </c>
      <c r="I9" s="1"/>
    </row>
    <row r="10" spans="2:9" x14ac:dyDescent="0.2">
      <c r="B10" s="1" t="s">
        <v>5</v>
      </c>
      <c r="C10" s="1"/>
      <c r="E10" s="1" t="s">
        <v>8</v>
      </c>
      <c r="F10" s="1"/>
      <c r="H10" s="1" t="s">
        <v>19</v>
      </c>
      <c r="I10" s="1"/>
    </row>
    <row r="11" spans="2:9" x14ac:dyDescent="0.2">
      <c r="B11" s="1" t="s">
        <v>8</v>
      </c>
      <c r="C11" s="1"/>
      <c r="E11" s="1" t="s">
        <v>13</v>
      </c>
      <c r="F11" s="1"/>
      <c r="H11" s="1" t="s">
        <v>18</v>
      </c>
      <c r="I11" s="1"/>
    </row>
    <row r="12" spans="2:9" x14ac:dyDescent="0.2">
      <c r="B12" s="1" t="s">
        <v>6</v>
      </c>
      <c r="C12" s="1"/>
      <c r="E12" s="1" t="s">
        <v>14</v>
      </c>
      <c r="F12" s="1"/>
      <c r="H12" s="1" t="s">
        <v>22</v>
      </c>
      <c r="I12" s="1"/>
    </row>
    <row r="13" spans="2:9" x14ac:dyDescent="0.2">
      <c r="B13" s="1" t="s">
        <v>7</v>
      </c>
      <c r="C13" s="1"/>
      <c r="E13" s="1" t="s">
        <v>16</v>
      </c>
      <c r="F13" s="1"/>
      <c r="H13" s="1" t="s">
        <v>23</v>
      </c>
      <c r="I13" s="1"/>
    </row>
    <row r="14" spans="2:9" x14ac:dyDescent="0.2">
      <c r="B14" s="2" t="s">
        <v>20</v>
      </c>
      <c r="C14" s="1"/>
      <c r="E14" s="1" t="s">
        <v>15</v>
      </c>
      <c r="F14" s="1"/>
      <c r="H14" s="1" t="s">
        <v>24</v>
      </c>
      <c r="I14" s="1"/>
    </row>
    <row r="15" spans="2:9" x14ac:dyDescent="0.2">
      <c r="B15" s="1" t="s">
        <v>9</v>
      </c>
      <c r="C15" s="1"/>
      <c r="H15" s="2" t="s">
        <v>25</v>
      </c>
      <c r="I15" s="1"/>
    </row>
    <row r="16" spans="2:9" x14ac:dyDescent="0.2">
      <c r="B16" s="1" t="s">
        <v>10</v>
      </c>
      <c r="C16" s="1"/>
    </row>
    <row r="17" spans="2:3" x14ac:dyDescent="0.2">
      <c r="B17" s="1" t="s">
        <v>11</v>
      </c>
      <c r="C17" s="1"/>
    </row>
    <row r="18" spans="2:3" x14ac:dyDescent="0.2">
      <c r="B18" s="2" t="s">
        <v>19</v>
      </c>
      <c r="C18" s="1"/>
    </row>
    <row r="19" spans="2:3" x14ac:dyDescent="0.2">
      <c r="B19" s="2" t="s">
        <v>18</v>
      </c>
      <c r="C19" s="1"/>
    </row>
    <row r="20" spans="2:3" x14ac:dyDescent="0.2">
      <c r="B20" s="2" t="s">
        <v>17</v>
      </c>
      <c r="C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F1546-48DE-DD4B-AE3B-5EEEA9325F26}">
  <dimension ref="A2:Z72"/>
  <sheetViews>
    <sheetView showGridLines="0" tabSelected="1" topLeftCell="A63" workbookViewId="0">
      <selection activeCell="B76" sqref="B76"/>
    </sheetView>
  </sheetViews>
  <sheetFormatPr baseColWidth="10" defaultRowHeight="16" x14ac:dyDescent="0.2"/>
  <cols>
    <col min="1" max="1" width="3" customWidth="1"/>
    <col min="3" max="3" width="13.5" customWidth="1"/>
    <col min="4" max="4" width="10.6640625" customWidth="1"/>
    <col min="8" max="8" width="12.6640625" customWidth="1"/>
    <col min="10" max="10" width="28.83203125" customWidth="1"/>
    <col min="11" max="11" width="13" customWidth="1"/>
    <col min="14" max="14" width="13.6640625" customWidth="1"/>
    <col min="16" max="16" width="15.6640625" customWidth="1"/>
    <col min="17" max="17" width="18.1640625" bestFit="1" customWidth="1"/>
    <col min="18" max="18" width="15.5" bestFit="1" customWidth="1"/>
    <col min="19" max="20" width="12.33203125" customWidth="1"/>
  </cols>
  <sheetData>
    <row r="2" spans="1:26" x14ac:dyDescent="0.2">
      <c r="B2" t="s">
        <v>80</v>
      </c>
    </row>
    <row r="3" spans="1:26" x14ac:dyDescent="0.2">
      <c r="B3" s="1" t="s">
        <v>81</v>
      </c>
      <c r="C3" s="1" t="s">
        <v>82</v>
      </c>
      <c r="D3" s="1" t="s">
        <v>83</v>
      </c>
      <c r="E3" s="1"/>
      <c r="F3" s="15" t="s">
        <v>88</v>
      </c>
      <c r="G3" s="15"/>
      <c r="H3" s="15" t="s">
        <v>58</v>
      </c>
      <c r="I3" s="15"/>
      <c r="J3" s="13" t="s">
        <v>89</v>
      </c>
      <c r="K3" s="13" t="s">
        <v>90</v>
      </c>
      <c r="L3" s="13" t="s">
        <v>91</v>
      </c>
      <c r="M3" s="13" t="s">
        <v>92</v>
      </c>
      <c r="N3" s="16" t="s">
        <v>93</v>
      </c>
      <c r="O3" s="16" t="s">
        <v>94</v>
      </c>
      <c r="P3" s="13" t="s">
        <v>86</v>
      </c>
      <c r="Q3" s="13" t="s">
        <v>85</v>
      </c>
      <c r="R3" s="13" t="s">
        <v>3</v>
      </c>
      <c r="S3" s="13" t="s">
        <v>2</v>
      </c>
      <c r="T3" s="16" t="s">
        <v>97</v>
      </c>
      <c r="U3" s="16" t="s">
        <v>98</v>
      </c>
      <c r="V3" s="16" t="s">
        <v>73</v>
      </c>
      <c r="W3" s="16" t="s">
        <v>133</v>
      </c>
    </row>
    <row r="4" spans="1:26" x14ac:dyDescent="0.2">
      <c r="B4" s="1">
        <v>223243</v>
      </c>
      <c r="C4" s="1">
        <v>223243</v>
      </c>
      <c r="D4" s="1" t="s">
        <v>4</v>
      </c>
      <c r="E4" s="1"/>
      <c r="F4" s="15"/>
      <c r="G4" s="15"/>
      <c r="H4" s="15"/>
      <c r="I4" s="15"/>
      <c r="J4" s="13"/>
      <c r="K4" s="13"/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6" x14ac:dyDescent="0.2">
      <c r="D5" t="s">
        <v>85</v>
      </c>
    </row>
    <row r="6" spans="1:26" x14ac:dyDescent="0.2">
      <c r="D6" t="s">
        <v>84</v>
      </c>
    </row>
    <row r="7" spans="1:26" x14ac:dyDescent="0.2">
      <c r="D7" t="s">
        <v>87</v>
      </c>
    </row>
    <row r="8" spans="1:26" x14ac:dyDescent="0.2">
      <c r="A8" t="s">
        <v>53</v>
      </c>
      <c r="D8" t="s">
        <v>55</v>
      </c>
    </row>
    <row r="9" spans="1:26" x14ac:dyDescent="0.2">
      <c r="D9" t="s">
        <v>169</v>
      </c>
    </row>
    <row r="11" spans="1:26" x14ac:dyDescent="0.2">
      <c r="B11" t="s">
        <v>160</v>
      </c>
    </row>
    <row r="12" spans="1:26" s="17" customFormat="1" ht="34" x14ac:dyDescent="0.2">
      <c r="C12" s="21" t="s">
        <v>161</v>
      </c>
      <c r="D12" s="21" t="s">
        <v>95</v>
      </c>
      <c r="E12" s="21" t="s">
        <v>142</v>
      </c>
      <c r="F12" s="21" t="s">
        <v>85</v>
      </c>
      <c r="G12" s="21" t="s">
        <v>3</v>
      </c>
      <c r="H12" s="21" t="s">
        <v>2</v>
      </c>
      <c r="I12" s="21" t="s">
        <v>55</v>
      </c>
      <c r="J12" s="21" t="s">
        <v>99</v>
      </c>
      <c r="K12" s="21" t="s">
        <v>20</v>
      </c>
      <c r="L12" s="21" t="s">
        <v>163</v>
      </c>
      <c r="M12" s="21" t="s">
        <v>165</v>
      </c>
      <c r="N12" s="21" t="s">
        <v>164</v>
      </c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x14ac:dyDescent="0.2">
      <c r="C13" s="1"/>
      <c r="D13" s="1"/>
      <c r="E13" s="1"/>
      <c r="F13" s="1"/>
      <c r="G13" s="1"/>
      <c r="H13" s="1"/>
      <c r="I13" s="1"/>
      <c r="J13" s="1"/>
      <c r="K13" s="1"/>
      <c r="L13" s="1" t="s">
        <v>105</v>
      </c>
      <c r="M13" s="1"/>
      <c r="N13" s="1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x14ac:dyDescent="0.2">
      <c r="L14" t="s">
        <v>141</v>
      </c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x14ac:dyDescent="0.2">
      <c r="L15" t="s">
        <v>158</v>
      </c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x14ac:dyDescent="0.2">
      <c r="L16" t="s">
        <v>167</v>
      </c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x14ac:dyDescent="0.2"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9" spans="1:26" x14ac:dyDescent="0.2">
      <c r="A19" t="s">
        <v>78</v>
      </c>
    </row>
    <row r="20" spans="1:26" s="18" customFormat="1" ht="33" customHeight="1" x14ac:dyDescent="0.2">
      <c r="C20" s="21" t="s">
        <v>2</v>
      </c>
      <c r="D20" s="21" t="s">
        <v>3</v>
      </c>
      <c r="E20" s="21" t="s">
        <v>56</v>
      </c>
      <c r="F20" s="21" t="s">
        <v>4</v>
      </c>
      <c r="G20" s="21" t="s">
        <v>5</v>
      </c>
      <c r="H20" s="21" t="s">
        <v>57</v>
      </c>
      <c r="I20" s="21" t="s">
        <v>58</v>
      </c>
      <c r="J20" s="21" t="s">
        <v>61</v>
      </c>
      <c r="K20" s="21" t="s">
        <v>62</v>
      </c>
      <c r="L20" s="21" t="s">
        <v>63</v>
      </c>
      <c r="M20" s="21" t="s">
        <v>64</v>
      </c>
      <c r="N20" s="21" t="s">
        <v>19</v>
      </c>
      <c r="O20" s="21" t="s">
        <v>18</v>
      </c>
      <c r="P20" s="21" t="s">
        <v>69</v>
      </c>
      <c r="Q20" s="21" t="s">
        <v>70</v>
      </c>
      <c r="R20" s="21" t="s">
        <v>71</v>
      </c>
      <c r="S20" s="21" t="s">
        <v>132</v>
      </c>
      <c r="T20" s="21" t="s">
        <v>72</v>
      </c>
      <c r="U20" s="21" t="s">
        <v>74</v>
      </c>
      <c r="V20" s="21" t="s">
        <v>73</v>
      </c>
      <c r="W20" s="27" t="s">
        <v>133</v>
      </c>
    </row>
    <row r="21" spans="1:26" x14ac:dyDescent="0.2">
      <c r="C21" s="13">
        <v>1032</v>
      </c>
      <c r="D21" s="13">
        <v>10321</v>
      </c>
      <c r="E21" s="13">
        <v>103211</v>
      </c>
      <c r="F21" s="13">
        <v>1032111</v>
      </c>
      <c r="G21" s="13">
        <v>18509118</v>
      </c>
      <c r="H21" s="1" t="s">
        <v>59</v>
      </c>
      <c r="I21" s="1" t="s">
        <v>60</v>
      </c>
      <c r="J21" s="1" t="s">
        <v>65</v>
      </c>
      <c r="K21" s="1" t="s">
        <v>66</v>
      </c>
      <c r="L21" s="1" t="s">
        <v>68</v>
      </c>
      <c r="M21" s="1" t="s">
        <v>67</v>
      </c>
      <c r="N21" s="1"/>
      <c r="O21" s="1"/>
      <c r="P21" s="1"/>
      <c r="Q21" s="1"/>
      <c r="R21" s="1"/>
      <c r="S21" s="1"/>
      <c r="T21" s="14">
        <v>44652</v>
      </c>
      <c r="U21" s="1" t="s">
        <v>75</v>
      </c>
      <c r="V21" s="1">
        <v>1032111</v>
      </c>
      <c r="W21" s="1"/>
    </row>
    <row r="22" spans="1:26" x14ac:dyDescent="0.2">
      <c r="C22" s="13">
        <v>1032</v>
      </c>
      <c r="D22" s="13">
        <v>10321</v>
      </c>
      <c r="E22" s="13">
        <v>103211</v>
      </c>
      <c r="F22" s="13">
        <v>1032111</v>
      </c>
      <c r="G22" s="13">
        <v>18509118</v>
      </c>
      <c r="H22" s="1" t="s">
        <v>59</v>
      </c>
      <c r="I22" s="1" t="s">
        <v>60</v>
      </c>
      <c r="J22" s="1" t="s">
        <v>77</v>
      </c>
      <c r="K22" s="1" t="s">
        <v>66</v>
      </c>
      <c r="L22" s="1" t="s">
        <v>68</v>
      </c>
      <c r="M22" s="1" t="s">
        <v>67</v>
      </c>
      <c r="N22" s="1"/>
      <c r="O22" s="1"/>
      <c r="P22" s="1"/>
      <c r="Q22" s="1"/>
      <c r="R22" s="1"/>
      <c r="S22" s="1"/>
      <c r="T22" s="14">
        <v>44835</v>
      </c>
      <c r="U22" s="1" t="s">
        <v>76</v>
      </c>
      <c r="V22" s="1"/>
      <c r="W22" s="1"/>
    </row>
    <row r="23" spans="1:26" x14ac:dyDescent="0.2">
      <c r="C23" s="12"/>
      <c r="D23" s="12"/>
      <c r="E23" s="12"/>
      <c r="F23" s="12"/>
      <c r="G23" s="12"/>
      <c r="U23" s="28" t="s">
        <v>131</v>
      </c>
    </row>
    <row r="24" spans="1:26" x14ac:dyDescent="0.2">
      <c r="C24" s="12"/>
      <c r="D24" s="12"/>
      <c r="E24" s="12"/>
      <c r="F24" s="12"/>
      <c r="G24" s="12"/>
    </row>
    <row r="26" spans="1:26" x14ac:dyDescent="0.2">
      <c r="A26" t="s">
        <v>54</v>
      </c>
    </row>
    <row r="28" spans="1:26" s="19" customFormat="1" ht="51" x14ac:dyDescent="0.2">
      <c r="C28" s="20" t="s">
        <v>2</v>
      </c>
      <c r="D28" s="20" t="s">
        <v>3</v>
      </c>
      <c r="E28" s="20" t="s">
        <v>56</v>
      </c>
      <c r="F28" s="20" t="s">
        <v>4</v>
      </c>
      <c r="G28" s="20" t="s">
        <v>5</v>
      </c>
      <c r="H28" s="20" t="s">
        <v>106</v>
      </c>
      <c r="I28" s="20" t="s">
        <v>79</v>
      </c>
      <c r="J28" s="20" t="s">
        <v>20</v>
      </c>
      <c r="K28" s="20" t="s">
        <v>99</v>
      </c>
      <c r="L28" s="20" t="s">
        <v>9</v>
      </c>
      <c r="M28" s="20" t="s">
        <v>100</v>
      </c>
      <c r="N28" s="20" t="s">
        <v>101</v>
      </c>
      <c r="O28" s="20" t="s">
        <v>102</v>
      </c>
      <c r="P28" s="20" t="s">
        <v>73</v>
      </c>
      <c r="Q28" s="20" t="s">
        <v>107</v>
      </c>
      <c r="R28" s="20" t="s">
        <v>114</v>
      </c>
      <c r="S28" s="20" t="s">
        <v>130</v>
      </c>
      <c r="T28" s="20" t="s">
        <v>125</v>
      </c>
      <c r="U28" s="20" t="s">
        <v>94</v>
      </c>
      <c r="V28" s="20" t="s">
        <v>115</v>
      </c>
      <c r="W28" s="20" t="s">
        <v>116</v>
      </c>
      <c r="X28" s="20" t="s">
        <v>134</v>
      </c>
    </row>
    <row r="29" spans="1:26" x14ac:dyDescent="0.2">
      <c r="C29" s="13">
        <v>1032</v>
      </c>
      <c r="D29" s="13">
        <v>10321</v>
      </c>
      <c r="E29" s="13">
        <v>103211</v>
      </c>
      <c r="F29" s="13">
        <v>1032111</v>
      </c>
      <c r="G29" s="13">
        <v>18509118</v>
      </c>
      <c r="H29" s="1">
        <v>1032111001</v>
      </c>
      <c r="I29" s="14">
        <v>44652</v>
      </c>
      <c r="J29" s="1" t="s">
        <v>103</v>
      </c>
      <c r="K29" s="13">
        <v>2000</v>
      </c>
      <c r="L29" s="13">
        <v>20</v>
      </c>
      <c r="M29" s="1" t="s">
        <v>104</v>
      </c>
      <c r="N29" s="1">
        <f>(K29*1.2)/L29</f>
        <v>120</v>
      </c>
      <c r="O29" s="13" t="s">
        <v>105</v>
      </c>
      <c r="P29" s="1">
        <v>223243</v>
      </c>
      <c r="Q29" s="13" t="s">
        <v>108</v>
      </c>
      <c r="R29" s="1" t="s">
        <v>117</v>
      </c>
      <c r="S29" s="1"/>
      <c r="T29" s="1"/>
      <c r="U29" s="1"/>
      <c r="V29" s="1">
        <f>+M36</f>
        <v>1920</v>
      </c>
      <c r="W29" s="1"/>
      <c r="X29" s="1"/>
    </row>
    <row r="30" spans="1:26" x14ac:dyDescent="0.2">
      <c r="R30" t="s">
        <v>126</v>
      </c>
    </row>
    <row r="31" spans="1:26" x14ac:dyDescent="0.2">
      <c r="R31" t="s">
        <v>127</v>
      </c>
    </row>
    <row r="32" spans="1:26" x14ac:dyDescent="0.2">
      <c r="A32" t="s">
        <v>109</v>
      </c>
      <c r="B32" t="s">
        <v>110</v>
      </c>
      <c r="R32" t="s">
        <v>128</v>
      </c>
    </row>
    <row r="33" spans="3:19" x14ac:dyDescent="0.2">
      <c r="R33" t="s">
        <v>129</v>
      </c>
      <c r="S33" s="12"/>
    </row>
    <row r="34" spans="3:19" s="17" customFormat="1" ht="34" x14ac:dyDescent="0.2">
      <c r="C34" s="20" t="s">
        <v>106</v>
      </c>
      <c r="D34" s="22" t="s">
        <v>96</v>
      </c>
      <c r="E34" s="22"/>
      <c r="F34" s="20" t="s">
        <v>111</v>
      </c>
      <c r="G34" s="21" t="s">
        <v>99</v>
      </c>
      <c r="H34" s="21" t="s">
        <v>112</v>
      </c>
      <c r="I34" s="21" t="s">
        <v>113</v>
      </c>
      <c r="J34" s="21" t="s">
        <v>114</v>
      </c>
      <c r="K34" s="21" t="s">
        <v>135</v>
      </c>
      <c r="L34" s="21" t="s">
        <v>136</v>
      </c>
      <c r="M34" s="20" t="s">
        <v>137</v>
      </c>
      <c r="N34" s="21" t="s">
        <v>140</v>
      </c>
    </row>
    <row r="35" spans="3:19" x14ac:dyDescent="0.2">
      <c r="C35" s="1">
        <v>1032111001</v>
      </c>
      <c r="D35" s="23">
        <v>44652</v>
      </c>
      <c r="E35" s="23"/>
      <c r="F35" s="13">
        <v>0</v>
      </c>
      <c r="G35" s="1">
        <v>2000</v>
      </c>
      <c r="H35" s="1"/>
      <c r="I35" s="1"/>
      <c r="J35" s="1" t="s">
        <v>138</v>
      </c>
      <c r="K35" s="1">
        <v>0</v>
      </c>
      <c r="L35" s="1">
        <v>0</v>
      </c>
      <c r="M35" s="1"/>
      <c r="N35" s="1"/>
    </row>
    <row r="36" spans="3:19" x14ac:dyDescent="0.2">
      <c r="C36" s="1">
        <v>1032111001</v>
      </c>
      <c r="D36" s="23">
        <v>44653</v>
      </c>
      <c r="E36" s="23"/>
      <c r="F36" s="13">
        <v>1</v>
      </c>
      <c r="G36" s="1">
        <v>120</v>
      </c>
      <c r="H36" s="1">
        <v>100</v>
      </c>
      <c r="I36" s="1">
        <v>20</v>
      </c>
      <c r="J36" s="1" t="s">
        <v>139</v>
      </c>
      <c r="K36" s="1">
        <v>80</v>
      </c>
      <c r="L36" s="1">
        <v>20</v>
      </c>
      <c r="M36" s="1">
        <f>+G35-K36</f>
        <v>1920</v>
      </c>
      <c r="N36" s="1">
        <f>+H36-K36</f>
        <v>20</v>
      </c>
    </row>
    <row r="37" spans="3:19" x14ac:dyDescent="0.2">
      <c r="C37" s="1">
        <v>1032111001</v>
      </c>
      <c r="D37" s="23">
        <v>44655</v>
      </c>
      <c r="E37" s="23"/>
      <c r="F37" s="13">
        <v>2</v>
      </c>
      <c r="G37" s="1">
        <v>120</v>
      </c>
      <c r="H37" s="1">
        <v>100</v>
      </c>
      <c r="I37" s="1">
        <v>20</v>
      </c>
      <c r="J37" s="1"/>
      <c r="K37" s="1"/>
      <c r="L37" s="1"/>
      <c r="M37" s="1"/>
      <c r="N37" s="1"/>
    </row>
    <row r="38" spans="3:19" x14ac:dyDescent="0.2">
      <c r="C38" s="1">
        <v>1032111001</v>
      </c>
      <c r="D38" s="23">
        <v>44656</v>
      </c>
      <c r="E38" s="23"/>
      <c r="F38" s="13">
        <v>4</v>
      </c>
      <c r="G38" s="1">
        <v>120</v>
      </c>
      <c r="H38" s="1">
        <v>100</v>
      </c>
      <c r="I38" s="1">
        <v>20</v>
      </c>
      <c r="J38" s="1"/>
      <c r="K38" s="1"/>
      <c r="L38" s="1"/>
      <c r="M38" s="1"/>
      <c r="N38" s="1"/>
    </row>
    <row r="39" spans="3:19" x14ac:dyDescent="0.2">
      <c r="C39" s="1">
        <v>1032111001</v>
      </c>
      <c r="D39" s="23">
        <v>44657</v>
      </c>
      <c r="E39" s="23"/>
      <c r="F39" s="13">
        <v>5</v>
      </c>
      <c r="G39" s="1">
        <v>120</v>
      </c>
      <c r="H39" s="1">
        <v>100</v>
      </c>
      <c r="I39" s="1">
        <v>20</v>
      </c>
      <c r="J39" s="1"/>
      <c r="K39" s="1"/>
      <c r="L39" s="1"/>
      <c r="M39" s="1"/>
      <c r="N39" s="1"/>
    </row>
    <row r="40" spans="3:19" x14ac:dyDescent="0.2">
      <c r="C40" s="1">
        <v>1032111001</v>
      </c>
      <c r="D40" s="23">
        <v>44658</v>
      </c>
      <c r="E40" s="23"/>
      <c r="F40" s="13">
        <v>6</v>
      </c>
      <c r="G40" s="1">
        <v>120</v>
      </c>
      <c r="H40" s="1">
        <v>100</v>
      </c>
      <c r="I40" s="1">
        <v>20</v>
      </c>
      <c r="J40" s="1"/>
      <c r="K40" s="1"/>
      <c r="L40" s="1"/>
      <c r="M40" s="1"/>
      <c r="N40" s="1"/>
    </row>
    <row r="41" spans="3:19" x14ac:dyDescent="0.2">
      <c r="C41" s="1">
        <v>1032111001</v>
      </c>
      <c r="D41" s="24">
        <f>+D40+1</f>
        <v>44659</v>
      </c>
      <c r="E41" s="25"/>
      <c r="F41" s="13">
        <v>7</v>
      </c>
      <c r="G41" s="1">
        <v>120</v>
      </c>
      <c r="H41" s="1">
        <v>100</v>
      </c>
      <c r="I41" s="1">
        <v>20</v>
      </c>
      <c r="J41" s="1"/>
      <c r="K41" s="1"/>
      <c r="L41" s="1"/>
      <c r="M41" s="1"/>
      <c r="N41" s="1"/>
    </row>
    <row r="42" spans="3:19" x14ac:dyDescent="0.2">
      <c r="C42" s="1">
        <v>1032111001</v>
      </c>
      <c r="D42" s="24">
        <f t="shared" ref="D42:D54" si="0">+D41+1</f>
        <v>44660</v>
      </c>
      <c r="E42" s="25"/>
      <c r="F42" s="13">
        <v>8</v>
      </c>
      <c r="G42" s="1">
        <v>120</v>
      </c>
      <c r="H42" s="1">
        <v>100</v>
      </c>
      <c r="I42" s="1">
        <v>20</v>
      </c>
      <c r="J42" s="1"/>
      <c r="K42" s="1"/>
      <c r="L42" s="1"/>
      <c r="M42" s="1"/>
      <c r="N42" s="1"/>
    </row>
    <row r="43" spans="3:19" x14ac:dyDescent="0.2">
      <c r="C43" s="1">
        <v>1032111001</v>
      </c>
      <c r="D43" s="24">
        <f>+D42+2</f>
        <v>44662</v>
      </c>
      <c r="E43" s="25"/>
      <c r="F43" s="13">
        <v>9</v>
      </c>
      <c r="G43" s="1">
        <v>120</v>
      </c>
      <c r="H43" s="1">
        <v>100</v>
      </c>
      <c r="I43" s="1">
        <v>20</v>
      </c>
      <c r="J43" s="1"/>
      <c r="K43" s="1"/>
      <c r="L43" s="1"/>
      <c r="M43" s="1"/>
      <c r="N43" s="1"/>
    </row>
    <row r="44" spans="3:19" x14ac:dyDescent="0.2">
      <c r="C44" s="1">
        <v>1032111001</v>
      </c>
      <c r="D44" s="24">
        <f t="shared" si="0"/>
        <v>44663</v>
      </c>
      <c r="E44" s="25"/>
      <c r="F44" s="13">
        <v>10</v>
      </c>
      <c r="G44" s="1">
        <v>120</v>
      </c>
      <c r="H44" s="1">
        <v>100</v>
      </c>
      <c r="I44" s="1">
        <v>20</v>
      </c>
      <c r="J44" s="1"/>
      <c r="K44" s="1"/>
      <c r="L44" s="1"/>
      <c r="M44" s="1"/>
      <c r="N44" s="1"/>
    </row>
    <row r="45" spans="3:19" x14ac:dyDescent="0.2">
      <c r="C45" s="1">
        <v>1032111001</v>
      </c>
      <c r="D45" s="24">
        <f t="shared" si="0"/>
        <v>44664</v>
      </c>
      <c r="E45" s="25"/>
      <c r="F45" s="13">
        <f>+F44+1</f>
        <v>11</v>
      </c>
      <c r="G45" s="1">
        <v>120</v>
      </c>
      <c r="H45" s="1">
        <v>100</v>
      </c>
      <c r="I45" s="1">
        <v>20</v>
      </c>
      <c r="J45" s="1"/>
      <c r="K45" s="1"/>
      <c r="L45" s="1"/>
      <c r="M45" s="1"/>
      <c r="N45" s="1"/>
    </row>
    <row r="46" spans="3:19" x14ac:dyDescent="0.2">
      <c r="C46" s="1">
        <v>1032111001</v>
      </c>
      <c r="D46" s="24">
        <f t="shared" si="0"/>
        <v>44665</v>
      </c>
      <c r="E46" s="25"/>
      <c r="F46" s="13">
        <f t="shared" ref="F46:F54" si="1">+F45+1</f>
        <v>12</v>
      </c>
      <c r="G46" s="1">
        <v>120</v>
      </c>
      <c r="H46" s="1">
        <v>100</v>
      </c>
      <c r="I46" s="1">
        <v>20</v>
      </c>
      <c r="J46" s="1"/>
      <c r="K46" s="1"/>
      <c r="L46" s="1"/>
      <c r="M46" s="1"/>
      <c r="N46" s="1"/>
    </row>
    <row r="47" spans="3:19" x14ac:dyDescent="0.2">
      <c r="C47" s="1">
        <v>1032111001</v>
      </c>
      <c r="D47" s="24">
        <f t="shared" si="0"/>
        <v>44666</v>
      </c>
      <c r="E47" s="25"/>
      <c r="F47" s="13">
        <f t="shared" si="1"/>
        <v>13</v>
      </c>
      <c r="G47" s="1">
        <v>120</v>
      </c>
      <c r="H47" s="1">
        <v>100</v>
      </c>
      <c r="I47" s="1">
        <v>20</v>
      </c>
      <c r="J47" s="1"/>
      <c r="K47" s="1"/>
      <c r="L47" s="1"/>
      <c r="M47" s="1"/>
      <c r="N47" s="1"/>
    </row>
    <row r="48" spans="3:19" x14ac:dyDescent="0.2">
      <c r="C48" s="1">
        <v>1032111001</v>
      </c>
      <c r="D48" s="24">
        <f t="shared" si="0"/>
        <v>44667</v>
      </c>
      <c r="E48" s="25"/>
      <c r="F48" s="13">
        <f t="shared" si="1"/>
        <v>14</v>
      </c>
      <c r="G48" s="1">
        <v>120</v>
      </c>
      <c r="H48" s="1">
        <v>100</v>
      </c>
      <c r="I48" s="1">
        <v>20</v>
      </c>
      <c r="J48" s="1"/>
      <c r="K48" s="1"/>
      <c r="L48" s="1"/>
      <c r="M48" s="1"/>
      <c r="N48" s="1"/>
    </row>
    <row r="49" spans="1:14" x14ac:dyDescent="0.2">
      <c r="C49" s="1">
        <v>1032111001</v>
      </c>
      <c r="D49" s="24">
        <f>+D48+2</f>
        <v>44669</v>
      </c>
      <c r="E49" s="25"/>
      <c r="F49" s="13">
        <f t="shared" si="1"/>
        <v>15</v>
      </c>
      <c r="G49" s="1">
        <v>120</v>
      </c>
      <c r="H49" s="1">
        <v>100</v>
      </c>
      <c r="I49" s="1">
        <v>20</v>
      </c>
      <c r="J49" s="1"/>
      <c r="K49" s="1"/>
      <c r="L49" s="1"/>
      <c r="M49" s="1"/>
      <c r="N49" s="1"/>
    </row>
    <row r="50" spans="1:14" x14ac:dyDescent="0.2">
      <c r="C50" s="1">
        <v>1032111001</v>
      </c>
      <c r="D50" s="24">
        <f t="shared" si="0"/>
        <v>44670</v>
      </c>
      <c r="E50" s="25"/>
      <c r="F50" s="13">
        <f t="shared" si="1"/>
        <v>16</v>
      </c>
      <c r="G50" s="1">
        <v>120</v>
      </c>
      <c r="H50" s="1">
        <v>100</v>
      </c>
      <c r="I50" s="1">
        <v>20</v>
      </c>
      <c r="J50" s="1"/>
      <c r="K50" s="1"/>
      <c r="L50" s="1"/>
      <c r="M50" s="1"/>
      <c r="N50" s="1"/>
    </row>
    <row r="51" spans="1:14" x14ac:dyDescent="0.2">
      <c r="C51" s="1">
        <v>1032111001</v>
      </c>
      <c r="D51" s="24">
        <f t="shared" si="0"/>
        <v>44671</v>
      </c>
      <c r="E51" s="25"/>
      <c r="F51" s="13">
        <f t="shared" si="1"/>
        <v>17</v>
      </c>
      <c r="G51" s="1">
        <v>120</v>
      </c>
      <c r="H51" s="1">
        <v>100</v>
      </c>
      <c r="I51" s="1">
        <v>20</v>
      </c>
      <c r="J51" s="1"/>
      <c r="K51" s="1"/>
      <c r="L51" s="1"/>
      <c r="M51" s="1"/>
      <c r="N51" s="1"/>
    </row>
    <row r="52" spans="1:14" x14ac:dyDescent="0.2">
      <c r="C52" s="1">
        <v>1032111001</v>
      </c>
      <c r="D52" s="24">
        <f t="shared" si="0"/>
        <v>44672</v>
      </c>
      <c r="E52" s="25"/>
      <c r="F52" s="13">
        <f t="shared" si="1"/>
        <v>18</v>
      </c>
      <c r="G52" s="1">
        <v>120</v>
      </c>
      <c r="H52" s="1">
        <v>100</v>
      </c>
      <c r="I52" s="1">
        <v>20</v>
      </c>
      <c r="J52" s="1"/>
      <c r="K52" s="1"/>
      <c r="L52" s="1"/>
      <c r="M52" s="1"/>
      <c r="N52" s="1"/>
    </row>
    <row r="53" spans="1:14" x14ac:dyDescent="0.2">
      <c r="C53" s="1">
        <v>1032111001</v>
      </c>
      <c r="D53" s="24">
        <f t="shared" si="0"/>
        <v>44673</v>
      </c>
      <c r="E53" s="25"/>
      <c r="F53" s="13">
        <f t="shared" si="1"/>
        <v>19</v>
      </c>
      <c r="G53" s="1">
        <v>120</v>
      </c>
      <c r="H53" s="1">
        <v>100</v>
      </c>
      <c r="I53" s="1">
        <v>20</v>
      </c>
      <c r="J53" s="1"/>
      <c r="K53" s="1"/>
      <c r="L53" s="1"/>
      <c r="M53" s="1"/>
      <c r="N53" s="1"/>
    </row>
    <row r="54" spans="1:14" x14ac:dyDescent="0.2">
      <c r="C54" s="1">
        <v>1032111001</v>
      </c>
      <c r="D54" s="24">
        <f t="shared" si="0"/>
        <v>44674</v>
      </c>
      <c r="E54" s="25"/>
      <c r="F54" s="13">
        <f t="shared" si="1"/>
        <v>20</v>
      </c>
      <c r="G54" s="1">
        <v>120</v>
      </c>
      <c r="H54" s="1">
        <v>100</v>
      </c>
      <c r="I54" s="1">
        <v>20</v>
      </c>
      <c r="J54" s="1"/>
      <c r="K54" s="1"/>
      <c r="L54" s="1"/>
      <c r="M54" s="1"/>
      <c r="N54" s="1"/>
    </row>
    <row r="57" spans="1:14" x14ac:dyDescent="0.2">
      <c r="A57">
        <v>3</v>
      </c>
      <c r="B57" t="s">
        <v>45</v>
      </c>
    </row>
    <row r="59" spans="1:14" s="18" customFormat="1" ht="34" x14ac:dyDescent="0.2">
      <c r="C59" s="20" t="s">
        <v>106</v>
      </c>
      <c r="D59" s="22" t="s">
        <v>123</v>
      </c>
      <c r="E59" s="22"/>
      <c r="F59" s="20" t="s">
        <v>118</v>
      </c>
      <c r="G59" s="27" t="s">
        <v>20</v>
      </c>
      <c r="H59" s="21" t="s">
        <v>119</v>
      </c>
      <c r="I59" s="21" t="s">
        <v>73</v>
      </c>
      <c r="J59" s="21" t="s">
        <v>114</v>
      </c>
      <c r="K59" s="26" t="s">
        <v>121</v>
      </c>
      <c r="L59" s="26" t="s">
        <v>122</v>
      </c>
      <c r="M59" s="21" t="s">
        <v>124</v>
      </c>
      <c r="N59" s="21" t="s">
        <v>94</v>
      </c>
    </row>
    <row r="60" spans="1:14" x14ac:dyDescent="0.2">
      <c r="C60" s="1">
        <v>1032111001</v>
      </c>
      <c r="D60" s="23">
        <v>44652</v>
      </c>
      <c r="E60" s="23"/>
      <c r="F60" s="13">
        <v>100</v>
      </c>
      <c r="G60" s="1"/>
      <c r="H60" s="1" t="s">
        <v>105</v>
      </c>
      <c r="I60" s="1">
        <v>223243</v>
      </c>
      <c r="J60" s="1" t="s">
        <v>120</v>
      </c>
      <c r="K60" s="13">
        <v>80</v>
      </c>
      <c r="L60" s="1">
        <v>20</v>
      </c>
      <c r="M60" s="1"/>
      <c r="N60" s="1"/>
    </row>
    <row r="61" spans="1:14" x14ac:dyDescent="0.2">
      <c r="H61" t="s">
        <v>141</v>
      </c>
    </row>
    <row r="62" spans="1:14" x14ac:dyDescent="0.2">
      <c r="H62" t="s">
        <v>158</v>
      </c>
    </row>
    <row r="63" spans="1:14" x14ac:dyDescent="0.2">
      <c r="H63" t="s">
        <v>167</v>
      </c>
    </row>
    <row r="65" spans="1:17" x14ac:dyDescent="0.2">
      <c r="A65">
        <v>4</v>
      </c>
      <c r="B65" t="s">
        <v>170</v>
      </c>
    </row>
    <row r="67" spans="1:17" s="19" customFormat="1" ht="51" x14ac:dyDescent="0.2">
      <c r="C67" s="20" t="s">
        <v>146</v>
      </c>
      <c r="D67" s="20" t="s">
        <v>73</v>
      </c>
      <c r="E67" s="20" t="s">
        <v>142</v>
      </c>
      <c r="F67" s="20" t="s">
        <v>56</v>
      </c>
      <c r="G67" s="20" t="s">
        <v>143</v>
      </c>
      <c r="H67" s="20" t="s">
        <v>72</v>
      </c>
      <c r="I67" s="20" t="s">
        <v>144</v>
      </c>
      <c r="J67" s="20" t="s">
        <v>99</v>
      </c>
      <c r="K67" s="20" t="s">
        <v>159</v>
      </c>
      <c r="L67" s="20" t="s">
        <v>145</v>
      </c>
      <c r="M67" s="31" t="s">
        <v>151</v>
      </c>
      <c r="N67" s="31" t="s">
        <v>152</v>
      </c>
      <c r="O67" s="20" t="s">
        <v>153</v>
      </c>
      <c r="P67" s="20" t="s">
        <v>154</v>
      </c>
      <c r="Q67" s="31" t="s">
        <v>155</v>
      </c>
    </row>
    <row r="68" spans="1:17" x14ac:dyDescent="0.2">
      <c r="C68" s="1"/>
      <c r="D68" s="1"/>
      <c r="E68" s="1"/>
      <c r="F68" s="1"/>
      <c r="G68" s="1"/>
      <c r="H68" s="1"/>
      <c r="I68" s="1"/>
      <c r="J68" s="1"/>
      <c r="K68" s="1" t="s">
        <v>105</v>
      </c>
      <c r="L68" s="1" t="s">
        <v>147</v>
      </c>
      <c r="M68" s="1"/>
      <c r="N68" s="1"/>
      <c r="O68" s="1"/>
      <c r="P68" s="1"/>
      <c r="Q68" s="1"/>
    </row>
    <row r="69" spans="1:17" x14ac:dyDescent="0.2">
      <c r="K69" t="s">
        <v>166</v>
      </c>
      <c r="L69" t="s">
        <v>148</v>
      </c>
    </row>
    <row r="70" spans="1:17" x14ac:dyDescent="0.2">
      <c r="K70" t="s">
        <v>156</v>
      </c>
      <c r="L70" t="s">
        <v>149</v>
      </c>
    </row>
    <row r="71" spans="1:17" x14ac:dyDescent="0.2">
      <c r="K71" t="s">
        <v>157</v>
      </c>
      <c r="L71" t="s">
        <v>150</v>
      </c>
    </row>
    <row r="72" spans="1:17" x14ac:dyDescent="0.2">
      <c r="K72" t="s">
        <v>168</v>
      </c>
      <c r="L72" s="29" t="s">
        <v>162</v>
      </c>
    </row>
  </sheetData>
  <mergeCells count="27">
    <mergeCell ref="D53:E53"/>
    <mergeCell ref="D54:E54"/>
    <mergeCell ref="D59:E59"/>
    <mergeCell ref="D60:E60"/>
    <mergeCell ref="D47:E47"/>
    <mergeCell ref="D48:E48"/>
    <mergeCell ref="D49:E49"/>
    <mergeCell ref="D50:E50"/>
    <mergeCell ref="D51:E51"/>
    <mergeCell ref="D52:E52"/>
    <mergeCell ref="D41:E41"/>
    <mergeCell ref="D42:E42"/>
    <mergeCell ref="D43:E43"/>
    <mergeCell ref="D44:E44"/>
    <mergeCell ref="D45:E45"/>
    <mergeCell ref="D46:E46"/>
    <mergeCell ref="D35:E35"/>
    <mergeCell ref="D36:E36"/>
    <mergeCell ref="D37:E37"/>
    <mergeCell ref="D38:E38"/>
    <mergeCell ref="D39:E39"/>
    <mergeCell ref="D40:E40"/>
    <mergeCell ref="F3:G3"/>
    <mergeCell ref="H3:I3"/>
    <mergeCell ref="F4:G4"/>
    <mergeCell ref="H4:I4"/>
    <mergeCell ref="D34:E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transacciones</vt:lpstr>
      <vt:lpstr>TAblas</vt:lpstr>
      <vt:lpstr>procesos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alfonso pineda ortiz</dc:creator>
  <cp:lastModifiedBy>gabriel alfonso pineda ortiz</cp:lastModifiedBy>
  <dcterms:created xsi:type="dcterms:W3CDTF">2022-04-15T20:27:48Z</dcterms:created>
  <dcterms:modified xsi:type="dcterms:W3CDTF">2022-04-17T04:31:40Z</dcterms:modified>
</cp:coreProperties>
</file>