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Aulas\desafio-descomplica\"/>
    </mc:Choice>
  </mc:AlternateContent>
  <xr:revisionPtr revIDLastSave="0" documentId="13_ncr:1_{2D307BBF-38AF-4500-B0A8-E65C8136D7E3}" xr6:coauthVersionLast="45" xr6:coauthVersionMax="45" xr10:uidLastSave="{00000000-0000-0000-0000-000000000000}"/>
  <bookViews>
    <workbookView xWindow="-120" yWindow="-120" windowWidth="29040" windowHeight="15840" xr2:uid="{A1794696-6811-4F90-9A1F-529816F01C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4" i="1" l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L33" i="1"/>
  <c r="K33" i="1"/>
  <c r="C29" i="1"/>
  <c r="D29" i="1"/>
  <c r="E29" i="1"/>
  <c r="F29" i="1"/>
  <c r="B29" i="1"/>
  <c r="Q33" i="1" l="1"/>
  <c r="O33" i="1" s="1"/>
  <c r="P33" i="1" s="1"/>
  <c r="Q41" i="1"/>
  <c r="O41" i="1" s="1"/>
  <c r="P41" i="1" s="1"/>
  <c r="Q40" i="1"/>
  <c r="O40" i="1" s="1"/>
  <c r="P40" i="1" s="1"/>
  <c r="Q39" i="1"/>
  <c r="O39" i="1" s="1"/>
  <c r="P39" i="1" s="1"/>
  <c r="Q38" i="1"/>
  <c r="O38" i="1" s="1"/>
  <c r="P38" i="1" s="1"/>
  <c r="Q37" i="1"/>
  <c r="O37" i="1" s="1"/>
  <c r="P37" i="1" s="1"/>
  <c r="Q36" i="1"/>
  <c r="O36" i="1" s="1"/>
  <c r="P36" i="1" s="1"/>
  <c r="Q35" i="1"/>
  <c r="O35" i="1" s="1"/>
  <c r="P35" i="1" s="1"/>
  <c r="Q34" i="1"/>
  <c r="O34" i="1" s="1"/>
  <c r="P34" i="1" s="1"/>
  <c r="M34" i="1"/>
  <c r="M40" i="1"/>
  <c r="M35" i="1"/>
  <c r="M41" i="1"/>
  <c r="M39" i="1"/>
  <c r="M38" i="1"/>
  <c r="M37" i="1"/>
  <c r="M36" i="1"/>
  <c r="M33" i="1"/>
</calcChain>
</file>

<file path=xl/sharedStrings.xml><?xml version="1.0" encoding="utf-8"?>
<sst xmlns="http://schemas.openxmlformats.org/spreadsheetml/2006/main" count="54" uniqueCount="28">
  <si>
    <t>Item 1</t>
  </si>
  <si>
    <t>Tabela da quantidade de avaliação por nota</t>
  </si>
  <si>
    <t>Nota</t>
  </si>
  <si>
    <t>Qtde</t>
  </si>
  <si>
    <t>Item 3</t>
  </si>
  <si>
    <t>users</t>
  </si>
  <si>
    <t>new users</t>
  </si>
  <si>
    <t>sessions</t>
  </si>
  <si>
    <t>transactions</t>
  </si>
  <si>
    <t>revenue</t>
  </si>
  <si>
    <t>ano</t>
  </si>
  <si>
    <t>%</t>
  </si>
  <si>
    <t>canal de aquisicao</t>
  </si>
  <si>
    <t>Busca Organica</t>
  </si>
  <si>
    <t>Direto</t>
  </si>
  <si>
    <t>Display</t>
  </si>
  <si>
    <t>Email Mkt</t>
  </si>
  <si>
    <t>Facebook Ads</t>
  </si>
  <si>
    <t>Paid Search</t>
  </si>
  <si>
    <t>Rede de Afiliados</t>
  </si>
  <si>
    <t>Referral</t>
  </si>
  <si>
    <t>Youtube</t>
  </si>
  <si>
    <t>Ano 1</t>
  </si>
  <si>
    <t>Ano 2</t>
  </si>
  <si>
    <t>Dif</t>
  </si>
  <si>
    <t>ordem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</si>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</sst>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0" formatCode="#,##0_ ;\-#,##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i/>
      <sz val="16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5" fillId="2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right" vertical="center" wrapText="1"/>
    </xf>
    <xf numFmtId="9" fontId="0" fillId="0" borderId="0" xfId="2" applyFont="1"/>
    <xf numFmtId="0" fontId="6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70" fontId="6" fillId="0" borderId="2" xfId="1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9" fontId="7" fillId="0" borderId="2" xfId="2" applyFont="1" applyFill="1" applyBorder="1" applyAlignment="1">
      <alignment horizontal="center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colors>
    <mruColors>
      <color rgb="FF4484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4484C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5EC-49A5-ADF6-9306197DE9DB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5EC-49A5-ADF6-9306197DE9DB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5EC-49A5-ADF6-9306197DE9D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5EC-49A5-ADF6-9306197DE9D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5EC-49A5-ADF6-9306197DE9DB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5EC-49A5-ADF6-9306197DE9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5EC-49A5-ADF6-9306197DE9DB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5EC-49A5-ADF6-9306197DE9DB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75EC-49A5-ADF6-9306197DE9DB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5EC-49A5-ADF6-9306197DE9DB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5EC-49A5-ADF6-9306197DE9DB}"/>
              </c:ext>
            </c:extLst>
          </c:dPt>
          <c:cat>
            <c:numRef>
              <c:f>Planilha1!$A$5:$A$15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0</c:v>
                </c:pt>
                <c:pt idx="6">
                  <c:v>6</c:v>
                </c:pt>
                <c:pt idx="7">
                  <c:v>4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</c:numCache>
            </c:numRef>
          </c:cat>
          <c:val>
            <c:numRef>
              <c:f>Planilha1!$B$5:$B$15</c:f>
              <c:numCache>
                <c:formatCode>General</c:formatCode>
                <c:ptCount val="11"/>
                <c:pt idx="0">
                  <c:v>144</c:v>
                </c:pt>
                <c:pt idx="1">
                  <c:v>33</c:v>
                </c:pt>
                <c:pt idx="2">
                  <c:v>28</c:v>
                </c:pt>
                <c:pt idx="3">
                  <c:v>11</c:v>
                </c:pt>
                <c:pt idx="4">
                  <c:v>8</c:v>
                </c:pt>
                <c:pt idx="5">
                  <c:v>8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EC-49A5-ADF6-9306197DE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498044176"/>
        <c:axId val="498046416"/>
      </c:barChart>
      <c:catAx>
        <c:axId val="4980441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8046416"/>
        <c:crosses val="autoZero"/>
        <c:auto val="1"/>
        <c:lblAlgn val="ctr"/>
        <c:lblOffset val="100"/>
        <c:noMultiLvlLbl val="0"/>
      </c:catAx>
      <c:valAx>
        <c:axId val="49804641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804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Planilha1!$J$33</c:f>
              <c:strCache>
                <c:ptCount val="1"/>
                <c:pt idx="0">
                  <c:v>Busca Organica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Planilha1!$K$32:$L$32</c:f>
              <c:strCache>
                <c:ptCount val="2"/>
                <c:pt idx="0">
                  <c:v>Ano 1</c:v>
                </c:pt>
                <c:pt idx="1">
                  <c:v>Ano 2</c:v>
                </c:pt>
              </c:strCache>
            </c:strRef>
          </c:cat>
          <c:val>
            <c:numRef>
              <c:f>Planilha1!$K$33:$L$33</c:f>
              <c:numCache>
                <c:formatCode>General</c:formatCode>
                <c:ptCount val="2"/>
                <c:pt idx="0">
                  <c:v>9260848.0500000007</c:v>
                </c:pt>
                <c:pt idx="1">
                  <c:v>11842651.119999999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36-4A78-8C74-40F8BCAE10D6}"/>
            </c:ext>
          </c:extLst>
        </c:ser>
        <c:ser>
          <c:idx val="1"/>
          <c:order val="1"/>
          <c:tx>
            <c:strRef>
              <c:f>Planilha1!$J$34</c:f>
              <c:strCache>
                <c:ptCount val="1"/>
                <c:pt idx="0">
                  <c:v>Direto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Planilha1!$K$32:$L$32</c:f>
              <c:strCache>
                <c:ptCount val="2"/>
                <c:pt idx="0">
                  <c:v>Ano 1</c:v>
                </c:pt>
                <c:pt idx="1">
                  <c:v>Ano 2</c:v>
                </c:pt>
              </c:strCache>
            </c:strRef>
          </c:cat>
          <c:val>
            <c:numRef>
              <c:f>Planilha1!$K$34:$L$34</c:f>
              <c:numCache>
                <c:formatCode>General</c:formatCode>
                <c:ptCount val="2"/>
                <c:pt idx="0">
                  <c:v>8330582.5199999996</c:v>
                </c:pt>
                <c:pt idx="1">
                  <c:v>6016490.2699999996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36-4A78-8C74-40F8BCAE10D6}"/>
            </c:ext>
          </c:extLst>
        </c:ser>
        <c:ser>
          <c:idx val="2"/>
          <c:order val="2"/>
          <c:tx>
            <c:strRef>
              <c:f>Planilha1!$J$35</c:f>
              <c:strCache>
                <c:ptCount val="1"/>
                <c:pt idx="0">
                  <c:v>Display</c:v>
                </c:pt>
              </c:strCache>
            </c:strRef>
          </c:tx>
          <c:spPr>
            <a:ln w="28575" cap="rnd">
              <a:solidFill>
                <a:schemeClr val="bg2"/>
              </a:solidFill>
              <a:round/>
            </a:ln>
            <a:effectLst/>
          </c:spPr>
          <c:marker>
            <c:symbol val="none"/>
          </c:marker>
          <c:cat>
            <c:strRef>
              <c:f>Planilha1!$K$32:$L$32</c:f>
              <c:strCache>
                <c:ptCount val="2"/>
                <c:pt idx="0">
                  <c:v>Ano 1</c:v>
                </c:pt>
                <c:pt idx="1">
                  <c:v>Ano 2</c:v>
                </c:pt>
              </c:strCache>
            </c:strRef>
          </c:cat>
          <c:val>
            <c:numRef>
              <c:f>Planilha1!$K$35:$L$35</c:f>
              <c:numCache>
                <c:formatCode>General</c:formatCode>
                <c:ptCount val="2"/>
                <c:pt idx="0">
                  <c:v>1150276.6299999999</c:v>
                </c:pt>
                <c:pt idx="1">
                  <c:v>1326781.3400000001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36-4A78-8C74-40F8BCAE10D6}"/>
            </c:ext>
          </c:extLst>
        </c:ser>
        <c:ser>
          <c:idx val="3"/>
          <c:order val="3"/>
          <c:tx>
            <c:strRef>
              <c:f>Planilha1!$J$36</c:f>
              <c:strCache>
                <c:ptCount val="1"/>
                <c:pt idx="0">
                  <c:v>Email Mkt</c:v>
                </c:pt>
              </c:strCache>
            </c:strRef>
          </c:tx>
          <c:spPr>
            <a:ln w="28575" cap="rnd">
              <a:solidFill>
                <a:schemeClr val="bg2"/>
              </a:solidFill>
              <a:round/>
            </a:ln>
            <a:effectLst/>
          </c:spPr>
          <c:marker>
            <c:symbol val="none"/>
          </c:marker>
          <c:cat>
            <c:strRef>
              <c:f>Planilha1!$K$32:$L$32</c:f>
              <c:strCache>
                <c:ptCount val="2"/>
                <c:pt idx="0">
                  <c:v>Ano 1</c:v>
                </c:pt>
                <c:pt idx="1">
                  <c:v>Ano 2</c:v>
                </c:pt>
              </c:strCache>
            </c:strRef>
          </c:cat>
          <c:val>
            <c:numRef>
              <c:f>Planilha1!$K$36:$L$36</c:f>
              <c:numCache>
                <c:formatCode>General</c:formatCode>
                <c:ptCount val="2"/>
                <c:pt idx="0">
                  <c:v>2417123.12</c:v>
                </c:pt>
                <c:pt idx="1">
                  <c:v>175212.58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36-4A78-8C74-40F8BCAE10D6}"/>
            </c:ext>
          </c:extLst>
        </c:ser>
        <c:ser>
          <c:idx val="4"/>
          <c:order val="4"/>
          <c:tx>
            <c:strRef>
              <c:f>Planilha1!$J$37</c:f>
              <c:strCache>
                <c:ptCount val="1"/>
                <c:pt idx="0">
                  <c:v>Facebook Ads</c:v>
                </c:pt>
              </c:strCache>
            </c:strRef>
          </c:tx>
          <c:spPr>
            <a:ln w="28575" cap="rnd">
              <a:solidFill>
                <a:schemeClr val="bg2"/>
              </a:solidFill>
              <a:round/>
            </a:ln>
            <a:effectLst/>
          </c:spPr>
          <c:marker>
            <c:symbol val="none"/>
          </c:marker>
          <c:cat>
            <c:strRef>
              <c:f>Planilha1!$K$32:$L$32</c:f>
              <c:strCache>
                <c:ptCount val="2"/>
                <c:pt idx="0">
                  <c:v>Ano 1</c:v>
                </c:pt>
                <c:pt idx="1">
                  <c:v>Ano 2</c:v>
                </c:pt>
              </c:strCache>
            </c:strRef>
          </c:cat>
          <c:val>
            <c:numRef>
              <c:f>Planilha1!$K$37:$L$37</c:f>
              <c:numCache>
                <c:formatCode>General</c:formatCode>
                <c:ptCount val="2"/>
                <c:pt idx="0">
                  <c:v>437388.54</c:v>
                </c:pt>
                <c:pt idx="1">
                  <c:v>2068792.06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36-4A78-8C74-40F8BCAE10D6}"/>
            </c:ext>
          </c:extLst>
        </c:ser>
        <c:ser>
          <c:idx val="5"/>
          <c:order val="5"/>
          <c:tx>
            <c:strRef>
              <c:f>Planilha1!$J$38</c:f>
              <c:strCache>
                <c:ptCount val="1"/>
                <c:pt idx="0">
                  <c:v>Paid Search</c:v>
                </c:pt>
              </c:strCache>
            </c:strRef>
          </c:tx>
          <c:spPr>
            <a:ln w="28575" cap="rnd">
              <a:solidFill>
                <a:schemeClr val="bg2"/>
              </a:solidFill>
              <a:round/>
            </a:ln>
            <a:effectLst/>
          </c:spPr>
          <c:marker>
            <c:symbol val="none"/>
          </c:marker>
          <c:cat>
            <c:strRef>
              <c:f>Planilha1!$K$32:$L$32</c:f>
              <c:strCache>
                <c:ptCount val="2"/>
                <c:pt idx="0">
                  <c:v>Ano 1</c:v>
                </c:pt>
                <c:pt idx="1">
                  <c:v>Ano 2</c:v>
                </c:pt>
              </c:strCache>
            </c:strRef>
          </c:cat>
          <c:val>
            <c:numRef>
              <c:f>Planilha1!$K$38:$L$38</c:f>
              <c:numCache>
                <c:formatCode>General</c:formatCode>
                <c:ptCount val="2"/>
                <c:pt idx="0">
                  <c:v>33531915.27</c:v>
                </c:pt>
                <c:pt idx="1">
                  <c:v>6607286.2599999998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136-4A78-8C74-40F8BCAE10D6}"/>
            </c:ext>
          </c:extLst>
        </c:ser>
        <c:ser>
          <c:idx val="6"/>
          <c:order val="6"/>
          <c:tx>
            <c:strRef>
              <c:f>Planilha1!$J$39</c:f>
              <c:strCache>
                <c:ptCount val="1"/>
                <c:pt idx="0">
                  <c:v>Rede de Afiliados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Planilha1!$K$32:$L$32</c:f>
              <c:strCache>
                <c:ptCount val="2"/>
                <c:pt idx="0">
                  <c:v>Ano 1</c:v>
                </c:pt>
                <c:pt idx="1">
                  <c:v>Ano 2</c:v>
                </c:pt>
              </c:strCache>
            </c:strRef>
          </c:cat>
          <c:val>
            <c:numRef>
              <c:f>Planilha1!$K$39:$L$39</c:f>
              <c:numCache>
                <c:formatCode>General</c:formatCode>
                <c:ptCount val="2"/>
                <c:pt idx="0">
                  <c:v>110008.8</c:v>
                </c:pt>
                <c:pt idx="1">
                  <c:v>3369204.04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136-4A78-8C74-40F8BCAE10D6}"/>
            </c:ext>
          </c:extLst>
        </c:ser>
        <c:ser>
          <c:idx val="7"/>
          <c:order val="7"/>
          <c:tx>
            <c:strRef>
              <c:f>Planilha1!$J$40</c:f>
              <c:strCache>
                <c:ptCount val="1"/>
                <c:pt idx="0">
                  <c:v>Referral</c:v>
                </c:pt>
              </c:strCache>
            </c:strRef>
          </c:tx>
          <c:spPr>
            <a:ln w="28575" cap="rnd">
              <a:solidFill>
                <a:schemeClr val="bg2"/>
              </a:solidFill>
              <a:round/>
            </a:ln>
            <a:effectLst/>
          </c:spPr>
          <c:marker>
            <c:symbol val="none"/>
          </c:marker>
          <c:cat>
            <c:strRef>
              <c:f>Planilha1!$K$32:$L$32</c:f>
              <c:strCache>
                <c:ptCount val="2"/>
                <c:pt idx="0">
                  <c:v>Ano 1</c:v>
                </c:pt>
                <c:pt idx="1">
                  <c:v>Ano 2</c:v>
                </c:pt>
              </c:strCache>
            </c:strRef>
          </c:cat>
          <c:val>
            <c:numRef>
              <c:f>Planilha1!$K$40:$L$40</c:f>
              <c:numCache>
                <c:formatCode>General</c:formatCode>
                <c:ptCount val="2"/>
                <c:pt idx="0">
                  <c:v>709507.86</c:v>
                </c:pt>
                <c:pt idx="1">
                  <c:v>3095018.04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136-4A78-8C74-40F8BCAE10D6}"/>
            </c:ext>
          </c:extLst>
        </c:ser>
        <c:ser>
          <c:idx val="8"/>
          <c:order val="8"/>
          <c:tx>
            <c:strRef>
              <c:f>Planilha1!$J$41</c:f>
              <c:strCache>
                <c:ptCount val="1"/>
                <c:pt idx="0">
                  <c:v>Youtube</c:v>
                </c:pt>
              </c:strCache>
            </c:strRef>
          </c:tx>
          <c:spPr>
            <a:ln w="28575" cap="rnd">
              <a:solidFill>
                <a:schemeClr val="bg2"/>
              </a:solidFill>
              <a:round/>
            </a:ln>
            <a:effectLst/>
          </c:spPr>
          <c:marker>
            <c:symbol val="none"/>
          </c:marker>
          <c:cat>
            <c:strRef>
              <c:f>Planilha1!$K$32:$L$32</c:f>
              <c:strCache>
                <c:ptCount val="2"/>
                <c:pt idx="0">
                  <c:v>Ano 1</c:v>
                </c:pt>
                <c:pt idx="1">
                  <c:v>Ano 2</c:v>
                </c:pt>
              </c:strCache>
            </c:strRef>
          </c:cat>
          <c:val>
            <c:numRef>
              <c:f>Planilha1!$K$41:$L$41</c:f>
              <c:numCache>
                <c:formatCode>General</c:formatCode>
                <c:ptCount val="2"/>
                <c:pt idx="0">
                  <c:v>0</c:v>
                </c:pt>
                <c:pt idx="1">
                  <c:v>132015.82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136-4A78-8C74-40F8BCAE1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706352"/>
        <c:axId val="468707632"/>
      </c:lineChart>
      <c:catAx>
        <c:axId val="46870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8707632"/>
        <c:crosses val="autoZero"/>
        <c:auto val="1"/>
        <c:lblAlgn val="ctr"/>
        <c:lblOffset val="100"/>
        <c:noMultiLvlLbl val="0"/>
      </c:catAx>
      <c:valAx>
        <c:axId val="4687076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68706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732548592741737"/>
          <c:y val="0.1018387401814268"/>
          <c:w val="0.61746292436183414"/>
          <c:h val="0.8295209391616732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Planilha1!$P$32</c:f>
              <c:strCache>
                <c:ptCount val="1"/>
                <c:pt idx="0">
                  <c:v>Ano 1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Planilha1!$O$33:$O$41</c:f>
              <c:strCache>
                <c:ptCount val="9"/>
                <c:pt idx="0">
                  <c:v>Busca Organica</c:v>
                </c:pt>
                <c:pt idx="1">
                  <c:v>Paid Search</c:v>
                </c:pt>
                <c:pt idx="2">
                  <c:v>Direto</c:v>
                </c:pt>
                <c:pt idx="3">
                  <c:v>Rede de Afiliados</c:v>
                </c:pt>
                <c:pt idx="4">
                  <c:v>Referral</c:v>
                </c:pt>
                <c:pt idx="5">
                  <c:v>Facebook Ads</c:v>
                </c:pt>
                <c:pt idx="6">
                  <c:v>Display</c:v>
                </c:pt>
                <c:pt idx="7">
                  <c:v>Email Mkt</c:v>
                </c:pt>
                <c:pt idx="8">
                  <c:v>Youtube</c:v>
                </c:pt>
              </c:strCache>
            </c:strRef>
          </c:cat>
          <c:val>
            <c:numRef>
              <c:f>Planilha1!$P$33:$P$41</c:f>
              <c:numCache>
                <c:formatCode>General</c:formatCode>
                <c:ptCount val="9"/>
                <c:pt idx="0">
                  <c:v>9260848.0500000007</c:v>
                </c:pt>
                <c:pt idx="1">
                  <c:v>33531915.27</c:v>
                </c:pt>
                <c:pt idx="2">
                  <c:v>8330582.5199999996</c:v>
                </c:pt>
                <c:pt idx="3">
                  <c:v>110008.8</c:v>
                </c:pt>
                <c:pt idx="4">
                  <c:v>709507.86</c:v>
                </c:pt>
                <c:pt idx="5">
                  <c:v>437388.54</c:v>
                </c:pt>
                <c:pt idx="6">
                  <c:v>1150276.6299999999</c:v>
                </c:pt>
                <c:pt idx="7">
                  <c:v>2417123.12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7A-45BA-98DD-6CA42FFEBB97}"/>
            </c:ext>
          </c:extLst>
        </c:ser>
        <c:ser>
          <c:idx val="1"/>
          <c:order val="1"/>
          <c:tx>
            <c:strRef>
              <c:f>Planilha1!$Q$32</c:f>
              <c:strCache>
                <c:ptCount val="1"/>
                <c:pt idx="0">
                  <c:v>Ano 2</c:v>
                </c:pt>
              </c:strCache>
            </c:strRef>
          </c:tx>
          <c:spPr>
            <a:solidFill>
              <a:srgbClr val="4484CE"/>
            </a:solidFill>
            <a:ln>
              <a:noFill/>
            </a:ln>
            <a:effectLst/>
          </c:spPr>
          <c:invertIfNegative val="0"/>
          <c:cat>
            <c:strRef>
              <c:f>Planilha1!$O$33:$O$41</c:f>
              <c:strCache>
                <c:ptCount val="9"/>
                <c:pt idx="0">
                  <c:v>Busca Organica</c:v>
                </c:pt>
                <c:pt idx="1">
                  <c:v>Paid Search</c:v>
                </c:pt>
                <c:pt idx="2">
                  <c:v>Direto</c:v>
                </c:pt>
                <c:pt idx="3">
                  <c:v>Rede de Afiliados</c:v>
                </c:pt>
                <c:pt idx="4">
                  <c:v>Referral</c:v>
                </c:pt>
                <c:pt idx="5">
                  <c:v>Facebook Ads</c:v>
                </c:pt>
                <c:pt idx="6">
                  <c:v>Display</c:v>
                </c:pt>
                <c:pt idx="7">
                  <c:v>Email Mkt</c:v>
                </c:pt>
                <c:pt idx="8">
                  <c:v>Youtube</c:v>
                </c:pt>
              </c:strCache>
            </c:strRef>
          </c:cat>
          <c:val>
            <c:numRef>
              <c:f>Planilha1!$Q$33:$Q$41</c:f>
              <c:numCache>
                <c:formatCode>General</c:formatCode>
                <c:ptCount val="9"/>
                <c:pt idx="0">
                  <c:v>11842651.119999999</c:v>
                </c:pt>
                <c:pt idx="1">
                  <c:v>6607286.2599999998</c:v>
                </c:pt>
                <c:pt idx="2">
                  <c:v>6016490.2699999996</c:v>
                </c:pt>
                <c:pt idx="3">
                  <c:v>3369204.04</c:v>
                </c:pt>
                <c:pt idx="4">
                  <c:v>3095018.04</c:v>
                </c:pt>
                <c:pt idx="5">
                  <c:v>2068792.06</c:v>
                </c:pt>
                <c:pt idx="6">
                  <c:v>1326781.3400000001</c:v>
                </c:pt>
                <c:pt idx="7">
                  <c:v>175212.58</c:v>
                </c:pt>
                <c:pt idx="8">
                  <c:v>132015.82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7A-45BA-98DD-6CA42FFEB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16383728"/>
        <c:axId val="493318904"/>
      </c:barChart>
      <c:catAx>
        <c:axId val="4163837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3318904"/>
        <c:crosses val="autoZero"/>
        <c:auto val="1"/>
        <c:lblAlgn val="ctr"/>
        <c:lblOffset val="100"/>
        <c:noMultiLvlLbl val="0"/>
      </c:catAx>
      <c:valAx>
        <c:axId val="49331890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638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403727348073825"/>
          <c:y val="3.1117095840678947E-2"/>
          <c:w val="0.2983229019449492"/>
          <c:h val="7.0501572872464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484C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CBC-4969-85D5-F4F1E606BC12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CBC-4969-85D5-F4F1E606BC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Planilha1!$A$54:$A$55</c:f>
              <c:strCache>
                <c:ptCount val="2"/>
                <c:pt idx="0">
                  <c:v>Sim</c:v>
                </c:pt>
                <c:pt idx="1">
                  <c:v>Não</c:v>
                </c:pt>
              </c:strCache>
            </c:strRef>
          </c:cat>
          <c:val>
            <c:numRef>
              <c:f>Planilha1!$B$54:$B$55</c:f>
              <c:numCache>
                <c:formatCode>General</c:formatCode>
                <c:ptCount val="2"/>
                <c:pt idx="0">
                  <c:v>145</c:v>
                </c:pt>
                <c:pt idx="1">
                  <c:v>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C-4969-85D5-F4F1E606B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361951</xdr:colOff>
      <xdr:row>3</xdr:row>
      <xdr:rowOff>28575</xdr:rowOff>
    </xdr:from>
    <xdr:to>
      <xdr:col>7</xdr:col>
      <xdr:colOff>85725</xdr:colOff>
      <xdr:row>18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D08DB64-5F65-47EC-B3FC-CA85A86F6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380999</xdr:colOff>
      <xdr:row>42</xdr:row>
      <xdr:rowOff>47625</xdr:rowOff>
    </xdr:from>
    <xdr:to>
      <xdr:col>12</xdr:col>
      <xdr:colOff>228599</xdr:colOff>
      <xdr:row>49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3977EC8-01C7-4867-92C7-AA69E8934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257176</xdr:colOff>
      <xdr:row>41</xdr:row>
      <xdr:rowOff>271462</xdr:rowOff>
    </xdr:from>
    <xdr:to>
      <xdr:col>19</xdr:col>
      <xdr:colOff>314326</xdr:colOff>
      <xdr:row>55</xdr:row>
      <xdr:rowOff>57150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4125AE6-B51A-498F-98D6-F6235B9C0D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490537</xdr:colOff>
      <xdr:row>52</xdr:row>
      <xdr:rowOff>152399</xdr:rowOff>
    </xdr:from>
    <xdr:to>
      <xdr:col>6</xdr:col>
      <xdr:colOff>438150</xdr:colOff>
      <xdr:row>66</xdr:row>
      <xdr:rowOff>161924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19C60B7-EFD7-42C6-88C0-0E9F8C91E7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1D034-B07D-4196-8CDA-3EDBCE7F12CC}">
  <dimension ref="A1:Q55"/>
  <sheetViews>
    <sheetView showGridLines="0" tabSelected="1" workbookViewId="0">
      <selection activeCell="I64" sqref="I64"/>
    </sheetView>
  </sheetViews>
  <sheetFormatPr defaultRowHeight="15" x14ac:dyDescent="0.25"/>
  <cols>
    <col min="2" max="6" width="11.7109375" customWidth="1"/>
    <col min="10" max="10" width="16.7109375" bestFit="1" customWidth="1"/>
  </cols>
  <sheetData>
    <row r="1" spans="1:2" x14ac:dyDescent="0.25">
      <c r="A1" t="s">
        <v>0</v>
      </c>
    </row>
    <row r="3" spans="1:2" ht="21" x14ac:dyDescent="0.35">
      <c r="A3" s="2" t="s">
        <v>1</v>
      </c>
      <c r="B3" s="1"/>
    </row>
    <row r="4" spans="1:2" x14ac:dyDescent="0.25">
      <c r="A4" s="4" t="s">
        <v>2</v>
      </c>
      <c r="B4" s="4" t="s">
        <v>3</v>
      </c>
    </row>
    <row r="5" spans="1:2" x14ac:dyDescent="0.25">
      <c r="A5" s="3">
        <v>10</v>
      </c>
      <c r="B5" s="5">
        <v>144</v>
      </c>
    </row>
    <row r="6" spans="1:2" x14ac:dyDescent="0.25">
      <c r="A6" s="3">
        <v>9</v>
      </c>
      <c r="B6" s="5">
        <v>33</v>
      </c>
    </row>
    <row r="7" spans="1:2" x14ac:dyDescent="0.25">
      <c r="A7" s="3">
        <v>8</v>
      </c>
      <c r="B7" s="5">
        <v>28</v>
      </c>
    </row>
    <row r="8" spans="1:2" x14ac:dyDescent="0.25">
      <c r="A8" s="3">
        <v>7</v>
      </c>
      <c r="B8" s="5">
        <v>11</v>
      </c>
    </row>
    <row r="9" spans="1:2" x14ac:dyDescent="0.25">
      <c r="A9" s="3">
        <v>5</v>
      </c>
      <c r="B9" s="5">
        <v>8</v>
      </c>
    </row>
    <row r="10" spans="1:2" x14ac:dyDescent="0.25">
      <c r="A10" s="3">
        <v>0</v>
      </c>
      <c r="B10" s="5">
        <v>8</v>
      </c>
    </row>
    <row r="11" spans="1:2" x14ac:dyDescent="0.25">
      <c r="A11" s="3">
        <v>6</v>
      </c>
      <c r="B11" s="5">
        <v>2</v>
      </c>
    </row>
    <row r="12" spans="1:2" x14ac:dyDescent="0.25">
      <c r="A12" s="3">
        <v>4</v>
      </c>
      <c r="B12" s="5">
        <v>2</v>
      </c>
    </row>
    <row r="13" spans="1:2" x14ac:dyDescent="0.25">
      <c r="A13" s="3">
        <v>1</v>
      </c>
      <c r="B13" s="5">
        <v>2</v>
      </c>
    </row>
    <row r="14" spans="1:2" x14ac:dyDescent="0.25">
      <c r="A14" s="3">
        <v>3</v>
      </c>
      <c r="B14" s="5">
        <v>1</v>
      </c>
    </row>
    <row r="15" spans="1:2" x14ac:dyDescent="0.25">
      <c r="A15" s="3">
        <v>2</v>
      </c>
      <c r="B15" s="5">
        <v>1</v>
      </c>
    </row>
    <row r="22" spans="1:17" x14ac:dyDescent="0.25">
      <c r="A22" t="s">
        <v>4</v>
      </c>
    </row>
    <row r="25" spans="1:17" x14ac:dyDescent="0.25">
      <c r="F25" s="6"/>
    </row>
    <row r="26" spans="1:17" ht="25.5" customHeight="1" x14ac:dyDescent="0.25">
      <c r="A26" s="13" t="s">
        <v>10</v>
      </c>
      <c r="B26" s="13" t="s">
        <v>5</v>
      </c>
      <c r="C26" s="13" t="s">
        <v>6</v>
      </c>
      <c r="D26" s="13" t="s">
        <v>7</v>
      </c>
      <c r="E26" s="13" t="s">
        <v>8</v>
      </c>
      <c r="F26" s="13" t="s">
        <v>9</v>
      </c>
    </row>
    <row r="27" spans="1:17" ht="25.5" customHeight="1" x14ac:dyDescent="0.25">
      <c r="A27" s="14">
        <v>1</v>
      </c>
      <c r="B27" s="15">
        <v>10011975</v>
      </c>
      <c r="C27" s="15">
        <v>6169270</v>
      </c>
      <c r="D27" s="15">
        <v>23286252</v>
      </c>
      <c r="E27" s="15">
        <v>69260</v>
      </c>
      <c r="F27" s="15">
        <v>55947650.789999999</v>
      </c>
    </row>
    <row r="28" spans="1:17" ht="25.5" customHeight="1" x14ac:dyDescent="0.25">
      <c r="A28" s="14">
        <v>2</v>
      </c>
      <c r="B28" s="15">
        <v>24123509</v>
      </c>
      <c r="C28" s="15">
        <v>15786617</v>
      </c>
      <c r="D28" s="15">
        <v>46657912</v>
      </c>
      <c r="E28" s="15">
        <v>138263</v>
      </c>
      <c r="F28" s="15">
        <v>34633451.530000001</v>
      </c>
    </row>
    <row r="29" spans="1:17" ht="25.5" customHeight="1" x14ac:dyDescent="0.25">
      <c r="A29" s="16" t="s">
        <v>11</v>
      </c>
      <c r="B29" s="17">
        <f>B28/B27-1</f>
        <v>1.4094655649859296</v>
      </c>
      <c r="C29" s="17">
        <f t="shared" ref="C29:F29" si="0">C28/C27-1</f>
        <v>1.5589116702624461</v>
      </c>
      <c r="D29" s="17">
        <f t="shared" si="0"/>
        <v>1.0036677435252352</v>
      </c>
      <c r="E29" s="17">
        <f t="shared" si="0"/>
        <v>0.99628934449898932</v>
      </c>
      <c r="F29" s="17">
        <f t="shared" si="0"/>
        <v>-0.38096683165488099</v>
      </c>
    </row>
    <row r="31" spans="1:17" x14ac:dyDescent="0.25">
      <c r="K31">
        <v>1</v>
      </c>
      <c r="L31">
        <v>2</v>
      </c>
      <c r="O31" t="s">
        <v>25</v>
      </c>
    </row>
    <row r="32" spans="1:17" ht="24" x14ac:dyDescent="0.25">
      <c r="A32" s="7" t="s">
        <v>12</v>
      </c>
      <c r="B32" s="7" t="s">
        <v>10</v>
      </c>
      <c r="C32" s="7" t="s">
        <v>5</v>
      </c>
      <c r="D32" s="7" t="s">
        <v>6</v>
      </c>
      <c r="E32" s="7" t="s">
        <v>7</v>
      </c>
      <c r="F32" s="7" t="s">
        <v>8</v>
      </c>
      <c r="G32" s="7" t="s">
        <v>9</v>
      </c>
      <c r="J32" s="12" t="s">
        <v>9</v>
      </c>
      <c r="K32" s="12" t="s">
        <v>22</v>
      </c>
      <c r="L32" s="12" t="s">
        <v>23</v>
      </c>
      <c r="M32" s="12" t="s">
        <v>24</v>
      </c>
      <c r="P32" s="12" t="s">
        <v>22</v>
      </c>
      <c r="Q32" s="12" t="s">
        <v>23</v>
      </c>
    </row>
    <row r="33" spans="1:17" ht="24" x14ac:dyDescent="0.25">
      <c r="A33" s="8" t="s">
        <v>13</v>
      </c>
      <c r="B33" s="8">
        <v>1</v>
      </c>
      <c r="C33" s="8">
        <v>4014781</v>
      </c>
      <c r="D33" s="8">
        <v>2088517</v>
      </c>
      <c r="E33" s="8">
        <v>9208643</v>
      </c>
      <c r="F33" s="8">
        <v>38715</v>
      </c>
      <c r="G33" s="8">
        <v>9260848.0500000007</v>
      </c>
      <c r="J33" s="11" t="s">
        <v>13</v>
      </c>
      <c r="K33" s="12">
        <f ca="1">SUMIFS(OFFSET($C$33:$C$49,,MATCH($J$32,$C$32:$G$32,0)-1),$B$33:$B$49,K$31,$A$33:$A$49,$J33)</f>
        <v>9260848.0500000007</v>
      </c>
      <c r="L33" s="12">
        <f ca="1">SUMIFS(OFFSET($C$33:$C$49,,MATCH($J$32,$C$32:$G$32,0)-1),$B$33:$B$49,L$31,$A$33:$A$49,$J33)</f>
        <v>11842651.119999999</v>
      </c>
      <c r="M33" s="12">
        <f ca="1">L33-K33</f>
        <v>2581803.0699999984</v>
      </c>
      <c r="O33" t="str">
        <f ca="1">INDEX($J$33:$J$41,MATCH(Q33,$L$33:$L$41,0))</f>
        <v>Busca Organica</v>
      </c>
      <c r="P33">
        <f ca="1">SUMIFS($K$33:$K$41,$J$33:$J$41,O33)</f>
        <v>9260848.0500000007</v>
      </c>
      <c r="Q33">
        <f ca="1">LARGE($L$33:$L$41,COUNTA($L$33:L33))</f>
        <v>11842651.119999999</v>
      </c>
    </row>
    <row r="34" spans="1:17" ht="24" x14ac:dyDescent="0.25">
      <c r="A34" s="9" t="s">
        <v>13</v>
      </c>
      <c r="B34" s="9">
        <v>2</v>
      </c>
      <c r="C34" s="9">
        <v>12087078</v>
      </c>
      <c r="D34" s="9">
        <v>7714172</v>
      </c>
      <c r="E34" s="9">
        <v>22288723</v>
      </c>
      <c r="F34" s="9">
        <v>44552</v>
      </c>
      <c r="G34" s="9">
        <v>11842651.119999999</v>
      </c>
      <c r="J34" s="12" t="s">
        <v>14</v>
      </c>
      <c r="K34" s="12">
        <f t="shared" ref="K34:L41" ca="1" si="1">SUMIFS(OFFSET($C$33:$C$49,,MATCH($J$32,$C$32:$G$32,0)-1),$B$33:$B$49,K$31,$A$33:$A$49,$J34)</f>
        <v>8330582.5199999996</v>
      </c>
      <c r="L34" s="12">
        <f t="shared" ca="1" si="1"/>
        <v>6016490.2699999996</v>
      </c>
      <c r="M34" s="12">
        <f t="shared" ref="M34:M41" ca="1" si="2">L34-K34</f>
        <v>-2314092.25</v>
      </c>
      <c r="O34" t="str">
        <f t="shared" ref="O34:O41" ca="1" si="3">INDEX($J$33:$J$41,MATCH(Q34,$L$33:$L$41,0))</f>
        <v>Paid Search</v>
      </c>
      <c r="P34">
        <f t="shared" ref="P34:P41" ca="1" si="4">SUMIFS($K$33:$K$41,$J$33:$J$41,O34)</f>
        <v>33531915.27</v>
      </c>
      <c r="Q34">
        <f ca="1">LARGE($L$33:$L$41,COUNTA($L$33:L34))</f>
        <v>6607286.2599999998</v>
      </c>
    </row>
    <row r="35" spans="1:17" x14ac:dyDescent="0.25">
      <c r="A35" s="8" t="s">
        <v>14</v>
      </c>
      <c r="B35" s="8">
        <v>1</v>
      </c>
      <c r="C35" s="8">
        <v>2084009</v>
      </c>
      <c r="D35" s="8">
        <v>1911634</v>
      </c>
      <c r="E35" s="8">
        <v>4423326</v>
      </c>
      <c r="F35" s="8">
        <v>5990</v>
      </c>
      <c r="G35" s="8">
        <v>8330582.5199999996</v>
      </c>
      <c r="J35" s="12" t="s">
        <v>15</v>
      </c>
      <c r="K35" s="12">
        <f t="shared" ca="1" si="1"/>
        <v>1150276.6299999999</v>
      </c>
      <c r="L35" s="12">
        <f t="shared" ca="1" si="1"/>
        <v>1326781.3400000001</v>
      </c>
      <c r="M35" s="12">
        <f t="shared" ca="1" si="2"/>
        <v>176504.7100000002</v>
      </c>
      <c r="O35" t="str">
        <f t="shared" ca="1" si="3"/>
        <v>Direto</v>
      </c>
      <c r="P35">
        <f t="shared" ca="1" si="4"/>
        <v>8330582.5199999996</v>
      </c>
      <c r="Q35">
        <f ca="1">LARGE($L$33:$L$41,COUNTA($L$33:L35))</f>
        <v>6016490.2699999996</v>
      </c>
    </row>
    <row r="36" spans="1:17" x14ac:dyDescent="0.25">
      <c r="A36" s="9" t="s">
        <v>14</v>
      </c>
      <c r="B36" s="9">
        <v>2</v>
      </c>
      <c r="C36" s="9">
        <v>3997786</v>
      </c>
      <c r="D36" s="9">
        <v>3336835</v>
      </c>
      <c r="E36" s="9">
        <v>9581374</v>
      </c>
      <c r="F36" s="9">
        <v>24816</v>
      </c>
      <c r="G36" s="9">
        <v>6016490.2699999996</v>
      </c>
      <c r="J36" s="12" t="s">
        <v>16</v>
      </c>
      <c r="K36" s="12">
        <f t="shared" ca="1" si="1"/>
        <v>2417123.12</v>
      </c>
      <c r="L36" s="12">
        <f t="shared" ca="1" si="1"/>
        <v>175212.58</v>
      </c>
      <c r="M36" s="12">
        <f t="shared" ca="1" si="2"/>
        <v>-2241910.54</v>
      </c>
      <c r="O36" t="str">
        <f t="shared" ca="1" si="3"/>
        <v>Rede de Afiliados</v>
      </c>
      <c r="P36">
        <f t="shared" ca="1" si="4"/>
        <v>110008.8</v>
      </c>
      <c r="Q36">
        <f ca="1">LARGE($L$33:$L$41,COUNTA($L$33:L36))</f>
        <v>3369204.04</v>
      </c>
    </row>
    <row r="37" spans="1:17" x14ac:dyDescent="0.25">
      <c r="A37" s="8" t="s">
        <v>15</v>
      </c>
      <c r="B37" s="8">
        <v>1</v>
      </c>
      <c r="C37" s="8">
        <v>1247052</v>
      </c>
      <c r="D37" s="8">
        <v>816999</v>
      </c>
      <c r="E37" s="8">
        <v>2517652</v>
      </c>
      <c r="F37" s="8">
        <v>5496</v>
      </c>
      <c r="G37" s="8">
        <v>1150276.6299999999</v>
      </c>
      <c r="J37" s="12" t="s">
        <v>17</v>
      </c>
      <c r="K37" s="12">
        <f t="shared" ca="1" si="1"/>
        <v>437388.54</v>
      </c>
      <c r="L37" s="12">
        <f t="shared" ca="1" si="1"/>
        <v>2068792.06</v>
      </c>
      <c r="M37" s="12">
        <f t="shared" ca="1" si="2"/>
        <v>1631403.52</v>
      </c>
      <c r="O37" t="str">
        <f t="shared" ca="1" si="3"/>
        <v>Referral</v>
      </c>
      <c r="P37">
        <f t="shared" ca="1" si="4"/>
        <v>709507.86</v>
      </c>
      <c r="Q37">
        <f ca="1">LARGE($L$33:$L$41,COUNTA($L$33:L37))</f>
        <v>3095018.04</v>
      </c>
    </row>
    <row r="38" spans="1:17" x14ac:dyDescent="0.25">
      <c r="A38" s="9" t="s">
        <v>15</v>
      </c>
      <c r="B38" s="9">
        <v>2</v>
      </c>
      <c r="C38" s="9">
        <v>2044418</v>
      </c>
      <c r="D38" s="9">
        <v>1338903</v>
      </c>
      <c r="E38" s="9">
        <v>3087845</v>
      </c>
      <c r="F38" s="9">
        <v>6067</v>
      </c>
      <c r="G38" s="9">
        <v>1326781.3400000001</v>
      </c>
      <c r="J38" s="12" t="s">
        <v>18</v>
      </c>
      <c r="K38" s="12">
        <f t="shared" ca="1" si="1"/>
        <v>33531915.27</v>
      </c>
      <c r="L38" s="12">
        <f t="shared" ca="1" si="1"/>
        <v>6607286.2599999998</v>
      </c>
      <c r="M38" s="12">
        <f t="shared" ca="1" si="2"/>
        <v>-26924629.009999998</v>
      </c>
      <c r="O38" t="str">
        <f t="shared" ca="1" si="3"/>
        <v>Facebook Ads</v>
      </c>
      <c r="P38">
        <f t="shared" ca="1" si="4"/>
        <v>437388.54</v>
      </c>
      <c r="Q38">
        <f ca="1">LARGE($L$33:$L$41,COUNTA($L$33:L38))</f>
        <v>2068792.06</v>
      </c>
    </row>
    <row r="39" spans="1:17" x14ac:dyDescent="0.25">
      <c r="A39" s="8" t="s">
        <v>16</v>
      </c>
      <c r="B39" s="8">
        <v>1</v>
      </c>
      <c r="C39" s="8">
        <v>233993</v>
      </c>
      <c r="D39" s="8">
        <v>92580</v>
      </c>
      <c r="E39" s="8">
        <v>587479</v>
      </c>
      <c r="F39" s="8">
        <v>508</v>
      </c>
      <c r="G39" s="8">
        <v>2417123.12</v>
      </c>
      <c r="J39" s="12" t="s">
        <v>19</v>
      </c>
      <c r="K39" s="12">
        <f t="shared" ca="1" si="1"/>
        <v>110008.8</v>
      </c>
      <c r="L39" s="12">
        <f t="shared" ca="1" si="1"/>
        <v>3369204.04</v>
      </c>
      <c r="M39" s="12">
        <f t="shared" ca="1" si="2"/>
        <v>3259195.24</v>
      </c>
      <c r="O39" t="str">
        <f t="shared" ca="1" si="3"/>
        <v>Display</v>
      </c>
      <c r="P39">
        <f t="shared" ca="1" si="4"/>
        <v>1150276.6299999999</v>
      </c>
      <c r="Q39">
        <f ca="1">LARGE($L$33:$L$41,COUNTA($L$33:L39))</f>
        <v>1326781.3400000001</v>
      </c>
    </row>
    <row r="40" spans="1:17" x14ac:dyDescent="0.25">
      <c r="A40" s="9" t="s">
        <v>16</v>
      </c>
      <c r="B40" s="9">
        <v>2</v>
      </c>
      <c r="C40" s="9">
        <v>124049</v>
      </c>
      <c r="D40" s="9">
        <v>44799</v>
      </c>
      <c r="E40" s="9">
        <v>287141</v>
      </c>
      <c r="F40" s="9">
        <v>678</v>
      </c>
      <c r="G40" s="9">
        <v>175212.58</v>
      </c>
      <c r="J40" s="12" t="s">
        <v>20</v>
      </c>
      <c r="K40" s="12">
        <f t="shared" ca="1" si="1"/>
        <v>709507.86</v>
      </c>
      <c r="L40" s="12">
        <f t="shared" ca="1" si="1"/>
        <v>3095018.04</v>
      </c>
      <c r="M40" s="12">
        <f t="shared" ca="1" si="2"/>
        <v>2385510.1800000002</v>
      </c>
      <c r="O40" t="str">
        <f t="shared" ca="1" si="3"/>
        <v>Email Mkt</v>
      </c>
      <c r="P40">
        <f t="shared" ca="1" si="4"/>
        <v>2417123.12</v>
      </c>
      <c r="Q40">
        <f ca="1">LARGE($L$33:$L$41,COUNTA($L$33:L40))</f>
        <v>175212.58</v>
      </c>
    </row>
    <row r="41" spans="1:17" ht="24" x14ac:dyDescent="0.25">
      <c r="A41" s="8" t="s">
        <v>17</v>
      </c>
      <c r="B41" s="8">
        <v>1</v>
      </c>
      <c r="C41" s="8">
        <v>705415</v>
      </c>
      <c r="D41" s="8">
        <v>355585</v>
      </c>
      <c r="E41" s="8">
        <v>1317241</v>
      </c>
      <c r="F41" s="8">
        <v>2113</v>
      </c>
      <c r="G41" s="8">
        <v>437388.54</v>
      </c>
      <c r="J41" s="12" t="s">
        <v>21</v>
      </c>
      <c r="K41" s="12">
        <f t="shared" ca="1" si="1"/>
        <v>0</v>
      </c>
      <c r="L41" s="12">
        <f t="shared" ca="1" si="1"/>
        <v>132015.82</v>
      </c>
      <c r="M41" s="12">
        <f t="shared" ca="1" si="2"/>
        <v>132015.82</v>
      </c>
      <c r="O41" t="str">
        <f t="shared" ca="1" si="3"/>
        <v>Youtube</v>
      </c>
      <c r="P41">
        <f t="shared" ca="1" si="4"/>
        <v>0</v>
      </c>
      <c r="Q41">
        <f ca="1">LARGE($L$33:$L$41,COUNTA($L$33:L41))</f>
        <v>132015.82</v>
      </c>
    </row>
    <row r="42" spans="1:17" ht="24" x14ac:dyDescent="0.25">
      <c r="A42" s="9" t="s">
        <v>17</v>
      </c>
      <c r="B42" s="9">
        <v>2</v>
      </c>
      <c r="C42" s="9">
        <v>1055193</v>
      </c>
      <c r="D42" s="9">
        <v>909045</v>
      </c>
      <c r="E42" s="9">
        <v>1228912</v>
      </c>
      <c r="F42" s="9">
        <v>9209</v>
      </c>
      <c r="G42" s="9">
        <v>2068792.06</v>
      </c>
    </row>
    <row r="43" spans="1:17" ht="24" x14ac:dyDescent="0.25">
      <c r="A43" s="8" t="s">
        <v>18</v>
      </c>
      <c r="B43" s="8">
        <v>1</v>
      </c>
      <c r="C43" s="8">
        <v>896899</v>
      </c>
      <c r="D43" s="8">
        <v>524388</v>
      </c>
      <c r="E43" s="8">
        <v>2526092</v>
      </c>
      <c r="F43" s="8">
        <v>12651</v>
      </c>
      <c r="G43" s="8">
        <v>33531915.27</v>
      </c>
    </row>
    <row r="44" spans="1:17" ht="24" x14ac:dyDescent="0.25">
      <c r="A44" s="9" t="s">
        <v>18</v>
      </c>
      <c r="B44" s="9">
        <v>2</v>
      </c>
      <c r="C44" s="9">
        <v>455949</v>
      </c>
      <c r="D44" s="9">
        <v>230504</v>
      </c>
      <c r="E44" s="9">
        <v>1101090</v>
      </c>
      <c r="F44" s="9">
        <v>24641</v>
      </c>
      <c r="G44" s="9">
        <v>6607286.2599999998</v>
      </c>
      <c r="K44" s="10"/>
    </row>
    <row r="45" spans="1:17" ht="24" x14ac:dyDescent="0.25">
      <c r="A45" s="8" t="s">
        <v>19</v>
      </c>
      <c r="B45" s="8">
        <v>1</v>
      </c>
      <c r="C45" s="8">
        <v>40362</v>
      </c>
      <c r="D45" s="8">
        <v>27300</v>
      </c>
      <c r="E45" s="8">
        <v>58328</v>
      </c>
      <c r="F45" s="8">
        <v>539</v>
      </c>
      <c r="G45" s="8">
        <v>110008.8</v>
      </c>
    </row>
    <row r="46" spans="1:17" ht="24" x14ac:dyDescent="0.25">
      <c r="A46" s="9" t="s">
        <v>19</v>
      </c>
      <c r="B46" s="9">
        <v>2</v>
      </c>
      <c r="C46" s="9">
        <v>3307558</v>
      </c>
      <c r="D46" s="9">
        <v>1793844</v>
      </c>
      <c r="E46" s="9">
        <v>5929046</v>
      </c>
      <c r="F46" s="9">
        <v>14630</v>
      </c>
      <c r="G46" s="9">
        <v>3369204.04</v>
      </c>
    </row>
    <row r="47" spans="1:17" ht="24" x14ac:dyDescent="0.25">
      <c r="A47" s="8" t="s">
        <v>20</v>
      </c>
      <c r="B47" s="8">
        <v>1</v>
      </c>
      <c r="C47" s="8">
        <v>789464</v>
      </c>
      <c r="D47" s="8">
        <v>352267</v>
      </c>
      <c r="E47" s="8">
        <v>2647491</v>
      </c>
      <c r="F47" s="8">
        <v>3248</v>
      </c>
      <c r="G47" s="8">
        <v>709507.86</v>
      </c>
    </row>
    <row r="48" spans="1:17" ht="24" x14ac:dyDescent="0.25">
      <c r="A48" s="9" t="s">
        <v>20</v>
      </c>
      <c r="B48" s="9">
        <v>2</v>
      </c>
      <c r="C48" s="9">
        <v>992800</v>
      </c>
      <c r="D48" s="9">
        <v>379645</v>
      </c>
      <c r="E48" s="9">
        <v>3072290</v>
      </c>
      <c r="F48" s="9">
        <v>13139</v>
      </c>
      <c r="G48" s="9">
        <v>3095018.04</v>
      </c>
    </row>
    <row r="49" spans="1:7" ht="24" x14ac:dyDescent="0.25">
      <c r="A49" s="9" t="s">
        <v>21</v>
      </c>
      <c r="B49" s="9">
        <v>2</v>
      </c>
      <c r="C49" s="9">
        <v>58678</v>
      </c>
      <c r="D49" s="9">
        <v>38870</v>
      </c>
      <c r="E49" s="9">
        <v>81491</v>
      </c>
      <c r="F49" s="9">
        <v>531</v>
      </c>
      <c r="G49" s="9">
        <v>132015.82</v>
      </c>
    </row>
    <row r="54" spans="1:7" x14ac:dyDescent="0.25">
      <c r="A54" t="s">
        <v>26</v>
      </c>
      <c r="B54">
        <v>145</v>
      </c>
    </row>
    <row r="55" spans="1:7" x14ac:dyDescent="0.25">
      <c r="A55" t="s">
        <v>27</v>
      </c>
      <c r="B55">
        <v>854</v>
      </c>
    </row>
  </sheetData>
  <dataValidations disablePrompts="1" count="1">
    <dataValidation type="list" allowBlank="1" showInputMessage="1" showErrorMessage="1" sqref="J32" xr:uid="{CD988525-D955-44B4-9AFD-844AC88FD3BB}">
      <formula1>$C$32:$G$32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Rabello</dc:creator>
  <cp:lastModifiedBy>Eduardo Rabello</cp:lastModifiedBy>
  <dcterms:created xsi:type="dcterms:W3CDTF">2020-01-28T01:13:39Z</dcterms:created>
  <dcterms:modified xsi:type="dcterms:W3CDTF">2020-01-29T01:33:06Z</dcterms:modified>
</cp:coreProperties>
</file>