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virodr\Dropbox\Documents\CREST-CAChE\Data for Repository\"/>
    </mc:Choice>
  </mc:AlternateContent>
  <bookViews>
    <workbookView xWindow="0" yWindow="0" windowWidth="14400" windowHeight="10035" activeTab="2"/>
  </bookViews>
  <sheets>
    <sheet name="Bradford Results" sheetId="1" r:id="rId1"/>
    <sheet name="Plate SetUp Dilutions" sheetId="2" r:id="rId2"/>
    <sheet name="PhosphoH2A.X" sheetId="4" r:id="rId3"/>
    <sheet name="PanH2AX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N29" i="4" l="1"/>
  <c r="C27" i="4"/>
  <c r="O24" i="5"/>
  <c r="N24" i="5"/>
  <c r="J24" i="5"/>
  <c r="I24" i="5"/>
  <c r="E24" i="5"/>
  <c r="D24" i="5"/>
  <c r="O21" i="5"/>
  <c r="N21" i="5"/>
  <c r="J21" i="5"/>
  <c r="I21" i="5"/>
  <c r="E21" i="5"/>
  <c r="D21" i="5"/>
  <c r="O18" i="5"/>
  <c r="N18" i="5"/>
  <c r="J18" i="5"/>
  <c r="I18" i="5"/>
  <c r="E18" i="5"/>
  <c r="D18" i="5"/>
  <c r="O15" i="5"/>
  <c r="N15" i="5"/>
  <c r="J15" i="5"/>
  <c r="I15" i="5"/>
  <c r="E15" i="5"/>
  <c r="D15" i="5"/>
  <c r="O12" i="5"/>
  <c r="N12" i="5"/>
  <c r="J12" i="5"/>
  <c r="I12" i="5"/>
  <c r="E12" i="5"/>
  <c r="D12" i="5"/>
  <c r="O9" i="5"/>
  <c r="N9" i="5"/>
  <c r="J9" i="5"/>
  <c r="I9" i="5"/>
  <c r="E9" i="5"/>
  <c r="D9" i="5"/>
  <c r="O6" i="5"/>
  <c r="N6" i="5"/>
  <c r="J6" i="5"/>
  <c r="I6" i="5"/>
  <c r="E6" i="5"/>
  <c r="D6" i="5"/>
  <c r="O4" i="5"/>
  <c r="N4" i="5"/>
  <c r="J4" i="5"/>
  <c r="I4" i="5"/>
  <c r="E4" i="5"/>
  <c r="D4" i="5"/>
  <c r="N22" i="4"/>
  <c r="N33" i="4" s="1"/>
  <c r="M22" i="4"/>
  <c r="M33" i="4" s="1"/>
  <c r="N19" i="4"/>
  <c r="N32" i="4" s="1"/>
  <c r="M19" i="4"/>
  <c r="M32" i="4" s="1"/>
  <c r="N16" i="4"/>
  <c r="N31" i="4" s="1"/>
  <c r="M16" i="4"/>
  <c r="M31" i="4" s="1"/>
  <c r="N13" i="4"/>
  <c r="N30" i="4" s="1"/>
  <c r="M13" i="4"/>
  <c r="M30" i="4" s="1"/>
  <c r="N10" i="4"/>
  <c r="M10" i="4"/>
  <c r="M29" i="4" s="1"/>
  <c r="N7" i="4"/>
  <c r="N28" i="4" s="1"/>
  <c r="M7" i="4"/>
  <c r="M28" i="4" s="1"/>
  <c r="N4" i="4"/>
  <c r="N27" i="4" s="1"/>
  <c r="M4" i="4"/>
  <c r="M27" i="4" s="1"/>
  <c r="N2" i="4"/>
  <c r="N26" i="4" s="1"/>
  <c r="M2" i="4"/>
  <c r="M26" i="4" s="1"/>
  <c r="I22" i="4"/>
  <c r="I33" i="4" s="1"/>
  <c r="H22" i="4"/>
  <c r="H33" i="4" s="1"/>
  <c r="I19" i="4"/>
  <c r="I32" i="4" s="1"/>
  <c r="H19" i="4"/>
  <c r="H32" i="4" s="1"/>
  <c r="I16" i="4"/>
  <c r="I31" i="4" s="1"/>
  <c r="H16" i="4"/>
  <c r="H31" i="4" s="1"/>
  <c r="I13" i="4"/>
  <c r="I30" i="4" s="1"/>
  <c r="H13" i="4"/>
  <c r="H30" i="4" s="1"/>
  <c r="I10" i="4"/>
  <c r="I29" i="4" s="1"/>
  <c r="H10" i="4"/>
  <c r="H29" i="4" s="1"/>
  <c r="I7" i="4"/>
  <c r="I28" i="4" s="1"/>
  <c r="H7" i="4"/>
  <c r="H28" i="4" s="1"/>
  <c r="I4" i="4"/>
  <c r="I27" i="4" s="1"/>
  <c r="H4" i="4"/>
  <c r="H27" i="4" s="1"/>
  <c r="I2" i="4"/>
  <c r="I26" i="4" s="1"/>
  <c r="H2" i="4"/>
  <c r="H26" i="4" s="1"/>
  <c r="D22" i="4"/>
  <c r="D33" i="4" s="1"/>
  <c r="D7" i="4"/>
  <c r="D28" i="4" s="1"/>
  <c r="D10" i="4"/>
  <c r="D29" i="4" s="1"/>
  <c r="D13" i="4"/>
  <c r="D30" i="4" s="1"/>
  <c r="D16" i="4"/>
  <c r="D31" i="4" s="1"/>
  <c r="D19" i="4"/>
  <c r="D32" i="4" s="1"/>
  <c r="D4" i="4"/>
  <c r="D27" i="4" s="1"/>
  <c r="D26" i="4"/>
  <c r="C22" i="4"/>
  <c r="C33" i="4" s="1"/>
  <c r="C7" i="4"/>
  <c r="C28" i="4" s="1"/>
  <c r="C10" i="4"/>
  <c r="C29" i="4" s="1"/>
  <c r="C13" i="4"/>
  <c r="C30" i="4" s="1"/>
  <c r="C16" i="4"/>
  <c r="C31" i="4" s="1"/>
  <c r="C19" i="4"/>
  <c r="C32" i="4" s="1"/>
  <c r="C4" i="4"/>
  <c r="C2" i="4"/>
  <c r="C26" i="4" s="1"/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G3" i="1"/>
  <c r="H3" i="1" s="1"/>
  <c r="I3" i="1" s="1"/>
  <c r="J3" i="1" s="1"/>
  <c r="K3" i="1" s="1"/>
  <c r="L3" i="1" s="1"/>
  <c r="G4" i="1"/>
  <c r="H4" i="1"/>
  <c r="I4" i="1" s="1"/>
  <c r="J4" i="1" s="1"/>
  <c r="K4" i="1" s="1"/>
  <c r="L4" i="1" s="1"/>
  <c r="G5" i="1"/>
  <c r="H5" i="1" s="1"/>
  <c r="I5" i="1" s="1"/>
  <c r="J5" i="1" s="1"/>
  <c r="K5" i="1" s="1"/>
  <c r="L5" i="1" s="1"/>
  <c r="G6" i="1"/>
  <c r="H6" i="1" s="1"/>
  <c r="I6" i="1" s="1"/>
  <c r="J6" i="1" s="1"/>
  <c r="K6" i="1" s="1"/>
  <c r="L6" i="1" s="1"/>
  <c r="G7" i="1"/>
  <c r="H7" i="1" s="1"/>
  <c r="I7" i="1" s="1"/>
  <c r="J7" i="1" s="1"/>
  <c r="K7" i="1" s="1"/>
  <c r="L7" i="1" s="1"/>
  <c r="G8" i="1"/>
  <c r="H8" i="1"/>
  <c r="I8" i="1" s="1"/>
  <c r="J8" i="1" s="1"/>
  <c r="K8" i="1" s="1"/>
  <c r="L8" i="1" s="1"/>
  <c r="G9" i="1"/>
  <c r="H9" i="1" s="1"/>
  <c r="I9" i="1" s="1"/>
  <c r="J9" i="1" s="1"/>
  <c r="K9" i="1" s="1"/>
  <c r="L9" i="1" s="1"/>
  <c r="G10" i="1"/>
  <c r="H10" i="1" s="1"/>
  <c r="I10" i="1" s="1"/>
  <c r="J10" i="1" s="1"/>
  <c r="K10" i="1" s="1"/>
  <c r="L10" i="1" s="1"/>
  <c r="G11" i="1"/>
  <c r="H11" i="1" s="1"/>
  <c r="I11" i="1" s="1"/>
  <c r="J11" i="1" s="1"/>
  <c r="K11" i="1" s="1"/>
  <c r="L11" i="1" s="1"/>
  <c r="G12" i="1"/>
  <c r="H12" i="1"/>
  <c r="I12" i="1" s="1"/>
  <c r="J12" i="1" s="1"/>
  <c r="K12" i="1" s="1"/>
  <c r="L12" i="1" s="1"/>
  <c r="G13" i="1"/>
  <c r="H13" i="1" s="1"/>
  <c r="I13" i="1" s="1"/>
  <c r="J13" i="1" s="1"/>
  <c r="K13" i="1" s="1"/>
  <c r="L13" i="1" s="1"/>
  <c r="G14" i="1"/>
  <c r="H14" i="1" s="1"/>
  <c r="I14" i="1" s="1"/>
  <c r="J14" i="1" s="1"/>
  <c r="K14" i="1" s="1"/>
  <c r="L14" i="1" s="1"/>
  <c r="G15" i="1"/>
  <c r="H15" i="1" s="1"/>
  <c r="I15" i="1" s="1"/>
  <c r="J15" i="1" s="1"/>
  <c r="K15" i="1" s="1"/>
  <c r="L15" i="1" s="1"/>
  <c r="G16" i="1"/>
  <c r="H16" i="1"/>
  <c r="I16" i="1" s="1"/>
  <c r="J16" i="1" s="1"/>
  <c r="K16" i="1" s="1"/>
  <c r="L16" i="1" s="1"/>
  <c r="G17" i="1"/>
  <c r="H17" i="1" s="1"/>
  <c r="I17" i="1" s="1"/>
  <c r="J17" i="1" s="1"/>
  <c r="K17" i="1" s="1"/>
  <c r="L17" i="1" s="1"/>
  <c r="G18" i="1"/>
  <c r="H18" i="1" s="1"/>
  <c r="I18" i="1" s="1"/>
  <c r="J18" i="1" s="1"/>
  <c r="K18" i="1" s="1"/>
  <c r="L18" i="1" s="1"/>
  <c r="G19" i="1"/>
  <c r="H19" i="1" s="1"/>
  <c r="I19" i="1" s="1"/>
  <c r="J19" i="1" s="1"/>
  <c r="K19" i="1" s="1"/>
  <c r="L19" i="1" s="1"/>
  <c r="G20" i="1"/>
  <c r="H20" i="1"/>
  <c r="I20" i="1" s="1"/>
  <c r="J20" i="1" s="1"/>
  <c r="K20" i="1" s="1"/>
  <c r="L20" i="1" s="1"/>
  <c r="G21" i="1"/>
  <c r="H21" i="1" s="1"/>
  <c r="I21" i="1" s="1"/>
  <c r="J21" i="1" s="1"/>
  <c r="K21" i="1" s="1"/>
  <c r="L21" i="1" s="1"/>
  <c r="G22" i="1"/>
  <c r="H22" i="1" s="1"/>
  <c r="I22" i="1" s="1"/>
  <c r="J22" i="1" s="1"/>
  <c r="K22" i="1" s="1"/>
  <c r="L22" i="1" s="1"/>
  <c r="G23" i="1"/>
  <c r="H23" i="1" s="1"/>
  <c r="I23" i="1" s="1"/>
  <c r="J23" i="1" s="1"/>
  <c r="K23" i="1" s="1"/>
  <c r="L23" i="1" s="1"/>
  <c r="G24" i="1"/>
  <c r="H24" i="1"/>
  <c r="I24" i="1" s="1"/>
  <c r="J24" i="1" s="1"/>
  <c r="K24" i="1" s="1"/>
  <c r="L24" i="1" s="1"/>
  <c r="G25" i="1"/>
  <c r="H25" i="1" s="1"/>
  <c r="I25" i="1" s="1"/>
  <c r="J25" i="1" s="1"/>
  <c r="K25" i="1" s="1"/>
  <c r="L25" i="1" s="1"/>
  <c r="G26" i="1"/>
  <c r="H26" i="1" s="1"/>
  <c r="I26" i="1" s="1"/>
  <c r="J26" i="1" s="1"/>
  <c r="K26" i="1" s="1"/>
  <c r="L26" i="1" s="1"/>
  <c r="G27" i="1"/>
  <c r="H27" i="1" s="1"/>
  <c r="I27" i="1" s="1"/>
  <c r="J27" i="1" s="1"/>
  <c r="K27" i="1" s="1"/>
  <c r="L27" i="1" s="1"/>
  <c r="G28" i="1"/>
  <c r="H28" i="1"/>
  <c r="I28" i="1" s="1"/>
  <c r="J28" i="1" s="1"/>
  <c r="K28" i="1" s="1"/>
  <c r="L28" i="1" s="1"/>
  <c r="G29" i="1"/>
  <c r="H29" i="1" s="1"/>
  <c r="I29" i="1" s="1"/>
  <c r="J29" i="1" s="1"/>
  <c r="K29" i="1" s="1"/>
  <c r="L29" i="1" s="1"/>
  <c r="G30" i="1"/>
  <c r="H30" i="1" s="1"/>
  <c r="I30" i="1" s="1"/>
  <c r="J30" i="1" s="1"/>
  <c r="K30" i="1" s="1"/>
  <c r="L30" i="1" s="1"/>
  <c r="G31" i="1"/>
  <c r="H31" i="1" s="1"/>
  <c r="I31" i="1" s="1"/>
  <c r="J31" i="1" s="1"/>
  <c r="K31" i="1" s="1"/>
  <c r="L31" i="1" s="1"/>
  <c r="G32" i="1"/>
  <c r="H32" i="1"/>
  <c r="I32" i="1" s="1"/>
  <c r="J32" i="1" s="1"/>
  <c r="K32" i="1" s="1"/>
  <c r="L32" i="1" s="1"/>
  <c r="G33" i="1"/>
  <c r="H33" i="1" s="1"/>
  <c r="I33" i="1" s="1"/>
  <c r="J33" i="1" s="1"/>
  <c r="K33" i="1" s="1"/>
  <c r="L33" i="1" s="1"/>
  <c r="G34" i="1"/>
  <c r="H34" i="1" s="1"/>
  <c r="I34" i="1" s="1"/>
  <c r="J34" i="1" s="1"/>
  <c r="K34" i="1" s="1"/>
  <c r="L34" i="1" s="1"/>
  <c r="G35" i="1"/>
  <c r="H35" i="1" s="1"/>
  <c r="I35" i="1" s="1"/>
  <c r="J35" i="1" s="1"/>
  <c r="K35" i="1" s="1"/>
  <c r="L35" i="1" s="1"/>
  <c r="G36" i="1"/>
  <c r="H36" i="1"/>
  <c r="I36" i="1" s="1"/>
  <c r="J36" i="1" s="1"/>
  <c r="K36" i="1" s="1"/>
  <c r="L36" i="1" s="1"/>
  <c r="G37" i="1"/>
  <c r="H37" i="1" s="1"/>
  <c r="I37" i="1" s="1"/>
  <c r="J37" i="1" s="1"/>
  <c r="K37" i="1" s="1"/>
  <c r="L37" i="1" s="1"/>
  <c r="G38" i="1"/>
  <c r="H38" i="1" s="1"/>
  <c r="I38" i="1" s="1"/>
  <c r="J38" i="1" s="1"/>
  <c r="K38" i="1" s="1"/>
  <c r="L38" i="1" s="1"/>
  <c r="G39" i="1"/>
  <c r="H39" i="1" s="1"/>
  <c r="I39" i="1" s="1"/>
  <c r="J39" i="1" s="1"/>
  <c r="K39" i="1" s="1"/>
  <c r="L39" i="1" s="1"/>
  <c r="G40" i="1"/>
  <c r="H40" i="1"/>
  <c r="I40" i="1" s="1"/>
  <c r="J40" i="1" s="1"/>
  <c r="K40" i="1" s="1"/>
  <c r="L40" i="1" s="1"/>
  <c r="G41" i="1"/>
  <c r="H41" i="1" s="1"/>
  <c r="I41" i="1" s="1"/>
  <c r="J41" i="1" s="1"/>
  <c r="K41" i="1" s="1"/>
  <c r="L41" i="1" s="1"/>
  <c r="G42" i="1"/>
  <c r="H42" i="1" s="1"/>
  <c r="I42" i="1" s="1"/>
  <c r="J42" i="1" s="1"/>
  <c r="K42" i="1" s="1"/>
  <c r="L42" i="1" s="1"/>
  <c r="G43" i="1"/>
  <c r="H43" i="1" s="1"/>
  <c r="I43" i="1" s="1"/>
  <c r="J43" i="1" s="1"/>
  <c r="K43" i="1" s="1"/>
  <c r="L43" i="1" s="1"/>
  <c r="G44" i="1"/>
  <c r="H44" i="1"/>
  <c r="I44" i="1" s="1"/>
  <c r="J44" i="1" s="1"/>
  <c r="K44" i="1" s="1"/>
  <c r="L44" i="1" s="1"/>
  <c r="G45" i="1"/>
  <c r="H45" i="1" s="1"/>
  <c r="I45" i="1" s="1"/>
  <c r="J45" i="1" s="1"/>
  <c r="K45" i="1" s="1"/>
  <c r="L45" i="1" s="1"/>
  <c r="G46" i="1"/>
  <c r="H46" i="1" s="1"/>
  <c r="I46" i="1" s="1"/>
  <c r="J46" i="1" s="1"/>
  <c r="K46" i="1" s="1"/>
  <c r="L46" i="1" s="1"/>
  <c r="G47" i="1"/>
  <c r="H47" i="1" s="1"/>
  <c r="I47" i="1" s="1"/>
  <c r="J47" i="1" s="1"/>
  <c r="K47" i="1" s="1"/>
  <c r="L47" i="1" s="1"/>
  <c r="G48" i="1"/>
  <c r="H48" i="1"/>
  <c r="I48" i="1" s="1"/>
  <c r="J48" i="1" s="1"/>
  <c r="K48" i="1" s="1"/>
  <c r="L48" i="1" s="1"/>
  <c r="G49" i="1"/>
  <c r="H49" i="1" s="1"/>
  <c r="I49" i="1" s="1"/>
  <c r="J49" i="1" s="1"/>
  <c r="K49" i="1" s="1"/>
  <c r="L49" i="1" s="1"/>
  <c r="G50" i="1"/>
  <c r="H50" i="1" s="1"/>
  <c r="I50" i="1" s="1"/>
  <c r="J50" i="1" s="1"/>
  <c r="K50" i="1" s="1"/>
  <c r="L50" i="1" s="1"/>
  <c r="G51" i="1"/>
  <c r="H51" i="1" s="1"/>
  <c r="I51" i="1" s="1"/>
  <c r="J51" i="1" s="1"/>
  <c r="K51" i="1" s="1"/>
  <c r="L51" i="1" s="1"/>
  <c r="G52" i="1"/>
  <c r="H52" i="1"/>
  <c r="I52" i="1" s="1"/>
  <c r="J52" i="1" s="1"/>
  <c r="K52" i="1" s="1"/>
  <c r="L52" i="1" s="1"/>
  <c r="G53" i="1"/>
  <c r="H53" i="1" s="1"/>
  <c r="I53" i="1" s="1"/>
  <c r="J53" i="1" s="1"/>
  <c r="K53" i="1" s="1"/>
  <c r="L53" i="1" s="1"/>
  <c r="G54" i="1"/>
  <c r="H54" i="1" s="1"/>
  <c r="I54" i="1" s="1"/>
  <c r="J54" i="1" s="1"/>
  <c r="K54" i="1" s="1"/>
  <c r="L54" i="1" s="1"/>
  <c r="G55" i="1"/>
  <c r="H55" i="1" s="1"/>
  <c r="I55" i="1" s="1"/>
  <c r="J55" i="1" s="1"/>
  <c r="K55" i="1" s="1"/>
  <c r="L55" i="1" s="1"/>
  <c r="G56" i="1"/>
  <c r="H56" i="1"/>
  <c r="I56" i="1" s="1"/>
  <c r="J56" i="1" s="1"/>
  <c r="K56" i="1" s="1"/>
  <c r="L56" i="1" s="1"/>
  <c r="G57" i="1"/>
  <c r="H57" i="1" s="1"/>
  <c r="I57" i="1" s="1"/>
  <c r="J57" i="1" s="1"/>
  <c r="K57" i="1" s="1"/>
  <c r="L57" i="1" s="1"/>
  <c r="G58" i="1"/>
  <c r="H58" i="1" s="1"/>
  <c r="I58" i="1" s="1"/>
  <c r="J58" i="1" s="1"/>
  <c r="K58" i="1" s="1"/>
  <c r="L58" i="1" s="1"/>
  <c r="G59" i="1"/>
  <c r="H59" i="1" s="1"/>
  <c r="I59" i="1" s="1"/>
  <c r="J59" i="1" s="1"/>
  <c r="K59" i="1" s="1"/>
  <c r="L59" i="1" s="1"/>
  <c r="G60" i="1"/>
  <c r="H60" i="1"/>
  <c r="I60" i="1" s="1"/>
  <c r="J60" i="1" s="1"/>
  <c r="K60" i="1" s="1"/>
  <c r="L60" i="1" s="1"/>
  <c r="G61" i="1"/>
  <c r="H61" i="1" s="1"/>
  <c r="I61" i="1" s="1"/>
  <c r="J61" i="1" s="1"/>
  <c r="K61" i="1" s="1"/>
  <c r="L61" i="1" s="1"/>
  <c r="G2" i="1"/>
  <c r="H2" i="1" s="1"/>
  <c r="I2" i="1" s="1"/>
  <c r="J2" i="1" s="1"/>
  <c r="K2" i="1" s="1"/>
  <c r="L2" i="1" s="1"/>
  <c r="D4" i="1"/>
  <c r="D5" i="1"/>
  <c r="D6" i="1"/>
  <c r="D3" i="1"/>
</calcChain>
</file>

<file path=xl/sharedStrings.xml><?xml version="1.0" encoding="utf-8"?>
<sst xmlns="http://schemas.openxmlformats.org/spreadsheetml/2006/main" count="95" uniqueCount="30">
  <si>
    <t>[ug/ml]</t>
  </si>
  <si>
    <t>Vol ml</t>
  </si>
  <si>
    <t>Vol muestra uL</t>
  </si>
  <si>
    <t>Vol H20</t>
  </si>
  <si>
    <t>Muestra</t>
  </si>
  <si>
    <t>H20</t>
  </si>
  <si>
    <t>ID</t>
  </si>
  <si>
    <t>Plate 1</t>
  </si>
  <si>
    <t>Plate 2</t>
  </si>
  <si>
    <t>Plate 3</t>
  </si>
  <si>
    <t>Plate 4</t>
  </si>
  <si>
    <t>Bradford St Curve</t>
  </si>
  <si>
    <t>Abs 1</t>
  </si>
  <si>
    <t>Abs 2</t>
  </si>
  <si>
    <t xml:space="preserve">Abs 3 </t>
  </si>
  <si>
    <t>Mean</t>
  </si>
  <si>
    <t>Sample</t>
  </si>
  <si>
    <t>2h</t>
  </si>
  <si>
    <t>1h</t>
  </si>
  <si>
    <t>N</t>
  </si>
  <si>
    <t>Control</t>
  </si>
  <si>
    <t>NP</t>
  </si>
  <si>
    <t>Std Dev</t>
  </si>
  <si>
    <t>3d</t>
  </si>
  <si>
    <t>7D</t>
  </si>
  <si>
    <t>14d</t>
  </si>
  <si>
    <t>20d</t>
  </si>
  <si>
    <t>27d</t>
  </si>
  <si>
    <t>35d</t>
  </si>
  <si>
    <t>Pan H2A.X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</si>
</sst>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'Bradford Results'!$B$2:$B$9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1600</c:v>
                </c:pt>
                <c:pt idx="7">
                  <c:v>1.8</c:v>
                </c:pt>
              </c:numCache>
            </c:numRef>
          </c:xVal>
          <c:yVal>
            <c:numRef>
              <c:f>'Bradford Results'!$D$2:$D$9</c:f>
              <c:numCache>
                <c:formatCode>General</c:formatCode>
                <c:ptCount val="8"/>
                <c:pt idx="0">
                  <c:v>0</c:v>
                </c:pt>
                <c:pt idx="1">
                  <c:v>0.17200000000000001</c:v>
                </c:pt>
                <c:pt idx="2">
                  <c:v>0.34200000000000008</c:v>
                </c:pt>
                <c:pt idx="3">
                  <c:v>0.45300000000000007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0-4520-B7DE-20E8B66F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199440"/>
        <c:axId val="-1820194544"/>
      </c:scatterChart>
      <c:valAx>
        <c:axId val="-18201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94544"/>
        <c:crosses val="autoZero"/>
        <c:crossBetween val="midCat"/>
      </c:valAx>
      <c:valAx>
        <c:axId val="-18201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10</xdr:row>
      <xdr:rowOff>47625</xdr:rowOff>
    </xdr:from>
    <xdr:to>
      <xdr:col>4</xdr:col>
      <xdr:colOff>279400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1"/>
  <sheetViews>
    <sheetView workbookViewId="0">
      <selection activeCell="S1" sqref="S1:V1"/>
    </sheetView>
  </sheetViews>
  <sheetFormatPr defaultRowHeight="15" x14ac:dyDescent="0.25"/>
  <cols>
    <col min="9" max="9" width="10.42578125" bestFit="1" customWidth="1"/>
    <col min="10" max="10" width="8.85546875" bestFit="1" customWidth="1"/>
    <col min="11" max="11" width="19.42578125" customWidth="1"/>
  </cols>
  <sheetData>
    <row r="1" spans="2:22" x14ac:dyDescent="0.25">
      <c r="B1" t="s">
        <v>11</v>
      </c>
      <c r="H1" s="1">
        <v>4.8611111111111112E-2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S1" t="s">
        <v>12</v>
      </c>
      <c r="T1" t="s">
        <v>13</v>
      </c>
      <c r="U1" t="s">
        <v>14</v>
      </c>
      <c r="V1" t="s">
        <v>15</v>
      </c>
    </row>
    <row r="2" spans="2:22" x14ac:dyDescent="0.25">
      <c r="B2">
        <v>0</v>
      </c>
      <c r="C2">
        <v>0.218</v>
      </c>
      <c r="D2">
        <v>0</v>
      </c>
      <c r="E2">
        <v>1</v>
      </c>
      <c r="F2">
        <v>0.30199999999999999</v>
      </c>
      <c r="G2">
        <f>F2-$C$2</f>
        <v>8.3999999999999991E-2</v>
      </c>
      <c r="H2">
        <f>(G2-0.0392)/0.0006</f>
        <v>74.666666666666657</v>
      </c>
      <c r="I2" s="2">
        <f>H2*10</f>
        <v>746.66666666666652</v>
      </c>
      <c r="J2" s="2">
        <f>200*0.65/I2</f>
        <v>0.1741071428571429</v>
      </c>
      <c r="K2" s="2">
        <f>J2*1000</f>
        <v>174.10714285714292</v>
      </c>
      <c r="L2" s="2">
        <f>650-K2</f>
        <v>475.89285714285711</v>
      </c>
      <c r="M2">
        <v>200</v>
      </c>
      <c r="N2" s="2">
        <f>650-M2</f>
        <v>450</v>
      </c>
      <c r="O2">
        <v>1</v>
      </c>
    </row>
    <row r="3" spans="2:22" x14ac:dyDescent="0.25">
      <c r="B3">
        <v>200</v>
      </c>
      <c r="C3">
        <v>0.39</v>
      </c>
      <c r="D3">
        <f>C3-$C$2</f>
        <v>0.17200000000000001</v>
      </c>
      <c r="E3">
        <v>2</v>
      </c>
      <c r="F3">
        <v>0.33200000000000002</v>
      </c>
      <c r="G3">
        <f t="shared" ref="G3:G61" si="0">F3-$C$2</f>
        <v>0.11400000000000002</v>
      </c>
      <c r="H3">
        <f t="shared" ref="H3:H61" si="1">(G3-0.0392)/0.0006</f>
        <v>124.66666666666671</v>
      </c>
      <c r="I3" s="2">
        <f t="shared" ref="I3:I61" si="2">H3*10</f>
        <v>1246.6666666666672</v>
      </c>
      <c r="J3" s="2">
        <f>200*0.65/I3</f>
        <v>0.10427807486631012</v>
      </c>
      <c r="K3" s="2">
        <f t="shared" ref="K3:K61" si="3">J3*1000</f>
        <v>104.27807486631012</v>
      </c>
      <c r="L3" s="2">
        <f t="shared" ref="L3:L61" si="4">650-K3</f>
        <v>545.72192513368987</v>
      </c>
      <c r="M3">
        <v>100</v>
      </c>
      <c r="N3" s="2">
        <f t="shared" ref="N3:N61" si="5">650-M3</f>
        <v>550</v>
      </c>
      <c r="O3">
        <v>2</v>
      </c>
    </row>
    <row r="4" spans="2:22" x14ac:dyDescent="0.25">
      <c r="B4">
        <v>400</v>
      </c>
      <c r="C4">
        <v>0.56000000000000005</v>
      </c>
      <c r="D4">
        <f t="shared" ref="D4:D6" si="6">C4-$C$2</f>
        <v>0.34200000000000008</v>
      </c>
      <c r="E4">
        <v>3</v>
      </c>
      <c r="F4">
        <v>0.34599999999999997</v>
      </c>
      <c r="G4">
        <f t="shared" si="0"/>
        <v>0.12799999999999997</v>
      </c>
      <c r="H4">
        <f t="shared" si="1"/>
        <v>147.99999999999997</v>
      </c>
      <c r="I4" s="2">
        <f t="shared" si="2"/>
        <v>1479.9999999999998</v>
      </c>
      <c r="J4" s="2">
        <f>200*0.65/I4</f>
        <v>8.7837837837837857E-2</v>
      </c>
      <c r="K4" s="2">
        <f t="shared" si="3"/>
        <v>87.837837837837853</v>
      </c>
      <c r="L4" s="2">
        <f t="shared" si="4"/>
        <v>562.16216216216219</v>
      </c>
      <c r="M4">
        <v>100</v>
      </c>
      <c r="N4" s="2">
        <f t="shared" si="5"/>
        <v>550</v>
      </c>
      <c r="O4">
        <v>3</v>
      </c>
    </row>
    <row r="5" spans="2:22" x14ac:dyDescent="0.25">
      <c r="B5">
        <v>600</v>
      </c>
      <c r="C5">
        <v>0.67100000000000004</v>
      </c>
      <c r="D5">
        <f t="shared" si="6"/>
        <v>0.45300000000000007</v>
      </c>
      <c r="E5">
        <v>4</v>
      </c>
      <c r="F5">
        <v>0.36399999999999999</v>
      </c>
      <c r="G5">
        <f t="shared" si="0"/>
        <v>0.14599999999999999</v>
      </c>
      <c r="H5">
        <f t="shared" si="1"/>
        <v>178</v>
      </c>
      <c r="I5" s="2">
        <f t="shared" si="2"/>
        <v>1780</v>
      </c>
      <c r="J5" s="2">
        <f t="shared" ref="J5:J61" si="7">200*0.65/I5</f>
        <v>7.3033707865168537E-2</v>
      </c>
      <c r="K5" s="2">
        <f t="shared" si="3"/>
        <v>73.033707865168537</v>
      </c>
      <c r="L5" s="2">
        <f t="shared" si="4"/>
        <v>576.96629213483152</v>
      </c>
      <c r="M5">
        <v>100</v>
      </c>
      <c r="N5" s="2">
        <f t="shared" si="5"/>
        <v>550</v>
      </c>
      <c r="O5">
        <v>4</v>
      </c>
    </row>
    <row r="6" spans="2:22" x14ac:dyDescent="0.25">
      <c r="B6">
        <v>800</v>
      </c>
      <c r="C6">
        <v>0.70799999999999996</v>
      </c>
      <c r="D6">
        <f t="shared" si="6"/>
        <v>0.49</v>
      </c>
      <c r="E6">
        <v>5</v>
      </c>
      <c r="F6">
        <v>0.34</v>
      </c>
      <c r="G6">
        <f t="shared" si="0"/>
        <v>0.12200000000000003</v>
      </c>
      <c r="H6">
        <f t="shared" si="1"/>
        <v>138.00000000000006</v>
      </c>
      <c r="I6" s="2">
        <f t="shared" si="2"/>
        <v>1380.0000000000005</v>
      </c>
      <c r="J6" s="2">
        <f t="shared" si="7"/>
        <v>9.4202898550724612E-2</v>
      </c>
      <c r="K6" s="2">
        <f t="shared" si="3"/>
        <v>94.202898550724612</v>
      </c>
      <c r="L6" s="2">
        <f t="shared" si="4"/>
        <v>555.79710144927537</v>
      </c>
      <c r="M6">
        <v>100</v>
      </c>
      <c r="N6" s="2">
        <f t="shared" si="5"/>
        <v>550</v>
      </c>
      <c r="O6">
        <v>5</v>
      </c>
    </row>
    <row r="7" spans="2:22" x14ac:dyDescent="0.25">
      <c r="B7">
        <v>1000</v>
      </c>
      <c r="C7">
        <v>0.69299999999999995</v>
      </c>
      <c r="E7">
        <v>6</v>
      </c>
      <c r="F7">
        <v>0.37</v>
      </c>
      <c r="G7">
        <f t="shared" si="0"/>
        <v>0.152</v>
      </c>
      <c r="H7">
        <f t="shared" si="1"/>
        <v>188</v>
      </c>
      <c r="I7" s="2">
        <f t="shared" si="2"/>
        <v>1880</v>
      </c>
      <c r="J7" s="2">
        <f t="shared" si="7"/>
        <v>6.9148936170212769E-2</v>
      </c>
      <c r="K7" s="2">
        <f t="shared" si="3"/>
        <v>69.148936170212764</v>
      </c>
      <c r="L7" s="2">
        <f t="shared" si="4"/>
        <v>580.85106382978722</v>
      </c>
      <c r="M7">
        <v>50</v>
      </c>
      <c r="N7" s="2">
        <f t="shared" si="5"/>
        <v>600</v>
      </c>
      <c r="O7">
        <v>6</v>
      </c>
    </row>
    <row r="8" spans="2:22" x14ac:dyDescent="0.25">
      <c r="B8">
        <v>1600</v>
      </c>
      <c r="C8">
        <v>0.86099999999999999</v>
      </c>
      <c r="E8">
        <v>7</v>
      </c>
      <c r="F8">
        <v>0.375</v>
      </c>
      <c r="G8">
        <f t="shared" si="0"/>
        <v>0.157</v>
      </c>
      <c r="H8">
        <f t="shared" si="1"/>
        <v>196.33333333333334</v>
      </c>
      <c r="I8" s="2">
        <f t="shared" si="2"/>
        <v>1963.3333333333335</v>
      </c>
      <c r="J8" s="2">
        <f t="shared" si="7"/>
        <v>6.6213921901528014E-2</v>
      </c>
      <c r="K8" s="2">
        <f t="shared" si="3"/>
        <v>66.21392190152801</v>
      </c>
      <c r="L8" s="2">
        <f t="shared" si="4"/>
        <v>583.78607809847199</v>
      </c>
      <c r="M8">
        <v>50</v>
      </c>
      <c r="N8" s="2">
        <f t="shared" si="5"/>
        <v>600</v>
      </c>
      <c r="O8">
        <v>7</v>
      </c>
    </row>
    <row r="9" spans="2:22" x14ac:dyDescent="0.25">
      <c r="B9">
        <v>1.8</v>
      </c>
      <c r="C9">
        <v>0.871</v>
      </c>
      <c r="E9">
        <v>8</v>
      </c>
      <c r="F9">
        <v>0.27600000000000002</v>
      </c>
      <c r="G9">
        <f t="shared" si="0"/>
        <v>5.8000000000000024E-2</v>
      </c>
      <c r="H9">
        <f t="shared" si="1"/>
        <v>31.333333333333378</v>
      </c>
      <c r="I9" s="2">
        <f t="shared" si="2"/>
        <v>313.33333333333377</v>
      </c>
      <c r="J9" s="2">
        <f t="shared" si="7"/>
        <v>0.41489361702127603</v>
      </c>
      <c r="K9" s="2">
        <f t="shared" si="3"/>
        <v>414.89361702127604</v>
      </c>
      <c r="L9" s="2">
        <f t="shared" si="4"/>
        <v>235.10638297872396</v>
      </c>
      <c r="M9">
        <v>400</v>
      </c>
      <c r="N9" s="2">
        <f t="shared" si="5"/>
        <v>250</v>
      </c>
      <c r="O9">
        <v>8</v>
      </c>
    </row>
    <row r="10" spans="2:22" x14ac:dyDescent="0.25">
      <c r="E10">
        <v>9</v>
      </c>
      <c r="F10">
        <v>0.30399999999999999</v>
      </c>
      <c r="G10">
        <f t="shared" si="0"/>
        <v>8.5999999999999993E-2</v>
      </c>
      <c r="H10">
        <f t="shared" si="1"/>
        <v>78</v>
      </c>
      <c r="I10" s="2">
        <f t="shared" si="2"/>
        <v>780</v>
      </c>
      <c r="J10" s="2">
        <f t="shared" si="7"/>
        <v>0.16666666666666666</v>
      </c>
      <c r="K10" s="2">
        <f t="shared" si="3"/>
        <v>166.66666666666666</v>
      </c>
      <c r="L10" s="2">
        <f t="shared" si="4"/>
        <v>483.33333333333337</v>
      </c>
      <c r="M10">
        <v>150</v>
      </c>
      <c r="N10" s="2">
        <f t="shared" si="5"/>
        <v>500</v>
      </c>
      <c r="O10">
        <v>9</v>
      </c>
    </row>
    <row r="11" spans="2:22" x14ac:dyDescent="0.25">
      <c r="E11">
        <v>10</v>
      </c>
      <c r="F11">
        <v>0.36599999999999999</v>
      </c>
      <c r="G11">
        <f t="shared" si="0"/>
        <v>0.14799999999999999</v>
      </c>
      <c r="H11">
        <f t="shared" si="1"/>
        <v>181.33333333333334</v>
      </c>
      <c r="I11" s="2">
        <f t="shared" si="2"/>
        <v>1813.3333333333335</v>
      </c>
      <c r="J11" s="2">
        <f t="shared" si="7"/>
        <v>7.169117647058823E-2</v>
      </c>
      <c r="K11" s="2">
        <f t="shared" si="3"/>
        <v>71.691176470588232</v>
      </c>
      <c r="L11" s="2">
        <f t="shared" si="4"/>
        <v>578.30882352941171</v>
      </c>
      <c r="M11">
        <v>100</v>
      </c>
      <c r="N11" s="2">
        <f t="shared" si="5"/>
        <v>550</v>
      </c>
      <c r="O11">
        <v>10</v>
      </c>
    </row>
    <row r="12" spans="2:22" x14ac:dyDescent="0.25">
      <c r="E12">
        <v>11</v>
      </c>
      <c r="F12">
        <v>0.27100000000000002</v>
      </c>
      <c r="G12">
        <f t="shared" si="0"/>
        <v>5.3000000000000019E-2</v>
      </c>
      <c r="H12">
        <f t="shared" si="1"/>
        <v>23.000000000000036</v>
      </c>
      <c r="I12" s="2">
        <f t="shared" si="2"/>
        <v>230.00000000000034</v>
      </c>
      <c r="J12" s="2">
        <f t="shared" si="7"/>
        <v>0.56521739130434701</v>
      </c>
      <c r="K12" s="2">
        <f t="shared" si="3"/>
        <v>565.21739130434696</v>
      </c>
      <c r="L12" s="2">
        <f t="shared" si="4"/>
        <v>84.782608695653039</v>
      </c>
      <c r="M12">
        <v>550</v>
      </c>
      <c r="N12" s="2">
        <f t="shared" si="5"/>
        <v>100</v>
      </c>
      <c r="O12">
        <v>11</v>
      </c>
    </row>
    <row r="13" spans="2:22" x14ac:dyDescent="0.25">
      <c r="E13">
        <v>12</v>
      </c>
      <c r="F13">
        <v>0.35499999999999998</v>
      </c>
      <c r="G13">
        <f t="shared" si="0"/>
        <v>0.13699999999999998</v>
      </c>
      <c r="H13">
        <f t="shared" si="1"/>
        <v>163</v>
      </c>
      <c r="I13" s="2">
        <f t="shared" si="2"/>
        <v>1630</v>
      </c>
      <c r="J13" s="2">
        <f t="shared" si="7"/>
        <v>7.9754601226993863E-2</v>
      </c>
      <c r="K13" s="2">
        <f t="shared" si="3"/>
        <v>79.754601226993856</v>
      </c>
      <c r="L13" s="2">
        <f t="shared" si="4"/>
        <v>570.24539877300617</v>
      </c>
      <c r="M13">
        <v>100</v>
      </c>
      <c r="N13" s="2">
        <f t="shared" si="5"/>
        <v>550</v>
      </c>
      <c r="O13">
        <v>12</v>
      </c>
    </row>
    <row r="14" spans="2:22" x14ac:dyDescent="0.25">
      <c r="E14">
        <v>13</v>
      </c>
      <c r="F14">
        <v>0.38600000000000001</v>
      </c>
      <c r="G14">
        <f t="shared" si="0"/>
        <v>0.16800000000000001</v>
      </c>
      <c r="H14">
        <f t="shared" si="1"/>
        <v>214.66666666666671</v>
      </c>
      <c r="I14" s="2">
        <f t="shared" si="2"/>
        <v>2146.666666666667</v>
      </c>
      <c r="J14" s="2">
        <f t="shared" si="7"/>
        <v>6.0559006211180114E-2</v>
      </c>
      <c r="K14" s="2">
        <f t="shared" si="3"/>
        <v>60.559006211180112</v>
      </c>
      <c r="L14" s="2">
        <f t="shared" si="4"/>
        <v>589.44099378881992</v>
      </c>
      <c r="M14">
        <v>50</v>
      </c>
      <c r="N14" s="2">
        <f t="shared" si="5"/>
        <v>600</v>
      </c>
      <c r="O14">
        <v>13</v>
      </c>
    </row>
    <row r="15" spans="2:22" x14ac:dyDescent="0.25">
      <c r="E15">
        <v>14</v>
      </c>
      <c r="F15">
        <v>0.40899999999999997</v>
      </c>
      <c r="G15">
        <f t="shared" si="0"/>
        <v>0.19099999999999998</v>
      </c>
      <c r="H15">
        <f t="shared" si="1"/>
        <v>253</v>
      </c>
      <c r="I15" s="2">
        <f t="shared" si="2"/>
        <v>2530</v>
      </c>
      <c r="J15" s="2">
        <f t="shared" si="7"/>
        <v>5.1383399209486168E-2</v>
      </c>
      <c r="K15" s="2">
        <f t="shared" si="3"/>
        <v>51.383399209486164</v>
      </c>
      <c r="L15" s="2">
        <f t="shared" si="4"/>
        <v>598.61660079051387</v>
      </c>
      <c r="M15">
        <v>50</v>
      </c>
      <c r="N15" s="2">
        <f t="shared" si="5"/>
        <v>600</v>
      </c>
      <c r="O15">
        <v>14</v>
      </c>
    </row>
    <row r="16" spans="2:22" x14ac:dyDescent="0.25">
      <c r="E16">
        <v>15</v>
      </c>
      <c r="F16">
        <v>0.45500000000000002</v>
      </c>
      <c r="G16">
        <f t="shared" si="0"/>
        <v>0.23700000000000002</v>
      </c>
      <c r="H16">
        <f t="shared" si="1"/>
        <v>329.66666666666674</v>
      </c>
      <c r="I16" s="2">
        <f t="shared" si="2"/>
        <v>3296.6666666666674</v>
      </c>
      <c r="J16" s="2">
        <f t="shared" si="7"/>
        <v>3.9433771486349842E-2</v>
      </c>
      <c r="K16" s="2">
        <f t="shared" si="3"/>
        <v>39.433771486349841</v>
      </c>
      <c r="L16" s="2">
        <f t="shared" si="4"/>
        <v>610.56622851365012</v>
      </c>
      <c r="M16">
        <v>50</v>
      </c>
      <c r="N16" s="2">
        <f t="shared" si="5"/>
        <v>600</v>
      </c>
      <c r="O16">
        <v>15</v>
      </c>
    </row>
    <row r="17" spans="5:15" x14ac:dyDescent="0.25">
      <c r="E17">
        <v>16</v>
      </c>
      <c r="F17">
        <v>0.317</v>
      </c>
      <c r="G17">
        <f t="shared" si="0"/>
        <v>9.9000000000000005E-2</v>
      </c>
      <c r="H17">
        <f t="shared" si="1"/>
        <v>99.666666666666686</v>
      </c>
      <c r="I17" s="2">
        <f t="shared" si="2"/>
        <v>996.66666666666686</v>
      </c>
      <c r="J17" s="2">
        <f t="shared" si="7"/>
        <v>0.13043478260869562</v>
      </c>
      <c r="K17" s="2">
        <f t="shared" si="3"/>
        <v>130.43478260869563</v>
      </c>
      <c r="L17" s="2">
        <f t="shared" si="4"/>
        <v>519.56521739130437</v>
      </c>
      <c r="M17">
        <v>150</v>
      </c>
      <c r="N17" s="2">
        <f t="shared" si="5"/>
        <v>500</v>
      </c>
      <c r="O17">
        <v>16</v>
      </c>
    </row>
    <row r="18" spans="5:15" x14ac:dyDescent="0.25">
      <c r="E18">
        <v>17</v>
      </c>
      <c r="F18">
        <v>0.36599999999999999</v>
      </c>
      <c r="G18">
        <f t="shared" si="0"/>
        <v>0.14799999999999999</v>
      </c>
      <c r="H18">
        <f t="shared" si="1"/>
        <v>181.33333333333334</v>
      </c>
      <c r="I18" s="2">
        <f t="shared" si="2"/>
        <v>1813.3333333333335</v>
      </c>
      <c r="J18" s="2">
        <f t="shared" si="7"/>
        <v>7.169117647058823E-2</v>
      </c>
      <c r="K18" s="2">
        <f t="shared" si="3"/>
        <v>71.691176470588232</v>
      </c>
      <c r="L18" s="2">
        <f t="shared" si="4"/>
        <v>578.30882352941171</v>
      </c>
      <c r="M18">
        <v>50</v>
      </c>
      <c r="N18" s="2">
        <f t="shared" si="5"/>
        <v>600</v>
      </c>
      <c r="O18">
        <v>17</v>
      </c>
    </row>
    <row r="19" spans="5:15" x14ac:dyDescent="0.25">
      <c r="E19">
        <v>18</v>
      </c>
      <c r="F19">
        <v>0.316</v>
      </c>
      <c r="G19">
        <f t="shared" si="0"/>
        <v>9.8000000000000004E-2</v>
      </c>
      <c r="H19">
        <f t="shared" si="1"/>
        <v>98.000000000000014</v>
      </c>
      <c r="I19" s="2">
        <f t="shared" si="2"/>
        <v>980.00000000000011</v>
      </c>
      <c r="J19" s="2">
        <f t="shared" si="7"/>
        <v>0.13265306122448978</v>
      </c>
      <c r="K19" s="2">
        <f t="shared" si="3"/>
        <v>132.65306122448979</v>
      </c>
      <c r="L19" s="2">
        <f t="shared" si="4"/>
        <v>517.34693877551024</v>
      </c>
      <c r="M19">
        <v>100</v>
      </c>
      <c r="N19" s="2">
        <f t="shared" si="5"/>
        <v>550</v>
      </c>
      <c r="O19">
        <v>18</v>
      </c>
    </row>
    <row r="20" spans="5:15" x14ac:dyDescent="0.25">
      <c r="E20">
        <v>19</v>
      </c>
      <c r="F20">
        <v>0.69</v>
      </c>
      <c r="G20">
        <f t="shared" si="0"/>
        <v>0.47199999999999998</v>
      </c>
      <c r="H20">
        <f t="shared" si="1"/>
        <v>721.33333333333337</v>
      </c>
      <c r="I20" s="2">
        <f t="shared" si="2"/>
        <v>7213.3333333333339</v>
      </c>
      <c r="J20" s="2">
        <f t="shared" si="7"/>
        <v>1.8022181146025877E-2</v>
      </c>
      <c r="K20" s="2">
        <f t="shared" si="3"/>
        <v>18.022181146025876</v>
      </c>
      <c r="L20" s="2">
        <f t="shared" si="4"/>
        <v>631.9778188539741</v>
      </c>
      <c r="M20">
        <v>50</v>
      </c>
      <c r="N20" s="2">
        <f t="shared" si="5"/>
        <v>600</v>
      </c>
      <c r="O20">
        <v>19</v>
      </c>
    </row>
    <row r="21" spans="5:15" x14ac:dyDescent="0.25">
      <c r="E21">
        <v>20</v>
      </c>
      <c r="F21">
        <v>0.443</v>
      </c>
      <c r="G21">
        <f t="shared" si="0"/>
        <v>0.22500000000000001</v>
      </c>
      <c r="H21">
        <f t="shared" si="1"/>
        <v>309.66666666666674</v>
      </c>
      <c r="I21" s="2">
        <f t="shared" si="2"/>
        <v>3096.6666666666674</v>
      </c>
      <c r="J21" s="2">
        <f t="shared" si="7"/>
        <v>4.1980624327233575E-2</v>
      </c>
      <c r="K21" s="2">
        <f t="shared" si="3"/>
        <v>41.980624327233578</v>
      </c>
      <c r="L21" s="2">
        <f t="shared" si="4"/>
        <v>608.01937567276639</v>
      </c>
      <c r="M21">
        <v>50</v>
      </c>
      <c r="N21" s="2">
        <f t="shared" si="5"/>
        <v>600</v>
      </c>
      <c r="O21">
        <v>20</v>
      </c>
    </row>
    <row r="22" spans="5:15" x14ac:dyDescent="0.25">
      <c r="E22">
        <v>21</v>
      </c>
      <c r="F22">
        <v>0.39700000000000002</v>
      </c>
      <c r="G22">
        <f t="shared" si="0"/>
        <v>0.17900000000000002</v>
      </c>
      <c r="H22">
        <f t="shared" si="1"/>
        <v>233.00000000000009</v>
      </c>
      <c r="I22" s="2">
        <f t="shared" si="2"/>
        <v>2330.0000000000009</v>
      </c>
      <c r="J22" s="2">
        <f t="shared" si="7"/>
        <v>5.5793991416308988E-2</v>
      </c>
      <c r="K22" s="2">
        <f t="shared" si="3"/>
        <v>55.793991416308991</v>
      </c>
      <c r="L22" s="2">
        <f t="shared" si="4"/>
        <v>594.20600858369096</v>
      </c>
      <c r="M22">
        <v>50</v>
      </c>
      <c r="N22" s="2">
        <f t="shared" si="5"/>
        <v>600</v>
      </c>
      <c r="O22">
        <v>21</v>
      </c>
    </row>
    <row r="23" spans="5:15" x14ac:dyDescent="0.25">
      <c r="E23">
        <v>22</v>
      </c>
      <c r="F23">
        <v>0.48299999999999998</v>
      </c>
      <c r="G23">
        <f t="shared" si="0"/>
        <v>0.26500000000000001</v>
      </c>
      <c r="H23">
        <f t="shared" si="1"/>
        <v>376.33333333333337</v>
      </c>
      <c r="I23" s="2">
        <f t="shared" si="2"/>
        <v>3763.3333333333339</v>
      </c>
      <c r="J23" s="2">
        <f t="shared" si="7"/>
        <v>3.4543844109831703E-2</v>
      </c>
      <c r="K23" s="2">
        <f t="shared" si="3"/>
        <v>34.543844109831703</v>
      </c>
      <c r="L23" s="2">
        <f t="shared" si="4"/>
        <v>615.45615589016825</v>
      </c>
      <c r="M23">
        <v>50</v>
      </c>
      <c r="N23" s="2">
        <f t="shared" si="5"/>
        <v>600</v>
      </c>
      <c r="O23">
        <v>22</v>
      </c>
    </row>
    <row r="24" spans="5:15" x14ac:dyDescent="0.25">
      <c r="E24">
        <v>23</v>
      </c>
      <c r="F24">
        <v>0.34399999999999997</v>
      </c>
      <c r="G24">
        <f t="shared" si="0"/>
        <v>0.12599999999999997</v>
      </c>
      <c r="H24">
        <f t="shared" si="1"/>
        <v>144.66666666666663</v>
      </c>
      <c r="I24" s="2">
        <f t="shared" si="2"/>
        <v>1446.6666666666663</v>
      </c>
      <c r="J24" s="2">
        <f t="shared" si="7"/>
        <v>8.986175115207376E-2</v>
      </c>
      <c r="K24" s="2">
        <f t="shared" si="3"/>
        <v>89.861751152073765</v>
      </c>
      <c r="L24" s="2">
        <f t="shared" si="4"/>
        <v>560.13824884792621</v>
      </c>
      <c r="M24">
        <v>100</v>
      </c>
      <c r="N24" s="2">
        <f t="shared" si="5"/>
        <v>550</v>
      </c>
      <c r="O24">
        <v>23</v>
      </c>
    </row>
    <row r="25" spans="5:15" x14ac:dyDescent="0.25">
      <c r="E25">
        <v>24</v>
      </c>
      <c r="F25">
        <v>0.376</v>
      </c>
      <c r="G25">
        <f t="shared" si="0"/>
        <v>0.158</v>
      </c>
      <c r="H25">
        <f t="shared" si="1"/>
        <v>198.00000000000003</v>
      </c>
      <c r="I25" s="2">
        <f t="shared" si="2"/>
        <v>1980.0000000000002</v>
      </c>
      <c r="J25" s="2">
        <f t="shared" si="7"/>
        <v>6.5656565656565649E-2</v>
      </c>
      <c r="K25" s="2">
        <f t="shared" si="3"/>
        <v>65.656565656565647</v>
      </c>
      <c r="L25" s="2">
        <f t="shared" si="4"/>
        <v>584.34343434343441</v>
      </c>
      <c r="M25">
        <v>50</v>
      </c>
      <c r="N25" s="2">
        <f t="shared" si="5"/>
        <v>600</v>
      </c>
      <c r="O25">
        <v>24</v>
      </c>
    </row>
    <row r="26" spans="5:15" x14ac:dyDescent="0.25">
      <c r="E26">
        <v>25</v>
      </c>
      <c r="F26">
        <v>0.39800000000000002</v>
      </c>
      <c r="G26">
        <f t="shared" si="0"/>
        <v>0.18000000000000002</v>
      </c>
      <c r="H26">
        <f t="shared" si="1"/>
        <v>234.66666666666674</v>
      </c>
      <c r="I26" s="2">
        <f t="shared" si="2"/>
        <v>2346.6666666666674</v>
      </c>
      <c r="J26" s="2">
        <f t="shared" si="7"/>
        <v>5.5397727272727258E-2</v>
      </c>
      <c r="K26" s="2">
        <f t="shared" si="3"/>
        <v>55.397727272727259</v>
      </c>
      <c r="L26" s="2">
        <f t="shared" si="4"/>
        <v>594.60227272727275</v>
      </c>
      <c r="M26">
        <v>50</v>
      </c>
      <c r="N26" s="2">
        <f t="shared" si="5"/>
        <v>600</v>
      </c>
      <c r="O26">
        <v>25</v>
      </c>
    </row>
    <row r="27" spans="5:15" x14ac:dyDescent="0.25">
      <c r="E27">
        <v>26</v>
      </c>
      <c r="F27">
        <v>0.40200000000000002</v>
      </c>
      <c r="G27">
        <f t="shared" si="0"/>
        <v>0.18400000000000002</v>
      </c>
      <c r="H27">
        <f t="shared" si="1"/>
        <v>241.33333333333343</v>
      </c>
      <c r="I27" s="2">
        <f t="shared" si="2"/>
        <v>2413.3333333333344</v>
      </c>
      <c r="J27" s="2">
        <f t="shared" si="7"/>
        <v>5.3867403314917101E-2</v>
      </c>
      <c r="K27" s="2">
        <f t="shared" si="3"/>
        <v>53.867403314917098</v>
      </c>
      <c r="L27" s="2">
        <f t="shared" si="4"/>
        <v>596.13259668508294</v>
      </c>
      <c r="M27">
        <v>50</v>
      </c>
      <c r="N27" s="2">
        <f t="shared" si="5"/>
        <v>600</v>
      </c>
      <c r="O27">
        <v>26</v>
      </c>
    </row>
    <row r="28" spans="5:15" x14ac:dyDescent="0.25">
      <c r="E28">
        <v>27</v>
      </c>
      <c r="F28">
        <v>0.314</v>
      </c>
      <c r="G28">
        <f t="shared" si="0"/>
        <v>9.6000000000000002E-2</v>
      </c>
      <c r="H28">
        <f t="shared" si="1"/>
        <v>94.666666666666686</v>
      </c>
      <c r="I28" s="2">
        <f t="shared" si="2"/>
        <v>946.66666666666686</v>
      </c>
      <c r="J28" s="2">
        <f t="shared" si="7"/>
        <v>0.13732394366197181</v>
      </c>
      <c r="K28" s="2">
        <f t="shared" si="3"/>
        <v>137.32394366197181</v>
      </c>
      <c r="L28" s="2">
        <f t="shared" si="4"/>
        <v>512.67605633802816</v>
      </c>
      <c r="M28">
        <v>150</v>
      </c>
      <c r="N28" s="2">
        <f t="shared" si="5"/>
        <v>500</v>
      </c>
      <c r="O28">
        <v>27</v>
      </c>
    </row>
    <row r="29" spans="5:15" x14ac:dyDescent="0.25">
      <c r="E29">
        <v>28</v>
      </c>
      <c r="F29">
        <v>0.372</v>
      </c>
      <c r="G29">
        <f t="shared" si="0"/>
        <v>0.154</v>
      </c>
      <c r="H29">
        <f t="shared" si="1"/>
        <v>191.33333333333334</v>
      </c>
      <c r="I29" s="2">
        <f t="shared" si="2"/>
        <v>1913.3333333333335</v>
      </c>
      <c r="J29" s="2">
        <f t="shared" si="7"/>
        <v>6.7944250871080136E-2</v>
      </c>
      <c r="K29" s="2">
        <f t="shared" si="3"/>
        <v>67.944250871080129</v>
      </c>
      <c r="L29" s="2">
        <f t="shared" si="4"/>
        <v>582.05574912891984</v>
      </c>
      <c r="M29">
        <v>50</v>
      </c>
      <c r="N29" s="2">
        <f t="shared" si="5"/>
        <v>600</v>
      </c>
      <c r="O29">
        <v>28</v>
      </c>
    </row>
    <row r="30" spans="5:15" x14ac:dyDescent="0.25">
      <c r="E30">
        <v>29</v>
      </c>
      <c r="F30">
        <v>0.38300000000000001</v>
      </c>
      <c r="G30">
        <f t="shared" si="0"/>
        <v>0.16500000000000001</v>
      </c>
      <c r="H30">
        <f t="shared" si="1"/>
        <v>209.66666666666671</v>
      </c>
      <c r="I30" s="2">
        <f t="shared" si="2"/>
        <v>2096.666666666667</v>
      </c>
      <c r="J30" s="2">
        <f t="shared" si="7"/>
        <v>6.2003179650238466E-2</v>
      </c>
      <c r="K30" s="2">
        <f t="shared" si="3"/>
        <v>62.003179650238465</v>
      </c>
      <c r="L30" s="2">
        <f t="shared" si="4"/>
        <v>587.99682034976149</v>
      </c>
      <c r="M30">
        <v>50</v>
      </c>
      <c r="N30" s="2">
        <f t="shared" si="5"/>
        <v>600</v>
      </c>
      <c r="O30">
        <v>29</v>
      </c>
    </row>
    <row r="31" spans="5:15" x14ac:dyDescent="0.25">
      <c r="E31">
        <v>30</v>
      </c>
      <c r="F31">
        <v>0.27800000000000002</v>
      </c>
      <c r="G31">
        <f t="shared" si="0"/>
        <v>6.0000000000000026E-2</v>
      </c>
      <c r="H31">
        <f t="shared" si="1"/>
        <v>34.666666666666714</v>
      </c>
      <c r="I31" s="2">
        <f t="shared" si="2"/>
        <v>346.66666666666714</v>
      </c>
      <c r="J31" s="2">
        <f t="shared" si="7"/>
        <v>0.3749999999999995</v>
      </c>
      <c r="K31" s="2">
        <f t="shared" si="3"/>
        <v>374.99999999999949</v>
      </c>
      <c r="L31" s="2">
        <f t="shared" si="4"/>
        <v>275.00000000000051</v>
      </c>
      <c r="M31">
        <v>350</v>
      </c>
      <c r="N31" s="2">
        <f t="shared" si="5"/>
        <v>300</v>
      </c>
      <c r="O31">
        <v>30</v>
      </c>
    </row>
    <row r="32" spans="5:15" x14ac:dyDescent="0.25">
      <c r="E32">
        <v>31</v>
      </c>
      <c r="F32">
        <v>0.39100000000000001</v>
      </c>
      <c r="G32">
        <f t="shared" si="0"/>
        <v>0.17300000000000001</v>
      </c>
      <c r="H32">
        <f t="shared" si="1"/>
        <v>223.00000000000006</v>
      </c>
      <c r="I32" s="2">
        <f t="shared" si="2"/>
        <v>2230.0000000000005</v>
      </c>
      <c r="J32" s="2">
        <f t="shared" si="7"/>
        <v>5.8295964125560526E-2</v>
      </c>
      <c r="K32" s="2">
        <f t="shared" si="3"/>
        <v>58.295964125560523</v>
      </c>
      <c r="L32" s="2">
        <f t="shared" si="4"/>
        <v>591.70403587443946</v>
      </c>
      <c r="M32">
        <v>50</v>
      </c>
      <c r="N32" s="2">
        <f t="shared" si="5"/>
        <v>600</v>
      </c>
      <c r="O32">
        <v>31</v>
      </c>
    </row>
    <row r="33" spans="5:15" x14ac:dyDescent="0.25">
      <c r="E33">
        <v>32</v>
      </c>
      <c r="F33">
        <v>0.42599999999999999</v>
      </c>
      <c r="G33">
        <f t="shared" si="0"/>
        <v>0.20799999999999999</v>
      </c>
      <c r="H33">
        <f t="shared" si="1"/>
        <v>281.33333333333337</v>
      </c>
      <c r="I33" s="2">
        <f t="shared" si="2"/>
        <v>2813.3333333333339</v>
      </c>
      <c r="J33" s="2">
        <f t="shared" si="7"/>
        <v>4.6208530805687195E-2</v>
      </c>
      <c r="K33" s="2">
        <f t="shared" si="3"/>
        <v>46.208530805687197</v>
      </c>
      <c r="L33" s="2">
        <f t="shared" si="4"/>
        <v>603.79146919431275</v>
      </c>
      <c r="M33">
        <v>50</v>
      </c>
      <c r="N33" s="2">
        <f t="shared" si="5"/>
        <v>600</v>
      </c>
      <c r="O33">
        <v>32</v>
      </c>
    </row>
    <row r="34" spans="5:15" x14ac:dyDescent="0.25">
      <c r="E34">
        <v>33</v>
      </c>
      <c r="F34">
        <v>0.32500000000000001</v>
      </c>
      <c r="G34">
        <f t="shared" si="0"/>
        <v>0.10700000000000001</v>
      </c>
      <c r="H34">
        <f t="shared" si="1"/>
        <v>113.00000000000003</v>
      </c>
      <c r="I34" s="2">
        <f t="shared" si="2"/>
        <v>1130.0000000000002</v>
      </c>
      <c r="J34" s="2">
        <f t="shared" si="7"/>
        <v>0.11504424778761059</v>
      </c>
      <c r="K34" s="2">
        <f t="shared" si="3"/>
        <v>115.04424778761059</v>
      </c>
      <c r="L34" s="2">
        <f t="shared" si="4"/>
        <v>534.95575221238937</v>
      </c>
      <c r="M34">
        <v>100</v>
      </c>
      <c r="N34" s="2">
        <f t="shared" si="5"/>
        <v>550</v>
      </c>
      <c r="O34">
        <v>33</v>
      </c>
    </row>
    <row r="35" spans="5:15" x14ac:dyDescent="0.25">
      <c r="E35">
        <v>35</v>
      </c>
      <c r="F35">
        <v>0.48899999999999999</v>
      </c>
      <c r="G35">
        <f t="shared" si="0"/>
        <v>0.27100000000000002</v>
      </c>
      <c r="H35">
        <f t="shared" si="1"/>
        <v>386.33333333333337</v>
      </c>
      <c r="I35" s="2">
        <f t="shared" si="2"/>
        <v>3863.3333333333339</v>
      </c>
      <c r="J35" s="2">
        <f t="shared" si="7"/>
        <v>3.3649698015530624E-2</v>
      </c>
      <c r="K35" s="2">
        <f t="shared" si="3"/>
        <v>33.649698015530625</v>
      </c>
      <c r="L35" s="2">
        <f t="shared" si="4"/>
        <v>616.35030198446941</v>
      </c>
      <c r="M35">
        <v>50</v>
      </c>
      <c r="N35" s="2">
        <f t="shared" si="5"/>
        <v>600</v>
      </c>
      <c r="O35">
        <v>34</v>
      </c>
    </row>
    <row r="36" spans="5:15" x14ac:dyDescent="0.25">
      <c r="E36">
        <v>36</v>
      </c>
      <c r="F36">
        <v>0.377</v>
      </c>
      <c r="G36">
        <f t="shared" si="0"/>
        <v>0.159</v>
      </c>
      <c r="H36">
        <f t="shared" si="1"/>
        <v>199.66666666666669</v>
      </c>
      <c r="I36" s="2">
        <f t="shared" si="2"/>
        <v>1996.666666666667</v>
      </c>
      <c r="J36" s="2">
        <f t="shared" si="7"/>
        <v>6.5108514190317185E-2</v>
      </c>
      <c r="K36" s="2">
        <f t="shared" si="3"/>
        <v>65.10851419031718</v>
      </c>
      <c r="L36" s="2">
        <f t="shared" si="4"/>
        <v>584.89148580968276</v>
      </c>
      <c r="M36">
        <v>50</v>
      </c>
      <c r="N36" s="2">
        <f t="shared" si="5"/>
        <v>600</v>
      </c>
      <c r="O36">
        <v>35</v>
      </c>
    </row>
    <row r="37" spans="5:15" x14ac:dyDescent="0.25">
      <c r="E37">
        <v>37</v>
      </c>
      <c r="F37">
        <v>0.44400000000000001</v>
      </c>
      <c r="G37">
        <f t="shared" si="0"/>
        <v>0.22600000000000001</v>
      </c>
      <c r="H37">
        <f t="shared" si="1"/>
        <v>311.33333333333337</v>
      </c>
      <c r="I37" s="2">
        <f t="shared" si="2"/>
        <v>3113.3333333333339</v>
      </c>
      <c r="J37" s="2">
        <f t="shared" si="7"/>
        <v>4.1755888650963587E-2</v>
      </c>
      <c r="K37" s="2">
        <f t="shared" si="3"/>
        <v>41.755888650963584</v>
      </c>
      <c r="L37" s="2">
        <f t="shared" si="4"/>
        <v>608.24411134903642</v>
      </c>
      <c r="M37">
        <v>50</v>
      </c>
      <c r="N37" s="2">
        <f t="shared" si="5"/>
        <v>600</v>
      </c>
      <c r="O37">
        <v>36</v>
      </c>
    </row>
    <row r="38" spans="5:15" x14ac:dyDescent="0.25">
      <c r="E38">
        <v>38</v>
      </c>
      <c r="F38">
        <v>0.32600000000000001</v>
      </c>
      <c r="G38">
        <f t="shared" si="0"/>
        <v>0.10800000000000001</v>
      </c>
      <c r="H38">
        <f t="shared" si="1"/>
        <v>114.6666666666667</v>
      </c>
      <c r="I38" s="2">
        <f t="shared" si="2"/>
        <v>1146.666666666667</v>
      </c>
      <c r="J38" s="2">
        <f t="shared" si="7"/>
        <v>0.11337209302325578</v>
      </c>
      <c r="K38" s="2">
        <f t="shared" si="3"/>
        <v>113.37209302325579</v>
      </c>
      <c r="L38" s="2">
        <f t="shared" si="4"/>
        <v>536.62790697674427</v>
      </c>
      <c r="M38">
        <v>100</v>
      </c>
      <c r="N38" s="2">
        <f t="shared" si="5"/>
        <v>550</v>
      </c>
      <c r="O38">
        <v>37</v>
      </c>
    </row>
    <row r="39" spans="5:15" x14ac:dyDescent="0.25">
      <c r="E39">
        <v>39</v>
      </c>
      <c r="F39">
        <v>0.42099999999999999</v>
      </c>
      <c r="G39">
        <f t="shared" si="0"/>
        <v>0.20299999999999999</v>
      </c>
      <c r="H39">
        <f t="shared" si="1"/>
        <v>273</v>
      </c>
      <c r="I39" s="2">
        <f t="shared" si="2"/>
        <v>2730</v>
      </c>
      <c r="J39" s="2">
        <f t="shared" si="7"/>
        <v>4.7619047619047616E-2</v>
      </c>
      <c r="K39" s="2">
        <f t="shared" si="3"/>
        <v>47.619047619047613</v>
      </c>
      <c r="L39" s="2">
        <f t="shared" si="4"/>
        <v>602.38095238095241</v>
      </c>
      <c r="M39">
        <v>50</v>
      </c>
      <c r="N39" s="2">
        <f t="shared" si="5"/>
        <v>600</v>
      </c>
      <c r="O39">
        <v>38</v>
      </c>
    </row>
    <row r="40" spans="5:15" x14ac:dyDescent="0.25">
      <c r="E40">
        <v>40</v>
      </c>
      <c r="F40">
        <v>0.46</v>
      </c>
      <c r="G40">
        <f t="shared" si="0"/>
        <v>0.24200000000000002</v>
      </c>
      <c r="H40">
        <f t="shared" si="1"/>
        <v>338.00000000000011</v>
      </c>
      <c r="I40" s="2">
        <f t="shared" si="2"/>
        <v>3380.0000000000009</v>
      </c>
      <c r="J40" s="2">
        <f t="shared" si="7"/>
        <v>3.846153846153845E-2</v>
      </c>
      <c r="K40" s="2">
        <f t="shared" si="3"/>
        <v>38.461538461538453</v>
      </c>
      <c r="L40" s="2">
        <f t="shared" si="4"/>
        <v>611.53846153846155</v>
      </c>
      <c r="M40">
        <v>50</v>
      </c>
      <c r="N40" s="2">
        <f t="shared" si="5"/>
        <v>600</v>
      </c>
      <c r="O40">
        <v>39</v>
      </c>
    </row>
    <row r="41" spans="5:15" x14ac:dyDescent="0.25">
      <c r="E41">
        <v>41</v>
      </c>
      <c r="F41">
        <v>0.46400000000000002</v>
      </c>
      <c r="G41">
        <f t="shared" si="0"/>
        <v>0.24600000000000002</v>
      </c>
      <c r="H41">
        <f t="shared" si="1"/>
        <v>344.66666666666674</v>
      </c>
      <c r="I41" s="2">
        <f t="shared" si="2"/>
        <v>3446.6666666666674</v>
      </c>
      <c r="J41" s="2">
        <f t="shared" si="7"/>
        <v>3.7717601547388777E-2</v>
      </c>
      <c r="K41" s="2">
        <f t="shared" si="3"/>
        <v>37.717601547388774</v>
      </c>
      <c r="L41" s="2">
        <f t="shared" si="4"/>
        <v>612.28239845261123</v>
      </c>
      <c r="M41">
        <v>50</v>
      </c>
      <c r="N41" s="2">
        <f t="shared" si="5"/>
        <v>600</v>
      </c>
      <c r="O41">
        <v>40</v>
      </c>
    </row>
    <row r="42" spans="5:15" x14ac:dyDescent="0.25">
      <c r="E42">
        <v>42</v>
      </c>
      <c r="F42">
        <v>0.36099999999999999</v>
      </c>
      <c r="G42">
        <f t="shared" si="0"/>
        <v>0.14299999999999999</v>
      </c>
      <c r="H42">
        <f t="shared" si="1"/>
        <v>173</v>
      </c>
      <c r="I42" s="2">
        <f t="shared" si="2"/>
        <v>1730</v>
      </c>
      <c r="J42" s="2">
        <f t="shared" si="7"/>
        <v>7.5144508670520235E-2</v>
      </c>
      <c r="K42" s="2">
        <f t="shared" si="3"/>
        <v>75.144508670520239</v>
      </c>
      <c r="L42" s="2">
        <f t="shared" si="4"/>
        <v>574.85549132947972</v>
      </c>
      <c r="M42">
        <v>100</v>
      </c>
      <c r="N42" s="2">
        <f t="shared" si="5"/>
        <v>550</v>
      </c>
      <c r="O42">
        <v>41</v>
      </c>
    </row>
    <row r="43" spans="5:15" x14ac:dyDescent="0.25">
      <c r="E43">
        <v>43</v>
      </c>
      <c r="F43">
        <v>0.43099999999999999</v>
      </c>
      <c r="G43">
        <f t="shared" si="0"/>
        <v>0.21299999999999999</v>
      </c>
      <c r="H43">
        <f t="shared" si="1"/>
        <v>289.66666666666669</v>
      </c>
      <c r="I43" s="2">
        <f t="shared" si="2"/>
        <v>2896.666666666667</v>
      </c>
      <c r="J43" s="2">
        <f t="shared" si="7"/>
        <v>4.4879171461449936E-2</v>
      </c>
      <c r="K43" s="2">
        <f t="shared" si="3"/>
        <v>44.879171461449936</v>
      </c>
      <c r="L43" s="2">
        <f t="shared" si="4"/>
        <v>605.12082853855009</v>
      </c>
      <c r="M43">
        <v>50</v>
      </c>
      <c r="N43" s="2">
        <f t="shared" si="5"/>
        <v>600</v>
      </c>
      <c r="O43">
        <v>42</v>
      </c>
    </row>
    <row r="44" spans="5:15" x14ac:dyDescent="0.25">
      <c r="E44">
        <v>44</v>
      </c>
      <c r="F44">
        <v>0.39600000000000002</v>
      </c>
      <c r="G44">
        <f t="shared" si="0"/>
        <v>0.17800000000000002</v>
      </c>
      <c r="H44">
        <f t="shared" si="1"/>
        <v>231.3333333333334</v>
      </c>
      <c r="I44" s="2">
        <f t="shared" si="2"/>
        <v>2313.3333333333339</v>
      </c>
      <c r="J44" s="2">
        <f t="shared" si="7"/>
        <v>5.6195965417867422E-2</v>
      </c>
      <c r="K44" s="2">
        <f t="shared" si="3"/>
        <v>56.19596541786742</v>
      </c>
      <c r="L44" s="2">
        <f t="shared" si="4"/>
        <v>593.80403458213254</v>
      </c>
      <c r="M44">
        <v>50</v>
      </c>
      <c r="N44" s="2">
        <f t="shared" si="5"/>
        <v>600</v>
      </c>
      <c r="O44">
        <v>43</v>
      </c>
    </row>
    <row r="45" spans="5:15" x14ac:dyDescent="0.25">
      <c r="E45">
        <v>45</v>
      </c>
      <c r="F45">
        <v>0.39700000000000002</v>
      </c>
      <c r="G45">
        <f t="shared" si="0"/>
        <v>0.17900000000000002</v>
      </c>
      <c r="H45">
        <f t="shared" si="1"/>
        <v>233.00000000000009</v>
      </c>
      <c r="I45" s="2">
        <f t="shared" si="2"/>
        <v>2330.0000000000009</v>
      </c>
      <c r="J45" s="2">
        <f t="shared" si="7"/>
        <v>5.5793991416308988E-2</v>
      </c>
      <c r="K45" s="2">
        <f t="shared" si="3"/>
        <v>55.793991416308991</v>
      </c>
      <c r="L45" s="2">
        <f t="shared" si="4"/>
        <v>594.20600858369096</v>
      </c>
      <c r="M45">
        <v>50</v>
      </c>
      <c r="N45" s="2">
        <f t="shared" si="5"/>
        <v>600</v>
      </c>
      <c r="O45">
        <v>44</v>
      </c>
    </row>
    <row r="46" spans="5:15" x14ac:dyDescent="0.25">
      <c r="E46">
        <v>46</v>
      </c>
      <c r="F46">
        <v>0.36899999999999999</v>
      </c>
      <c r="G46">
        <f t="shared" si="0"/>
        <v>0.151</v>
      </c>
      <c r="H46">
        <f t="shared" si="1"/>
        <v>186.33333333333334</v>
      </c>
      <c r="I46" s="2">
        <f t="shared" si="2"/>
        <v>1863.3333333333335</v>
      </c>
      <c r="J46" s="2">
        <f t="shared" si="7"/>
        <v>6.9767441860465115E-2</v>
      </c>
      <c r="K46" s="2">
        <f t="shared" si="3"/>
        <v>69.767441860465112</v>
      </c>
      <c r="L46" s="2">
        <f t="shared" si="4"/>
        <v>580.23255813953483</v>
      </c>
      <c r="M46">
        <v>50</v>
      </c>
      <c r="N46" s="2">
        <f t="shared" si="5"/>
        <v>600</v>
      </c>
      <c r="O46">
        <v>45</v>
      </c>
    </row>
    <row r="47" spans="5:15" x14ac:dyDescent="0.25">
      <c r="E47">
        <v>47</v>
      </c>
      <c r="F47">
        <v>0.41</v>
      </c>
      <c r="G47">
        <f t="shared" si="0"/>
        <v>0.19199999999999998</v>
      </c>
      <c r="H47">
        <f t="shared" si="1"/>
        <v>254.66666666666669</v>
      </c>
      <c r="I47" s="2">
        <f t="shared" si="2"/>
        <v>2546.666666666667</v>
      </c>
      <c r="J47" s="2">
        <f t="shared" si="7"/>
        <v>5.1047120418848159E-2</v>
      </c>
      <c r="K47" s="2">
        <f t="shared" si="3"/>
        <v>51.047120418848159</v>
      </c>
      <c r="L47" s="2">
        <f t="shared" si="4"/>
        <v>598.95287958115182</v>
      </c>
      <c r="M47">
        <v>50</v>
      </c>
      <c r="N47" s="2">
        <f t="shared" si="5"/>
        <v>600</v>
      </c>
      <c r="O47">
        <v>46</v>
      </c>
    </row>
    <row r="48" spans="5:15" x14ac:dyDescent="0.25">
      <c r="E48">
        <v>48</v>
      </c>
      <c r="F48">
        <v>0.33800000000000002</v>
      </c>
      <c r="G48">
        <f t="shared" si="0"/>
        <v>0.12000000000000002</v>
      </c>
      <c r="H48">
        <f t="shared" si="1"/>
        <v>134.66666666666671</v>
      </c>
      <c r="I48" s="2">
        <f t="shared" si="2"/>
        <v>1346.6666666666672</v>
      </c>
      <c r="J48" s="2">
        <f t="shared" si="7"/>
        <v>9.6534653465346495E-2</v>
      </c>
      <c r="K48" s="2">
        <f t="shared" si="3"/>
        <v>96.534653465346494</v>
      </c>
      <c r="L48" s="2">
        <f t="shared" si="4"/>
        <v>553.46534653465346</v>
      </c>
      <c r="M48">
        <v>100</v>
      </c>
      <c r="N48" s="2">
        <f t="shared" si="5"/>
        <v>550</v>
      </c>
      <c r="O48">
        <v>47</v>
      </c>
    </row>
    <row r="49" spans="5:15" x14ac:dyDescent="0.25">
      <c r="E49">
        <v>49</v>
      </c>
      <c r="F49">
        <v>0.39200000000000002</v>
      </c>
      <c r="G49">
        <f t="shared" si="0"/>
        <v>0.17400000000000002</v>
      </c>
      <c r="H49">
        <f t="shared" si="1"/>
        <v>224.66666666666674</v>
      </c>
      <c r="I49" s="2">
        <f t="shared" si="2"/>
        <v>2246.6666666666674</v>
      </c>
      <c r="J49" s="2">
        <f t="shared" si="7"/>
        <v>5.7863501483679504E-2</v>
      </c>
      <c r="K49" s="2">
        <f t="shared" si="3"/>
        <v>57.863501483679507</v>
      </c>
      <c r="L49" s="2">
        <f t="shared" si="4"/>
        <v>592.13649851632044</v>
      </c>
      <c r="M49">
        <v>50</v>
      </c>
      <c r="N49" s="2">
        <f t="shared" si="5"/>
        <v>600</v>
      </c>
      <c r="O49">
        <v>48</v>
      </c>
    </row>
    <row r="50" spans="5:15" x14ac:dyDescent="0.25">
      <c r="E50">
        <v>50</v>
      </c>
      <c r="F50">
        <v>0.41</v>
      </c>
      <c r="G50">
        <f t="shared" si="0"/>
        <v>0.19199999999999998</v>
      </c>
      <c r="H50">
        <f t="shared" si="1"/>
        <v>254.66666666666669</v>
      </c>
      <c r="I50" s="2">
        <f t="shared" si="2"/>
        <v>2546.666666666667</v>
      </c>
      <c r="J50" s="2">
        <f t="shared" si="7"/>
        <v>5.1047120418848159E-2</v>
      </c>
      <c r="K50" s="2">
        <f t="shared" si="3"/>
        <v>51.047120418848159</v>
      </c>
      <c r="L50" s="2">
        <f t="shared" si="4"/>
        <v>598.95287958115182</v>
      </c>
      <c r="M50">
        <v>50</v>
      </c>
      <c r="N50" s="2">
        <f t="shared" si="5"/>
        <v>600</v>
      </c>
      <c r="O50">
        <v>49</v>
      </c>
    </row>
    <row r="51" spans="5:15" x14ac:dyDescent="0.25">
      <c r="E51">
        <v>51</v>
      </c>
      <c r="F51">
        <v>0.34399999999999997</v>
      </c>
      <c r="G51">
        <f t="shared" si="0"/>
        <v>0.12599999999999997</v>
      </c>
      <c r="H51">
        <f t="shared" si="1"/>
        <v>144.66666666666663</v>
      </c>
      <c r="I51" s="2">
        <f t="shared" si="2"/>
        <v>1446.6666666666663</v>
      </c>
      <c r="J51" s="2">
        <f t="shared" si="7"/>
        <v>8.986175115207376E-2</v>
      </c>
      <c r="K51" s="2">
        <f t="shared" si="3"/>
        <v>89.861751152073765</v>
      </c>
      <c r="L51" s="2">
        <f t="shared" si="4"/>
        <v>560.13824884792621</v>
      </c>
      <c r="M51">
        <v>100</v>
      </c>
      <c r="N51" s="2">
        <f t="shared" si="5"/>
        <v>550</v>
      </c>
      <c r="O51">
        <v>50</v>
      </c>
    </row>
    <row r="52" spans="5:15" x14ac:dyDescent="0.25">
      <c r="E52">
        <v>52</v>
      </c>
      <c r="F52">
        <v>0.375</v>
      </c>
      <c r="G52">
        <f t="shared" si="0"/>
        <v>0.157</v>
      </c>
      <c r="H52">
        <f t="shared" si="1"/>
        <v>196.33333333333334</v>
      </c>
      <c r="I52" s="2">
        <f t="shared" si="2"/>
        <v>1963.3333333333335</v>
      </c>
      <c r="J52" s="2">
        <f t="shared" si="7"/>
        <v>6.6213921901528014E-2</v>
      </c>
      <c r="K52" s="2">
        <f t="shared" si="3"/>
        <v>66.21392190152801</v>
      </c>
      <c r="L52" s="2">
        <f t="shared" si="4"/>
        <v>583.78607809847199</v>
      </c>
      <c r="M52">
        <v>50</v>
      </c>
      <c r="N52" s="2">
        <f t="shared" si="5"/>
        <v>600</v>
      </c>
      <c r="O52">
        <v>51</v>
      </c>
    </row>
    <row r="53" spans="5:15" x14ac:dyDescent="0.25">
      <c r="E53">
        <v>53</v>
      </c>
      <c r="F53">
        <v>0.33100000000000002</v>
      </c>
      <c r="G53">
        <f t="shared" si="0"/>
        <v>0.11300000000000002</v>
      </c>
      <c r="H53">
        <f t="shared" si="1"/>
        <v>123.00000000000004</v>
      </c>
      <c r="I53" s="2">
        <f t="shared" si="2"/>
        <v>1230.0000000000005</v>
      </c>
      <c r="J53" s="2">
        <f t="shared" si="7"/>
        <v>0.10569105691056907</v>
      </c>
      <c r="K53" s="2">
        <f t="shared" si="3"/>
        <v>105.69105691056907</v>
      </c>
      <c r="L53" s="2">
        <f t="shared" si="4"/>
        <v>544.30894308943095</v>
      </c>
      <c r="M53">
        <v>100</v>
      </c>
      <c r="N53" s="2">
        <f t="shared" si="5"/>
        <v>550</v>
      </c>
      <c r="O53">
        <v>52</v>
      </c>
    </row>
    <row r="54" spans="5:15" x14ac:dyDescent="0.25">
      <c r="E54">
        <v>54</v>
      </c>
      <c r="F54">
        <v>0.35199999999999998</v>
      </c>
      <c r="G54">
        <f t="shared" si="0"/>
        <v>0.13399999999999998</v>
      </c>
      <c r="H54">
        <f t="shared" si="1"/>
        <v>157.99999999999997</v>
      </c>
      <c r="I54" s="2">
        <f t="shared" si="2"/>
        <v>1579.9999999999998</v>
      </c>
      <c r="J54" s="2">
        <f t="shared" si="7"/>
        <v>8.2278481012658236E-2</v>
      </c>
      <c r="K54" s="2">
        <f t="shared" si="3"/>
        <v>82.278481012658233</v>
      </c>
      <c r="L54" s="2">
        <f t="shared" si="4"/>
        <v>567.72151898734182</v>
      </c>
      <c r="M54">
        <v>50</v>
      </c>
      <c r="N54" s="2">
        <f t="shared" si="5"/>
        <v>600</v>
      </c>
      <c r="O54">
        <v>53</v>
      </c>
    </row>
    <row r="55" spans="5:15" x14ac:dyDescent="0.25">
      <c r="E55">
        <v>55</v>
      </c>
      <c r="F55">
        <v>0.379</v>
      </c>
      <c r="G55">
        <f t="shared" si="0"/>
        <v>0.161</v>
      </c>
      <c r="H55">
        <f t="shared" si="1"/>
        <v>203.00000000000003</v>
      </c>
      <c r="I55" s="2">
        <f t="shared" si="2"/>
        <v>2030.0000000000002</v>
      </c>
      <c r="J55" s="2">
        <f t="shared" si="7"/>
        <v>6.4039408866995065E-2</v>
      </c>
      <c r="K55" s="2">
        <f t="shared" si="3"/>
        <v>64.039408866995061</v>
      </c>
      <c r="L55" s="2">
        <f t="shared" si="4"/>
        <v>585.96059113300498</v>
      </c>
      <c r="M55">
        <v>50</v>
      </c>
      <c r="N55" s="2">
        <f t="shared" si="5"/>
        <v>600</v>
      </c>
      <c r="O55">
        <v>54</v>
      </c>
    </row>
    <row r="56" spans="5:15" x14ac:dyDescent="0.25">
      <c r="E56">
        <v>57</v>
      </c>
      <c r="F56">
        <v>0.41399999999999998</v>
      </c>
      <c r="G56">
        <f t="shared" si="0"/>
        <v>0.19599999999999998</v>
      </c>
      <c r="H56">
        <f t="shared" si="1"/>
        <v>261.33333333333337</v>
      </c>
      <c r="I56" s="2">
        <f t="shared" si="2"/>
        <v>2613.3333333333339</v>
      </c>
      <c r="J56" s="2">
        <f t="shared" si="7"/>
        <v>4.9744897959183659E-2</v>
      </c>
      <c r="K56" s="2">
        <f t="shared" si="3"/>
        <v>49.74489795918366</v>
      </c>
      <c r="L56" s="2">
        <f t="shared" si="4"/>
        <v>600.25510204081638</v>
      </c>
      <c r="M56">
        <v>50</v>
      </c>
      <c r="N56" s="2">
        <f t="shared" si="5"/>
        <v>600</v>
      </c>
      <c r="O56">
        <v>55</v>
      </c>
    </row>
    <row r="57" spans="5:15" x14ac:dyDescent="0.25">
      <c r="E57">
        <v>58</v>
      </c>
      <c r="F57">
        <v>0.505</v>
      </c>
      <c r="G57">
        <f t="shared" si="0"/>
        <v>0.28700000000000003</v>
      </c>
      <c r="H57">
        <f t="shared" si="1"/>
        <v>413.00000000000006</v>
      </c>
      <c r="I57" s="2">
        <f t="shared" si="2"/>
        <v>4130.0000000000009</v>
      </c>
      <c r="J57" s="2">
        <f t="shared" si="7"/>
        <v>3.1476997578692489E-2</v>
      </c>
      <c r="K57" s="2">
        <f t="shared" si="3"/>
        <v>31.47699757869249</v>
      </c>
      <c r="L57" s="2">
        <f t="shared" si="4"/>
        <v>618.52300242130752</v>
      </c>
      <c r="M57">
        <v>50</v>
      </c>
      <c r="N57" s="2">
        <f t="shared" si="5"/>
        <v>600</v>
      </c>
      <c r="O57">
        <v>56</v>
      </c>
    </row>
    <row r="58" spans="5:15" x14ac:dyDescent="0.25">
      <c r="E58">
        <v>59</v>
      </c>
      <c r="F58">
        <v>0.35699999999999998</v>
      </c>
      <c r="G58">
        <f t="shared" si="0"/>
        <v>0.13899999999999998</v>
      </c>
      <c r="H58">
        <f t="shared" si="1"/>
        <v>166.33333333333331</v>
      </c>
      <c r="I58" s="2">
        <f t="shared" si="2"/>
        <v>1663.333333333333</v>
      </c>
      <c r="J58" s="2">
        <f t="shared" si="7"/>
        <v>7.815631262525051E-2</v>
      </c>
      <c r="K58" s="2">
        <f t="shared" si="3"/>
        <v>78.156312625250507</v>
      </c>
      <c r="L58" s="2">
        <f t="shared" si="4"/>
        <v>571.84368737474949</v>
      </c>
      <c r="M58">
        <v>100</v>
      </c>
      <c r="N58" s="2">
        <f t="shared" si="5"/>
        <v>550</v>
      </c>
      <c r="O58">
        <v>57</v>
      </c>
    </row>
    <row r="59" spans="5:15" x14ac:dyDescent="0.25">
      <c r="E59">
        <v>60</v>
      </c>
      <c r="F59">
        <v>0.52200000000000002</v>
      </c>
      <c r="G59">
        <f t="shared" si="0"/>
        <v>0.30400000000000005</v>
      </c>
      <c r="H59">
        <f t="shared" si="1"/>
        <v>441.33333333333343</v>
      </c>
      <c r="I59" s="2">
        <f t="shared" si="2"/>
        <v>4413.3333333333339</v>
      </c>
      <c r="J59" s="2">
        <f t="shared" si="7"/>
        <v>2.9456193353474318E-2</v>
      </c>
      <c r="K59" s="2">
        <f t="shared" si="3"/>
        <v>29.456193353474319</v>
      </c>
      <c r="L59" s="2">
        <f t="shared" si="4"/>
        <v>620.5438066465257</v>
      </c>
      <c r="M59">
        <v>50</v>
      </c>
      <c r="N59" s="2">
        <f t="shared" si="5"/>
        <v>600</v>
      </c>
      <c r="O59">
        <v>58</v>
      </c>
    </row>
    <row r="60" spans="5:15" x14ac:dyDescent="0.25">
      <c r="E60">
        <v>61</v>
      </c>
      <c r="F60">
        <v>0.441</v>
      </c>
      <c r="G60">
        <f t="shared" si="0"/>
        <v>0.223</v>
      </c>
      <c r="H60">
        <f t="shared" si="1"/>
        <v>306.33333333333337</v>
      </c>
      <c r="I60" s="2">
        <f t="shared" si="2"/>
        <v>3063.3333333333339</v>
      </c>
      <c r="J60" s="2">
        <f t="shared" si="7"/>
        <v>4.2437431991294877E-2</v>
      </c>
      <c r="K60" s="2">
        <f t="shared" si="3"/>
        <v>42.437431991294879</v>
      </c>
      <c r="L60" s="2">
        <f t="shared" si="4"/>
        <v>607.56256800870517</v>
      </c>
      <c r="M60">
        <v>50</v>
      </c>
      <c r="N60" s="2">
        <f t="shared" si="5"/>
        <v>600</v>
      </c>
      <c r="O60">
        <v>59</v>
      </c>
    </row>
    <row r="61" spans="5:15" x14ac:dyDescent="0.25">
      <c r="E61">
        <v>62</v>
      </c>
      <c r="F61">
        <v>0.36399999999999999</v>
      </c>
      <c r="G61">
        <f t="shared" si="0"/>
        <v>0.14599999999999999</v>
      </c>
      <c r="H61">
        <f t="shared" si="1"/>
        <v>178</v>
      </c>
      <c r="I61" s="2">
        <f t="shared" si="2"/>
        <v>1780</v>
      </c>
      <c r="J61" s="2">
        <f t="shared" si="7"/>
        <v>7.3033707865168537E-2</v>
      </c>
      <c r="K61" s="2">
        <f t="shared" si="3"/>
        <v>73.033707865168537</v>
      </c>
      <c r="L61" s="2">
        <f t="shared" si="4"/>
        <v>576.96629213483152</v>
      </c>
      <c r="M61">
        <v>50</v>
      </c>
      <c r="N61" s="2">
        <f t="shared" si="5"/>
        <v>600</v>
      </c>
      <c r="O61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workbookViewId="0">
      <selection activeCell="M20" sqref="M20"/>
    </sheetView>
  </sheetViews>
  <sheetFormatPr defaultRowHeight="15" x14ac:dyDescent="0.25"/>
  <sheetData>
    <row r="2" spans="2:16" x14ac:dyDescent="0.25">
      <c r="B2" s="3" t="s">
        <v>7</v>
      </c>
      <c r="C2" s="4"/>
      <c r="D2" s="5"/>
      <c r="F2" s="3" t="s">
        <v>8</v>
      </c>
      <c r="G2" s="4"/>
      <c r="H2" s="5"/>
      <c r="J2" s="3" t="s">
        <v>9</v>
      </c>
      <c r="K2" s="4"/>
      <c r="L2" s="5"/>
      <c r="N2" s="3" t="s">
        <v>10</v>
      </c>
      <c r="O2" s="4"/>
      <c r="P2" s="5"/>
    </row>
    <row r="3" spans="2:16" x14ac:dyDescent="0.25">
      <c r="B3" s="6" t="s">
        <v>16</v>
      </c>
      <c r="C3" s="7" t="s">
        <v>5</v>
      </c>
      <c r="D3" s="8" t="s">
        <v>6</v>
      </c>
      <c r="F3" s="6" t="s">
        <v>16</v>
      </c>
      <c r="G3" s="7" t="s">
        <v>5</v>
      </c>
      <c r="H3" s="8" t="s">
        <v>6</v>
      </c>
      <c r="J3" s="6" t="s">
        <v>16</v>
      </c>
      <c r="K3" s="7" t="s">
        <v>5</v>
      </c>
      <c r="L3" s="8" t="s">
        <v>6</v>
      </c>
      <c r="N3" s="6" t="s">
        <v>16</v>
      </c>
      <c r="O3" s="7" t="s">
        <v>5</v>
      </c>
      <c r="P3" s="8" t="s">
        <v>6</v>
      </c>
    </row>
    <row r="4" spans="2:16" x14ac:dyDescent="0.25">
      <c r="B4" s="6">
        <v>200</v>
      </c>
      <c r="C4" s="9">
        <f>650-B4</f>
        <v>450</v>
      </c>
      <c r="D4" s="8">
        <v>1</v>
      </c>
      <c r="F4" s="6">
        <v>150</v>
      </c>
      <c r="G4" s="9">
        <f t="shared" ref="G4:G18" si="0">650-F4</f>
        <v>500</v>
      </c>
      <c r="H4" s="8">
        <v>16</v>
      </c>
      <c r="J4" s="6">
        <v>50</v>
      </c>
      <c r="K4" s="9">
        <f t="shared" ref="K4:K18" si="1">650-J4</f>
        <v>600</v>
      </c>
      <c r="L4" s="8">
        <v>31</v>
      </c>
      <c r="N4" s="6">
        <v>50</v>
      </c>
      <c r="O4" s="9">
        <f t="shared" ref="O4:O18" si="2">650-N4</f>
        <v>600</v>
      </c>
      <c r="P4" s="8">
        <v>46</v>
      </c>
    </row>
    <row r="5" spans="2:16" x14ac:dyDescent="0.25">
      <c r="B5" s="6">
        <v>100</v>
      </c>
      <c r="C5" s="9">
        <f t="shared" ref="C5:C18" si="3">650-B5</f>
        <v>550</v>
      </c>
      <c r="D5" s="8">
        <v>2</v>
      </c>
      <c r="F5" s="6">
        <v>50</v>
      </c>
      <c r="G5" s="9">
        <f t="shared" si="0"/>
        <v>600</v>
      </c>
      <c r="H5" s="8">
        <v>17</v>
      </c>
      <c r="J5" s="6">
        <v>50</v>
      </c>
      <c r="K5" s="9">
        <f t="shared" si="1"/>
        <v>600</v>
      </c>
      <c r="L5" s="8">
        <v>32</v>
      </c>
      <c r="N5" s="6">
        <v>100</v>
      </c>
      <c r="O5" s="9">
        <f t="shared" si="2"/>
        <v>550</v>
      </c>
      <c r="P5" s="8">
        <v>47</v>
      </c>
    </row>
    <row r="6" spans="2:16" x14ac:dyDescent="0.25">
      <c r="B6" s="6">
        <v>100</v>
      </c>
      <c r="C6" s="9">
        <f t="shared" si="3"/>
        <v>550</v>
      </c>
      <c r="D6" s="8">
        <v>3</v>
      </c>
      <c r="F6" s="6">
        <v>100</v>
      </c>
      <c r="G6" s="9">
        <f t="shared" si="0"/>
        <v>550</v>
      </c>
      <c r="H6" s="8">
        <v>18</v>
      </c>
      <c r="J6" s="6">
        <v>100</v>
      </c>
      <c r="K6" s="9">
        <f t="shared" si="1"/>
        <v>550</v>
      </c>
      <c r="L6" s="8">
        <v>33</v>
      </c>
      <c r="N6" s="6">
        <v>50</v>
      </c>
      <c r="O6" s="9">
        <f t="shared" si="2"/>
        <v>600</v>
      </c>
      <c r="P6" s="8">
        <v>48</v>
      </c>
    </row>
    <row r="7" spans="2:16" x14ac:dyDescent="0.25">
      <c r="B7" s="6">
        <v>100</v>
      </c>
      <c r="C7" s="9">
        <f t="shared" si="3"/>
        <v>550</v>
      </c>
      <c r="D7" s="8">
        <v>4</v>
      </c>
      <c r="F7" s="6">
        <v>50</v>
      </c>
      <c r="G7" s="9">
        <f t="shared" si="0"/>
        <v>600</v>
      </c>
      <c r="H7" s="8">
        <v>19</v>
      </c>
      <c r="J7" s="6">
        <v>50</v>
      </c>
      <c r="K7" s="9">
        <f t="shared" si="1"/>
        <v>600</v>
      </c>
      <c r="L7" s="8">
        <v>34</v>
      </c>
      <c r="N7" s="6">
        <v>50</v>
      </c>
      <c r="O7" s="9">
        <f t="shared" si="2"/>
        <v>600</v>
      </c>
      <c r="P7" s="8">
        <v>49</v>
      </c>
    </row>
    <row r="8" spans="2:16" x14ac:dyDescent="0.25">
      <c r="B8" s="6">
        <v>100</v>
      </c>
      <c r="C8" s="9">
        <f t="shared" si="3"/>
        <v>550</v>
      </c>
      <c r="D8" s="8">
        <v>5</v>
      </c>
      <c r="F8" s="6">
        <v>50</v>
      </c>
      <c r="G8" s="9">
        <f t="shared" si="0"/>
        <v>600</v>
      </c>
      <c r="H8" s="8">
        <v>20</v>
      </c>
      <c r="J8" s="6">
        <v>50</v>
      </c>
      <c r="K8" s="9">
        <f t="shared" si="1"/>
        <v>600</v>
      </c>
      <c r="L8" s="8">
        <v>35</v>
      </c>
      <c r="N8" s="6">
        <v>100</v>
      </c>
      <c r="O8" s="9">
        <f t="shared" si="2"/>
        <v>550</v>
      </c>
      <c r="P8" s="8">
        <v>50</v>
      </c>
    </row>
    <row r="9" spans="2:16" x14ac:dyDescent="0.25">
      <c r="B9" s="6">
        <v>50</v>
      </c>
      <c r="C9" s="9">
        <f t="shared" si="3"/>
        <v>600</v>
      </c>
      <c r="D9" s="8">
        <v>6</v>
      </c>
      <c r="F9" s="6">
        <v>50</v>
      </c>
      <c r="G9" s="9">
        <f t="shared" si="0"/>
        <v>600</v>
      </c>
      <c r="H9" s="8">
        <v>21</v>
      </c>
      <c r="J9" s="6">
        <v>50</v>
      </c>
      <c r="K9" s="9">
        <f t="shared" si="1"/>
        <v>600</v>
      </c>
      <c r="L9" s="8">
        <v>36</v>
      </c>
      <c r="N9" s="6">
        <v>50</v>
      </c>
      <c r="O9" s="9">
        <f t="shared" si="2"/>
        <v>600</v>
      </c>
      <c r="P9" s="8">
        <v>51</v>
      </c>
    </row>
    <row r="10" spans="2:16" x14ac:dyDescent="0.25">
      <c r="B10" s="6">
        <v>50</v>
      </c>
      <c r="C10" s="9">
        <f t="shared" si="3"/>
        <v>600</v>
      </c>
      <c r="D10" s="8">
        <v>7</v>
      </c>
      <c r="F10" s="6">
        <v>50</v>
      </c>
      <c r="G10" s="9">
        <f t="shared" si="0"/>
        <v>600</v>
      </c>
      <c r="H10" s="8">
        <v>22</v>
      </c>
      <c r="J10" s="6">
        <v>100</v>
      </c>
      <c r="K10" s="9">
        <f t="shared" si="1"/>
        <v>550</v>
      </c>
      <c r="L10" s="8">
        <v>37</v>
      </c>
      <c r="N10" s="6">
        <v>100</v>
      </c>
      <c r="O10" s="9">
        <f t="shared" si="2"/>
        <v>550</v>
      </c>
      <c r="P10" s="8">
        <v>52</v>
      </c>
    </row>
    <row r="11" spans="2:16" x14ac:dyDescent="0.25">
      <c r="B11" s="6">
        <v>400</v>
      </c>
      <c r="C11" s="9">
        <f t="shared" si="3"/>
        <v>250</v>
      </c>
      <c r="D11" s="8">
        <v>8</v>
      </c>
      <c r="F11" s="6">
        <v>100</v>
      </c>
      <c r="G11" s="9">
        <f t="shared" si="0"/>
        <v>550</v>
      </c>
      <c r="H11" s="8">
        <v>23</v>
      </c>
      <c r="J11" s="6">
        <v>50</v>
      </c>
      <c r="K11" s="9">
        <f t="shared" si="1"/>
        <v>600</v>
      </c>
      <c r="L11" s="8">
        <v>38</v>
      </c>
      <c r="N11" s="6">
        <v>50</v>
      </c>
      <c r="O11" s="9">
        <f t="shared" si="2"/>
        <v>600</v>
      </c>
      <c r="P11" s="8">
        <v>53</v>
      </c>
    </row>
    <row r="12" spans="2:16" x14ac:dyDescent="0.25">
      <c r="B12" s="6">
        <v>150</v>
      </c>
      <c r="C12" s="9">
        <f t="shared" si="3"/>
        <v>500</v>
      </c>
      <c r="D12" s="8">
        <v>9</v>
      </c>
      <c r="F12" s="6">
        <v>50</v>
      </c>
      <c r="G12" s="9">
        <f t="shared" si="0"/>
        <v>600</v>
      </c>
      <c r="H12" s="8">
        <v>24</v>
      </c>
      <c r="J12" s="6">
        <v>50</v>
      </c>
      <c r="K12" s="9">
        <f t="shared" si="1"/>
        <v>600</v>
      </c>
      <c r="L12" s="8">
        <v>39</v>
      </c>
      <c r="N12" s="6">
        <v>50</v>
      </c>
      <c r="O12" s="9">
        <f t="shared" si="2"/>
        <v>600</v>
      </c>
      <c r="P12" s="8">
        <v>54</v>
      </c>
    </row>
    <row r="13" spans="2:16" x14ac:dyDescent="0.25">
      <c r="B13" s="6">
        <v>100</v>
      </c>
      <c r="C13" s="9">
        <f t="shared" si="3"/>
        <v>550</v>
      </c>
      <c r="D13" s="8">
        <v>10</v>
      </c>
      <c r="F13" s="6">
        <v>50</v>
      </c>
      <c r="G13" s="9">
        <f t="shared" si="0"/>
        <v>600</v>
      </c>
      <c r="H13" s="8">
        <v>25</v>
      </c>
      <c r="J13" s="6">
        <v>50</v>
      </c>
      <c r="K13" s="9">
        <f t="shared" si="1"/>
        <v>600</v>
      </c>
      <c r="L13" s="8">
        <v>40</v>
      </c>
      <c r="N13" s="6">
        <v>50</v>
      </c>
      <c r="O13" s="9">
        <f t="shared" si="2"/>
        <v>600</v>
      </c>
      <c r="P13" s="8">
        <v>55</v>
      </c>
    </row>
    <row r="14" spans="2:16" x14ac:dyDescent="0.25">
      <c r="B14" s="6">
        <v>550</v>
      </c>
      <c r="C14" s="9">
        <f t="shared" si="3"/>
        <v>100</v>
      </c>
      <c r="D14" s="8">
        <v>11</v>
      </c>
      <c r="F14" s="6">
        <v>50</v>
      </c>
      <c r="G14" s="9">
        <f t="shared" si="0"/>
        <v>600</v>
      </c>
      <c r="H14" s="8">
        <v>26</v>
      </c>
      <c r="J14" s="6">
        <v>100</v>
      </c>
      <c r="K14" s="9">
        <f t="shared" si="1"/>
        <v>550</v>
      </c>
      <c r="L14" s="8">
        <v>41</v>
      </c>
      <c r="N14" s="6">
        <v>50</v>
      </c>
      <c r="O14" s="9">
        <f t="shared" si="2"/>
        <v>600</v>
      </c>
      <c r="P14" s="8">
        <v>56</v>
      </c>
    </row>
    <row r="15" spans="2:16" x14ac:dyDescent="0.25">
      <c r="B15" s="6">
        <v>100</v>
      </c>
      <c r="C15" s="9">
        <f t="shared" si="3"/>
        <v>550</v>
      </c>
      <c r="D15" s="8">
        <v>12</v>
      </c>
      <c r="F15" s="6">
        <v>150</v>
      </c>
      <c r="G15" s="9">
        <f t="shared" si="0"/>
        <v>500</v>
      </c>
      <c r="H15" s="8">
        <v>27</v>
      </c>
      <c r="J15" s="6">
        <v>50</v>
      </c>
      <c r="K15" s="9">
        <f t="shared" si="1"/>
        <v>600</v>
      </c>
      <c r="L15" s="8">
        <v>42</v>
      </c>
      <c r="N15" s="6">
        <v>100</v>
      </c>
      <c r="O15" s="9">
        <f t="shared" si="2"/>
        <v>550</v>
      </c>
      <c r="P15" s="8">
        <v>57</v>
      </c>
    </row>
    <row r="16" spans="2:16" x14ac:dyDescent="0.25">
      <c r="B16" s="6">
        <v>50</v>
      </c>
      <c r="C16" s="9">
        <f t="shared" si="3"/>
        <v>600</v>
      </c>
      <c r="D16" s="8">
        <v>13</v>
      </c>
      <c r="F16" s="6">
        <v>50</v>
      </c>
      <c r="G16" s="9">
        <f t="shared" si="0"/>
        <v>600</v>
      </c>
      <c r="H16" s="8">
        <v>28</v>
      </c>
      <c r="J16" s="6">
        <v>50</v>
      </c>
      <c r="K16" s="9">
        <f t="shared" si="1"/>
        <v>600</v>
      </c>
      <c r="L16" s="8">
        <v>43</v>
      </c>
      <c r="N16" s="6">
        <v>50</v>
      </c>
      <c r="O16" s="9">
        <f t="shared" si="2"/>
        <v>600</v>
      </c>
      <c r="P16" s="8">
        <v>58</v>
      </c>
    </row>
    <row r="17" spans="2:16" x14ac:dyDescent="0.25">
      <c r="B17" s="6">
        <v>50</v>
      </c>
      <c r="C17" s="9">
        <f t="shared" si="3"/>
        <v>600</v>
      </c>
      <c r="D17" s="8">
        <v>14</v>
      </c>
      <c r="F17" s="6">
        <v>50</v>
      </c>
      <c r="G17" s="9">
        <f t="shared" si="0"/>
        <v>600</v>
      </c>
      <c r="H17" s="8">
        <v>29</v>
      </c>
      <c r="J17" s="6">
        <v>50</v>
      </c>
      <c r="K17" s="9">
        <f t="shared" si="1"/>
        <v>600</v>
      </c>
      <c r="L17" s="8">
        <v>44</v>
      </c>
      <c r="N17" s="6">
        <v>50</v>
      </c>
      <c r="O17" s="9">
        <f t="shared" si="2"/>
        <v>600</v>
      </c>
      <c r="P17" s="8">
        <v>59</v>
      </c>
    </row>
    <row r="18" spans="2:16" x14ac:dyDescent="0.25">
      <c r="B18" s="10">
        <v>50</v>
      </c>
      <c r="C18" s="11">
        <f t="shared" si="3"/>
        <v>600</v>
      </c>
      <c r="D18" s="12">
        <v>15</v>
      </c>
      <c r="F18" s="10">
        <v>350</v>
      </c>
      <c r="G18" s="11">
        <f t="shared" si="0"/>
        <v>300</v>
      </c>
      <c r="H18" s="12">
        <v>30</v>
      </c>
      <c r="J18" s="10">
        <v>50</v>
      </c>
      <c r="K18" s="11">
        <f t="shared" si="1"/>
        <v>600</v>
      </c>
      <c r="L18" s="12">
        <v>45</v>
      </c>
      <c r="N18" s="10">
        <v>50</v>
      </c>
      <c r="O18" s="11">
        <f t="shared" si="2"/>
        <v>600</v>
      </c>
      <c r="P18" s="1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Q9" sqref="Q9"/>
    </sheetView>
  </sheetViews>
  <sheetFormatPr defaultRowHeight="15" x14ac:dyDescent="0.25"/>
  <sheetData>
    <row r="1" spans="1:14" x14ac:dyDescent="0.25">
      <c r="A1" t="s">
        <v>20</v>
      </c>
      <c r="C1" t="s">
        <v>15</v>
      </c>
      <c r="D1" t="s">
        <v>22</v>
      </c>
      <c r="F1" t="s">
        <v>19</v>
      </c>
      <c r="H1" t="s">
        <v>15</v>
      </c>
      <c r="I1" t="s">
        <v>22</v>
      </c>
      <c r="K1" t="s">
        <v>21</v>
      </c>
      <c r="M1" t="s">
        <v>15</v>
      </c>
      <c r="N1" t="s">
        <v>22</v>
      </c>
    </row>
    <row r="2" spans="1:14" x14ac:dyDescent="0.25">
      <c r="A2" t="s">
        <v>18</v>
      </c>
      <c r="B2">
        <v>6.0659340659340657</v>
      </c>
      <c r="C2">
        <f>AVERAGE(B2:B3)</f>
        <v>6.0893872664300677</v>
      </c>
      <c r="D2">
        <f>_xlfn.STDEV.S(B2:B3)</f>
        <v>3.316783422250201E-2</v>
      </c>
      <c r="F2" t="s">
        <v>18</v>
      </c>
      <c r="G2">
        <v>8.9047619047619051</v>
      </c>
      <c r="H2">
        <f>AVERAGE(G2:G3)</f>
        <v>8.9478966474482178</v>
      </c>
      <c r="I2">
        <f>_xlfn.STDEV.S(G2:G3)</f>
        <v>6.1001738116457059E-2</v>
      </c>
      <c r="K2" t="s">
        <v>18</v>
      </c>
      <c r="L2">
        <v>9.3916256157635463</v>
      </c>
      <c r="M2">
        <f>AVERAGE(L2:L3)</f>
        <v>9.7817692243466645</v>
      </c>
      <c r="N2">
        <f>_xlfn.STDEV.S(L2:L3)</f>
        <v>0.55174638253142605</v>
      </c>
    </row>
    <row r="3" spans="1:14" x14ac:dyDescent="0.25">
      <c r="B3">
        <v>6.1128404669260705</v>
      </c>
      <c r="G3">
        <v>8.9910313901345305</v>
      </c>
      <c r="L3">
        <v>10.171912832929783</v>
      </c>
    </row>
    <row r="4" spans="1:14" x14ac:dyDescent="0.25">
      <c r="A4" t="s">
        <v>17</v>
      </c>
      <c r="B4">
        <v>9.3227848101265813</v>
      </c>
      <c r="C4">
        <f>AVERAGE(B4:B6)</f>
        <v>9.229578662859252</v>
      </c>
      <c r="D4">
        <f>_xlfn.STDEV.S(B4:B6)</f>
        <v>0.87190519532907329</v>
      </c>
      <c r="F4" t="s">
        <v>17</v>
      </c>
      <c r="G4">
        <v>7.637326273990733</v>
      </c>
      <c r="H4">
        <f>AVERAGE(G4:G6)</f>
        <v>6.9642571403449329</v>
      </c>
      <c r="I4">
        <f>_xlfn.STDEV.S(G4:G6)</f>
        <v>2.7438494854730271</v>
      </c>
      <c r="K4" t="s">
        <v>17</v>
      </c>
      <c r="L4">
        <v>8.968036529680365</v>
      </c>
      <c r="M4">
        <f>AVERAGE(L4:L6)</f>
        <v>9.1973049781268958</v>
      </c>
      <c r="N4">
        <f>_xlfn.STDEV.S(L4:L6)</f>
        <v>0.32423454921732064</v>
      </c>
    </row>
    <row r="5" spans="1:14" x14ac:dyDescent="0.25">
      <c r="B5">
        <v>8.3148148148148149</v>
      </c>
      <c r="G5">
        <v>9.308943089430894</v>
      </c>
      <c r="L5">
        <v>9.4265734265734267</v>
      </c>
    </row>
    <row r="6" spans="1:14" x14ac:dyDescent="0.25">
      <c r="B6">
        <v>10.051136363636363</v>
      </c>
      <c r="G6">
        <v>3.9465020576131691</v>
      </c>
    </row>
    <row r="7" spans="1:14" x14ac:dyDescent="0.25">
      <c r="A7" t="s">
        <v>23</v>
      </c>
      <c r="B7">
        <v>2.6730769230769225</v>
      </c>
      <c r="C7">
        <f t="shared" ref="C7" si="0">AVERAGE(B7:B9)</f>
        <v>3.79100815181976</v>
      </c>
      <c r="D7">
        <f t="shared" ref="D7" si="1">_xlfn.STDEV.S(B7:B9)</f>
        <v>1.0725477059520871</v>
      </c>
      <c r="F7" t="s">
        <v>23</v>
      </c>
      <c r="G7">
        <v>7.9545454545454541</v>
      </c>
      <c r="H7">
        <f t="shared" ref="H7" si="2">AVERAGE(G7:G9)</f>
        <v>5.9792401762431426</v>
      </c>
      <c r="I7">
        <f t="shared" ref="I7" si="3">_xlfn.STDEV.S(G7:G9)</f>
        <v>1.7134929879408187</v>
      </c>
      <c r="K7" t="s">
        <v>23</v>
      </c>
      <c r="L7">
        <v>1.0343410625183447</v>
      </c>
      <c r="M7">
        <f t="shared" ref="M7" si="4">AVERAGE(L7:L9)</f>
        <v>2.8437356664876225</v>
      </c>
      <c r="N7">
        <f t="shared" ref="N7" si="5">_xlfn.STDEV.S(L7:L9)</f>
        <v>1.9333990390757845</v>
      </c>
    </row>
    <row r="8" spans="1:14" x14ac:dyDescent="0.25">
      <c r="B8">
        <v>4.8115264797507793</v>
      </c>
      <c r="G8">
        <v>4.8931750741839757</v>
      </c>
      <c r="L8">
        <v>2.6159135559921416</v>
      </c>
    </row>
    <row r="9" spans="1:14" x14ac:dyDescent="0.25">
      <c r="B9">
        <v>3.8884210526315792</v>
      </c>
      <c r="G9">
        <v>5.0900000000000007</v>
      </c>
      <c r="L9">
        <v>4.8809523809523805</v>
      </c>
    </row>
    <row r="10" spans="1:14" x14ac:dyDescent="0.25">
      <c r="A10" t="s">
        <v>24</v>
      </c>
      <c r="B10">
        <v>3.9234693877551012</v>
      </c>
      <c r="C10">
        <f t="shared" ref="C10" si="6">AVERAGE(B10:B12)</f>
        <v>4.2124073881201385</v>
      </c>
      <c r="D10">
        <f t="shared" ref="D10" si="7">_xlfn.STDEV.S(B10:B12)</f>
        <v>1.1024257191104394</v>
      </c>
      <c r="F10" t="s">
        <v>24</v>
      </c>
      <c r="G10">
        <v>3.6202531645569618</v>
      </c>
      <c r="H10">
        <f t="shared" ref="H10" si="8">AVERAGE(G10:G12)</f>
        <v>5.0732844048502379</v>
      </c>
      <c r="I10">
        <f t="shared" ref="I10" si="9">_xlfn.STDEV.S(G10:G12)</f>
        <v>2.0482106216867701</v>
      </c>
      <c r="K10" t="s">
        <v>24</v>
      </c>
      <c r="L10">
        <v>5.425403225806452</v>
      </c>
      <c r="M10">
        <f t="shared" ref="M10" si="10">AVERAGE(L10:L12)</f>
        <v>3.4172146081164905</v>
      </c>
      <c r="N10">
        <f t="shared" ref="N10" si="11">_xlfn.STDEV.S(L10:L12)</f>
        <v>2.2734414336598099</v>
      </c>
    </row>
    <row r="11" spans="1:14" x14ac:dyDescent="0.25">
      <c r="B11">
        <v>3.2832244008714597</v>
      </c>
      <c r="G11">
        <v>7.4158730158730153</v>
      </c>
      <c r="L11">
        <v>0.94890726520968705</v>
      </c>
    </row>
    <row r="12" spans="1:14" x14ac:dyDescent="0.25">
      <c r="B12">
        <v>5.4305283757338554</v>
      </c>
      <c r="G12">
        <v>4.1837270341207349</v>
      </c>
      <c r="L12">
        <v>3.8773333333333331</v>
      </c>
    </row>
    <row r="13" spans="1:14" x14ac:dyDescent="0.25">
      <c r="A13" t="s">
        <v>25</v>
      </c>
      <c r="B13">
        <v>8.5070422535211261</v>
      </c>
      <c r="C13">
        <f t="shared" ref="C13" si="12">AVERAGE(B13:B15)</f>
        <v>8.0262842232045717</v>
      </c>
      <c r="D13">
        <f t="shared" ref="D13" si="13">_xlfn.STDEV.S(B13:B15)</f>
        <v>1.6243797684275574</v>
      </c>
      <c r="F13" t="s">
        <v>25</v>
      </c>
      <c r="G13">
        <v>6.7681159420289854</v>
      </c>
      <c r="H13">
        <f t="shared" ref="H13" si="14">AVERAGE(G13:G15)</f>
        <v>6.6625255580276672</v>
      </c>
      <c r="I13">
        <f t="shared" ref="I13" si="15">_xlfn.STDEV.S(G13:G15)</f>
        <v>2.0396419624669568</v>
      </c>
      <c r="K13" t="s">
        <v>25</v>
      </c>
      <c r="L13">
        <v>5.4729344729344742</v>
      </c>
      <c r="M13">
        <f t="shared" ref="M13" si="16">AVERAGE(L13:L15)</f>
        <v>6.5422699993146729</v>
      </c>
      <c r="N13">
        <f t="shared" ref="N13" si="17">_xlfn.STDEV.S(L13:L15)</f>
        <v>3.8205039829082916</v>
      </c>
    </row>
    <row r="14" spans="1:14" x14ac:dyDescent="0.25">
      <c r="B14">
        <v>9.356020942408378</v>
      </c>
      <c r="G14">
        <v>8.6473214285714306</v>
      </c>
      <c r="L14">
        <v>10.783505154639174</v>
      </c>
    </row>
    <row r="15" spans="1:14" x14ac:dyDescent="0.25">
      <c r="B15">
        <v>6.2157894736842101</v>
      </c>
      <c r="G15">
        <v>4.5721393034825866</v>
      </c>
      <c r="L15">
        <v>3.3703703703703702</v>
      </c>
    </row>
    <row r="16" spans="1:14" x14ac:dyDescent="0.25">
      <c r="A16" t="s">
        <v>26</v>
      </c>
      <c r="B16">
        <v>6.4894514767932492</v>
      </c>
      <c r="C16">
        <f t="shared" ref="C16" si="18">AVERAGE(B16:B18)</f>
        <v>7.6807633088224536</v>
      </c>
      <c r="D16">
        <f t="shared" ref="D16" si="19">_xlfn.STDEV.S(B16:B18)</f>
        <v>1.0693861931587774</v>
      </c>
      <c r="F16" t="s">
        <v>26</v>
      </c>
      <c r="G16">
        <v>10.575892857142856</v>
      </c>
      <c r="H16">
        <f t="shared" ref="H16" si="20">AVERAGE(G16:G18)</f>
        <v>11.496774843398406</v>
      </c>
      <c r="I16">
        <f t="shared" ref="I16" si="21">_xlfn.STDEV.S(G16:G18)</f>
        <v>2.9820897078540041</v>
      </c>
      <c r="K16" t="s">
        <v>26</v>
      </c>
      <c r="L16">
        <v>4.4700000000000006</v>
      </c>
      <c r="M16">
        <f t="shared" ref="M16" si="22">AVERAGE(L16:L18)</f>
        <v>9.2205913095679506</v>
      </c>
      <c r="N16">
        <f t="shared" ref="N16" si="23">_xlfn.STDEV.S(L16:L18)</f>
        <v>4.1163567999976358</v>
      </c>
    </row>
    <row r="17" spans="1:14" x14ac:dyDescent="0.25">
      <c r="B17">
        <v>8.5577889447236188</v>
      </c>
      <c r="G17">
        <v>14.830687830687831</v>
      </c>
      <c r="L17">
        <v>11.731182795698924</v>
      </c>
    </row>
    <row r="18" spans="1:14" x14ac:dyDescent="0.25">
      <c r="B18">
        <v>7.9950495049504919</v>
      </c>
      <c r="G18">
        <v>9.0837438423645303</v>
      </c>
      <c r="L18">
        <v>11.460591133004927</v>
      </c>
    </row>
    <row r="19" spans="1:14" x14ac:dyDescent="0.25">
      <c r="A19" t="s">
        <v>27</v>
      </c>
      <c r="B19">
        <v>7.6676470588235297</v>
      </c>
      <c r="C19">
        <f t="shared" ref="C19" si="24">AVERAGE(B19:B21)</f>
        <v>7.5757314303699737</v>
      </c>
      <c r="D19">
        <f t="shared" ref="D19" si="25">_xlfn.STDEV.S(B19:B21)</f>
        <v>2.7847445898219991</v>
      </c>
      <c r="F19" t="s">
        <v>27</v>
      </c>
      <c r="H19">
        <f t="shared" ref="H19" si="26">AVERAGE(G19:G21)</f>
        <v>11.524690153912029</v>
      </c>
      <c r="I19">
        <f t="shared" ref="I19" si="27">_xlfn.STDEV.S(G19:G21)</f>
        <v>7.9778910050942731E-2</v>
      </c>
      <c r="K19" t="s">
        <v>27</v>
      </c>
      <c r="L19">
        <v>3.4170141784820687</v>
      </c>
      <c r="M19">
        <f t="shared" ref="M19" si="28">AVERAGE(L19:L21)</f>
        <v>6.2095976568898168</v>
      </c>
      <c r="N19">
        <f t="shared" ref="N19" si="29">_xlfn.STDEV.S(L19:L21)</f>
        <v>2.4196057354353346</v>
      </c>
    </row>
    <row r="20" spans="1:14" x14ac:dyDescent="0.25">
      <c r="B20">
        <v>10.31338028169014</v>
      </c>
      <c r="G20">
        <v>11.581102362204723</v>
      </c>
      <c r="L20">
        <v>7.5310559006211166</v>
      </c>
    </row>
    <row r="21" spans="1:14" x14ac:dyDescent="0.25">
      <c r="B21">
        <v>4.746166950596252</v>
      </c>
      <c r="G21">
        <v>11.468277945619336</v>
      </c>
      <c r="L21">
        <v>7.6807228915662638</v>
      </c>
    </row>
    <row r="22" spans="1:14" x14ac:dyDescent="0.25">
      <c r="A22" t="s">
        <v>28</v>
      </c>
      <c r="B22">
        <v>4.3531353135313529</v>
      </c>
      <c r="C22">
        <f>AVERAGE(B22:B23)</f>
        <v>6.3240496711541638</v>
      </c>
      <c r="D22">
        <f>_xlfn.STDEV.S(B22:B23)</f>
        <v>2.7872938148260396</v>
      </c>
      <c r="F22" t="s">
        <v>28</v>
      </c>
      <c r="G22">
        <v>1.5769637196195845</v>
      </c>
      <c r="H22">
        <f>AVERAGE(G22:G23)</f>
        <v>1.9332077734310547</v>
      </c>
      <c r="I22">
        <f>_xlfn.STDEV.S(G22:G23)</f>
        <v>0.50380517241495282</v>
      </c>
      <c r="K22" t="s">
        <v>28</v>
      </c>
      <c r="L22">
        <v>14.475000000000001</v>
      </c>
      <c r="M22">
        <f>AVERAGE(L22:L23)</f>
        <v>19.175288018433179</v>
      </c>
      <c r="N22">
        <f>_xlfn.STDEV.S(L22:L23)</f>
        <v>6.647211062727969</v>
      </c>
    </row>
    <row r="23" spans="1:14" x14ac:dyDescent="0.25">
      <c r="B23">
        <v>8.2949640287769757</v>
      </c>
      <c r="G23">
        <v>2.2894518272425248</v>
      </c>
      <c r="L23">
        <v>23.875576036866359</v>
      </c>
    </row>
    <row r="26" spans="1:14" x14ac:dyDescent="0.25">
      <c r="C26">
        <f>C2</f>
        <v>6.0893872664300677</v>
      </c>
      <c r="D26">
        <f>D2</f>
        <v>3.316783422250201E-2</v>
      </c>
      <c r="H26">
        <f>H2</f>
        <v>8.9478966474482178</v>
      </c>
      <c r="I26">
        <f>I2</f>
        <v>6.1001738116457059E-2</v>
      </c>
      <c r="M26">
        <f>M2</f>
        <v>9.7817692243466645</v>
      </c>
      <c r="N26">
        <f>N2</f>
        <v>0.55174638253142605</v>
      </c>
    </row>
    <row r="27" spans="1:14" x14ac:dyDescent="0.25">
      <c r="C27">
        <f>C4</f>
        <v>9.229578662859252</v>
      </c>
      <c r="D27">
        <f>D4</f>
        <v>0.87190519532907329</v>
      </c>
      <c r="H27">
        <f>H4</f>
        <v>6.9642571403449329</v>
      </c>
      <c r="I27">
        <f>I4</f>
        <v>2.7438494854730271</v>
      </c>
      <c r="M27">
        <f>M4</f>
        <v>9.1973049781268958</v>
      </c>
      <c r="N27">
        <f>N4</f>
        <v>0.32423454921732064</v>
      </c>
    </row>
    <row r="28" spans="1:14" x14ac:dyDescent="0.25">
      <c r="C28">
        <f>C7</f>
        <v>3.79100815181976</v>
      </c>
      <c r="D28">
        <f>D7</f>
        <v>1.0725477059520871</v>
      </c>
      <c r="H28">
        <f>H7</f>
        <v>5.9792401762431426</v>
      </c>
      <c r="I28">
        <f>I7</f>
        <v>1.7134929879408187</v>
      </c>
      <c r="M28">
        <f>M7</f>
        <v>2.8437356664876225</v>
      </c>
      <c r="N28">
        <f>N7</f>
        <v>1.9333990390757845</v>
      </c>
    </row>
    <row r="29" spans="1:14" x14ac:dyDescent="0.25">
      <c r="C29">
        <f>C10</f>
        <v>4.2124073881201385</v>
      </c>
      <c r="D29">
        <f>D10</f>
        <v>1.1024257191104394</v>
      </c>
      <c r="H29">
        <f>H10</f>
        <v>5.0732844048502379</v>
      </c>
      <c r="I29">
        <f>I10</f>
        <v>2.0482106216867701</v>
      </c>
      <c r="M29">
        <f>M10</f>
        <v>3.4172146081164905</v>
      </c>
      <c r="N29">
        <f>N10</f>
        <v>2.2734414336598099</v>
      </c>
    </row>
    <row r="30" spans="1:14" x14ac:dyDescent="0.25">
      <c r="C30">
        <f>C13</f>
        <v>8.0262842232045717</v>
      </c>
      <c r="D30">
        <f>D13</f>
        <v>1.6243797684275574</v>
      </c>
      <c r="H30">
        <f>H13</f>
        <v>6.6625255580276672</v>
      </c>
      <c r="I30">
        <f>I13</f>
        <v>2.0396419624669568</v>
      </c>
      <c r="M30">
        <f>M13</f>
        <v>6.5422699993146729</v>
      </c>
      <c r="N30">
        <f>N13</f>
        <v>3.8205039829082916</v>
      </c>
    </row>
    <row r="31" spans="1:14" x14ac:dyDescent="0.25">
      <c r="C31">
        <f>C16</f>
        <v>7.6807633088224536</v>
      </c>
      <c r="D31">
        <f>D16</f>
        <v>1.0693861931587774</v>
      </c>
      <c r="H31">
        <f>H16</f>
        <v>11.496774843398406</v>
      </c>
      <c r="I31">
        <f>I16</f>
        <v>2.9820897078540041</v>
      </c>
      <c r="M31">
        <f>M16</f>
        <v>9.2205913095679506</v>
      </c>
      <c r="N31">
        <f>N16</f>
        <v>4.1163567999976358</v>
      </c>
    </row>
    <row r="32" spans="1:14" x14ac:dyDescent="0.25">
      <c r="C32">
        <f>C19</f>
        <v>7.5757314303699737</v>
      </c>
      <c r="D32">
        <f>D19</f>
        <v>2.7847445898219991</v>
      </c>
      <c r="H32">
        <f>H19</f>
        <v>11.524690153912029</v>
      </c>
      <c r="I32">
        <f>I19</f>
        <v>7.9778910050942731E-2</v>
      </c>
      <c r="M32">
        <f>M19</f>
        <v>6.2095976568898168</v>
      </c>
      <c r="N32">
        <f>N19</f>
        <v>2.4196057354353346</v>
      </c>
    </row>
    <row r="33" spans="3:14" x14ac:dyDescent="0.25">
      <c r="C33">
        <f>C22</f>
        <v>6.3240496711541638</v>
      </c>
      <c r="D33">
        <f>D22</f>
        <v>2.7872938148260396</v>
      </c>
      <c r="H33">
        <f>H22</f>
        <v>1.9332077734310547</v>
      </c>
      <c r="I33">
        <f>I22</f>
        <v>0.50380517241495282</v>
      </c>
      <c r="M33">
        <f>M22</f>
        <v>19.175288018433179</v>
      </c>
      <c r="N33">
        <f>N22</f>
        <v>6.647211062727969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workbookViewId="0">
      <selection activeCell="R14" sqref="R14"/>
    </sheetView>
  </sheetViews>
  <sheetFormatPr defaultRowHeight="15" x14ac:dyDescent="0.25"/>
  <sheetData>
    <row r="2" spans="2:15" x14ac:dyDescent="0.25">
      <c r="B2" t="s">
        <v>29</v>
      </c>
    </row>
    <row r="3" spans="2:15" x14ac:dyDescent="0.25">
      <c r="B3" t="s">
        <v>20</v>
      </c>
      <c r="D3" t="s">
        <v>15</v>
      </c>
      <c r="E3" t="s">
        <v>22</v>
      </c>
      <c r="G3" t="s">
        <v>19</v>
      </c>
      <c r="I3" t="s">
        <v>15</v>
      </c>
      <c r="J3" t="s">
        <v>22</v>
      </c>
      <c r="L3" t="s">
        <v>21</v>
      </c>
      <c r="N3" t="s">
        <v>15</v>
      </c>
      <c r="O3" t="s">
        <v>22</v>
      </c>
    </row>
    <row r="4" spans="2:15" x14ac:dyDescent="0.25">
      <c r="B4" t="s">
        <v>18</v>
      </c>
      <c r="C4" s="13">
        <v>0.27300000000000002</v>
      </c>
      <c r="D4">
        <f>AVERAGE(C4:C5)</f>
        <v>0.21500000000000002</v>
      </c>
      <c r="E4">
        <f>_xlfn.STDEV.S(C4:C5)</f>
        <v>8.20243866176395E-2</v>
      </c>
      <c r="G4" t="s">
        <v>18</v>
      </c>
      <c r="H4" s="13">
        <v>0.21000000000000002</v>
      </c>
      <c r="I4">
        <f>AVERAGE(H4:H5)</f>
        <v>0.2165</v>
      </c>
      <c r="J4">
        <f>_xlfn.STDEV.S(H4:H5)</f>
        <v>9.192388155425087E-3</v>
      </c>
      <c r="L4" t="s">
        <v>18</v>
      </c>
      <c r="M4" s="13">
        <v>0.13</v>
      </c>
      <c r="N4">
        <f>AVERAGE(M4:M5)</f>
        <v>0.16825000000000001</v>
      </c>
      <c r="O4">
        <f>_xlfn.STDEV.S(M4:M5)</f>
        <v>5.409366876077084E-2</v>
      </c>
    </row>
    <row r="5" spans="2:15" x14ac:dyDescent="0.25">
      <c r="C5" s="13">
        <v>0.157</v>
      </c>
      <c r="H5" s="13">
        <v>0.22299999999999998</v>
      </c>
      <c r="M5" s="13">
        <v>0.20650000000000002</v>
      </c>
    </row>
    <row r="6" spans="2:15" x14ac:dyDescent="0.25">
      <c r="B6" t="s">
        <v>17</v>
      </c>
      <c r="C6" s="13">
        <v>7.4433333333333337E-2</v>
      </c>
      <c r="D6">
        <f>AVERAGE(C6:C8)</f>
        <v>7.8144444444444447E-2</v>
      </c>
      <c r="E6">
        <f>_xlfn.STDEV.S(C6:C8)</f>
        <v>8.6214418318086086E-3</v>
      </c>
      <c r="G6" t="s">
        <v>17</v>
      </c>
      <c r="H6" s="13">
        <v>0.78233333333333333</v>
      </c>
      <c r="I6">
        <f>AVERAGE(H6:H8)</f>
        <v>0.31511111111111106</v>
      </c>
      <c r="J6">
        <f>_xlfn.STDEV.S(H6:H8)</f>
        <v>0.40462662258396159</v>
      </c>
      <c r="L6" t="s">
        <v>17</v>
      </c>
      <c r="M6" s="13">
        <v>7.2999999999999995E-2</v>
      </c>
      <c r="N6">
        <f>AVERAGE(M6:M8)</f>
        <v>0.69022222222222218</v>
      </c>
      <c r="O6">
        <f>_xlfn.STDEV.S(M6:M8)</f>
        <v>0.82430498221453419</v>
      </c>
    </row>
    <row r="7" spans="2:15" x14ac:dyDescent="0.25">
      <c r="C7" s="13">
        <v>7.1999999999999995E-2</v>
      </c>
      <c r="H7" s="13">
        <v>8.2000000000000003E-2</v>
      </c>
      <c r="M7" s="13">
        <v>0.37133333333333335</v>
      </c>
    </row>
    <row r="8" spans="2:15" x14ac:dyDescent="0.25">
      <c r="C8" s="13">
        <v>8.8000000000000009E-2</v>
      </c>
      <c r="H8" s="13">
        <v>8.1000000000000003E-2</v>
      </c>
      <c r="M8" s="13">
        <v>1.6263333333333332</v>
      </c>
    </row>
    <row r="9" spans="2:15" x14ac:dyDescent="0.25">
      <c r="B9" t="s">
        <v>23</v>
      </c>
      <c r="C9" s="13">
        <v>0.38133333333333336</v>
      </c>
      <c r="D9">
        <f t="shared" ref="D9" si="0">AVERAGE(C9:C11)</f>
        <v>0.25122222222222224</v>
      </c>
      <c r="E9">
        <f t="shared" ref="E9" si="1">_xlfn.STDEV.S(C9:C11)</f>
        <v>0.11606623268793721</v>
      </c>
      <c r="G9" t="s">
        <v>23</v>
      </c>
      <c r="H9" s="13">
        <v>0.17600000000000002</v>
      </c>
      <c r="I9">
        <f t="shared" ref="I9" si="2">AVERAGE(H9:H11)</f>
        <v>0.12944444444444445</v>
      </c>
      <c r="J9">
        <f t="shared" ref="J9" si="3">_xlfn.STDEV.S(H9:H11)</f>
        <v>4.078716210515998E-2</v>
      </c>
      <c r="L9" t="s">
        <v>23</v>
      </c>
      <c r="M9" s="13">
        <v>1.1356666666666666</v>
      </c>
      <c r="N9">
        <f t="shared" ref="N9" si="4">AVERAGE(M9:M11)</f>
        <v>0.51966666666666661</v>
      </c>
      <c r="O9">
        <f t="shared" ref="O9" si="5">_xlfn.STDEV.S(M9:M11)</f>
        <v>0.54853511991282533</v>
      </c>
    </row>
    <row r="10" spans="2:15" x14ac:dyDescent="0.25">
      <c r="C10" s="13">
        <v>0.214</v>
      </c>
      <c r="H10" s="13">
        <v>0.11233333333333334</v>
      </c>
      <c r="M10" s="13">
        <v>0.33933333333333332</v>
      </c>
    </row>
    <row r="11" spans="2:15" x14ac:dyDescent="0.25">
      <c r="C11" s="13">
        <v>0.15833333333333333</v>
      </c>
      <c r="H11" s="13">
        <v>9.9999999999999992E-2</v>
      </c>
      <c r="M11" s="13">
        <v>8.4000000000000005E-2</v>
      </c>
    </row>
    <row r="12" spans="2:15" x14ac:dyDescent="0.25">
      <c r="B12" t="s">
        <v>24</v>
      </c>
      <c r="C12" s="13">
        <v>0.13066666666666668</v>
      </c>
      <c r="D12">
        <f t="shared" ref="D12" si="6">AVERAGE(C12:C14)</f>
        <v>0.11800000000000001</v>
      </c>
      <c r="E12">
        <f t="shared" ref="E12" si="7">_xlfn.STDEV.S(C12:C14)</f>
        <v>4.2764211413023584E-2</v>
      </c>
      <c r="G12" t="s">
        <v>24</v>
      </c>
      <c r="H12" s="13">
        <v>0.158</v>
      </c>
      <c r="I12">
        <f t="shared" ref="I12" si="8">AVERAGE(H12:H14)</f>
        <v>0.11888888888888889</v>
      </c>
      <c r="J12">
        <f t="shared" ref="J12" si="9">_xlfn.STDEV.S(H12:H14)</f>
        <v>4.3734468142458273E-2</v>
      </c>
      <c r="L12" t="s">
        <v>24</v>
      </c>
      <c r="M12" s="13">
        <v>8.2666666666666666E-2</v>
      </c>
      <c r="N12">
        <f t="shared" ref="N12" si="10">AVERAGE(M12:M14)</f>
        <v>0.44544444444444448</v>
      </c>
      <c r="O12">
        <f t="shared" ref="O12" si="11">_xlfn.STDEV.S(M12:M14)</f>
        <v>0.5920662813245503</v>
      </c>
    </row>
    <row r="13" spans="2:15" x14ac:dyDescent="0.25">
      <c r="C13" s="13">
        <v>0.153</v>
      </c>
      <c r="H13" s="13">
        <v>7.166666666666667E-2</v>
      </c>
      <c r="M13" s="13">
        <v>1.1286666666666667</v>
      </c>
    </row>
    <row r="14" spans="2:15" x14ac:dyDescent="0.25">
      <c r="C14" s="13">
        <v>7.0333333333333345E-2</v>
      </c>
      <c r="H14" s="13">
        <v>0.127</v>
      </c>
      <c r="M14" s="13">
        <v>0.125</v>
      </c>
    </row>
    <row r="15" spans="2:15" x14ac:dyDescent="0.25">
      <c r="B15" t="s">
        <v>25</v>
      </c>
      <c r="C15" s="13">
        <v>9.4666666666666677E-2</v>
      </c>
      <c r="D15">
        <f t="shared" ref="D15" si="12">AVERAGE(C15:C17)</f>
        <v>7.3888888888888893E-2</v>
      </c>
      <c r="E15">
        <f t="shared" ref="E15" si="13">_xlfn.STDEV.S(C15:C17)</f>
        <v>1.7994855231838209E-2</v>
      </c>
      <c r="G15" t="s">
        <v>25</v>
      </c>
      <c r="H15" s="13">
        <v>6.9000000000000006E-2</v>
      </c>
      <c r="I15">
        <f t="shared" ref="I15" si="14">AVERAGE(H15:H17)</f>
        <v>7.0222222222222228E-2</v>
      </c>
      <c r="J15">
        <f t="shared" ref="J15" si="15">_xlfn.STDEV.S(H15:H17)</f>
        <v>3.9767844818162784E-3</v>
      </c>
      <c r="L15" t="s">
        <v>25</v>
      </c>
      <c r="M15" s="13">
        <v>0.11699999999999999</v>
      </c>
      <c r="N15">
        <f t="shared" ref="N15" si="16">AVERAGE(M15:M17)</f>
        <v>9.3555555555555545E-2</v>
      </c>
      <c r="O15">
        <f t="shared" ref="O15" si="17">_xlfn.STDEV.S(M15:M17)</f>
        <v>2.6588078642992022E-2</v>
      </c>
    </row>
    <row r="16" spans="2:15" x14ac:dyDescent="0.25">
      <c r="C16" s="13">
        <v>6.3666666666666663E-2</v>
      </c>
      <c r="H16" s="13">
        <v>7.4666666666666659E-2</v>
      </c>
      <c r="M16" s="13">
        <v>6.4666666666666664E-2</v>
      </c>
    </row>
    <row r="17" spans="2:15" x14ac:dyDescent="0.25">
      <c r="C17" s="13">
        <v>6.3333333333333339E-2</v>
      </c>
      <c r="H17" s="13">
        <v>6.7000000000000004E-2</v>
      </c>
      <c r="M17" s="13">
        <v>9.8999999999999991E-2</v>
      </c>
    </row>
    <row r="18" spans="2:15" x14ac:dyDescent="0.25">
      <c r="B18" t="s">
        <v>26</v>
      </c>
      <c r="C18" s="13">
        <v>7.9000000000000001E-2</v>
      </c>
      <c r="D18">
        <f t="shared" ref="D18" si="18">AVERAGE(C18:C20)</f>
        <v>7.088888888888889E-2</v>
      </c>
      <c r="E18">
        <f t="shared" ref="E18" si="19">_xlfn.STDEV.S(C18:C20)</f>
        <v>7.0422008344403616E-3</v>
      </c>
      <c r="G18" t="s">
        <v>26</v>
      </c>
      <c r="H18" s="13">
        <v>7.4666666666666673E-2</v>
      </c>
      <c r="I18">
        <f t="shared" ref="I18" si="20">AVERAGE(H18:H20)</f>
        <v>6.8444444444444433E-2</v>
      </c>
      <c r="J18">
        <f t="shared" ref="J18" si="21">_xlfn.STDEV.S(H18:H20)</f>
        <v>5.8720934496550312E-3</v>
      </c>
      <c r="L18" t="s">
        <v>26</v>
      </c>
      <c r="M18" s="13">
        <v>6.6666666666666666E-2</v>
      </c>
      <c r="N18">
        <f t="shared" ref="N18" si="22">AVERAGE(M18:M20)</f>
        <v>6.544444444444443E-2</v>
      </c>
      <c r="O18">
        <f t="shared" ref="O18" si="23">_xlfn.STDEV.S(M18:M20)</f>
        <v>3.0245905752924887E-3</v>
      </c>
    </row>
    <row r="19" spans="2:15" x14ac:dyDescent="0.25">
      <c r="C19" s="13">
        <v>6.6333333333333341E-2</v>
      </c>
      <c r="H19" s="13">
        <v>6.3E-2</v>
      </c>
      <c r="M19" s="13">
        <v>6.2E-2</v>
      </c>
    </row>
    <row r="20" spans="2:15" x14ac:dyDescent="0.25">
      <c r="C20" s="13">
        <v>6.7333333333333342E-2</v>
      </c>
      <c r="H20" s="13">
        <v>6.7666666666666667E-2</v>
      </c>
      <c r="M20" s="13">
        <v>6.7666666666666667E-2</v>
      </c>
    </row>
    <row r="21" spans="2:15" x14ac:dyDescent="0.25">
      <c r="B21" t="s">
        <v>27</v>
      </c>
      <c r="C21" s="13">
        <v>0.11333333333333333</v>
      </c>
      <c r="D21">
        <f t="shared" ref="D21" si="24">AVERAGE(C21:C23)</f>
        <v>0.13455555555555557</v>
      </c>
      <c r="E21">
        <f t="shared" ref="E21" si="25">_xlfn.STDEV.S(C21:C23)</f>
        <v>5.3740459963020785E-2</v>
      </c>
      <c r="G21" t="s">
        <v>27</v>
      </c>
      <c r="H21" s="13">
        <v>0.48299999999999993</v>
      </c>
      <c r="I21">
        <f t="shared" ref="I21" si="26">AVERAGE(H21:H23)</f>
        <v>0.26833333333333331</v>
      </c>
      <c r="J21">
        <f t="shared" ref="J21" si="27">_xlfn.STDEV.S(H21:H23)</f>
        <v>0.19268742679387374</v>
      </c>
      <c r="L21" t="s">
        <v>27</v>
      </c>
      <c r="M21" s="13">
        <v>0.39966666666666661</v>
      </c>
      <c r="N21">
        <f t="shared" ref="N21" si="28">AVERAGE(M21:M23)</f>
        <v>0.24166666666666667</v>
      </c>
      <c r="O21">
        <f t="shared" ref="O21" si="29">_xlfn.STDEV.S(M21:M23)</f>
        <v>0.14637964339347184</v>
      </c>
    </row>
    <row r="22" spans="2:15" x14ac:dyDescent="0.25">
      <c r="C22" s="13">
        <v>9.4666666666666677E-2</v>
      </c>
      <c r="H22" s="13">
        <v>0.21166666666666667</v>
      </c>
      <c r="M22" s="13">
        <v>0.21466666666666667</v>
      </c>
    </row>
    <row r="23" spans="2:15" x14ac:dyDescent="0.25">
      <c r="C23" s="13">
        <v>0.19566666666666666</v>
      </c>
      <c r="H23" s="13">
        <v>0.11033333333333334</v>
      </c>
      <c r="M23" s="13">
        <v>0.11066666666666668</v>
      </c>
    </row>
    <row r="24" spans="2:15" x14ac:dyDescent="0.25">
      <c r="B24" t="s">
        <v>28</v>
      </c>
      <c r="C24" s="13">
        <v>0.30299999999999999</v>
      </c>
      <c r="D24">
        <f>AVERAGE(C24:C25)</f>
        <v>0.221</v>
      </c>
      <c r="E24">
        <f>_xlfn.STDEV.S(C24:C25)</f>
        <v>0.1159655121145938</v>
      </c>
      <c r="G24" t="s">
        <v>28</v>
      </c>
      <c r="H24" s="13">
        <v>0.94633333333333336</v>
      </c>
      <c r="I24">
        <f>AVERAGE(H24:H25)</f>
        <v>0.87450000000000006</v>
      </c>
      <c r="J24">
        <f>_xlfn.STDEV.S(H24:H25)</f>
        <v>0.10158767423046737</v>
      </c>
      <c r="L24" t="s">
        <v>28</v>
      </c>
      <c r="M24" s="13">
        <v>0.08</v>
      </c>
      <c r="N24">
        <f>AVERAGE(M24:M25)</f>
        <v>7.616666666666666E-2</v>
      </c>
      <c r="O24">
        <f>_xlfn.STDEV.S(M24:M25)</f>
        <v>5.421151989096866E-3</v>
      </c>
    </row>
    <row r="25" spans="2:15" x14ac:dyDescent="0.25">
      <c r="C25" s="13">
        <v>0.13900000000000001</v>
      </c>
      <c r="H25" s="13">
        <v>0.80266666666666664</v>
      </c>
      <c r="M25" s="13">
        <v>7.2333333333333333E-2</v>
      </c>
    </row>
    <row r="29" spans="2:15" x14ac:dyDescent="0.25">
      <c r="D29">
        <v>0.21500000000000002</v>
      </c>
      <c r="E29">
        <v>8.20243866176395E-2</v>
      </c>
      <c r="G29">
        <v>0.2165</v>
      </c>
      <c r="H29">
        <v>9.192388155425087E-3</v>
      </c>
      <c r="J29">
        <v>0.16825000000000001</v>
      </c>
      <c r="K29">
        <v>5.409366876077084E-2</v>
      </c>
    </row>
    <row r="30" spans="2:15" x14ac:dyDescent="0.25">
      <c r="D30">
        <v>7.8144444444444447E-2</v>
      </c>
      <c r="E30">
        <v>8.6214418318086086E-3</v>
      </c>
      <c r="G30">
        <v>0.31511111111111106</v>
      </c>
      <c r="H30">
        <v>0.40462662258396159</v>
      </c>
      <c r="J30">
        <v>0.69022222222222218</v>
      </c>
      <c r="K30">
        <v>0.82430498221453419</v>
      </c>
    </row>
    <row r="31" spans="2:15" x14ac:dyDescent="0.25">
      <c r="D31">
        <v>0.25122222222222224</v>
      </c>
      <c r="E31">
        <v>0.11606623268793721</v>
      </c>
      <c r="G31">
        <v>0.12944444444444445</v>
      </c>
      <c r="H31">
        <v>4.078716210515998E-2</v>
      </c>
      <c r="J31">
        <v>0.51966666666666661</v>
      </c>
      <c r="K31">
        <v>0.54853511991282533</v>
      </c>
    </row>
    <row r="32" spans="2:15" x14ac:dyDescent="0.25">
      <c r="D32">
        <v>0.11800000000000001</v>
      </c>
      <c r="E32">
        <v>4.2764211413023584E-2</v>
      </c>
      <c r="G32">
        <v>0.11888888888888889</v>
      </c>
      <c r="H32">
        <v>4.3734468142458273E-2</v>
      </c>
      <c r="J32">
        <v>0.44544444444444448</v>
      </c>
      <c r="K32">
        <v>0.5920662813245503</v>
      </c>
    </row>
    <row r="33" spans="4:11" x14ac:dyDescent="0.25">
      <c r="D33">
        <v>7.3888888888888893E-2</v>
      </c>
      <c r="E33">
        <v>1.7994855231838209E-2</v>
      </c>
      <c r="G33">
        <v>7.0222222222222228E-2</v>
      </c>
      <c r="H33">
        <v>3.9767844818162784E-3</v>
      </c>
      <c r="J33">
        <v>9.3555555555555545E-2</v>
      </c>
      <c r="K33">
        <v>2.6588078642992022E-2</v>
      </c>
    </row>
    <row r="34" spans="4:11" x14ac:dyDescent="0.25">
      <c r="D34">
        <v>7.088888888888889E-2</v>
      </c>
      <c r="E34">
        <v>7.0422008344403616E-3</v>
      </c>
      <c r="G34">
        <v>6.8444444444444433E-2</v>
      </c>
      <c r="H34">
        <v>5.8720934496550312E-3</v>
      </c>
      <c r="J34">
        <v>6.544444444444443E-2</v>
      </c>
      <c r="K34">
        <v>3.0245905752924887E-3</v>
      </c>
    </row>
    <row r="35" spans="4:11" x14ac:dyDescent="0.25">
      <c r="D35">
        <v>0.13455555555555557</v>
      </c>
      <c r="E35">
        <v>5.3740459963020785E-2</v>
      </c>
      <c r="G35">
        <v>0.26833333333333331</v>
      </c>
      <c r="H35">
        <v>0.19268742679387374</v>
      </c>
      <c r="J35">
        <v>0.24166666666666667</v>
      </c>
      <c r="K35">
        <v>0.14637964339347184</v>
      </c>
    </row>
    <row r="36" spans="4:11" x14ac:dyDescent="0.25">
      <c r="D36">
        <v>0.221</v>
      </c>
      <c r="E36">
        <v>0.1159655121145938</v>
      </c>
      <c r="G36">
        <v>0.87450000000000006</v>
      </c>
      <c r="H36">
        <v>0.10158767423046737</v>
      </c>
      <c r="J36">
        <v>7.616666666666666E-2</v>
      </c>
      <c r="K36">
        <v>5.421151989096866E-3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Bradford Results</vt:lpstr>
      <vt:lpstr>Plate SetUp Dilutions</vt:lpstr>
      <vt:lpstr>PhosphoH2A.X</vt:lpstr>
      <vt:lpstr>PanH2AX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jarcasariego@gmail.com</dc:creator>
  <cp:keywords/>
  <dc:description/>
  <cp:lastModifiedBy>Javier Rodriguez Casariego</cp:lastModifiedBy>
  <cp:revision/>
  <dcterms:created xsi:type="dcterms:W3CDTF">2017-05-18T20:11:21Z</dcterms:created>
  <dcterms:modified xsi:type="dcterms:W3CDTF">2018-11-19T19:24:09Z</dcterms:modified>
  <cp:category/>
  <cp:contentStatus/>
</cp:coreProperties>
</file>