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virodr\Dropbox\Documents\CREST-CAChE\Data for Repository\"/>
    </mc:Choice>
  </mc:AlternateContent>
  <bookViews>
    <workbookView xWindow="0" yWindow="0" windowWidth="21600" windowHeight="10050" tabRatio="500"/>
  </bookViews>
  <sheets>
    <sheet name="Sheet1" sheetId="1" r:id="rId1"/>
    <sheet name="Sheet2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P11" i="1"/>
  <c r="I11" i="1"/>
  <c r="C12" i="1"/>
  <c r="P12" i="1"/>
  <c r="I12" i="1"/>
  <c r="C13" i="1"/>
  <c r="P13" i="1"/>
  <c r="I13" i="1"/>
  <c r="C14" i="1"/>
  <c r="P14" i="1"/>
  <c r="I14" i="1"/>
  <c r="C15" i="1"/>
  <c r="P15" i="1"/>
  <c r="I15" i="1"/>
  <c r="C16" i="1"/>
  <c r="P16" i="1"/>
  <c r="I16" i="1"/>
  <c r="C17" i="1"/>
  <c r="P17" i="1"/>
  <c r="I17" i="1"/>
  <c r="C18" i="1"/>
  <c r="P18" i="1"/>
  <c r="I18" i="1"/>
  <c r="C19" i="1"/>
  <c r="P19" i="1"/>
  <c r="I19" i="1"/>
  <c r="C20" i="1"/>
  <c r="P20" i="1"/>
  <c r="I20" i="1"/>
  <c r="C21" i="1"/>
  <c r="P21" i="1"/>
  <c r="I21" i="1"/>
  <c r="C22" i="1"/>
  <c r="P22" i="1"/>
  <c r="I22" i="1"/>
  <c r="C23" i="1"/>
  <c r="P23" i="1"/>
  <c r="I23" i="1"/>
  <c r="C24" i="1"/>
  <c r="P24" i="1"/>
  <c r="I24" i="1"/>
  <c r="C25" i="1"/>
  <c r="P25" i="1"/>
  <c r="I25" i="1"/>
  <c r="C26" i="1"/>
  <c r="P26" i="1"/>
  <c r="I26" i="1"/>
  <c r="C27" i="1"/>
  <c r="P27" i="1"/>
  <c r="I27" i="1"/>
  <c r="C10" i="1"/>
  <c r="P10" i="1"/>
  <c r="I10" i="1"/>
  <c r="J10" i="1"/>
  <c r="L11" i="1"/>
  <c r="Q11" i="1"/>
  <c r="Q20" i="1"/>
  <c r="D11" i="1"/>
  <c r="D20" i="1"/>
  <c r="Q17" i="1"/>
  <c r="D17" i="1"/>
  <c r="Q14" i="1"/>
  <c r="D14" i="1"/>
  <c r="R20" i="1"/>
  <c r="S20" i="1"/>
  <c r="H20" i="1"/>
  <c r="E20" i="1"/>
  <c r="F20" i="1"/>
  <c r="R17" i="1"/>
  <c r="S17" i="1"/>
  <c r="H17" i="1"/>
  <c r="E17" i="1"/>
  <c r="F17" i="1"/>
  <c r="R14" i="1"/>
  <c r="S14" i="1"/>
  <c r="H14" i="1"/>
  <c r="E14" i="1"/>
  <c r="F14" i="1"/>
  <c r="R11" i="1"/>
  <c r="S11" i="1"/>
  <c r="H11" i="1"/>
  <c r="E11" i="1"/>
  <c r="F11" i="1"/>
  <c r="P7" i="1"/>
  <c r="C7" i="1"/>
</calcChain>
</file>

<file path=xl/sharedStrings.xml><?xml version="1.0" encoding="utf-8"?>
<sst xmlns="http://schemas.openxmlformats.org/spreadsheetml/2006/main" count="101" uniqueCount="40">
  <si>
    <t>mean</t>
  </si>
  <si>
    <t>se</t>
  </si>
  <si>
    <t>sd</t>
  </si>
  <si>
    <t>H2A.X</t>
  </si>
  <si>
    <t>Efficiency</t>
  </si>
  <si>
    <t>Cq (tech replicate mean)</t>
  </si>
  <si>
    <t>Cq error</t>
  </si>
  <si>
    <t>Var (Cq)</t>
  </si>
  <si>
    <t>dCt</t>
  </si>
  <si>
    <t>NORMALIZED RATIO</t>
  </si>
  <si>
    <t>LN(Efficiency)</t>
  </si>
  <si>
    <t>TARGET GENES</t>
  </si>
  <si>
    <t>REFERENCE GENES</t>
  </si>
  <si>
    <t>ACROPORA CERVICORNIS - NUTRIENTS EXPOSURE</t>
  </si>
  <si>
    <t>H1#10 (N)</t>
  </si>
  <si>
    <t>H1#8 (N-P)</t>
  </si>
  <si>
    <t>H1#5 (N-P)</t>
  </si>
  <si>
    <t>H1#1 (N)</t>
  </si>
  <si>
    <t>H1#6 (Ctrl)</t>
  </si>
  <si>
    <t>H1#12 (Ctrl)</t>
  </si>
  <si>
    <t>H5#10 (N)</t>
  </si>
  <si>
    <t>H5#8 (N-P)</t>
  </si>
  <si>
    <t>H5#5 (N-P)</t>
  </si>
  <si>
    <t>H5#1 (N)</t>
  </si>
  <si>
    <t>H5#6 (Ctrl)</t>
  </si>
  <si>
    <t>H5#12 (Ctrl)</t>
  </si>
  <si>
    <t>H24#10 (N)</t>
  </si>
  <si>
    <t>H24#8 (N-P)</t>
  </si>
  <si>
    <t>H24#5 (N-P)</t>
  </si>
  <si>
    <t>H24#1 (N)</t>
  </si>
  <si>
    <t>H24#6 (Ctrl)</t>
  </si>
  <si>
    <t>H24#12 (Ctrl)</t>
  </si>
  <si>
    <t>H4</t>
  </si>
  <si>
    <t>STUDY CALIBRATOR</t>
  </si>
  <si>
    <t>N</t>
  </si>
  <si>
    <t>N+P</t>
  </si>
  <si>
    <t>Control</t>
  </si>
  <si>
    <t>Reps</t>
  </si>
  <si>
    <t>Treat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</si>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</sst>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0" fillId="5" borderId="0" xfId="0" applyFill="1"/>
    <xf numFmtId="0" fontId="0" fillId="0" borderId="0" xfId="0" applyFill="1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abSelected="1" zoomScale="83" zoomScaleNormal="150" zoomScalePageLayoutView="150" workbookViewId="0">
      <selection activeCell="T41" sqref="T41"/>
    </sheetView>
  </sheetViews>
  <sheetFormatPr defaultColWidth="10.625" defaultRowHeight="15.75" x14ac:dyDescent="0.25"/>
  <cols>
    <col min="9" max="9" width="10.875" style="4"/>
    <col min="12" max="12" width="11.125" customWidth="1"/>
  </cols>
  <sheetData>
    <row r="1" spans="1:26" x14ac:dyDescent="0.25">
      <c r="G1" s="7" t="s">
        <v>13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6" x14ac:dyDescent="0.25"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4" spans="1:26" x14ac:dyDescent="0.25">
      <c r="B4" s="5" t="s">
        <v>11</v>
      </c>
      <c r="C4" s="5"/>
      <c r="D4" s="5"/>
      <c r="E4" s="5"/>
      <c r="F4" s="5"/>
      <c r="G4" s="5"/>
      <c r="H4" s="5"/>
      <c r="I4" s="5"/>
      <c r="J4" s="5"/>
      <c r="K4" s="5"/>
      <c r="L4" s="5"/>
      <c r="O4" s="6" t="s">
        <v>12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6" spans="1:26" x14ac:dyDescent="0.25">
      <c r="B6" t="s">
        <v>4</v>
      </c>
      <c r="C6" t="s">
        <v>10</v>
      </c>
      <c r="O6" t="s">
        <v>4</v>
      </c>
      <c r="P6" t="s">
        <v>10</v>
      </c>
    </row>
    <row r="7" spans="1:26" x14ac:dyDescent="0.25">
      <c r="A7" t="s">
        <v>3</v>
      </c>
      <c r="B7">
        <v>2.09</v>
      </c>
      <c r="C7">
        <f>LN(B7)</f>
        <v>0.73716406597671957</v>
      </c>
      <c r="N7" t="s">
        <v>32</v>
      </c>
      <c r="O7">
        <v>2.15</v>
      </c>
      <c r="P7">
        <f>LN(O7)</f>
        <v>0.76546784213957142</v>
      </c>
    </row>
    <row r="9" spans="1:26" x14ac:dyDescent="0.25">
      <c r="B9" t="s">
        <v>5</v>
      </c>
      <c r="C9" t="s">
        <v>8</v>
      </c>
      <c r="D9" t="s">
        <v>0</v>
      </c>
      <c r="E9" t="s">
        <v>2</v>
      </c>
      <c r="F9" t="s">
        <v>1</v>
      </c>
      <c r="G9" t="s">
        <v>6</v>
      </c>
      <c r="H9" t="s">
        <v>7</v>
      </c>
      <c r="I9" s="4" t="s">
        <v>9</v>
      </c>
      <c r="O9" t="s">
        <v>5</v>
      </c>
      <c r="P9" t="s">
        <v>8</v>
      </c>
      <c r="Q9" t="s">
        <v>0</v>
      </c>
      <c r="R9" t="s">
        <v>2</v>
      </c>
      <c r="S9" t="s">
        <v>1</v>
      </c>
      <c r="T9" t="s">
        <v>6</v>
      </c>
    </row>
    <row r="10" spans="1:26" x14ac:dyDescent="0.25">
      <c r="A10" t="s">
        <v>14</v>
      </c>
      <c r="B10">
        <v>23.42</v>
      </c>
      <c r="C10">
        <f>$X$30-B10</f>
        <v>0</v>
      </c>
      <c r="G10">
        <v>0.13</v>
      </c>
      <c r="I10" s="4">
        <f>($B$7^C10/$O$7^P10)</f>
        <v>1</v>
      </c>
      <c r="J10">
        <f>($B$7^D10/$O$7^Q10)</f>
        <v>1</v>
      </c>
      <c r="N10" t="s">
        <v>14</v>
      </c>
      <c r="O10">
        <v>25.78</v>
      </c>
      <c r="P10">
        <f>$Y$30-O10</f>
        <v>0</v>
      </c>
      <c r="T10">
        <v>0.1</v>
      </c>
    </row>
    <row r="11" spans="1:26" x14ac:dyDescent="0.25">
      <c r="A11" t="s">
        <v>15</v>
      </c>
      <c r="B11">
        <v>24.42</v>
      </c>
      <c r="C11">
        <f t="shared" ref="C11:C27" si="0">$X$30-B11</f>
        <v>-1</v>
      </c>
      <c r="D11">
        <f>AVERAGE(B10:B12)</f>
        <v>23.046666666666667</v>
      </c>
      <c r="E11">
        <f>STDEV(B10:B12)</f>
        <v>1.5931520119980187</v>
      </c>
      <c r="F11">
        <f>E11/SQRT(3)</f>
        <v>0.91980674298705001</v>
      </c>
      <c r="G11">
        <v>0.14000000000000001</v>
      </c>
      <c r="H11">
        <f>VAR(B10:B12)</f>
        <v>2.5381333333333354</v>
      </c>
      <c r="I11" s="4">
        <f t="shared" ref="I11:I27" si="1">($B$7^C11/$O$7^P11)</f>
        <v>0.769069448162362</v>
      </c>
      <c r="J11">
        <v>1.7203999999999999</v>
      </c>
      <c r="L11">
        <f>TTEST(J10:J11, J22:J23, 2, 3)</f>
        <v>0.77322863150738685</v>
      </c>
      <c r="N11" t="s">
        <v>15</v>
      </c>
      <c r="O11">
        <v>26.4</v>
      </c>
      <c r="P11">
        <f t="shared" ref="P11:P27" si="2">$Y$30-O11</f>
        <v>-0.61999999999999744</v>
      </c>
      <c r="Q11">
        <f>AVERAGE(O10:O12)</f>
        <v>25.443333333333332</v>
      </c>
      <c r="R11">
        <f>STDEV(O10:O12)</f>
        <v>1.1621675151772803</v>
      </c>
      <c r="S11">
        <f>R11/SQRT(3)</f>
        <v>0.67097772773104136</v>
      </c>
      <c r="T11">
        <v>0.1</v>
      </c>
    </row>
    <row r="12" spans="1:26" x14ac:dyDescent="0.25">
      <c r="A12" t="s">
        <v>16</v>
      </c>
      <c r="B12">
        <v>21.3</v>
      </c>
      <c r="C12">
        <f t="shared" si="0"/>
        <v>2.120000000000001</v>
      </c>
      <c r="G12">
        <v>0.03</v>
      </c>
      <c r="I12" s="4">
        <f t="shared" si="1"/>
        <v>1.3703624092860935</v>
      </c>
      <c r="N12" t="s">
        <v>16</v>
      </c>
      <c r="O12">
        <v>24.15</v>
      </c>
      <c r="P12">
        <f t="shared" si="2"/>
        <v>1.6300000000000026</v>
      </c>
      <c r="T12">
        <v>0.12</v>
      </c>
    </row>
    <row r="13" spans="1:26" x14ac:dyDescent="0.25">
      <c r="A13" t="s">
        <v>17</v>
      </c>
      <c r="B13">
        <v>21.83</v>
      </c>
      <c r="C13">
        <f t="shared" si="0"/>
        <v>1.5900000000000034</v>
      </c>
      <c r="G13">
        <v>0.01</v>
      </c>
      <c r="I13" s="4">
        <f t="shared" si="1"/>
        <v>0.58126000955465496</v>
      </c>
      <c r="N13" t="s">
        <v>17</v>
      </c>
      <c r="O13">
        <v>23.54</v>
      </c>
      <c r="P13">
        <f t="shared" si="2"/>
        <v>2.240000000000002</v>
      </c>
      <c r="T13">
        <v>0.1</v>
      </c>
    </row>
    <row r="14" spans="1:26" x14ac:dyDescent="0.25">
      <c r="A14" t="s">
        <v>18</v>
      </c>
      <c r="B14">
        <v>21.49</v>
      </c>
      <c r="C14">
        <f t="shared" si="0"/>
        <v>1.9300000000000033</v>
      </c>
      <c r="D14">
        <f>AVERAGE(B13:B15)</f>
        <v>21.856666666666666</v>
      </c>
      <c r="E14">
        <f>STDEV(B13:B15)</f>
        <v>0.3807011076071804</v>
      </c>
      <c r="F14">
        <f>E14/SQRT(3)</f>
        <v>0.21979788695779431</v>
      </c>
      <c r="G14">
        <v>0.02</v>
      </c>
      <c r="H14">
        <f>VAR(B13:B15)</f>
        <v>0.14493333333333394</v>
      </c>
      <c r="I14" s="4">
        <f t="shared" si="1"/>
        <v>1.1731643935491567</v>
      </c>
      <c r="N14" t="s">
        <v>18</v>
      </c>
      <c r="O14">
        <v>24.13</v>
      </c>
      <c r="P14">
        <f t="shared" si="2"/>
        <v>1.6500000000000021</v>
      </c>
      <c r="Q14">
        <f>AVERAGE(O13:O15)</f>
        <v>24.236666666666668</v>
      </c>
      <c r="R14">
        <f>STDEV(O13:O15)</f>
        <v>0.75566747537083623</v>
      </c>
      <c r="S14">
        <f>R14/SQRT(3)</f>
        <v>0.43628482032319721</v>
      </c>
      <c r="T14">
        <v>0.09</v>
      </c>
    </row>
    <row r="15" spans="1:26" x14ac:dyDescent="0.25">
      <c r="A15" t="s">
        <v>19</v>
      </c>
      <c r="B15">
        <v>22.25</v>
      </c>
      <c r="C15">
        <f t="shared" si="0"/>
        <v>1.1700000000000017</v>
      </c>
      <c r="G15">
        <v>0.01</v>
      </c>
      <c r="I15" s="4">
        <f t="shared" si="1"/>
        <v>1.3445182278901453</v>
      </c>
      <c r="N15" t="s">
        <v>19</v>
      </c>
      <c r="O15">
        <v>25.04</v>
      </c>
      <c r="P15">
        <f t="shared" si="2"/>
        <v>0.74000000000000199</v>
      </c>
      <c r="T15">
        <v>0.1</v>
      </c>
    </row>
    <row r="16" spans="1:26" x14ac:dyDescent="0.25">
      <c r="A16" t="s">
        <v>20</v>
      </c>
      <c r="B16">
        <v>25.25</v>
      </c>
      <c r="C16">
        <f t="shared" si="0"/>
        <v>-1.8299999999999983</v>
      </c>
      <c r="G16">
        <v>0.18</v>
      </c>
      <c r="I16" s="4">
        <f t="shared" si="1"/>
        <v>0.2295842773138452</v>
      </c>
      <c r="N16" t="s">
        <v>20</v>
      </c>
      <c r="O16">
        <v>25.62</v>
      </c>
      <c r="P16">
        <f t="shared" si="2"/>
        <v>0.16000000000000014</v>
      </c>
      <c r="T16">
        <v>0.15</v>
      </c>
    </row>
    <row r="17" spans="1:25" x14ac:dyDescent="0.25">
      <c r="A17" t="s">
        <v>21</v>
      </c>
      <c r="B17">
        <v>22.77</v>
      </c>
      <c r="C17">
        <f t="shared" si="0"/>
        <v>0.65000000000000213</v>
      </c>
      <c r="D17">
        <f>AVERAGE(B16:B18)</f>
        <v>23.063333333333333</v>
      </c>
      <c r="E17">
        <f>STDEV(B16:B18)</f>
        <v>2.0557561463688563</v>
      </c>
      <c r="F17">
        <f>E17/SQRT(3)</f>
        <v>1.1868913644942869</v>
      </c>
      <c r="G17">
        <v>0.02</v>
      </c>
      <c r="H17">
        <f>VAR(B16:B18)</f>
        <v>4.2261333333333297</v>
      </c>
      <c r="I17" s="4">
        <f t="shared" si="1"/>
        <v>0.61079889384542274</v>
      </c>
      <c r="N17" t="s">
        <v>21</v>
      </c>
      <c r="O17">
        <v>24.51</v>
      </c>
      <c r="P17">
        <f t="shared" si="2"/>
        <v>1.2699999999999996</v>
      </c>
      <c r="Q17">
        <f>AVERAGE(O16:O18)</f>
        <v>24.55</v>
      </c>
      <c r="R17">
        <f>STDEV(O16:O18)</f>
        <v>1.0505712731652248</v>
      </c>
      <c r="S17">
        <f>R17/SQRT(3)</f>
        <v>0.60654760736483049</v>
      </c>
      <c r="T17">
        <v>0.11</v>
      </c>
    </row>
    <row r="18" spans="1:25" x14ac:dyDescent="0.25">
      <c r="A18" t="s">
        <v>22</v>
      </c>
      <c r="B18">
        <v>21.17</v>
      </c>
      <c r="C18">
        <f t="shared" si="0"/>
        <v>2.25</v>
      </c>
      <c r="G18">
        <v>0.04</v>
      </c>
      <c r="I18" s="4">
        <f t="shared" si="1"/>
        <v>0.93114694845587143</v>
      </c>
      <c r="N18" t="s">
        <v>22</v>
      </c>
      <c r="O18">
        <v>23.52</v>
      </c>
      <c r="P18">
        <f t="shared" si="2"/>
        <v>2.2600000000000016</v>
      </c>
      <c r="T18">
        <v>0.13</v>
      </c>
    </row>
    <row r="19" spans="1:25" x14ac:dyDescent="0.25">
      <c r="A19" t="s">
        <v>23</v>
      </c>
      <c r="B19">
        <v>22.63</v>
      </c>
      <c r="C19">
        <f t="shared" si="0"/>
        <v>0.7900000000000027</v>
      </c>
      <c r="G19">
        <v>7.0000000000000007E-2</v>
      </c>
      <c r="I19" s="4">
        <f t="shared" si="1"/>
        <v>0.73669369426770437</v>
      </c>
      <c r="N19" t="s">
        <v>23</v>
      </c>
      <c r="O19">
        <v>24.62</v>
      </c>
      <c r="P19">
        <f t="shared" si="2"/>
        <v>1.1600000000000001</v>
      </c>
      <c r="T19">
        <v>0.09</v>
      </c>
    </row>
    <row r="20" spans="1:25" x14ac:dyDescent="0.25">
      <c r="A20" t="s">
        <v>24</v>
      </c>
      <c r="B20">
        <v>23.27</v>
      </c>
      <c r="C20">
        <f t="shared" si="0"/>
        <v>0.15000000000000213</v>
      </c>
      <c r="D20">
        <f>AVERAGE(B19:B21)</f>
        <v>22.49</v>
      </c>
      <c r="E20">
        <f>STDEV(B19:B21)</f>
        <v>0.85860351734662677</v>
      </c>
      <c r="F20">
        <f>E20/SQRT(3)</f>
        <v>0.49571497186723451</v>
      </c>
      <c r="G20">
        <v>0.05</v>
      </c>
      <c r="H20">
        <f>VAR(B19:B21)</f>
        <v>0.7371999999999993</v>
      </c>
      <c r="I20" s="4">
        <f t="shared" si="1"/>
        <v>0.88097994151392156</v>
      </c>
      <c r="N20" t="s">
        <v>24</v>
      </c>
      <c r="O20">
        <v>25.47</v>
      </c>
      <c r="P20">
        <f t="shared" si="2"/>
        <v>0.31000000000000227</v>
      </c>
      <c r="Q20">
        <f>AVERAGE(O19:O21)</f>
        <v>24.75</v>
      </c>
      <c r="R20">
        <f>STDEV(O19:O21)</f>
        <v>0.66460514593252962</v>
      </c>
      <c r="S20">
        <f>R20/SQRT(3)</f>
        <v>0.38370995990895651</v>
      </c>
      <c r="T20">
        <v>0.09</v>
      </c>
    </row>
    <row r="21" spans="1:25" x14ac:dyDescent="0.25">
      <c r="A21" t="s">
        <v>25</v>
      </c>
      <c r="B21">
        <v>21.57</v>
      </c>
      <c r="C21">
        <f t="shared" si="0"/>
        <v>1.8500000000000014</v>
      </c>
      <c r="G21">
        <v>0.03</v>
      </c>
      <c r="I21" s="4">
        <f t="shared" si="1"/>
        <v>1.131671357942023</v>
      </c>
      <c r="N21" t="s">
        <v>25</v>
      </c>
      <c r="O21">
        <v>24.16</v>
      </c>
      <c r="P21">
        <f t="shared" si="2"/>
        <v>1.620000000000001</v>
      </c>
      <c r="T21">
        <v>0.1</v>
      </c>
    </row>
    <row r="22" spans="1:25" x14ac:dyDescent="0.25">
      <c r="A22" s="1" t="s">
        <v>26</v>
      </c>
      <c r="B22">
        <v>22.16</v>
      </c>
      <c r="C22">
        <f t="shared" si="0"/>
        <v>1.2600000000000016</v>
      </c>
      <c r="G22">
        <v>0.18</v>
      </c>
      <c r="I22" s="4">
        <f t="shared" si="1"/>
        <v>0.77880564765987204</v>
      </c>
      <c r="J22">
        <v>1.284</v>
      </c>
      <c r="N22" s="1" t="s">
        <v>26</v>
      </c>
      <c r="O22">
        <v>24.24</v>
      </c>
      <c r="P22">
        <f t="shared" si="2"/>
        <v>1.5400000000000027</v>
      </c>
      <c r="T22">
        <v>7.0000000000000007E-2</v>
      </c>
    </row>
    <row r="23" spans="1:25" x14ac:dyDescent="0.25">
      <c r="A23" s="1" t="s">
        <v>27</v>
      </c>
      <c r="B23">
        <v>21.4</v>
      </c>
      <c r="C23">
        <f t="shared" si="0"/>
        <v>2.0200000000000031</v>
      </c>
      <c r="G23">
        <v>0.19</v>
      </c>
      <c r="I23" s="4">
        <f t="shared" si="1"/>
        <v>1.3125575265441332</v>
      </c>
      <c r="J23">
        <v>1.1679999999999999</v>
      </c>
      <c r="N23" s="1" t="s">
        <v>27</v>
      </c>
      <c r="O23">
        <v>24.19</v>
      </c>
      <c r="P23">
        <f t="shared" si="2"/>
        <v>1.5899999999999999</v>
      </c>
      <c r="T23">
        <v>0.09</v>
      </c>
    </row>
    <row r="24" spans="1:25" x14ac:dyDescent="0.25">
      <c r="A24" s="1" t="s">
        <v>28</v>
      </c>
      <c r="B24">
        <v>21.7</v>
      </c>
      <c r="C24">
        <f t="shared" si="0"/>
        <v>1.7200000000000024</v>
      </c>
      <c r="G24">
        <v>0.19</v>
      </c>
      <c r="I24" s="4">
        <f t="shared" si="1"/>
        <v>0.72306878851830636</v>
      </c>
      <c r="N24" s="1" t="s">
        <v>28</v>
      </c>
      <c r="O24">
        <v>23.7</v>
      </c>
      <c r="P24">
        <f t="shared" si="2"/>
        <v>2.0800000000000018</v>
      </c>
      <c r="T24">
        <v>0.06</v>
      </c>
    </row>
    <row r="25" spans="1:25" x14ac:dyDescent="0.25">
      <c r="A25" s="1" t="s">
        <v>29</v>
      </c>
      <c r="B25">
        <v>22.26</v>
      </c>
      <c r="C25">
        <f t="shared" si="0"/>
        <v>1.1600000000000001</v>
      </c>
      <c r="G25">
        <v>0.16</v>
      </c>
      <c r="I25" s="4">
        <f t="shared" si="1"/>
        <v>0.856152097104252</v>
      </c>
      <c r="N25" s="1" t="s">
        <v>29</v>
      </c>
      <c r="O25">
        <v>24.46</v>
      </c>
      <c r="P25">
        <f t="shared" si="2"/>
        <v>1.3200000000000003</v>
      </c>
      <c r="T25">
        <v>0.05</v>
      </c>
    </row>
    <row r="26" spans="1:25" x14ac:dyDescent="0.25">
      <c r="A26" s="1" t="s">
        <v>30</v>
      </c>
      <c r="B26">
        <v>22.73</v>
      </c>
      <c r="C26">
        <f t="shared" si="0"/>
        <v>0.69000000000000128</v>
      </c>
      <c r="G26">
        <v>0.16</v>
      </c>
      <c r="I26" s="4">
        <f t="shared" si="1"/>
        <v>0.71650402020989246</v>
      </c>
      <c r="N26" s="1" t="s">
        <v>30</v>
      </c>
      <c r="O26">
        <v>24.68</v>
      </c>
      <c r="P26">
        <f t="shared" si="2"/>
        <v>1.1000000000000014</v>
      </c>
      <c r="T26">
        <v>0.03</v>
      </c>
    </row>
    <row r="27" spans="1:25" x14ac:dyDescent="0.25">
      <c r="A27" s="1" t="s">
        <v>31</v>
      </c>
      <c r="B27">
        <v>23.04</v>
      </c>
      <c r="C27">
        <f t="shared" si="0"/>
        <v>0.38000000000000256</v>
      </c>
      <c r="G27">
        <v>0.12</v>
      </c>
      <c r="I27" s="4">
        <f t="shared" si="1"/>
        <v>0.95215368152218216</v>
      </c>
      <c r="N27" s="1" t="s">
        <v>31</v>
      </c>
      <c r="O27">
        <v>25.35</v>
      </c>
      <c r="P27">
        <f t="shared" si="2"/>
        <v>0.42999999999999972</v>
      </c>
      <c r="T27">
        <v>0.04</v>
      </c>
      <c r="X27" s="2" t="s">
        <v>33</v>
      </c>
      <c r="Y27" s="2"/>
    </row>
    <row r="28" spans="1:25" x14ac:dyDescent="0.25">
      <c r="A28" s="1"/>
      <c r="X28" s="2"/>
      <c r="Y28" s="2"/>
    </row>
    <row r="29" spans="1:25" x14ac:dyDescent="0.25">
      <c r="A29" s="1"/>
      <c r="X29" s="2" t="s">
        <v>3</v>
      </c>
      <c r="Y29" s="2" t="s">
        <v>32</v>
      </c>
    </row>
    <row r="30" spans="1:25" x14ac:dyDescent="0.25">
      <c r="A30" s="1"/>
      <c r="X30" s="2">
        <v>23.42</v>
      </c>
      <c r="Y30" s="2">
        <v>25.78</v>
      </c>
    </row>
    <row r="31" spans="1:25" x14ac:dyDescent="0.25">
      <c r="A31" s="1"/>
      <c r="X31" s="2"/>
      <c r="Y31" s="2"/>
    </row>
    <row r="32" spans="1:25" x14ac:dyDescent="0.25">
      <c r="V32" s="3"/>
      <c r="W32" s="3"/>
    </row>
  </sheetData>
  <mergeCells count="3">
    <mergeCell ref="G1:T2"/>
    <mergeCell ref="B4:L4"/>
    <mergeCell ref="O4:Z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G24" sqref="G24"/>
    </sheetView>
  </sheetViews>
  <sheetFormatPr defaultRowHeight="15.75" x14ac:dyDescent="0.25"/>
  <sheetData>
    <row r="1" spans="1:5" x14ac:dyDescent="0.25">
      <c r="B1" t="s">
        <v>39</v>
      </c>
      <c r="C1" t="s">
        <v>38</v>
      </c>
      <c r="D1" t="s">
        <v>37</v>
      </c>
    </row>
    <row r="2" spans="1:5" x14ac:dyDescent="0.25">
      <c r="A2" t="s">
        <v>14</v>
      </c>
      <c r="B2">
        <v>1</v>
      </c>
      <c r="C2" t="s">
        <v>34</v>
      </c>
      <c r="D2">
        <v>1</v>
      </c>
      <c r="E2">
        <v>1</v>
      </c>
    </row>
    <row r="3" spans="1:5" x14ac:dyDescent="0.25">
      <c r="A3" t="s">
        <v>15</v>
      </c>
      <c r="B3">
        <v>0.77</v>
      </c>
      <c r="C3" t="s">
        <v>35</v>
      </c>
      <c r="D3">
        <v>1</v>
      </c>
      <c r="E3">
        <v>1</v>
      </c>
    </row>
    <row r="4" spans="1:5" x14ac:dyDescent="0.25">
      <c r="A4" t="s">
        <v>16</v>
      </c>
      <c r="B4">
        <v>1.37</v>
      </c>
      <c r="C4" t="s">
        <v>35</v>
      </c>
      <c r="D4">
        <v>2</v>
      </c>
      <c r="E4">
        <v>1</v>
      </c>
    </row>
    <row r="5" spans="1:5" x14ac:dyDescent="0.25">
      <c r="A5" t="s">
        <v>17</v>
      </c>
      <c r="B5">
        <v>0.57999999999999996</v>
      </c>
      <c r="C5" t="s">
        <v>34</v>
      </c>
      <c r="D5">
        <v>2</v>
      </c>
      <c r="E5">
        <v>1</v>
      </c>
    </row>
    <row r="6" spans="1:5" x14ac:dyDescent="0.25">
      <c r="A6" t="s">
        <v>18</v>
      </c>
      <c r="B6">
        <v>1.17</v>
      </c>
      <c r="C6" t="s">
        <v>36</v>
      </c>
      <c r="D6">
        <v>1</v>
      </c>
      <c r="E6">
        <v>1</v>
      </c>
    </row>
    <row r="7" spans="1:5" x14ac:dyDescent="0.25">
      <c r="A7" t="s">
        <v>19</v>
      </c>
      <c r="B7">
        <v>1.34</v>
      </c>
      <c r="C7" t="s">
        <v>36</v>
      </c>
      <c r="D7">
        <v>2</v>
      </c>
      <c r="E7">
        <v>1</v>
      </c>
    </row>
    <row r="8" spans="1:5" x14ac:dyDescent="0.25">
      <c r="A8" t="s">
        <v>20</v>
      </c>
      <c r="B8">
        <v>0.23</v>
      </c>
      <c r="C8" t="s">
        <v>34</v>
      </c>
      <c r="D8">
        <v>1</v>
      </c>
      <c r="E8">
        <v>5</v>
      </c>
    </row>
    <row r="9" spans="1:5" x14ac:dyDescent="0.25">
      <c r="A9" t="s">
        <v>21</v>
      </c>
      <c r="B9">
        <v>0.61</v>
      </c>
      <c r="C9" t="s">
        <v>35</v>
      </c>
      <c r="D9">
        <v>1</v>
      </c>
      <c r="E9">
        <v>5</v>
      </c>
    </row>
    <row r="10" spans="1:5" x14ac:dyDescent="0.25">
      <c r="A10" t="s">
        <v>22</v>
      </c>
      <c r="B10">
        <v>0.93</v>
      </c>
      <c r="C10" t="s">
        <v>35</v>
      </c>
      <c r="D10">
        <v>2</v>
      </c>
      <c r="E10">
        <v>5</v>
      </c>
    </row>
    <row r="11" spans="1:5" x14ac:dyDescent="0.25">
      <c r="A11" t="s">
        <v>23</v>
      </c>
      <c r="B11">
        <v>0.74</v>
      </c>
      <c r="C11" t="s">
        <v>34</v>
      </c>
      <c r="D11">
        <v>2</v>
      </c>
      <c r="E11">
        <v>5</v>
      </c>
    </row>
    <row r="12" spans="1:5" x14ac:dyDescent="0.25">
      <c r="A12" t="s">
        <v>24</v>
      </c>
      <c r="B12">
        <v>0.88</v>
      </c>
      <c r="C12" t="s">
        <v>36</v>
      </c>
      <c r="D12">
        <v>1</v>
      </c>
      <c r="E12">
        <v>5</v>
      </c>
    </row>
    <row r="13" spans="1:5" x14ac:dyDescent="0.25">
      <c r="A13" t="s">
        <v>25</v>
      </c>
      <c r="B13">
        <v>1.1299999999999999</v>
      </c>
      <c r="C13" t="s">
        <v>36</v>
      </c>
      <c r="D13">
        <v>2</v>
      </c>
      <c r="E13">
        <v>5</v>
      </c>
    </row>
    <row r="14" spans="1:5" x14ac:dyDescent="0.25">
      <c r="A14" s="1" t="s">
        <v>26</v>
      </c>
      <c r="B14">
        <v>0.78</v>
      </c>
      <c r="C14" t="s">
        <v>34</v>
      </c>
      <c r="D14">
        <v>1</v>
      </c>
      <c r="E14">
        <v>24</v>
      </c>
    </row>
    <row r="15" spans="1:5" x14ac:dyDescent="0.25">
      <c r="A15" s="1" t="s">
        <v>27</v>
      </c>
      <c r="B15">
        <v>1.31</v>
      </c>
      <c r="C15" t="s">
        <v>35</v>
      </c>
      <c r="D15">
        <v>1</v>
      </c>
      <c r="E15">
        <v>24</v>
      </c>
    </row>
    <row r="16" spans="1:5" x14ac:dyDescent="0.25">
      <c r="A16" s="1" t="s">
        <v>28</v>
      </c>
      <c r="B16">
        <v>0.72</v>
      </c>
      <c r="C16" t="s">
        <v>35</v>
      </c>
      <c r="D16">
        <v>2</v>
      </c>
      <c r="E16">
        <v>24</v>
      </c>
    </row>
    <row r="17" spans="1:5" x14ac:dyDescent="0.25">
      <c r="A17" s="1" t="s">
        <v>29</v>
      </c>
      <c r="B17">
        <v>0.86</v>
      </c>
      <c r="C17" t="s">
        <v>34</v>
      </c>
      <c r="D17">
        <v>1</v>
      </c>
      <c r="E17">
        <v>24</v>
      </c>
    </row>
    <row r="18" spans="1:5" x14ac:dyDescent="0.25">
      <c r="A18" s="1" t="s">
        <v>30</v>
      </c>
      <c r="B18">
        <v>0.72</v>
      </c>
      <c r="C18" t="s">
        <v>36</v>
      </c>
      <c r="D18">
        <v>1</v>
      </c>
      <c r="E18">
        <v>24</v>
      </c>
    </row>
    <row r="19" spans="1:5" x14ac:dyDescent="0.25">
      <c r="A19" s="1" t="s">
        <v>31</v>
      </c>
      <c r="B19">
        <v>0.95</v>
      </c>
      <c r="C19" t="s">
        <v>36</v>
      </c>
      <c r="D19">
        <v>2</v>
      </c>
      <c r="E19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chromevol</dc:creator>
  <cp:lastModifiedBy>Javier Rodriguez Casariego</cp:lastModifiedBy>
  <dcterms:created xsi:type="dcterms:W3CDTF">2016-05-25T19:37:37Z</dcterms:created>
  <dcterms:modified xsi:type="dcterms:W3CDTF">2018-11-19T19:29:06Z</dcterms:modified>
</cp:coreProperties>
</file>