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Data Analysis\Homework\"/>
    </mc:Choice>
  </mc:AlternateContent>
  <xr:revisionPtr revIDLastSave="0" documentId="13_ncr:1_{C42DDE85-7169-4824-B2E3-ABB6E8CB43FB}" xr6:coauthVersionLast="47" xr6:coauthVersionMax="47" xr10:uidLastSave="{00000000-0000-0000-0000-000000000000}"/>
  <bookViews>
    <workbookView xWindow="11190" yWindow="0" windowWidth="11460" windowHeight="14410" firstSheet="3" activeTab="4" xr2:uid="{00000000-000D-0000-FFFF-FFFF00000000}"/>
  </bookViews>
  <sheets>
    <sheet name="Crowdfunding" sheetId="1" r:id="rId1"/>
    <sheet name="Sheet1" sheetId="4" r:id="rId2"/>
    <sheet name="Sheet2" sheetId="5" r:id="rId3"/>
    <sheet name="Sheet3" sheetId="6" r:id="rId4"/>
    <sheet name="Goal Analysis" sheetId="7" r:id="rId5"/>
    <sheet name="Sheet5" sheetId="8" r:id="rId6"/>
  </sheets>
  <definedNames>
    <definedName name="_xlnm._FilterDatabase" localSheetId="0" hidden="1">Crowdfunding!$A$1:$T$1001</definedName>
  </definedNames>
  <calcPr calcId="191029"/>
  <pivotCaches>
    <pivotCache cacheId="14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J7" i="8"/>
  <c r="J6" i="8"/>
  <c r="I7" i="8"/>
  <c r="J5" i="8"/>
  <c r="J4" i="8"/>
  <c r="J3" i="8"/>
  <c r="I8" i="8"/>
  <c r="I6" i="8"/>
  <c r="I5" i="8"/>
  <c r="I4" i="8"/>
  <c r="I3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E11" i="7" s="1"/>
  <c r="B10" i="7"/>
  <c r="E10" i="7" s="1"/>
  <c r="F10" i="7" s="1"/>
  <c r="B9" i="7"/>
  <c r="E9" i="7" s="1"/>
  <c r="B8" i="7"/>
  <c r="E8" i="7" s="1"/>
  <c r="B7" i="7"/>
  <c r="E7" i="7" s="1"/>
  <c r="B6" i="7"/>
  <c r="B5" i="7"/>
  <c r="B4" i="7"/>
  <c r="B2" i="7"/>
  <c r="B3" i="7"/>
  <c r="E3" i="7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502" i="1"/>
  <c r="H3" i="1"/>
  <c r="H2" i="1"/>
  <c r="H999" i="1"/>
  <c r="H1000" i="1"/>
  <c r="H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G7" i="7" l="1"/>
  <c r="G8" i="7"/>
  <c r="F7" i="7"/>
  <c r="H7" i="7"/>
  <c r="E6" i="7"/>
  <c r="G6" i="7" s="1"/>
  <c r="H9" i="7"/>
  <c r="G9" i="7"/>
  <c r="H3" i="7"/>
  <c r="F3" i="7"/>
  <c r="F11" i="7"/>
  <c r="H11" i="7"/>
  <c r="G10" i="7"/>
  <c r="G3" i="7"/>
  <c r="G11" i="7"/>
  <c r="H10" i="7"/>
  <c r="G4" i="7"/>
  <c r="H8" i="7"/>
  <c r="E13" i="7"/>
  <c r="H13" i="7" s="1"/>
  <c r="E5" i="7"/>
  <c r="G5" i="7" s="1"/>
  <c r="F9" i="7"/>
  <c r="E12" i="7"/>
  <c r="F12" i="7" s="1"/>
  <c r="E4" i="7"/>
  <c r="F4" i="7" s="1"/>
  <c r="F8" i="7"/>
  <c r="E2" i="7"/>
  <c r="G2" i="7" s="1"/>
  <c r="F6" i="7" l="1"/>
  <c r="H6" i="7"/>
  <c r="F13" i="7"/>
  <c r="F5" i="7"/>
  <c r="H4" i="7"/>
  <c r="H12" i="7"/>
  <c r="F2" i="7"/>
  <c r="G13" i="7"/>
  <c r="G12" i="7"/>
  <c r="H2" i="7"/>
  <c r="H5" i="7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<sst xmlns="http://schemas.openxmlformats.org/spreadsheetml/2006/main" count="7064" uniqueCount="2118">
  <si>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</si>
  <si>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</si>
  <si>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</si>
  <si>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</si>
  <si>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</si>
  <si>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</si>
  <si>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</si>
  <si>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</si>
  <si>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</si>
  <si>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</si>
  <si>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</si>
  <si>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</si>
  <si>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</si>
  <si>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</si>
  <si>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</si>
  <si>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</si>
  <si>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</si>
  <si>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</si>
  <si>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</si>
  <si>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</si>
  <si>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</si>
  <si>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</si>
  <si>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</si>
  <si>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</si>
  <si>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</si>
  <si>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</si>
  <si>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</si>
  <si>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</si>
  <si>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</si>
  <si>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</si>
  <si>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</si>
  <si>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</si>
  <si>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</si>
  <si>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</si>
  <si>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</si>
  <si>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</si>
  <si>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</si>
  <si>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</si>
  <si>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</si>
  <si>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</si>
  <si>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</si>
  <si>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</si>
  <si>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</si>
  <si>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</si>
  <si>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</si>
  <si>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</si>
  <si>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</si>
  <si>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</si>
  <si>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</si>
  <si>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</si>
  <si>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</si>
  <si>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</si>
  <si>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</si>
  <si>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</si>
  <si>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</si>
  <si>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</si>
  <si>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</si>
  <si>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</si>
  <si>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</si>
  <si>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</si>
  <si>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</si>
  <si>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</si>
  <si>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</si>
  <si>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</si>
  <si>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</si>
  <si>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</si>
  <si>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</si>
  <si>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</si>
  <si>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</si>
  <si>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</si>
  <si>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</si>
  <si>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</si>
  <si>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</si>
  <si>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</si>
  <si>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</si>
  <si>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</si>
  <si>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</si>
  <si>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</si>
  <si>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</si>
  <si>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</si>
  <si>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</si>
  <si>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</si>
  <si>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</si>
  <si>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</si>
  <si>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</si>
  <si>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</si>
  <si>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</si>
  <si>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</si>
  <si>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</si>
  <si>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</si>
  <si>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</si>
  <si>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</si>
  <si>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</si>
  <si>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</si>
  <si>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</si>
  <si>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</si>
  <si>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</si>
  <si>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</si>
  <si>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</si>
  <si>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</si>
  <si>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</si>
  <si>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</si>
  <si>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</si>
  <si>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</si>
  <si>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</si>
  <si>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</si>
  <si>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</si>
  <si>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</si>
  <si>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</si>
  <si>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</si>
  <si>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</si>
  <si>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</si>
  <si>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</si>
  <si>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</si>
  <si>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</si>
  <si>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</si>
  <si>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</si>
  <si>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</si>
  <si>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</si>
  <si>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</si>
  <si>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</si>
  <si>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</si>
  <si>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</si>
  <si>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</si>
  <si>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</si>
  <si>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</si>
  <si>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</si>
  <si>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</si>
  <si>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</si>
  <si>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</si>
  <si>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</si>
  <si>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</si>
  <si>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</si>
  <si>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</si>
  <si>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</si>
  <si>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</si>
  <si>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</si>
  <si>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</si>
  <si>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</si>
  <si>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</si>
  <si>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</si>
  <si>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</si>
  <si>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</si>
  <si>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</si>
  <si>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</si>
  <si>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</si>
  <si>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</si>
  <si>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</si>
  <si>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</si>
  <si>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</si>
  <si>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</si>
  <si>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</si>
  <si>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</si>
  <si>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</si>
  <si>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</si>
  <si>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</si>
  <si>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</si>
  <si>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</si>
  <si>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</si>
  <si>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</si>
  <si>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</si>
  <si>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</si>
  <si>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</si>
  <si>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</si>
  <si>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</si>
  <si>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</si>
  <si>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</si>
  <si>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</si>
  <si>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</si>
  <si>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</si>
  <si>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</si>
  <si>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</si>
  <si>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</si>
  <si>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</si>
  <si>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</si>
  <si>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</si>
  <si>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</si>
  <si>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</si>
  <si>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</si>
  <si>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</si>
  <si>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</si>
  <si>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</si>
  <si>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</si>
  <si>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</si>
  <si>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</si>
  <si>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</si>
  <si>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</si>
  <si>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</si>
  <si>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</si>
  <si>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</si>
  <si>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</si>
  <si>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</si>
  <si>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</si>
  <si>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</si>
  <si>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</si>
  <si>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</si>
  <si>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</si>
  <si>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</si>
  <si>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</si>
  <si>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</si>
  <si>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</si>
  <si>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</si>
  <si>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</si>
  <si>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</si>
  <si>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</si>
  <si>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</si>
  <si>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</si>
  <si>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</si>
  <si>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</si>
  <si>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</si>
  <si>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</si>
  <si>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</si>
  <si>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</si>
  <si>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</si>
  <si>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</si>
  <si>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</si>
  <si>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</si>
  <si>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</si>
  <si>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</si>
  <si>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</si>
  <si>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</si>
  <si>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</si>
  <si>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</si>
  <si>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</si>
  <si>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</si>
  <si>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</si>
  <si>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</si>
  <si>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</si>
  <si>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</si>
  <si>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</si>
  <si>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</si>
  <si>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</si>
  <si>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</si>
  <si>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</si>
  <si>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</si>
  <si>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</si>
  <si>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</si>
  <si>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</si>
  <si>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</si>
  <si>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</si>
  <si>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</si>
  <si>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</si>
  <si>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</si>
  <si>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</si>
  <si>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</si>
  <si>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</si>
  <si>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</si>
  <si>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</si>
  <si>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</si>
  <si>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</si>
  <si>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</si>
  <si>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</si>
  <si>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</si>
  <si>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</si>
  <si>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</si>
  <si>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</si>
  <si>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</si>
  <si>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</si>
  <si>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</si>
  <si>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</si>
  <si>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</si>
  <si>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</si>
  <si>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</si>
  <si>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</si>
  <si>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</si>
  <si>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</si>
  <si>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</si>
  <si>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</si>
  <si>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</si>
  <si>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</si>
  <si>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</si>
  <si>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</si>
  <si>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</si>
  <si>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</si>
  <si>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</si>
  <si>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</si>
  <si>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</si>
  <si>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</si>
  <si>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</si>
  <si>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</si>
  <si>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</si>
  <si>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</si>
  <si>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</si>
  <si>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</si>
  <si>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</si>
  <si>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</si>
  <si>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</si>
  <si>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</si>
  <si>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</si>
  <si>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</si>
  <si>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</si>
  <si>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</si>
  <si>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</si>
  <si>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</si>
  <si>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</si>
  <si>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</si>
  <si>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</si>
  <si>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</si>
  <si>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</si>
  <si>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</si>
  <si>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</si>
  <si>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</si>
  <si>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</si>
  <si>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</si>
  <si>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</si>
  <si>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</si>
  <si>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</si>
  <si>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</si>
  <si>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</si>
  <si>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</si>
  <si>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</si>
  <si>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</si>
  <si>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</si>
  <si>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</si>
  <si>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</si>
  <si>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</si>
  <si>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</si>
  <si>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</si>
  <si>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</si>
  <si>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</si>
  <si>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</si>
  <si>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</si>
  <si>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</si>
  <si>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</si>
  <si>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</si>
  <si>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</si>
  <si>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</si>
  <si>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</si>
  <si>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</si>
  <si>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</si>
  <si>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</si>
  <si>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</si>
  <si>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</si>
  <si>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</si>
  <si>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</si>
  <si>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</si>
  <si>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</si>
  <si>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</si>
  <si>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</si>
  <si>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</si>
  <si>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</si>
  <si>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</si>
  <si>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</si>
  <si>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</si>
  <si>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</si>
  <si>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</si>
  <si>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</si>
  <si>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</si>
  <si>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</si>
  <si>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</si>
  <si>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</si>
  <si>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</si>
  <si>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</si>
  <si>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</si>
  <si>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</si>
  <si>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</si>
  <si>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</si>
  <si>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</si>
  <si>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</si>
  <si>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</si>
  <si>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</si>
  <si>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</si>
  <si>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</si>
  <si>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</si>
  <si>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</si>
  <si>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</si>
  <si>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</si>
  <si>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</si>
  <si>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</si>
  <si>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</si>
  <si>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</si>
  <si>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</si>
  <si>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</si>
  <si>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</si>
  <si>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</si>
  <si>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</si>
  <si>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</si>
  <si>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</si>
  <si>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</si>
  <si>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</si>
  <si>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</si>
  <si>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</si>
  <si>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</si>
  <si>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</si>
  <si>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</si>
  <si>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</si>
  <si>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</si>
  <si>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</si>
  <si>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</si>
  <si>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</si>
  <si>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</si>
  <si>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</si>
  <si>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</si>
  <si>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</si>
  <si>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</si>
  <si>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</si>
  <si>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</si>
  <si>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</si>
  <si>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</si>
  <si>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</si>
  <si>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</si>
  <si>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</si>
  <si>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</si>
  <si>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</si>
  <si>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</si>
  <si>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</si>
  <si>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</si>
  <si>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</si>
  <si>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</si>
  <si>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</si>
  <si>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</si>
  <si>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</si>
  <si>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</si>
  <si>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</si>
  <si>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</si>
  <si>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</si>
  <si>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</si>
  <si>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</si>
  <si>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</si>
  <si>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</si>
  <si>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</si>
  <si>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</si>
  <si>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</si>
  <si>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</si>
  <si>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</si>
  <si>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</si>
  <si>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</si>
  <si>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</si>
  <si>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</si>
  <si>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</si>
  <si>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</si>
  <si>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</si>
  <si>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</si>
  <si>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</si>
  <si>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</si>
  <si>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</si>
  <si>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</si>
  <si>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</si>
  <si>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</si>
  <si>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</si>
  <si>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</si>
  <si>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</si>
  <si>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</si>
  <si>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</si>
  <si>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</si>
  <si>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</si>
  <si>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</si>
  <si>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</si>
  <si>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</si>
  <si>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</si>
  <si>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</si>
  <si>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</si>
  <si>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</si>
  <si>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</si>
  <si>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</si>
  <si>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</si>
  <si>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</si>
  <si>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</si>
  <si>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</si>
  <si>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</si>
  <si>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</si>
  <si>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</si>
  <si>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</si>
  <si>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</si>
  <si>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</si>
  <si>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</si>
  <si>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</si>
  <si>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</si>
  <si>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</si>
  <si>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</si>
  <si>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</si>
  <si>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</si>
  <si>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</si>
  <si>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</si>
  <si>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</si>
  <si>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</si>
  <si>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</si>
  <si>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</si>
  <si>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</si>
  <si>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</si>
  <si>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</si>
  <si>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</si>
  <si>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</si>
  <si>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</si>
  <si>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</si>
  <si>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</si>
  <si>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</si>
  <si>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</si>
  <si>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</si>
  <si>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</si>
  <si>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</si>
  <si>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</si>
  <si>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</si>
  <si>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</si>
  <si>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</si>
  <si>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</si>
  <si>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</si>
  <si>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</si>
  <si>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</si>
  <si>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</si>
  <si>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</si>
  <si>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</si>
  <si>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</si>
  <si>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</si>
  <si>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</si>
  <si>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</si>
  <si>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</si>
  <si>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</si>
  <si>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</si>
  <si>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</si>
  <si>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</si>
  <si>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</si>
  <si>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</si>
  <si>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</si>
  <si>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</si>
  <si>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</si>
  <si>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</si>
  <si>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</si>
  <si>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</si>
  <si>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</si>
  <si>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</si>
  <si>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</si>
  <si>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</si>
  <si>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</si>
  <si>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</si>
  <si>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</si>
  <si>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</si>
  <si>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</si>
  <si>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</si>
  <si>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</si>
  <si>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</si>
  <si>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</si>
  <si>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</si>
  <si>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</si>
  <si>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</si>
  <si>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</si>
  <si>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</si>
  <si>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</si>
  <si>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</si>
  <si>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</si>
  <si>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</si>
  <si>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</si>
  <si>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</si>
  <si>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</si>
  <si>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</si>
  <si>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</si>
  <si>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</si>
  <si>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</si>
  <si>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</si>
  <si>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</si>
  <si>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</si>
  <si>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</si>
  <si>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</si>
  <si>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</si>
  <si>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</si>
  <si>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</si>
  <si>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</si>
  <si>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</si>
  <si>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</si>
  <si>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</si>
  <si>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</si>
  <si>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</si>
  <si>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</si>
  <si>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</si>
  <si>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</si>
  <si>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</si>
  <si>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</si>
  <si>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</si>
  <si>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</si>
  <si>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</si>
  <si>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</si>
  <si>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</si>
  <si>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</si>
  <si>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</si>
  <si>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</si>
  <si>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</si>
  <si>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</si>
  <si>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</si>
  <si>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</si>
  <si>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</si>
  <si>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</si>
  <si>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</si>
  <si>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</si>
  <si>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</si>
  <si>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</si>
  <si>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</si>
  <si>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</si>
  <si>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</si>
  <si>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</si>
  <si>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</si>
  <si>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</si>
  <si>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</si>
  <si>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</si>
  <si>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</si>
  <si>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</si>
  <si>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</si>
  <si>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</si>
  <si>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</si>
  <si>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</si>
  <si>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</si>
  <si>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</si>
  <si>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</si>
  <si>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</si>
  <si>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</si>
  <si>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</si>
  <si>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</si>
  <si>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</si>
  <si>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</si>
  <si>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</si>
  <si>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</si>
  <si>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</si>
  <si>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</si>
  <si>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</si>
  <si>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</si>
  <si>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</si>
  <si>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</si>
  <si>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</si>
  <si>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</si>
  <si>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</si>
  <si>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</si>
  <si>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</si>
  <si>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</si>
  <si>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</si>
  <si>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</si>
  <si>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</si>
  <si>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</si>
  <si>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</si>
  <si>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</si>
  <si>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</si>
  <si>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</si>
  <si>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</si>
  <si>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</si>
  <si>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</si>
  <si>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</si>
  <si>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</si>
  <si>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</si>
  <si>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</si>
  <si>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</si>
  <si>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</si>
  <si>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</si>
  <si>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</si>
  <si>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</si>
  <si>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</si>
  <si>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</si>
  <si>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</si>
  <si>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</si>
  <si>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</si>
  <si>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</si>
  <si>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</si>
  <si>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</si>
  <si>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</si>
  <si>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</si>
  <si>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</si>
  <si>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</si>
  <si>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</si>
  <si>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</si>
  <si>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</si>
  <si>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</si>
  <si>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</si>
  <si>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</si>
  <si>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</si>
  <si>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</si>
  <si>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</si>
  <si>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</si>
  <si>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</si>
  <si>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</si>
  <si>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</si>
  <si>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</si>
  <si>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</si>
  <si>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</si>
  <si>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</si>
  <si>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</si>
  <si>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</si>
  <si>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</si>
  <si>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</si>
  <si>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</si>
  <si>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</si>
  <si>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</si>
  <si>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</si>
  <si>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</si>
  <si>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</si>
  <si>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</si>
  <si>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</si>
  <si>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</si>
  <si>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</si>
  <si>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</si>
  <si>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</si>
  <si>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</si>
  <si>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</si>
  <si>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</si>
  <si>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</si>
  <si>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</si>
  <si>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</si>
  <si>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</si>
  <si>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</si>
  <si>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</si>
  <si>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</si>
  <si>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</si>
  <si>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</si>
  <si>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</si>
  <si>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</si>
  <si>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</si>
  <si>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</si>
  <si>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</si>
  <si>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</si>
  <si>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</si>
  <si>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</si>
  <si>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</si>
  <si>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</si>
  <si>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</si>
  <si>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</si>
  <si>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</si>
  <si>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</si>
  <si>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</si>
  <si>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</si>
  <si>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</si>
  <si>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</si>
  <si>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</si>
  <si>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</si>
  <si>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</si>
  <si>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</si>
  <si>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</si>
  <si>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</si>
  <si>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</si>
  <si>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</si>
  <si>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</si>
  <si>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</si>
  <si>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</si>
  <si>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</si>
  <si>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</si>
  <si>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</si>
  <si>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</si>
  <si>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</si>
  <si>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</si>
  <si>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</si>
  <si>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</si>
  <si>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</si>
  <si>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</si>
  <si>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</si>
  <si>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</si>
  <si>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</si>
  <si>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</si>
  <si>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</si>
  <si>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</si>
  <si>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</si>
  <si>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</si>
  <si>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</si>
  <si>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</si>
  <si>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</si>
  <si>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</si>
  <si>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</si>
  <si>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</si>
  <si>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</si>
  <si>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</si>
  <si>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</si>
  <si>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</si>
  <si>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</si>
  <si>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</si>
  <si>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</si>
  <si>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</si>
  <si>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</si>
  <si>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</si>
  <si>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</si>
  <si>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</si>
  <si>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</si>
  <si>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</si>
  <si>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</si>
  <si>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</si>
  <si>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</si>
  <si>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</si>
  <si>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</si>
  <si>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</si>
  <si>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</si>
  <si>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</si>
  <si>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</si>
  <si>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</si>
  <si>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</si>
  <si>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</si>
  <si>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</si>
  <si>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</si>
  <si>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</si>
  <si>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</si>
  <si>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</si>
  <si>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</si>
  <si>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</si>
  <si>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</si>
  <si>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</si>
  <si>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</si>
  <si>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</si>
  <si>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</si>
  <si>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</si>
  <si>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</si>
  <si>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</si>
  <si>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</si>
  <si>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</si>
  <si>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</si>
  <si>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</si>
  <si>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</si>
  <si>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</si>
  <si>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</si>
  <si>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</si>
  <si>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</si>
  <si>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</si>
  <si>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</si>
  <si>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</si>
  <si>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</si>
  <si>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</si>
  <si>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</si>
  <si>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</si>
  <si>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</si>
  <si>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</si>
  <si>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</si>
  <si>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</si>
  <si>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</si>
  <si>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</si>
  <si>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</si>
  <si>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</si>
  <si>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</si>
  <si>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</si>
  <si>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</si>
  <si>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</si>
  <si>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</si>
  <si>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</si>
  <si>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</si>
  <si>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</si>
  <si>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</si>
  <si>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</si>
  <si>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</si>
  <si>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</si>
  <si>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</si>
  <si>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</si>
  <si>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</si>
  <si>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</si>
  <si>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</si>
  <si>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</si>
  <si>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</si>
  <si>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</si>
  <si>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</si>
  <si>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</si>
  <si>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</si>
  <si>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</si>
  <si>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</si>
  <si>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</si>
  <si>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</si>
  <si>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</si>
  <si>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</si>
  <si>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</si>
  <si>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</si>
  <si>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</si>
  <si>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</si>
  <si>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</si>
  <si>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</si>
  <si>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</si>
  <si>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</si>
  <si>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</si>
  <si>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</si>
  <si>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</si>
  <si>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</si>
  <si>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</si>
  <si>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</si>
  <si>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</si>
  <si>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</si>
  <si>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</si>
  <si>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</si>
  <si>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</si>
  <si>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</si>
  <si>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</si>
  <si>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</si>
  <si>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</si>
  <si>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</si>
  <si>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</si>
  <si>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</si>
  <si>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</si>
  <si>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</si>
  <si>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</si>
  <si>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</si>
  <si>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</si>
  <si>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</si>
  <si>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</si>
  <si>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</si>
  <si>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</si>
  <si>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</si>
  <si>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</si>
  <si>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</si>
  <si>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</si>
  <si>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</si>
  <si>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</si>
  <si>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</si>
  <si>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</si>
  <si>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</si>
  <si>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</si>
  <si>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</si>
  <si>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</si>
  <si>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</si>
  <si>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</si>
  <si>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</si>
  <si>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</si>
  <si>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</si>
  <si>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</si>
  <si>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</si>
  <si>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</si>
  <si>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</si>
  <si>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</si>
  <si>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</si>
  <si>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</si>
  <si>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</si>
  <si>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</si>
  <si>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</si>
  <si>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</si>
  <si>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</si>
  <si>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</si>
  <si>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</si>
  <si>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</si>
  <si>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</si>
  <si>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</si>
  <si>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</si>
  <si>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</si>
  <si>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</si>
  <si>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</si>
  <si>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</si>
  <si>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</si>
  <si>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</si>
  <si>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</si>
  <si>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</si>
  <si>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</si>
  <si>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</si>
  <si>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</si>
  <si>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</si>
  <si>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</si>
  <si>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</si>
  <si>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</si>
  <si>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</si>
  <si>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</si>
  <si>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</si>
  <si>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</si>
  <si>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</si>
  <si>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</si>
  <si>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</si>
  <si>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</si>
  <si>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</si>
  <si>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</si>
  <si>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</si>
  <si>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</si>
  <si>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</si>
  <si>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</si>
  <si>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</si>
  <si>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</si>
  <si>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</si>
  <si>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</si>
  <si>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</si>
  <si>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</si>
  <si>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</si>
  <si>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</si>
  <si>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</si>
  <si>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</si>
  <si>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</si>
  <si>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</si>
  <si>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</si>
  <si>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</si>
  <si>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</si>
  <si>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</si>
  <si>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</si>
  <si>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</si>
  <si>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</si>
  <si>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</si>
  <si>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</si>
  <si>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</si>
  <si>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</si>
  <si>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</si>
  <si>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</si>
  <si>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</si>
  <si>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</si>
  <si>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</si>
  <si>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</si>
  <si>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</si>
  <si>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</si>
  <si>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</si>
  <si>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</si>
  <si>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</si>
  <si>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</si>
  <si>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</si>
  <si>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</si>
  <si>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</si>
  <si>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</si>
  <si>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</si>
  <si>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</si>
  <si>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</si>
  <si>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</si>
  <si>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</si>
  <si>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</si>
  <si>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</si>
  <si>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</si>
  <si>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</si>
  <si>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</si>
  <si>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</si>
  <si>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</si>
  <si>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</si>
  <si>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</si>
  <si>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</si>
  <si>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</si>
  <si>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</si>
  <si>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</si>
  <si>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</si>
  <si>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</si>
  <si>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</si>
  <si>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</si>
  <si>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</si>
  <si>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</si>
  <si>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</si>
  <si>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</si>
  <si>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</si>
  <si>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</si>
  <si>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</si>
  <si>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</si>
  <si>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</si>
  <si>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</si>
  <si>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</si>
  <si>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</si>
  <si>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</si>
  <si>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</si>
  <si>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</si>
  <si>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</si>
  <si>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</si>
  <si>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</si>
  <si>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</si>
  <si>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</si>
  <si>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</si>
  <si>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</si>
  <si>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</si>
  <si>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</si>
  <si>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</si>
  <si>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</si>
  <si>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</si>
  <si>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</si>
  <si>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</si>
  <si>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</si>
  <si>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</si>
  <si>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</si>
  <si>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</si>
  <si>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</si>
  <si>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</si>
  <si>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</si>
  <si>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</si>
  <si>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</si>
  <si>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</si>
  <si>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</si>
  <si>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</si>
  <si>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</si>
  <si>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</si>
  <si>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</si>
  <si>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</si>
  <si>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</si>
  <si>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</si>
  <si>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</si>
  <si>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</si>
  <si>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</si>
  <si>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</si>
  <si>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</si>
  <si>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</si>
  <si>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</si>
  <si>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</si>
  <si>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</si>
  <si>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</si>
  <si>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</si>
  <si>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</si>
  <si>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</si>
  <si>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</si>
  <si>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</si>
  <si>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</si>
  <si>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</si>
  <si>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</si>
  <si>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</si>
  <si>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</si>
  <si>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</si>
  <si>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</si>
  <si>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</si>
  <si>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</si>
  <si>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</si>
  <si>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</si>
  <si>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</si>
  <si>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</si>
  <si>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</si>
  <si>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</si>
  <si>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</si>
  <si>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</si>
  <si>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</si>
  <si>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</si>
  <si>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</si>
  <si>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</si>
  <si>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</si>
  <si>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</si>
  <si>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</si>
  <si>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</si>
  <si>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</si>
  <si>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</si>
  <si>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</si>
  <si>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</si>
  <si>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</si>
  <si>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</si>
  <si>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</si>
  <si>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</si>
  <si>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</si>
  <si>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</si>
  <si>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</si>
  <si>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</si>
  <si>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</si>
  <si>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</si>
  <si>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</si>
  <si>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</si>
  <si>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</si>
  <si>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</si>
  <si>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</si>
  <si>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</si>
  <si>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</si>
  <si>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</si>
  <si>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</si>
  <si>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</si>
  <si>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</si>
  <si>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</si>
  <si>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</si>
  <si>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</si>
  <si>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</si>
  <si>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</si>
  <si>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</si>
  <si>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</si>
  <si>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</si>
  <si>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</si>
  <si>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</si>
  <si>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</si>
  <si>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</si>
  <si>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</si>
  <si>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</si>
  <si>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</si>
  <si>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</si>
  <si>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</si>
  <si>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</si>
  <si>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</si>
  <si>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</si>
  <si>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</si>
  <si>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</si>
  <si>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</si>
  <si>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</si>
  <si>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</si>
  <si>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</si>
  <si>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</si>
  <si>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</si>
  <si>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</si>
  <si>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</si>
  <si>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</si>
  <si>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</si>
  <si>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</si>
  <si>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</si>
  <si>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</si>
  <si>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</si>
  <si>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</si>
  <si>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</si>
  <si>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</si>
  <si>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</si>
  <si>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</si>
  <si>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</si>
  <si>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</si>
  <si>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</si>
  <si>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</si>
  <si>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</si>
  <si>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</si>
  <si>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</si>
  <si>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</si>
  <si>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</si>
  <si>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</si>
  <si>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</si>
  <si>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</si>
  <si>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</si>
  <si>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</si>
  <si>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</si>
  <si>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</si>
  <si>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</si>
  <si>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</si>
  <si>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</si>
  <si>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</si>
  <si>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</si>
  <si>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</si>
  <si>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</si>
  <si>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</si>
  <si>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</si>
  <si>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</si>
  <si>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</si>
  <si>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</si>
  <si>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</si>
  <si>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</si>
  <si>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</si>
  <si>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</si>
  <si>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</si>
  <si>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</si>
  <si>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</si>
  <si>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</si>
  <si>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</si>
  <si>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</si>
  <si>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</si>
  <si>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</si>
  <si>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</si>
  <si>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</si>
  <si>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</si>
  <si>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</si>
  <si>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</si>
  <si>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</si>
  <si>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</si>
  <si>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</si>
  <si>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</si>
  <si>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</si>
  <si>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</si>
  <si>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</si>
  <si>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</si>
  <si>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</si>
  <si>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</si>
  <si>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</si>
  <si>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</si>
  <si>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</si>
  <si>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</si>
  <si>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</si>
  <si>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</si>
  <si>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</si>
  <si>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</si>
  <si>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</si>
  <si>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</si>
  <si>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</si>
  <si>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</si>
  <si>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</si>
  <si>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</si>
  <si>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</si>
  <si>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</si>
  <si>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</si>
  <si>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</si>
  <si>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</si>
  <si>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</si>
  <si>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</si>
  <si>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</si>
  <si>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</si>
  <si>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</si>
  <si>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</si>
  <si>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</si>
  <si>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</si>
  <si>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</si>
  <si>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</si>
  <si>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</si>
  <si>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</si>
  <si>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</si>
  <si>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</si>
  <si>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</si>
  <si>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</si>
  <si>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</si>
  <si>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</si>
  <si>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</si>
  <si>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</si>
  <si>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</si>
  <si>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</si>
  <si>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</si>
  <si>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</si>
  <si>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</si>
  <si>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</si>
  <si>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</si>
  <si>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</si>
  <si>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</si>
  <si>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</si>
  <si>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</si>
  <si>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</si>
  <si>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</si>
  <si>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</si>
  <si>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</si>
  <si>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</si>
  <si>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</si>
  <si>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</si>
  <si>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</si>
  <si>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</si>
  <si>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</si>
  <si>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</si>
  <si>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</si>
  <si>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</si>
  <si>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</si>
  <si>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</si>
  <si>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</si>
  <si>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</si>
  <si>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</si>
  <si>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</si>
  <si>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</si>
  <si>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</si>
  <si>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</si>
  <si>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</si>
  <si>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</si>
  <si>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</si>
  <si>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</si>
  <si>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</si>
  <si>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</si>
  <si>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</si>
  <si>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</si>
  <si>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</si>
  <si>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</si>
  <si>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</si>
  <si>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</si>
  <si>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</si>
  <si>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</si>
  <si>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</si>
  <si>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</si>
  <si>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</si>
  <si>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</si>
  <si>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</si>
  <si>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</si>
  <si>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</si>
  <si>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</si>
  <si>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</si>
  <si>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</si>
  <si>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</si>
  <si>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</si>
  <si>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</si>
  <si>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</si>
  <si>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</si>
  <si>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</si>
  <si>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</si>
  <si>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</si>
  <si>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</si>
  <si>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</si>
  <si>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</si>
  <si>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</si>
  <si>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</si>
  <si>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</si>
  <si>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</si>
  <si>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</si>
  <si>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</si>
  <si>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</si>
  <si>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</si>
  <si>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</si>
  <si>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</si>
  <si>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</si>
  <si>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</si>
  <si>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</si>
  <si>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</si>
  <si>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</si>
  <si>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</si>
  <si>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</si>
  <si>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</si>
  <si>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</si>
  <si>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</si>
  <si>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</si>
  <si>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</si>
  <si>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</si>
  <si>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</si>
  <si>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</si>
  <si>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</si>
  <si>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</si>
  <si>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</si>
  <si>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</si>
  <si>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</si>
  <si>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</si>
  <si>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</si>
  <si>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</si>
  <si>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</si>
  <si>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</si>
  <si>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</si>
  <si>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</si>
  <si>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</si>
  <si>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</si>
  <si>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</si>
  <si>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</si>
  <si>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</si>
  <si>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</si>
  <si>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</si>
  <si>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</si>
  <si>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</si>
  <si>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</si>
  <si>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</si>
  <si>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</si>
  <si>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</si>
  <si>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</si>
  <si>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</si>
  <si>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</si>
  <si>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</si>
  <si>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</si>
  <si>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</si>
  <si>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</si>
  <si>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</si>
  <si>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</si>
  <si>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</si>
  <si>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</si>
  <si>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</si>
  <si>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</si>
  <si>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</si>
  <si>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</si>
  <si>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</si>
  <si>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</si>
  <si>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</si>
  <si>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</si>
  <si>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</si>
  <si>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</si>
  <si>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</si>
  <si>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</si>
  <si>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</si>
  <si>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</si>
  <si>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</si>
  <si>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</si>
  <si>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</si>
  <si>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</si>
  <si>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</si>
  <si>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</si>
  <si>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</si>
  <si>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</si>
  <si>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</si>
  <si>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</si>
  <si>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</si>
  <si>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</si>
  <si>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</si>
  <si>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</si>
  <si>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</si>
  <si>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</si>
  <si>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</si>
  <si>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</si>
  <si>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</si>
  <si>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</si>
  <si>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</si>
  <si>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</si>
  <si>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</si>
  <si>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</si>
  <si>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</si>
  <si>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</si>
  <si>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</si>
  <si>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</si>
  <si>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</si>
  <si>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</si>
  <si>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</si>
  <si>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</si>
  <si>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</si>
  <si>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</si>
  <si>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</si>
  <si>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</si>
  <si>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</si>
  <si>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</si>
  <si>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</si>
  <si>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</si>
  <si>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</si>
  <si>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</si>
  <si>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</si>
  <si>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</si>
  <si>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</si>
  <si>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</si>
  <si>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</si>
  <si>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</si>
  <si>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</si>
  <si>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</si>
  <si>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</si>
  <si>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</si>
  <si>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</si>
  <si>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</si>
  <si>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</si>
  <si>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</si>
  <si>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</si>
  <si>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</si>
  <si>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</si>
  <si>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</si>
  <si>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</si>
  <si>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</si>
  <si>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</si>
  <si>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</si>
  <si>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</si>
  <si>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</si>
  <si>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</si>
  <si>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</si>
  <si>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</si>
  <si>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</si>
  <si>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</si>
  <si>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</si>
  <si>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</si>
  <si>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</si>
  <si>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</si>
  <si>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</si>
  <si>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</si>
  <si>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</si>
  <si>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</si>
  <si>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</si>
  <si>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</si>
  <si>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</si>
  <si>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</si>
  <si>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</si>
  <si>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</si>
  <si>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</si>
  <si>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</si>
  <si>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</si>
  <si>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</si>
  <si>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</si>
  <si>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</si>
  <si>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</si>
  <si>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</si>
  <si>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</si>
  <si>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</si>
  <si>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</si>
  <si>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</si>
  <si>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</si>
  <si>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</si>
  <si>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</si>
  <si>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</si>
  <si>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</si>
  <si>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</si>
  <si>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</si>
  <si>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</si>
  <si>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</si>
  <si>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</si>
  <si>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</si>
  <si>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</si>
  <si>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</si>
  <si>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</si>
  <si>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</si>
  <si>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</si>
  <si>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</si>
  <si>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</si>
  <si>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</si>
  <si>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</si>
  <si>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</si>
  <si>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</si>
  <si>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</si>
  <si>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</si>
  <si>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</si>
  <si>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</si>
  <si>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</si>
  <si>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</si>
  <si>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</si>
  <si>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</si>
  <si>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</si>
  <si>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</si>
  <si>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</si>
  <si>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</si>
  <si>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</si>
  <si>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</si>
  <si>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</si>
  <si>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</si>
  <si>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</si>
  <si>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</si>
  <si>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</si>
  <si>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</si>
  <si>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</si>
  <si>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</si>
  <si>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</si>
  <si>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</si>
  <si>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</si>
  <si>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</si>
  <si>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</si>
  <si>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</si>
  <si>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</si>
  <si>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</si>
  <si>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</si>
  <si>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</si>
  <si>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</si>
  <si>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</si>
  <si>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</si>
  <si>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</si>
  <si>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</si>
  <si>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</si>
  <si>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</si>
  <si>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</si>
  <si>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</si>
  <si>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</si>
  <si>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</si>
  <si>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</si>
  <si>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</si>
  <si>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</si>
  <si>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</si>
  <si>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</si>
  <si>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</si>
  <si>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</si>
  <si>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</si>
  <si>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</si>
  <si>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</si>
  <si>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</si>
  <si>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</si>
  <si>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</si>
  <si>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</si>
  <si>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</si>
  <si>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</si>
  <si>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</si>
  <si>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</si>
  <si>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</si>
  <si>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</si>
  <si>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</si>
  <si>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</si>
  <si>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</si>
  <si>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</si>
  <si>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</si>
  <si>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</si>
  <si>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</si>
  <si>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</si>
  <si>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</si>
  <si>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</si>
  <si>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</si>
  <si>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</si>
  <si>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</si>
  <si>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</si>
  <si>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</si>
  <si>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</si>
  <si>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</si>
  <si>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</si>
  <si>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</si>
  <si>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</si>
  <si>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</si>
  <si>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</si>
  <si>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</si>
  <si>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</si>
  <si>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</si>
  <si>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</si>
  <si>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</si>
  <si>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</si>
  <si>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</si>
  <si>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</si>
  <si>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</si>
  <si>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</si>
  <si>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</si>
  <si>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</si>
  <si>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</si>
  <si>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</si>
  <si>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</si>
  <si>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</si>
  <si>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</si>
  <si>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</si>
  <si>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</si>
  <si>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</si>
  <si>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</si>
  <si>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</si>
  <si>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</si>
  <si>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</si>
  <si>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</si>
  <si>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</si>
  <si>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</si>
  <si>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</si>
  <si>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</si>
  <si>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</si>
  <si>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</si>
  <si>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</si>
  <si>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</si>
  <si>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</si>
  <si>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</si>
  <si>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</si>
  <si>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</si>
  <si>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</si>
  <si>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</si>
  <si>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</si>
  <si>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</si>
  <si>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</si>
  <si>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</si>
  <si>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</si>
  <si>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</si>
  <si>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</si>
  <si>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</si>
  <si>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</si>
  <si>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</si>
  <si>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</si>
  <si>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</si>
  <si>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</si>
  <si>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</si>
  <si>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</si>
  <si>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</si>
  <si>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</si>
  <si>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</si>
  <si>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</si>
  <si>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</si>
  <si>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</si>
  <si>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</si>
  <si>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</si>
  <si>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</si>
  <si>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</si>
  <si>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</si>
  <si>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</si>
  <si>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</si>
  <si>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</si>
  <si>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</si>
  <si>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</si>
  <si>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</si>
  <si>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</si>
  <si>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</si>
  <si>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</si>
  <si>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</si>
  <si>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</si>
  <si>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</si>
  <si>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</si>
  <si>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</si>
  <si>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</si>
  <si>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</si>
  <si>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</si>
  <si>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</si>
  <si>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</si>
  <si>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</si>
  <si>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</si>
  <si>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</si>
  <si>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</si>
  <si>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</si>
  <si>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</si>
  <si>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</si>
  <si>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</si>
  <si>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</si>
  <si>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</si>
  <si>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</si>
  <si>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</si>
  <si>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</si>
  <si>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</si>
  <si>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</si>
  <si>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</si>
  <si>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</si>
  <si>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</si>
  <si>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</si>
  <si>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</si>
  <si>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</si>
  <si>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</si>
  <si>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</si>
  <si>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</si>
  <si>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</si>
  <si>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</si>
  <si>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</si>
  <si>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</si>
  <si>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</si>
  <si>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</si>
  <si>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</si>
  <si>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</si>
  <si>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</si>
  <si>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</si>
  <si>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</si>
  <si>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</si>
  <si>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</si>
  <si>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</si>
  <si>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</si>
  <si>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</si>
  <si>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</si>
  <si>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</si>
  <si>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</si>
  <si>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</si>
  <si>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</si>
  <si>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</si>
  <si>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</si>
  <si>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</si>
  <si>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</si>
  <si>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</si>
  <si>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</si>
  <si>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</si>
  <si>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</si>
  <si>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</si>
  <si>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</si>
  <si>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</si>
  <si>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</si>
  <si>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</si>
  <si>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</si>
  <si>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</si>
  <si>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</si>
  <si>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</si>
  <si>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</si>
  <si>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</si>
  <si>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</si>
  <si>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</si>
  <si>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</si>
  <si>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</si>
  <si>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</si>
  <si>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</si>
  <si>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</si>
  <si>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</si>
  <si>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</si>
  <si>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</si>
  <si>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</si>
  <si>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</si>
  <si>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</si>
  <si>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</si>
  <si>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</si>
  <si>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</si>
  <si>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</si>
  <si>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</si>
  <si>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</si>
  <si>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</si>
  <si>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</si>
  <si>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</si>
  <si>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</si>
  <si>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</si>
  <si>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</si>
  <si>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</si>
  <si>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</si>
  <si>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</si>
  <si>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</si>
  <si>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</si>
  <si>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</si>
  <si>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</si>
  <si>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</si>
  <si>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</si>
  <si>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</si>
  <si>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</si>
  <si>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</si>
  <si>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</si>
  <si>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</si>
  <si>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</si>
  <si>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</si>
  <si>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</si>
  <si>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</si>
  <si>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</si>
  <si>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</si>
  <si>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</si>
  <si>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</si>
  <si>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</si>
  <si>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</si>
  <si>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</si>
  <si>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</si>
  <si>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</si>
  <si>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</si>
  <si>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</si>
  <si>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</si>
  <si>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</si>
  <si>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</si>
  <si>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</si>
  <si>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</si>
  <si>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</si>
  <si>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</si>
  <si>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</si>
  <si>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</si>
  <si>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</si>
  <si>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</si>
  <si>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</si>
  <si>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</si>
  <si>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</si>
  <si>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</si>
  <si>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</si>
  <si>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</si>
  <si>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</si>
  <si>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</si>
  <si>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</si>
  <si>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</si>
  <si>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</si>
  <si>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</si>
  <si>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</si>
  <si>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</si>
  <si>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</si>
  <si>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</si>
  <si>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</si>
  <si>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</si>
  <si>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</si>
  <si>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</si>
  <si>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</si>
  <si>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</si>
  <si>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</si>
  <si>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</si>
  <si>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</si>
  <si>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</si>
  <si>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</si>
  <si>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</si>
  <si>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</si>
  <si>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</si>
  <si>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</si>
  <si>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</si>
  <si>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</si>
  <si>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</si>
  <si>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</si>
  <si>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</si>
  <si>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</si>
  <si>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</si>
  <si>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</si>
  <si>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</si>
  <si>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</si>
  <si>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</si>
  <si>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</si>
  <si>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</si>
  <si>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</si>
  <si>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</si>
  <si>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</si>
  <si>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</si>
  <si>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</si>
  <si>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</si>
  <si>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</si>
  <si>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</si>
  <si>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</si>
  <si>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</si>
  <si>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</si>
  <si>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</si>
  <si>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</si>
  <si>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</si>
  <si>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</si>
  <si>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</si>
  <si>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</si>
  <si>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</si>
  <si>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</si>
  <si>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</si>
  <si>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</si>
  <si>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</si>
  <si>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</si>
  <si>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</si>
  <si>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</si>
  <si>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</si>
  <si>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</si>
  <si>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</si>
  <si>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</si>
  <si>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</si>
  <si>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</si>
  <si>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</si>
  <si>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</si>
  <si>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</si>
  <si>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</si>
  <si>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</si>
  <si>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</si>
  <si>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</si>
  <si>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</si>
  <si>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</si>
  <si>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</si>
  <si>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</si>
  <si>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</si>
  <si>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</si>
  <si>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</si>
  <si>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</si>
  <si>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</si>
  <si>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</si>
  <si>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</si>
  <si>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</si>
  <si>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</si>
  <si>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</si>
  <si>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</si>
  <si>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</si>
  <si>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</si>
  <si>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</si>
  <si>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</si>
  <si>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</si>
  <si>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</si>
  <si>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</si>
  <si>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</si>
  <si>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</si>
  <si>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</si>
  <si>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</si>
  <si>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</si>
  <si>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</si>
  <si>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</si>
  <si>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</si>
  <si>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</si>
  <si>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</si>
  <si>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</si>
  <si>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</si>
  <si>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</si>
  <si>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</si>
  <si>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</si>
  <si>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</si>
  <si>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</si>
  <si>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</si>
  <si>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</si>
  <si>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</si>
  <si>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</si>
  <si>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</si>
  <si>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</si>
  <si>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</si>
  <si>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</si>
  <si>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</si>
  <si>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</si>
  <si>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</si>
  <si>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</si>
  <si>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</si>
  <si>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</si>
  <si>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</si>
  <si>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</si>
  <si>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</si>
  <si>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</si>
  <si>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</si>
  <si>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</si>
  <si>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</si>
  <si>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</si>
  <si>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</si>
  <si>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</si>
  <si>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</si>
  <si>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</si>
  <si>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</si>
  <si>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</si>
  <si>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</si>
  <si>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</si>
  <si>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</si>
  <si>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</si>
  <si>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</si>
  <si>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</si>
  <si>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</si>
  <si>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</si>
  <si>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</si>
  <si>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</si>
  <si>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</si>
  <si>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</si>
  <si>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</si>
  <si>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</si>
  <si>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</si>
  <si>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</si>
  <si>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</si>
  <si>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</si>
  <si>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</si>
  <si>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</si>
  <si>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</si>
  <si>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</si>
  <si>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</si>
  <si>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</si>
  <si>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</si>
  <si>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</si>
  <si>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</si>
  <si>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</si>
  <si>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</si>
  <si>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</si>
  <si>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</si>
  <si>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</si>
  <si>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</si>
  <si>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</si>
  <si>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</si>
  <si>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</si>
  <si>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</si>
  <si>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</si>
  <si>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</si>
  <si>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</si>
  <si>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</si>
  <si>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</si>
  <si>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</si>
  <si>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</si>
  <si>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</si>
  <si>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</si>
  <si>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</si>
  <si>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</si>
  <si>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</si>
  <si>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</si>
  <si>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</si>
  <si>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</si>
  <si>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</si>
  <si>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</si>
  <si>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</si>
  <si>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</si>
  <si>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</si>
  <si>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</si>
  <si>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</si>
  <si>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</si>
  <si>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</si>
  <si>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</si>
  <si>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</si>
  <si>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</si>
  <si>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</si>
  <si>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</si>
  <si>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</si>
  <si>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</si>
  <si>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</si>
  <si>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</si>
  <si>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</si>
  <si>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Grand Total</t>
  </si>
  <si>
    <t>Column Labels</t>
  </si>
  <si>
    <t>Row Labels</t>
  </si>
  <si>
    <t>Count of id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</si>
  <si>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</si>
  <si>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</si>
  <si>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</si>
  <si>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</si>
  <si>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</si>
  <si>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</si>
  <si>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</si>
  <si>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</si>
  <si>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</si>
  <si>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</si>
  <si>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</si>
  <si>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</si>
  <si>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</si>
  <si>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</si>
  <si>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</si>
  <si>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</si>
  <si>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</si>
  <si>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</si>
  <si>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</si>
  <si>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</si>
  <si>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</si>
  <si>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</si>
  <si>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</si>
  <si>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</si>
  <si>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</si>
  <si>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</si>
  <si>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</si>
  <si>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</si>
  <si>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</si>
  <si>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</si>
  <si>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</si>
  <si>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</si>
  <si>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</si>
  <si>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</si>
  <si>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</si>
  <si>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</si>
  <si>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Conversiom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</si>
  <si>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</si>
  <si>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</si>
  <si>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</si>
  <si>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</si>
  <si>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</si>
  <si>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</si>
  <si>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</si>
  <si>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</si>
  <si>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</si>
  <si>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</si>
  <si>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</si>
  <si>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</si>
  <si>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</si>
  <si>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</si>
  <si>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</si>
  <si>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</si>
  <si>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</si>
  <si>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</si>
  <si>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</si>
  <si>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</si>
  <si>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</si>
  <si>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</si>
  <si>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</si>
  <si>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</si>
  <si>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</si>
  <si>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</si>
  <si>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</si>
  <si>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</si>
  <si>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</si>
  <si>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</si>
  <si>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</si>
  <si>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</si>
  <si>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</si>
  <si>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</si>
  <si>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Backers_count</t>
  </si>
  <si>
    <t>STATS ANALYSIS</t>
  </si>
  <si>
    <t>Successful</t>
  </si>
  <si>
    <t>Failed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</si>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</sst>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ADD-93AE-1FA5357726E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ADD-93AE-1FA5357726E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A-4ADD-93AE-1FA5357726E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A-4ADD-93AE-1FA53577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933471"/>
        <c:axId val="478934431"/>
      </c:barChart>
      <c:catAx>
        <c:axId val="4789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431"/>
        <c:crosses val="autoZero"/>
        <c:auto val="1"/>
        <c:lblAlgn val="ctr"/>
        <c:lblOffset val="100"/>
        <c:noMultiLvlLbl val="0"/>
      </c:catAx>
      <c:valAx>
        <c:axId val="478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B-4751-9FD9-44F189CA136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B-4751-9FD9-44F189CA136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B-4751-9FD9-44F189CA136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B-4751-9FD9-44F189CA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0903727"/>
        <c:axId val="600897967"/>
      </c:barChart>
      <c:catAx>
        <c:axId val="6009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7967"/>
        <c:crosses val="autoZero"/>
        <c:auto val="1"/>
        <c:lblAlgn val="ctr"/>
        <c:lblOffset val="100"/>
        <c:noMultiLvlLbl val="0"/>
      </c:catAx>
      <c:valAx>
        <c:axId val="6008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3FD-457A-9529-B8337DC71E8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FD-457A-9529-B8337DC71E8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3FD-457A-9529-B8337DC71E8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3FD-457A-9529-B8337DC7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9359"/>
        <c:axId val="841199919"/>
      </c:lineChart>
      <c:catAx>
        <c:axId val="8411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9919"/>
        <c:crosses val="autoZero"/>
        <c:auto val="1"/>
        <c:lblAlgn val="ctr"/>
        <c:lblOffset val="100"/>
        <c:noMultiLvlLbl val="0"/>
      </c:catAx>
      <c:valAx>
        <c:axId val="8411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Project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E-45F5-B7D4-41DEED2215D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E-45F5-B7D4-41DEED2215D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7E-45F5-B7D4-41DEED22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12703"/>
        <c:axId val="628613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7E-45F5-B7D4-41DEED2215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7E-45F5-B7D4-41DEED2215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7E-45F5-B7D4-41DEED2215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7E-45F5-B7D4-41DEED2215DD}"/>
                  </c:ext>
                </c:extLst>
              </c15:ser>
            </c15:filteredLineSeries>
          </c:ext>
        </c:extLst>
      </c:lineChart>
      <c:catAx>
        <c:axId val="6286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13183"/>
        <c:crosses val="autoZero"/>
        <c:auto val="1"/>
        <c:lblAlgn val="ctr"/>
        <c:lblOffset val="100"/>
        <c:noMultiLvlLbl val="0"/>
      </c:catAx>
      <c:valAx>
        <c:axId val="6286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6350</xdr:rowOff>
    </xdr:from>
    <xdr:to>
      <xdr:col>8</xdr:col>
      <xdr:colOff>330200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1C597-1527-6C8D-A75F-02D1827E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9</xdr:row>
      <xdr:rowOff>139700</xdr:rowOff>
    </xdr:from>
    <xdr:to>
      <xdr:col>13</xdr:col>
      <xdr:colOff>158750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49A8C-AA44-3197-1057-719F49E7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38100</xdr:rowOff>
    </xdr:from>
    <xdr:to>
      <xdr:col>10</xdr:col>
      <xdr:colOff>482600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25A1-83C6-8FF3-F11C-66A40553F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14</xdr:row>
      <xdr:rowOff>107950</xdr:rowOff>
    </xdr:from>
    <xdr:to>
      <xdr:col>5</xdr:col>
      <xdr:colOff>698500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B2BD3-B77E-1886-3947-B4950384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406.578408796297" createdVersion="8" refreshedVersion="8" minRefreshableVersion="3" recordCount="1000" xr:uid="{AB8624BA-6DA4-403A-875E-04D6935B121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406.602593981479" createdVersion="8" refreshedVersion="8" minRefreshableVersion="3" recordCount="1000" xr:uid="{AB2ECB72-DA2A-4DD7-89E9-8E38E15DC41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m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54161-D0DB-40E6-8DEF-2E7D69E8C406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52B32-A6A8-44DF-A41F-B82E3A272B5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FAE1F-385C-454C-84F9-D67F6D8835A2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E972" workbookViewId="0">
      <selection activeCell="G2" sqref="G2:I100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6640625" customWidth="1"/>
    <col min="8" max="8" width="16.1640625" hidden="1" customWidth="1"/>
    <col min="9" max="9" width="13.08203125" bestFit="1" customWidth="1"/>
    <col min="12" max="13" width="11.1640625" bestFit="1" customWidth="1"/>
    <col min="16" max="16" width="28" bestFit="1" customWidth="1"/>
    <col min="19" max="19" width="22.9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0" t="s">
        <v>2031</v>
      </c>
      <c r="R1" s="10" t="s">
        <v>2032</v>
      </c>
      <c r="S1" s="1" t="s">
        <v>2072</v>
      </c>
      <c r="T1" s="10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 s="6">
        <f>IF(I2=0,0, 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MID(P2,FIND("/",P2)+1, LEN(P2))</f>
        <v>food trucks</v>
      </c>
      <c r="S2" s="9">
        <f>(((L2/60)/60)/24)+DATE(1970,1,1)</f>
        <v>42336.25</v>
      </c>
      <c r="T2" s="9">
        <f>(((M2/60)/60)/24)+DATE(1970,1,1)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 s="6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LEFT(P3,FIND("/",P3)-1)</f>
        <v>music</v>
      </c>
      <c r="R3" t="str">
        <f t="shared" ref="R3:R66" si="1">MID(P3,FIND("/",P3)+1, LEN(P3))</f>
        <v>rock</v>
      </c>
      <c r="S3" s="9">
        <f t="shared" ref="S2:S66" si="2">(((L3/60)/60)/24)+DATE(1970,1,1)</f>
        <v>41870.208333333336</v>
      </c>
      <c r="T3" s="9">
        <f t="shared" ref="T3:T66" si="3">(((M3/60)/60)/24)+DATE(1970,1,1)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 s="6">
        <f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9">
        <f t="shared" si="2"/>
        <v>41595.25</v>
      </c>
      <c r="T4" s="9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4">(E5/D5)</f>
        <v>0.58976190476190471</v>
      </c>
      <c r="G5" t="s">
        <v>14</v>
      </c>
      <c r="H5" s="6">
        <f>E5/I5</f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9">
        <f t="shared" si="2"/>
        <v>43688.208333333328</v>
      </c>
      <c r="T5" s="9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 s="6">
        <f>E6/I6</f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9">
        <f t="shared" si="2"/>
        <v>43485.25</v>
      </c>
      <c r="T6" s="9">
        <f t="shared" si="3"/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 s="6">
        <f>E7/I7</f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9">
        <f t="shared" si="2"/>
        <v>41149.208333333336</v>
      </c>
      <c r="T7" s="9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 s="6">
        <f>E8/I8</f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9">
        <f t="shared" si="2"/>
        <v>42991.208333333328</v>
      </c>
      <c r="T8" s="9">
        <f t="shared" si="3"/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 s="6">
        <f>E9/I9</f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9">
        <f t="shared" si="2"/>
        <v>42229.208333333328</v>
      </c>
      <c r="T9" s="9">
        <f t="shared" si="3"/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 s="6">
        <f>E10/I10</f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9">
        <f t="shared" si="2"/>
        <v>40399.208333333336</v>
      </c>
      <c r="T10" s="9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 s="6">
        <f>E11/I11</f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9">
        <f t="shared" si="2"/>
        <v>41536.208333333336</v>
      </c>
      <c r="T11" s="9">
        <f t="shared" si="3"/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 s="6">
        <f>E12/I12</f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9">
        <f t="shared" si="2"/>
        <v>40404.208333333336</v>
      </c>
      <c r="T12" s="9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 s="6">
        <f>E13/I13</f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9">
        <f t="shared" si="2"/>
        <v>40442.208333333336</v>
      </c>
      <c r="T13" s="9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 s="6">
        <f>E14/I14</f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9">
        <f t="shared" si="2"/>
        <v>43760.208333333328</v>
      </c>
      <c r="T14" s="9">
        <f t="shared" si="3"/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 s="6">
        <f>E15/I15</f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9">
        <f t="shared" si="2"/>
        <v>42532.208333333328</v>
      </c>
      <c r="T15" s="9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 s="6">
        <f>E16/I16</f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9">
        <f t="shared" si="2"/>
        <v>40974.25</v>
      </c>
      <c r="T16" s="9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 s="6">
        <f>E17/I17</f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9">
        <f t="shared" si="2"/>
        <v>43809.25</v>
      </c>
      <c r="T17" s="9">
        <f t="shared" si="3"/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 s="6">
        <f>E18/I18</f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9">
        <f t="shared" si="2"/>
        <v>41661.25</v>
      </c>
      <c r="T18" s="9">
        <f t="shared" si="3"/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 s="6">
        <f>E19/I19</f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9">
        <f t="shared" si="2"/>
        <v>40555.25</v>
      </c>
      <c r="T19" s="9">
        <f t="shared" si="3"/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 s="6">
        <f>E20/I20</f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9">
        <f t="shared" si="2"/>
        <v>43351.208333333328</v>
      </c>
      <c r="T20" s="9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 s="6">
        <f>E21/I21</f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9">
        <f t="shared" si="2"/>
        <v>43528.25</v>
      </c>
      <c r="T21" s="9">
        <f t="shared" si="3"/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 s="6">
        <f>E22/I22</f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9">
        <f t="shared" si="2"/>
        <v>41848.208333333336</v>
      </c>
      <c r="T22" s="9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 s="6">
        <f>E23/I23</f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9">
        <f t="shared" si="2"/>
        <v>40770.208333333336</v>
      </c>
      <c r="T23" s="9">
        <f t="shared" si="3"/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 s="6">
        <f>E24/I24</f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9">
        <f t="shared" si="2"/>
        <v>43193.208333333328</v>
      </c>
      <c r="T24" s="9">
        <f t="shared" si="3"/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 s="6">
        <f>E25/I25</f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9">
        <f t="shared" si="2"/>
        <v>43510.25</v>
      </c>
      <c r="T25" s="9">
        <f t="shared" si="3"/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 s="6">
        <f>E26/I26</f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9">
        <f t="shared" si="2"/>
        <v>41811.208333333336</v>
      </c>
      <c r="T26" s="9">
        <f t="shared" si="3"/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 s="6">
        <f>E27/I27</f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9">
        <f t="shared" si="2"/>
        <v>40681.208333333336</v>
      </c>
      <c r="T27" s="9">
        <f t="shared" si="3"/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 s="6">
        <f>E28/I28</f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9">
        <f t="shared" si="2"/>
        <v>43312.208333333328</v>
      </c>
      <c r="T28" s="9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 s="6">
        <f>E29/I29</f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9">
        <f t="shared" si="2"/>
        <v>42280.208333333328</v>
      </c>
      <c r="T29" s="9">
        <f t="shared" si="3"/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 s="6">
        <f>E30/I30</f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9">
        <f t="shared" si="2"/>
        <v>40218.25</v>
      </c>
      <c r="T30" s="9">
        <f t="shared" si="3"/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 s="6">
        <f>E31/I31</f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9">
        <f t="shared" si="2"/>
        <v>43301.208333333328</v>
      </c>
      <c r="T31" s="9">
        <f t="shared" si="3"/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 s="6">
        <f>E32/I32</f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9">
        <f t="shared" si="2"/>
        <v>43609.208333333328</v>
      </c>
      <c r="T32" s="9">
        <f t="shared" si="3"/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 s="6">
        <f>E33/I33</f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9">
        <f t="shared" si="2"/>
        <v>42374.25</v>
      </c>
      <c r="T33" s="9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 s="6">
        <f>E34/I34</f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9">
        <f t="shared" si="2"/>
        <v>43110.25</v>
      </c>
      <c r="T34" s="9">
        <f t="shared" si="3"/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 s="6">
        <f>E35/I35</f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9">
        <f t="shared" si="2"/>
        <v>41917.208333333336</v>
      </c>
      <c r="T35" s="9">
        <f t="shared" si="3"/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 s="6">
        <f>E36/I36</f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9">
        <f t="shared" si="2"/>
        <v>42817.208333333328</v>
      </c>
      <c r="T36" s="9">
        <f t="shared" si="3"/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 s="6">
        <f>E37/I37</f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9">
        <f t="shared" si="2"/>
        <v>43484.25</v>
      </c>
      <c r="T37" s="9">
        <f t="shared" si="3"/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 s="6">
        <f>E38/I38</f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9">
        <f t="shared" si="2"/>
        <v>40600.25</v>
      </c>
      <c r="T38" s="9">
        <f t="shared" si="3"/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 s="6">
        <f>E39/I39</f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9">
        <f t="shared" si="2"/>
        <v>43744.208333333328</v>
      </c>
      <c r="T39" s="9">
        <f t="shared" si="3"/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 s="6">
        <f>E40/I40</f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9">
        <f t="shared" si="2"/>
        <v>40469.208333333336</v>
      </c>
      <c r="T40" s="9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 s="6">
        <f>E41/I41</f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9">
        <f t="shared" si="2"/>
        <v>41330.25</v>
      </c>
      <c r="T41" s="9">
        <f t="shared" si="3"/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 s="6">
        <f>E42/I42</f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9">
        <f t="shared" si="2"/>
        <v>40334.208333333336</v>
      </c>
      <c r="T42" s="9">
        <f t="shared" si="3"/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 s="6">
        <f>E43/I43</f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9">
        <f t="shared" si="2"/>
        <v>41156.208333333336</v>
      </c>
      <c r="T43" s="9">
        <f t="shared" si="3"/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 s="6">
        <f>E44/I44</f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9">
        <f t="shared" si="2"/>
        <v>40728.208333333336</v>
      </c>
      <c r="T44" s="9">
        <f t="shared" si="3"/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 s="6">
        <f>E45/I45</f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9">
        <f t="shared" si="2"/>
        <v>41844.208333333336</v>
      </c>
      <c r="T45" s="9">
        <f t="shared" si="3"/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 s="6">
        <f>E46/I46</f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9">
        <f t="shared" si="2"/>
        <v>43541.208333333328</v>
      </c>
      <c r="T46" s="9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 s="6">
        <f>E47/I47</f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9">
        <f t="shared" si="2"/>
        <v>42676.208333333328</v>
      </c>
      <c r="T47" s="9">
        <f t="shared" si="3"/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 s="6">
        <f>E48/I48</f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9">
        <f t="shared" si="2"/>
        <v>40367.208333333336</v>
      </c>
      <c r="T48" s="9">
        <f t="shared" si="3"/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 s="6">
        <f>E49/I49</f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9">
        <f t="shared" si="2"/>
        <v>41727.208333333336</v>
      </c>
      <c r="T49" s="9">
        <f t="shared" si="3"/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 s="6">
        <f>E50/I50</f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9">
        <f t="shared" si="2"/>
        <v>42180.208333333328</v>
      </c>
      <c r="T50" s="9">
        <f t="shared" si="3"/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 s="6">
        <f>E51/I51</f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9">
        <f t="shared" si="2"/>
        <v>43758.208333333328</v>
      </c>
      <c r="T51" s="9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 s="6">
        <f>E52/I52</f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9">
        <f t="shared" si="2"/>
        <v>41487.208333333336</v>
      </c>
      <c r="T52" s="9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 s="6">
        <f>E53/I53</f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9">
        <f t="shared" si="2"/>
        <v>40995.208333333336</v>
      </c>
      <c r="T53" s="9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 s="6">
        <f>E54/I54</f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9">
        <f t="shared" si="2"/>
        <v>40436.208333333336</v>
      </c>
      <c r="T54" s="9">
        <f t="shared" si="3"/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 s="6">
        <f>E55/I55</f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9">
        <f t="shared" si="2"/>
        <v>41779.208333333336</v>
      </c>
      <c r="T55" s="9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 s="6">
        <f>E56/I56</f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9">
        <f t="shared" si="2"/>
        <v>43170.25</v>
      </c>
      <c r="T56" s="9">
        <f t="shared" si="3"/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 s="6">
        <f>E57/I57</f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9">
        <f t="shared" si="2"/>
        <v>43311.208333333328</v>
      </c>
      <c r="T57" s="9">
        <f t="shared" si="3"/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 s="6">
        <f>E58/I58</f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9">
        <f t="shared" si="2"/>
        <v>42014.25</v>
      </c>
      <c r="T58" s="9">
        <f t="shared" si="3"/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 s="6">
        <f>E59/I59</f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9">
        <f t="shared" si="2"/>
        <v>42979.208333333328</v>
      </c>
      <c r="T59" s="9">
        <f t="shared" si="3"/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 s="6">
        <f>E60/I60</f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9">
        <f t="shared" si="2"/>
        <v>42268.208333333328</v>
      </c>
      <c r="T60" s="9">
        <f t="shared" si="3"/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 s="6">
        <f>E61/I61</f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9">
        <f t="shared" si="2"/>
        <v>42898.208333333328</v>
      </c>
      <c r="T61" s="9">
        <f t="shared" si="3"/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 s="6">
        <f>E62/I62</f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9">
        <f t="shared" si="2"/>
        <v>41107.208333333336</v>
      </c>
      <c r="T62" s="9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 s="6">
        <f>E63/I63</f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9">
        <f t="shared" si="2"/>
        <v>40595.25</v>
      </c>
      <c r="T63" s="9">
        <f t="shared" si="3"/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 s="6">
        <f>E64/I64</f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9">
        <f t="shared" si="2"/>
        <v>42160.208333333328</v>
      </c>
      <c r="T64" s="9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 s="6">
        <f>E65/I65</f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9">
        <f t="shared" si="2"/>
        <v>42853.208333333328</v>
      </c>
      <c r="T65" s="9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 s="6">
        <f>E66/I66</f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  <c r="S66" s="9">
        <f t="shared" si="2"/>
        <v>43283.208333333328</v>
      </c>
      <c r="T66" s="9">
        <f t="shared" si="3"/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 s="6">
        <f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LEFT(P67,FIND("/",P67)-1)</f>
        <v>theater</v>
      </c>
      <c r="R67" t="str">
        <f t="shared" ref="R67:R130" si="6">MID(P67,FIND("/",P67)+1, LEN(P67))</f>
        <v>plays</v>
      </c>
      <c r="S67" s="9">
        <f t="shared" ref="S67:S130" si="7">(((L67/60)/60)/24)+DATE(1970,1,1)</f>
        <v>40570.25</v>
      </c>
      <c r="T67" s="9">
        <f t="shared" ref="T67:T130" si="8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 s="6">
        <f>E68/I68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  <c r="S68" s="9">
        <f t="shared" si="7"/>
        <v>42102.208333333328</v>
      </c>
      <c r="T68" s="9">
        <f t="shared" si="8"/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9">(E69/D69)</f>
        <v>1.6238567493112948</v>
      </c>
      <c r="G69" t="s">
        <v>20</v>
      </c>
      <c r="H69" s="6">
        <f>E69/I69</f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  <c r="S69" s="9">
        <f t="shared" si="7"/>
        <v>40203.25</v>
      </c>
      <c r="T69" s="9">
        <f t="shared" si="8"/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 s="6">
        <f>E70/I70</f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  <c r="S70" s="9">
        <f t="shared" si="7"/>
        <v>42943.208333333328</v>
      </c>
      <c r="T70" s="9">
        <f t="shared" si="8"/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 s="6">
        <f>E71/I71</f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  <c r="S71" s="9">
        <f t="shared" si="7"/>
        <v>40531.25</v>
      </c>
      <c r="T71" s="9">
        <f t="shared" si="8"/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 s="6">
        <f>E72/I72</f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  <c r="S72" s="9">
        <f t="shared" si="7"/>
        <v>40484.208333333336</v>
      </c>
      <c r="T72" s="9">
        <f t="shared" si="8"/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 s="6">
        <f>E73/I73</f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  <c r="S73" s="9">
        <f t="shared" si="7"/>
        <v>43799.25</v>
      </c>
      <c r="T73" s="9">
        <f t="shared" si="8"/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 s="6">
        <f>E74/I74</f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  <c r="S74" s="9">
        <f t="shared" si="7"/>
        <v>42186.208333333328</v>
      </c>
      <c r="T74" s="9">
        <f t="shared" si="8"/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 s="6">
        <f>E75/I75</f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  <c r="S75" s="9">
        <f t="shared" si="7"/>
        <v>42701.25</v>
      </c>
      <c r="T75" s="9">
        <f t="shared" si="8"/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 s="6">
        <f>E76/I76</f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  <c r="S76" s="9">
        <f t="shared" si="7"/>
        <v>42456.208333333328</v>
      </c>
      <c r="T76" s="9">
        <f t="shared" si="8"/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 s="6">
        <f>E77/I77</f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  <c r="S77" s="9">
        <f t="shared" si="7"/>
        <v>43296.208333333328</v>
      </c>
      <c r="T77" s="9">
        <f t="shared" si="8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 s="6">
        <f>E78/I78</f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  <c r="S78" s="9">
        <f t="shared" si="7"/>
        <v>42027.25</v>
      </c>
      <c r="T78" s="9">
        <f t="shared" si="8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 s="6">
        <f>E79/I79</f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  <c r="S79" s="9">
        <f t="shared" si="7"/>
        <v>40448.208333333336</v>
      </c>
      <c r="T79" s="9">
        <f t="shared" si="8"/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 s="6">
        <f>E80/I80</f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  <c r="S80" s="9">
        <f t="shared" si="7"/>
        <v>43206.208333333328</v>
      </c>
      <c r="T80" s="9">
        <f t="shared" si="8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 s="6">
        <f>E81/I81</f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  <c r="S81" s="9">
        <f t="shared" si="7"/>
        <v>43267.208333333328</v>
      </c>
      <c r="T81" s="9">
        <f t="shared" si="8"/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 s="6">
        <f>E82/I82</f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  <c r="S82" s="9">
        <f t="shared" si="7"/>
        <v>42976.208333333328</v>
      </c>
      <c r="T82" s="9">
        <f t="shared" si="8"/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 s="6">
        <f>E83/I83</f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  <c r="S83" s="9">
        <f t="shared" si="7"/>
        <v>43062.25</v>
      </c>
      <c r="T83" s="9">
        <f t="shared" si="8"/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 s="6">
        <f>E84/I84</f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  <c r="S84" s="9">
        <f t="shared" si="7"/>
        <v>43482.25</v>
      </c>
      <c r="T84" s="9">
        <f t="shared" si="8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 s="6">
        <f>E85/I85</f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  <c r="S85" s="9">
        <f t="shared" si="7"/>
        <v>42579.208333333328</v>
      </c>
      <c r="T85" s="9">
        <f t="shared" si="8"/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 s="6">
        <f>E86/I86</f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  <c r="S86" s="9">
        <f t="shared" si="7"/>
        <v>41118.208333333336</v>
      </c>
      <c r="T86" s="9">
        <f t="shared" si="8"/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 s="6">
        <f>E87/I87</f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  <c r="S87" s="9">
        <f t="shared" si="7"/>
        <v>40797.208333333336</v>
      </c>
      <c r="T87" s="9">
        <f t="shared" si="8"/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 s="6">
        <f>E88/I88</f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  <c r="S88" s="9">
        <f t="shared" si="7"/>
        <v>42128.208333333328</v>
      </c>
      <c r="T88" s="9">
        <f t="shared" si="8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 s="6">
        <f>E89/I89</f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  <c r="S89" s="9">
        <f t="shared" si="7"/>
        <v>40610.25</v>
      </c>
      <c r="T89" s="9">
        <f t="shared" si="8"/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 s="6">
        <f>E90/I90</f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  <c r="S90" s="9">
        <f t="shared" si="7"/>
        <v>42110.208333333328</v>
      </c>
      <c r="T90" s="9">
        <f t="shared" si="8"/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 s="6">
        <f>E91/I91</f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  <c r="S91" s="9">
        <f t="shared" si="7"/>
        <v>40283.208333333336</v>
      </c>
      <c r="T91" s="9">
        <f t="shared" si="8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 s="6">
        <f>E92/I92</f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  <c r="S92" s="9">
        <f t="shared" si="7"/>
        <v>42425.25</v>
      </c>
      <c r="T92" s="9">
        <f t="shared" si="8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 s="6">
        <f>E93/I93</f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  <c r="S93" s="9">
        <f t="shared" si="7"/>
        <v>42588.208333333328</v>
      </c>
      <c r="T93" s="9">
        <f t="shared" si="8"/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 s="6">
        <f>E94/I94</f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  <c r="S94" s="9">
        <f t="shared" si="7"/>
        <v>40352.208333333336</v>
      </c>
      <c r="T94" s="9">
        <f t="shared" si="8"/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 s="6">
        <f>E95/I95</f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  <c r="S95" s="9">
        <f t="shared" si="7"/>
        <v>41202.208333333336</v>
      </c>
      <c r="T95" s="9">
        <f t="shared" si="8"/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 s="6">
        <f>E96/I96</f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  <c r="S96" s="9">
        <f t="shared" si="7"/>
        <v>43562.208333333328</v>
      </c>
      <c r="T96" s="9">
        <f t="shared" si="8"/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 s="6">
        <f>E97/I97</f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  <c r="S97" s="9">
        <f t="shared" si="7"/>
        <v>43752.208333333328</v>
      </c>
      <c r="T97" s="9">
        <f t="shared" si="8"/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 s="6">
        <f>E98/I98</f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  <c r="S98" s="9">
        <f t="shared" si="7"/>
        <v>40612.25</v>
      </c>
      <c r="T98" s="9">
        <f t="shared" si="8"/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 s="6">
        <f>E99/I99</f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  <c r="S99" s="9">
        <f t="shared" si="7"/>
        <v>42180.208333333328</v>
      </c>
      <c r="T99" s="9">
        <f t="shared" si="8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 s="6">
        <f>E100/I100</f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  <c r="S100" s="9">
        <f t="shared" si="7"/>
        <v>42212.208333333328</v>
      </c>
      <c r="T100" s="9">
        <f t="shared" si="8"/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 s="6">
        <f>E101/I101</f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  <c r="S101" s="9">
        <f t="shared" si="7"/>
        <v>41968.25</v>
      </c>
      <c r="T101" s="9">
        <f t="shared" si="8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 s="6">
        <f>E102/I102</f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  <c r="S102" s="9">
        <f t="shared" si="7"/>
        <v>40835.208333333336</v>
      </c>
      <c r="T102" s="9">
        <f t="shared" si="8"/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 s="6">
        <f>E103/I103</f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  <c r="S103" s="9">
        <f t="shared" si="7"/>
        <v>42056.25</v>
      </c>
      <c r="T103" s="9">
        <f t="shared" si="8"/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 s="6">
        <f>E104/I104</f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  <c r="S104" s="9">
        <f t="shared" si="7"/>
        <v>43234.208333333328</v>
      </c>
      <c r="T104" s="9">
        <f t="shared" si="8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 s="6">
        <f>E105/I105</f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  <c r="S105" s="9">
        <f t="shared" si="7"/>
        <v>40475.208333333336</v>
      </c>
      <c r="T105" s="9">
        <f t="shared" si="8"/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 s="6">
        <f>E106/I106</f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  <c r="S106" s="9">
        <f t="shared" si="7"/>
        <v>42878.208333333328</v>
      </c>
      <c r="T106" s="9">
        <f t="shared" si="8"/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 s="6">
        <f>E107/I107</f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  <c r="S107" s="9">
        <f t="shared" si="7"/>
        <v>41366.208333333336</v>
      </c>
      <c r="T107" s="9">
        <f t="shared" si="8"/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 s="6">
        <f>E108/I108</f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  <c r="S108" s="9">
        <f t="shared" si="7"/>
        <v>43716.208333333328</v>
      </c>
      <c r="T108" s="9">
        <f t="shared" si="8"/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 s="6">
        <f>E109/I109</f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  <c r="S109" s="9">
        <f t="shared" si="7"/>
        <v>43213.208333333328</v>
      </c>
      <c r="T109" s="9">
        <f t="shared" si="8"/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 s="6">
        <f>E110/I110</f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  <c r="S110" s="9">
        <f t="shared" si="7"/>
        <v>41005.208333333336</v>
      </c>
      <c r="T110" s="9">
        <f t="shared" si="8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 s="6">
        <f>E111/I111</f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  <c r="S111" s="9">
        <f t="shared" si="7"/>
        <v>41651.25</v>
      </c>
      <c r="T111" s="9">
        <f t="shared" si="8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 s="6">
        <f>E112/I112</f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  <c r="S112" s="9">
        <f t="shared" si="7"/>
        <v>43354.208333333328</v>
      </c>
      <c r="T112" s="9">
        <f t="shared" si="8"/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 s="6">
        <f>E113/I113</f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  <c r="S113" s="9">
        <f t="shared" si="7"/>
        <v>41174.208333333336</v>
      </c>
      <c r="T113" s="9">
        <f t="shared" si="8"/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 s="6">
        <f>E114/I114</f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  <c r="S114" s="9">
        <f t="shared" si="7"/>
        <v>41875.208333333336</v>
      </c>
      <c r="T114" s="9">
        <f t="shared" si="8"/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 s="6">
        <f>E115/I115</f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  <c r="S115" s="9">
        <f t="shared" si="7"/>
        <v>42990.208333333328</v>
      </c>
      <c r="T115" s="9">
        <f t="shared" si="8"/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 s="6">
        <f>E116/I116</f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  <c r="S116" s="9">
        <f t="shared" si="7"/>
        <v>43564.208333333328</v>
      </c>
      <c r="T116" s="9">
        <f t="shared" si="8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 s="6">
        <f>E117/I117</f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  <c r="S117" s="9">
        <f t="shared" si="7"/>
        <v>43056.25</v>
      </c>
      <c r="T117" s="9">
        <f t="shared" si="8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 s="6">
        <f>E118/I118</f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  <c r="S118" s="9">
        <f t="shared" si="7"/>
        <v>42265.208333333328</v>
      </c>
      <c r="T118" s="9">
        <f t="shared" si="8"/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 s="6">
        <f>E119/I119</f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  <c r="S119" s="9">
        <f t="shared" si="7"/>
        <v>40808.208333333336</v>
      </c>
      <c r="T119" s="9">
        <f t="shared" si="8"/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 s="6">
        <f>E120/I120</f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  <c r="S120" s="9">
        <f t="shared" si="7"/>
        <v>41665.25</v>
      </c>
      <c r="T120" s="9">
        <f t="shared" si="8"/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 s="6">
        <f>E121/I121</f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  <c r="S121" s="9">
        <f t="shared" si="7"/>
        <v>41806.208333333336</v>
      </c>
      <c r="T121" s="9">
        <f t="shared" si="8"/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 s="6">
        <f>E122/I122</f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  <c r="S122" s="9">
        <f t="shared" si="7"/>
        <v>42111.208333333328</v>
      </c>
      <c r="T122" s="9">
        <f t="shared" si="8"/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 s="6">
        <f>E123/I123</f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  <c r="S123" s="9">
        <f t="shared" si="7"/>
        <v>41917.208333333336</v>
      </c>
      <c r="T123" s="9">
        <f t="shared" si="8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 s="6">
        <f>E124/I124</f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  <c r="S124" s="9">
        <f t="shared" si="7"/>
        <v>41970.25</v>
      </c>
      <c r="T124" s="9">
        <f t="shared" si="8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 s="6">
        <f>E125/I125</f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  <c r="S125" s="9">
        <f t="shared" si="7"/>
        <v>42332.25</v>
      </c>
      <c r="T125" s="9">
        <f t="shared" si="8"/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 s="6">
        <f>E126/I126</f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  <c r="S126" s="9">
        <f t="shared" si="7"/>
        <v>43598.208333333328</v>
      </c>
      <c r="T126" s="9">
        <f t="shared" si="8"/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 s="6">
        <f>E127/I127</f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  <c r="S127" s="9">
        <f t="shared" si="7"/>
        <v>43362.208333333328</v>
      </c>
      <c r="T127" s="9">
        <f t="shared" si="8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 s="6">
        <f>E128/I128</f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  <c r="S128" s="9">
        <f t="shared" si="7"/>
        <v>42596.208333333328</v>
      </c>
      <c r="T128" s="9">
        <f t="shared" si="8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 s="6">
        <f>E129/I129</f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  <c r="S129" s="9">
        <f t="shared" si="7"/>
        <v>40310.208333333336</v>
      </c>
      <c r="T129" s="9">
        <f t="shared" si="8"/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 s="6">
        <f>E130/I130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  <c r="S130" s="9">
        <f t="shared" si="7"/>
        <v>40417.208333333336</v>
      </c>
      <c r="T130" s="9">
        <f t="shared" si="8"/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3.2026936026936029E-2</v>
      </c>
      <c r="G131" t="s">
        <v>74</v>
      </c>
      <c r="H131" s="6">
        <f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LEFT(P131,FIND("/",P131)-1)</f>
        <v>food</v>
      </c>
      <c r="R131" t="str">
        <f t="shared" ref="R131:R194" si="11">MID(P131,FIND("/",P131)+1, LEN(P131))</f>
        <v>food trucks</v>
      </c>
      <c r="S131" s="9">
        <f t="shared" ref="S131:S194" si="12">(((L131/60)/60)/24)+DATE(1970,1,1)</f>
        <v>42038.25</v>
      </c>
      <c r="T131" s="9">
        <f t="shared" ref="T131:T194" si="13">(((M131/60)/60)/24)+DATE(1970,1,1)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 s="6">
        <f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  <c r="S132" s="9">
        <f t="shared" si="12"/>
        <v>40842.208333333336</v>
      </c>
      <c r="T132" s="9">
        <f t="shared" si="13"/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4">(E133/D133)</f>
        <v>1.0085974499089254</v>
      </c>
      <c r="G133" t="s">
        <v>20</v>
      </c>
      <c r="H133" s="6">
        <f>E133/I133</f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  <c r="S133" s="9">
        <f t="shared" si="12"/>
        <v>41607.25</v>
      </c>
      <c r="T133" s="9">
        <f t="shared" si="13"/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 s="6">
        <f>E134/I134</f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  <c r="S134" s="9">
        <f t="shared" si="12"/>
        <v>43112.25</v>
      </c>
      <c r="T134" s="9">
        <f t="shared" si="13"/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 s="6">
        <f>E135/I135</f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  <c r="S135" s="9">
        <f t="shared" si="12"/>
        <v>40767.208333333336</v>
      </c>
      <c r="T135" s="9">
        <f t="shared" si="13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 s="6">
        <f>E136/I136</f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  <c r="S136" s="9">
        <f t="shared" si="12"/>
        <v>40713.208333333336</v>
      </c>
      <c r="T136" s="9">
        <f t="shared" si="13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 s="6">
        <f>E137/I137</f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  <c r="S137" s="9">
        <f t="shared" si="12"/>
        <v>41340.25</v>
      </c>
      <c r="T137" s="9">
        <f t="shared" si="13"/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 s="6">
        <f>E138/I138</f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  <c r="S138" s="9">
        <f t="shared" si="12"/>
        <v>41797.208333333336</v>
      </c>
      <c r="T138" s="9">
        <f t="shared" si="13"/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 s="6">
        <f>E139/I139</f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  <c r="S139" s="9">
        <f t="shared" si="12"/>
        <v>40457.208333333336</v>
      </c>
      <c r="T139" s="9">
        <f t="shared" si="13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 s="6">
        <f>E140/I140</f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  <c r="S140" s="9">
        <f t="shared" si="12"/>
        <v>41180.208333333336</v>
      </c>
      <c r="T140" s="9">
        <f t="shared" si="13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 s="6">
        <f>E141/I141</f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  <c r="S141" s="9">
        <f t="shared" si="12"/>
        <v>42115.208333333328</v>
      </c>
      <c r="T141" s="9">
        <f t="shared" si="13"/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 s="6">
        <f>E142/I142</f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  <c r="S142" s="9">
        <f t="shared" si="12"/>
        <v>43156.25</v>
      </c>
      <c r="T142" s="9">
        <f t="shared" si="13"/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 s="6">
        <f>E143/I143</f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  <c r="S143" s="9">
        <f t="shared" si="12"/>
        <v>42167.208333333328</v>
      </c>
      <c r="T143" s="9">
        <f t="shared" si="13"/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 s="6">
        <f>E144/I144</f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  <c r="S144" s="9">
        <f t="shared" si="12"/>
        <v>41005.208333333336</v>
      </c>
      <c r="T144" s="9">
        <f t="shared" si="13"/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 s="6">
        <f>E145/I145</f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  <c r="S145" s="9">
        <f t="shared" si="12"/>
        <v>40357.208333333336</v>
      </c>
      <c r="T145" s="9">
        <f t="shared" si="13"/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 s="6">
        <f>E146/I146</f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  <c r="S146" s="9">
        <f t="shared" si="12"/>
        <v>43633.208333333328</v>
      </c>
      <c r="T146" s="9">
        <f t="shared" si="13"/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 s="6">
        <f>E147/I147</f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  <c r="S147" s="9">
        <f t="shared" si="12"/>
        <v>41889.208333333336</v>
      </c>
      <c r="T147" s="9">
        <f t="shared" si="13"/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 s="6">
        <f>E148/I148</f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  <c r="S148" s="9">
        <f t="shared" si="12"/>
        <v>40855.25</v>
      </c>
      <c r="T148" s="9">
        <f t="shared" si="13"/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 s="6">
        <f>E149/I149</f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  <c r="S149" s="9">
        <f t="shared" si="12"/>
        <v>42534.208333333328</v>
      </c>
      <c r="T149" s="9">
        <f t="shared" si="13"/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 s="6">
        <f>E150/I150</f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  <c r="S150" s="9">
        <f t="shared" si="12"/>
        <v>42941.208333333328</v>
      </c>
      <c r="T150" s="9">
        <f t="shared" si="13"/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 s="6">
        <f>E151/I151</f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  <c r="S151" s="9">
        <f t="shared" si="12"/>
        <v>41275.25</v>
      </c>
      <c r="T151" s="9">
        <f t="shared" si="13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 s="6">
        <f>E152/I152</f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  <c r="S152" s="9">
        <f t="shared" si="12"/>
        <v>43450.25</v>
      </c>
      <c r="T152" s="9">
        <f t="shared" si="13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 s="6">
        <f>E153/I153</f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  <c r="S153" s="9">
        <f t="shared" si="12"/>
        <v>41799.208333333336</v>
      </c>
      <c r="T153" s="9">
        <f t="shared" si="13"/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 s="6">
        <f>E154/I154</f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  <c r="S154" s="9">
        <f t="shared" si="12"/>
        <v>42783.25</v>
      </c>
      <c r="T154" s="9">
        <f t="shared" si="13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 s="6">
        <f>E155/I155</f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  <c r="S155" s="9">
        <f t="shared" si="12"/>
        <v>41201.208333333336</v>
      </c>
      <c r="T155" s="9">
        <f t="shared" si="13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 s="6">
        <f>E156/I156</f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  <c r="S156" s="9">
        <f t="shared" si="12"/>
        <v>42502.208333333328</v>
      </c>
      <c r="T156" s="9">
        <f t="shared" si="13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 s="6">
        <f>E157/I157</f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  <c r="S157" s="9">
        <f t="shared" si="12"/>
        <v>40262.208333333336</v>
      </c>
      <c r="T157" s="9">
        <f t="shared" si="13"/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 s="6">
        <f>E158/I158</f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  <c r="S158" s="9">
        <f t="shared" si="12"/>
        <v>43743.208333333328</v>
      </c>
      <c r="T158" s="9">
        <f t="shared" si="13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 s="6">
        <f>E159/I159</f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  <c r="S159" s="9">
        <f t="shared" si="12"/>
        <v>41638.25</v>
      </c>
      <c r="T159" s="9">
        <f t="shared" si="13"/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 s="6">
        <f>E160/I160</f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  <c r="S160" s="9">
        <f t="shared" si="12"/>
        <v>42346.25</v>
      </c>
      <c r="T160" s="9">
        <f t="shared" si="13"/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 s="6">
        <f>E161/I161</f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  <c r="S161" s="9">
        <f t="shared" si="12"/>
        <v>43551.208333333328</v>
      </c>
      <c r="T161" s="9">
        <f t="shared" si="13"/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 s="6">
        <f>E162/I162</f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  <c r="S162" s="9">
        <f t="shared" si="12"/>
        <v>43582.208333333328</v>
      </c>
      <c r="T162" s="9">
        <f t="shared" si="13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 s="6">
        <f>E163/I163</f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  <c r="S163" s="9">
        <f t="shared" si="12"/>
        <v>42270.208333333328</v>
      </c>
      <c r="T163" s="9">
        <f t="shared" si="13"/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 s="6">
        <f>E164/I164</f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  <c r="S164" s="9">
        <f t="shared" si="12"/>
        <v>43442.25</v>
      </c>
      <c r="T164" s="9">
        <f t="shared" si="13"/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 s="6">
        <f>E165/I165</f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  <c r="S165" s="9">
        <f t="shared" si="12"/>
        <v>43028.208333333328</v>
      </c>
      <c r="T165" s="9">
        <f t="shared" si="13"/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 s="6">
        <f>E166/I166</f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  <c r="S166" s="9">
        <f t="shared" si="12"/>
        <v>43016.208333333328</v>
      </c>
      <c r="T166" s="9">
        <f t="shared" si="13"/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 s="6">
        <f>E167/I167</f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  <c r="S167" s="9">
        <f t="shared" si="12"/>
        <v>42948.208333333328</v>
      </c>
      <c r="T167" s="9">
        <f t="shared" si="13"/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 s="6">
        <f>E168/I168</f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  <c r="S168" s="9">
        <f t="shared" si="12"/>
        <v>40534.25</v>
      </c>
      <c r="T168" s="9">
        <f t="shared" si="13"/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 s="6">
        <f>E169/I169</f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  <c r="S169" s="9">
        <f t="shared" si="12"/>
        <v>41435.208333333336</v>
      </c>
      <c r="T169" s="9">
        <f t="shared" si="13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 s="6">
        <f>E170/I170</f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  <c r="S170" s="9">
        <f t="shared" si="12"/>
        <v>43518.25</v>
      </c>
      <c r="T170" s="9">
        <f t="shared" si="13"/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 s="6">
        <f>E171/I171</f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  <c r="S171" s="9">
        <f t="shared" si="12"/>
        <v>41077.208333333336</v>
      </c>
      <c r="T171" s="9">
        <f t="shared" si="13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 s="6">
        <f>E172/I172</f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  <c r="S172" s="9">
        <f t="shared" si="12"/>
        <v>42950.208333333328</v>
      </c>
      <c r="T172" s="9">
        <f t="shared" si="13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 s="6">
        <f>E173/I173</f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  <c r="S173" s="9">
        <f t="shared" si="12"/>
        <v>41718.208333333336</v>
      </c>
      <c r="T173" s="9">
        <f t="shared" si="13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 s="6">
        <f>E174/I174</f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  <c r="S174" s="9">
        <f t="shared" si="12"/>
        <v>41839.208333333336</v>
      </c>
      <c r="T174" s="9">
        <f t="shared" si="13"/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 s="6">
        <f>E175/I175</f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  <c r="S175" s="9">
        <f t="shared" si="12"/>
        <v>41412.208333333336</v>
      </c>
      <c r="T175" s="9">
        <f t="shared" si="13"/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 s="6">
        <f>E176/I176</f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  <c r="S176" s="9">
        <f t="shared" si="12"/>
        <v>42282.208333333328</v>
      </c>
      <c r="T176" s="9">
        <f t="shared" si="13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 s="6">
        <f>E177/I177</f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  <c r="S177" s="9">
        <f t="shared" si="12"/>
        <v>42613.208333333328</v>
      </c>
      <c r="T177" s="9">
        <f t="shared" si="13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 s="6">
        <f>E178/I178</f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  <c r="S178" s="9">
        <f t="shared" si="12"/>
        <v>42616.208333333328</v>
      </c>
      <c r="T178" s="9">
        <f t="shared" si="13"/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 s="6">
        <f>E179/I179</f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  <c r="S179" s="9">
        <f t="shared" si="12"/>
        <v>40497.25</v>
      </c>
      <c r="T179" s="9">
        <f t="shared" si="13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 s="6">
        <f>E180/I180</f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  <c r="S180" s="9">
        <f t="shared" si="12"/>
        <v>42999.208333333328</v>
      </c>
      <c r="T180" s="9">
        <f t="shared" si="13"/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 s="6">
        <f>E181/I181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  <c r="S181" s="9">
        <f t="shared" si="12"/>
        <v>41350.208333333336</v>
      </c>
      <c r="T181" s="9">
        <f t="shared" si="13"/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 s="6">
        <f>E182/I182</f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  <c r="S182" s="9">
        <f t="shared" si="12"/>
        <v>40259.208333333336</v>
      </c>
      <c r="T182" s="9">
        <f t="shared" si="13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 s="6">
        <f>E183/I183</f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  <c r="S183" s="9">
        <f t="shared" si="12"/>
        <v>43012.208333333328</v>
      </c>
      <c r="T183" s="9">
        <f t="shared" si="13"/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 s="6">
        <f>E184/I184</f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  <c r="S184" s="9">
        <f t="shared" si="12"/>
        <v>43631.208333333328</v>
      </c>
      <c r="T184" s="9">
        <f t="shared" si="13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 s="6">
        <f>E185/I185</f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  <c r="S185" s="9">
        <f t="shared" si="12"/>
        <v>40430.208333333336</v>
      </c>
      <c r="T185" s="9">
        <f t="shared" si="13"/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 s="6">
        <f>E186/I186</f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  <c r="S186" s="9">
        <f t="shared" si="12"/>
        <v>43588.208333333328</v>
      </c>
      <c r="T186" s="9">
        <f t="shared" si="13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 s="6">
        <f>E187/I187</f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  <c r="S187" s="9">
        <f t="shared" si="12"/>
        <v>43233.208333333328</v>
      </c>
      <c r="T187" s="9">
        <f t="shared" si="13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 s="6">
        <f>E188/I188</f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  <c r="S188" s="9">
        <f t="shared" si="12"/>
        <v>41782.208333333336</v>
      </c>
      <c r="T188" s="9">
        <f t="shared" si="13"/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 s="6">
        <f>E189/I189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  <c r="S189" s="9">
        <f t="shared" si="12"/>
        <v>41328.25</v>
      </c>
      <c r="T189" s="9">
        <f t="shared" si="13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 s="6">
        <f>E190/I190</f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  <c r="S190" s="9">
        <f t="shared" si="12"/>
        <v>41975.25</v>
      </c>
      <c r="T190" s="9">
        <f t="shared" si="13"/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 s="6">
        <f>E191/I191</f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  <c r="S191" s="9">
        <f t="shared" si="12"/>
        <v>42433.25</v>
      </c>
      <c r="T191" s="9">
        <f t="shared" si="13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 s="6">
        <f>E192/I192</f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  <c r="S192" s="9">
        <f t="shared" si="12"/>
        <v>41429.208333333336</v>
      </c>
      <c r="T192" s="9">
        <f t="shared" si="13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 s="6">
        <f>E193/I193</f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  <c r="S193" s="9">
        <f t="shared" si="12"/>
        <v>43536.208333333328</v>
      </c>
      <c r="T193" s="9">
        <f t="shared" si="13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 s="6">
        <f>E194/I194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  <c r="S194" s="9">
        <f t="shared" si="12"/>
        <v>41817.208333333336</v>
      </c>
      <c r="T194" s="9">
        <f t="shared" si="13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4"/>
        <v>0.45636363636363636</v>
      </c>
      <c r="G195" t="s">
        <v>14</v>
      </c>
      <c r="H195" s="6">
        <f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5">LEFT(P195,FIND("/",P195)-1)</f>
        <v>music</v>
      </c>
      <c r="R195" t="str">
        <f t="shared" ref="R195:R258" si="16">MID(P195,FIND("/",P195)+1, LEN(P195))</f>
        <v>indie rock</v>
      </c>
      <c r="S195" s="9">
        <f t="shared" ref="S195:S258" si="17">(((L195/60)/60)/24)+DATE(1970,1,1)</f>
        <v>43198.208333333328</v>
      </c>
      <c r="T195" s="9">
        <f t="shared" ref="T195:T258" si="18">(((M195/60)/60)/24)+DATE(1970,1,1)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4"/>
        <v>1.227605633802817</v>
      </c>
      <c r="G196" t="s">
        <v>20</v>
      </c>
      <c r="H196" s="6">
        <f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5"/>
        <v>music</v>
      </c>
      <c r="R196" t="str">
        <f t="shared" si="16"/>
        <v>metal</v>
      </c>
      <c r="S196" s="9">
        <f t="shared" si="17"/>
        <v>42261.208333333328</v>
      </c>
      <c r="T196" s="9">
        <f t="shared" si="18"/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9">(E197/D197)</f>
        <v>3.61753164556962</v>
      </c>
      <c r="G197" t="s">
        <v>20</v>
      </c>
      <c r="H197" s="6">
        <f>E197/I197</f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5"/>
        <v>music</v>
      </c>
      <c r="R197" t="str">
        <f t="shared" si="16"/>
        <v>electric music</v>
      </c>
      <c r="S197" s="9">
        <f t="shared" si="17"/>
        <v>43310.208333333328</v>
      </c>
      <c r="T197" s="9">
        <f t="shared" si="18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 s="6">
        <f>E198/I198</f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5"/>
        <v>technology</v>
      </c>
      <c r="R198" t="str">
        <f t="shared" si="16"/>
        <v>wearables</v>
      </c>
      <c r="S198" s="9">
        <f t="shared" si="17"/>
        <v>42616.208333333328</v>
      </c>
      <c r="T198" s="9">
        <f t="shared" si="18"/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 s="6">
        <f>E199/I199</f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5"/>
        <v>film &amp; video</v>
      </c>
      <c r="R199" t="str">
        <f t="shared" si="16"/>
        <v>drama</v>
      </c>
      <c r="S199" s="9">
        <f t="shared" si="17"/>
        <v>42909.208333333328</v>
      </c>
      <c r="T199" s="9">
        <f t="shared" si="18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 s="6">
        <f>E200/I200</f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5"/>
        <v>music</v>
      </c>
      <c r="R200" t="str">
        <f t="shared" si="16"/>
        <v>electric music</v>
      </c>
      <c r="S200" s="9">
        <f t="shared" si="17"/>
        <v>40396.208333333336</v>
      </c>
      <c r="T200" s="9">
        <f t="shared" si="18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 s="6">
        <f>E201/I201</f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5"/>
        <v>music</v>
      </c>
      <c r="R201" t="str">
        <f t="shared" si="16"/>
        <v>rock</v>
      </c>
      <c r="S201" s="9">
        <f t="shared" si="17"/>
        <v>42192.208333333328</v>
      </c>
      <c r="T201" s="9">
        <f t="shared" si="18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 s="6">
        <f>E202/I202</f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5"/>
        <v>theater</v>
      </c>
      <c r="R202" t="str">
        <f t="shared" si="16"/>
        <v>plays</v>
      </c>
      <c r="S202" s="9">
        <f t="shared" si="17"/>
        <v>40262.208333333336</v>
      </c>
      <c r="T202" s="9">
        <f t="shared" si="18"/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 s="6">
        <f>E203/I203</f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5"/>
        <v>technology</v>
      </c>
      <c r="R203" t="str">
        <f t="shared" si="16"/>
        <v>web</v>
      </c>
      <c r="S203" s="9">
        <f t="shared" si="17"/>
        <v>41845.208333333336</v>
      </c>
      <c r="T203" s="9">
        <f t="shared" si="18"/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 s="6">
        <f>E204/I204</f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5"/>
        <v>food</v>
      </c>
      <c r="R204" t="str">
        <f t="shared" si="16"/>
        <v>food trucks</v>
      </c>
      <c r="S204" s="9">
        <f t="shared" si="17"/>
        <v>40818.208333333336</v>
      </c>
      <c r="T204" s="9">
        <f t="shared" si="18"/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 s="6">
        <f>E205/I205</f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5"/>
        <v>theater</v>
      </c>
      <c r="R205" t="str">
        <f t="shared" si="16"/>
        <v>plays</v>
      </c>
      <c r="S205" s="9">
        <f t="shared" si="17"/>
        <v>42752.25</v>
      </c>
      <c r="T205" s="9">
        <f t="shared" si="18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 s="6">
        <f>E206/I206</f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5"/>
        <v>music</v>
      </c>
      <c r="R206" t="str">
        <f t="shared" si="16"/>
        <v>jazz</v>
      </c>
      <c r="S206" s="9">
        <f t="shared" si="17"/>
        <v>40636.208333333336</v>
      </c>
      <c r="T206" s="9">
        <f t="shared" si="18"/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 s="6">
        <f>E207/I207</f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5"/>
        <v>theater</v>
      </c>
      <c r="R207" t="str">
        <f t="shared" si="16"/>
        <v>plays</v>
      </c>
      <c r="S207" s="9">
        <f t="shared" si="17"/>
        <v>43390.208333333328</v>
      </c>
      <c r="T207" s="9">
        <f t="shared" si="18"/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 s="6">
        <f>E208/I208</f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5"/>
        <v>publishing</v>
      </c>
      <c r="R208" t="str">
        <f t="shared" si="16"/>
        <v>fiction</v>
      </c>
      <c r="S208" s="9">
        <f t="shared" si="17"/>
        <v>40236.25</v>
      </c>
      <c r="T208" s="9">
        <f t="shared" si="18"/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 s="6">
        <f>E209/I209</f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5"/>
        <v>music</v>
      </c>
      <c r="R209" t="str">
        <f t="shared" si="16"/>
        <v>rock</v>
      </c>
      <c r="S209" s="9">
        <f t="shared" si="17"/>
        <v>43340.208333333328</v>
      </c>
      <c r="T209" s="9">
        <f t="shared" si="18"/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 s="6">
        <f>E210/I210</f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5"/>
        <v>film &amp; video</v>
      </c>
      <c r="R210" t="str">
        <f t="shared" si="16"/>
        <v>documentary</v>
      </c>
      <c r="S210" s="9">
        <f t="shared" si="17"/>
        <v>43048.25</v>
      </c>
      <c r="T210" s="9">
        <f t="shared" si="18"/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 s="6">
        <f>E211/I211</f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5"/>
        <v>film &amp; video</v>
      </c>
      <c r="R211" t="str">
        <f t="shared" si="16"/>
        <v>documentary</v>
      </c>
      <c r="S211" s="9">
        <f t="shared" si="17"/>
        <v>42496.208333333328</v>
      </c>
      <c r="T211" s="9">
        <f t="shared" si="18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 s="6">
        <f>E212/I212</f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5"/>
        <v>film &amp; video</v>
      </c>
      <c r="R212" t="str">
        <f t="shared" si="16"/>
        <v>science fiction</v>
      </c>
      <c r="S212" s="9">
        <f t="shared" si="17"/>
        <v>42797.25</v>
      </c>
      <c r="T212" s="9">
        <f t="shared" si="18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 s="6">
        <f>E213/I213</f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5"/>
        <v>theater</v>
      </c>
      <c r="R213" t="str">
        <f t="shared" si="16"/>
        <v>plays</v>
      </c>
      <c r="S213" s="9">
        <f t="shared" si="17"/>
        <v>41513.208333333336</v>
      </c>
      <c r="T213" s="9">
        <f t="shared" si="18"/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 s="6">
        <f>E214/I214</f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5"/>
        <v>theater</v>
      </c>
      <c r="R214" t="str">
        <f t="shared" si="16"/>
        <v>plays</v>
      </c>
      <c r="S214" s="9">
        <f t="shared" si="17"/>
        <v>43814.25</v>
      </c>
      <c r="T214" s="9">
        <f t="shared" si="18"/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 s="6">
        <f>E215/I215</f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5"/>
        <v>music</v>
      </c>
      <c r="R215" t="str">
        <f t="shared" si="16"/>
        <v>indie rock</v>
      </c>
      <c r="S215" s="9">
        <f t="shared" si="17"/>
        <v>40488.208333333336</v>
      </c>
      <c r="T215" s="9">
        <f t="shared" si="18"/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 s="6">
        <f>E216/I216</f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5"/>
        <v>music</v>
      </c>
      <c r="R216" t="str">
        <f t="shared" si="16"/>
        <v>rock</v>
      </c>
      <c r="S216" s="9">
        <f t="shared" si="17"/>
        <v>40409.208333333336</v>
      </c>
      <c r="T216" s="9">
        <f t="shared" si="18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 s="6">
        <f>E217/I217</f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5"/>
        <v>theater</v>
      </c>
      <c r="R217" t="str">
        <f t="shared" si="16"/>
        <v>plays</v>
      </c>
      <c r="S217" s="9">
        <f t="shared" si="17"/>
        <v>43509.25</v>
      </c>
      <c r="T217" s="9">
        <f t="shared" si="18"/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 s="6">
        <f>E218/I218</f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5"/>
        <v>theater</v>
      </c>
      <c r="R218" t="str">
        <f t="shared" si="16"/>
        <v>plays</v>
      </c>
      <c r="S218" s="9">
        <f t="shared" si="17"/>
        <v>40869.25</v>
      </c>
      <c r="T218" s="9">
        <f t="shared" si="18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 s="6">
        <f>E219/I219</f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5"/>
        <v>film &amp; video</v>
      </c>
      <c r="R219" t="str">
        <f t="shared" si="16"/>
        <v>science fiction</v>
      </c>
      <c r="S219" s="9">
        <f t="shared" si="17"/>
        <v>43583.208333333328</v>
      </c>
      <c r="T219" s="9">
        <f t="shared" si="18"/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 s="6">
        <f>E220/I220</f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5"/>
        <v>film &amp; video</v>
      </c>
      <c r="R220" t="str">
        <f t="shared" si="16"/>
        <v>shorts</v>
      </c>
      <c r="S220" s="9">
        <f t="shared" si="17"/>
        <v>40858.25</v>
      </c>
      <c r="T220" s="9">
        <f t="shared" si="18"/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 s="6">
        <f>E221/I221</f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5"/>
        <v>film &amp; video</v>
      </c>
      <c r="R221" t="str">
        <f t="shared" si="16"/>
        <v>animation</v>
      </c>
      <c r="S221" s="9">
        <f t="shared" si="17"/>
        <v>41137.208333333336</v>
      </c>
      <c r="T221" s="9">
        <f t="shared" si="18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 s="6">
        <f>E222/I222</f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5"/>
        <v>theater</v>
      </c>
      <c r="R222" t="str">
        <f t="shared" si="16"/>
        <v>plays</v>
      </c>
      <c r="S222" s="9">
        <f t="shared" si="17"/>
        <v>40725.208333333336</v>
      </c>
      <c r="T222" s="9">
        <f t="shared" si="18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 s="6">
        <f>E223/I223</f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5"/>
        <v>food</v>
      </c>
      <c r="R223" t="str">
        <f t="shared" si="16"/>
        <v>food trucks</v>
      </c>
      <c r="S223" s="9">
        <f t="shared" si="17"/>
        <v>41081.208333333336</v>
      </c>
      <c r="T223" s="9">
        <f t="shared" si="18"/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 s="6">
        <f>E224/I224</f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5"/>
        <v>photography</v>
      </c>
      <c r="R224" t="str">
        <f t="shared" si="16"/>
        <v>photography books</v>
      </c>
      <c r="S224" s="9">
        <f t="shared" si="17"/>
        <v>41914.208333333336</v>
      </c>
      <c r="T224" s="9">
        <f t="shared" si="18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 s="6">
        <f>E225/I225</f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5"/>
        <v>theater</v>
      </c>
      <c r="R225" t="str">
        <f t="shared" si="16"/>
        <v>plays</v>
      </c>
      <c r="S225" s="9">
        <f t="shared" si="17"/>
        <v>42445.208333333328</v>
      </c>
      <c r="T225" s="9">
        <f t="shared" si="18"/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 s="6">
        <f>E226/I226</f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5"/>
        <v>film &amp; video</v>
      </c>
      <c r="R226" t="str">
        <f t="shared" si="16"/>
        <v>science fiction</v>
      </c>
      <c r="S226" s="9">
        <f t="shared" si="17"/>
        <v>41906.208333333336</v>
      </c>
      <c r="T226" s="9">
        <f t="shared" si="18"/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 s="6">
        <f>E227/I227</f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5"/>
        <v>music</v>
      </c>
      <c r="R227" t="str">
        <f t="shared" si="16"/>
        <v>rock</v>
      </c>
      <c r="S227" s="9">
        <f t="shared" si="17"/>
        <v>41762.208333333336</v>
      </c>
      <c r="T227" s="9">
        <f t="shared" si="18"/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 s="6">
        <f>E228/I228</f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5"/>
        <v>photography</v>
      </c>
      <c r="R228" t="str">
        <f t="shared" si="16"/>
        <v>photography books</v>
      </c>
      <c r="S228" s="9">
        <f t="shared" si="17"/>
        <v>40276.208333333336</v>
      </c>
      <c r="T228" s="9">
        <f t="shared" si="18"/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 s="6">
        <f>E229/I229</f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5"/>
        <v>games</v>
      </c>
      <c r="R229" t="str">
        <f t="shared" si="16"/>
        <v>mobile games</v>
      </c>
      <c r="S229" s="9">
        <f t="shared" si="17"/>
        <v>42139.208333333328</v>
      </c>
      <c r="T229" s="9">
        <f t="shared" si="18"/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 s="6">
        <f>E230/I230</f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5"/>
        <v>film &amp; video</v>
      </c>
      <c r="R230" t="str">
        <f t="shared" si="16"/>
        <v>animation</v>
      </c>
      <c r="S230" s="9">
        <f t="shared" si="17"/>
        <v>42613.208333333328</v>
      </c>
      <c r="T230" s="9">
        <f t="shared" si="18"/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 s="6">
        <f>E231/I231</f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5"/>
        <v>games</v>
      </c>
      <c r="R231" t="str">
        <f t="shared" si="16"/>
        <v>mobile games</v>
      </c>
      <c r="S231" s="9">
        <f t="shared" si="17"/>
        <v>42887.208333333328</v>
      </c>
      <c r="T231" s="9">
        <f t="shared" si="18"/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 s="6">
        <f>E232/I232</f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5"/>
        <v>games</v>
      </c>
      <c r="R232" t="str">
        <f t="shared" si="16"/>
        <v>video games</v>
      </c>
      <c r="S232" s="9">
        <f t="shared" si="17"/>
        <v>43805.25</v>
      </c>
      <c r="T232" s="9">
        <f t="shared" si="18"/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 s="6">
        <f>E233/I233</f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5"/>
        <v>theater</v>
      </c>
      <c r="R233" t="str">
        <f t="shared" si="16"/>
        <v>plays</v>
      </c>
      <c r="S233" s="9">
        <f t="shared" si="17"/>
        <v>41415.208333333336</v>
      </c>
      <c r="T233" s="9">
        <f t="shared" si="18"/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 s="6">
        <f>E234/I234</f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5"/>
        <v>theater</v>
      </c>
      <c r="R234" t="str">
        <f t="shared" si="16"/>
        <v>plays</v>
      </c>
      <c r="S234" s="9">
        <f t="shared" si="17"/>
        <v>42576.208333333328</v>
      </c>
      <c r="T234" s="9">
        <f t="shared" si="18"/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 s="6">
        <f>E235/I235</f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5"/>
        <v>film &amp; video</v>
      </c>
      <c r="R235" t="str">
        <f t="shared" si="16"/>
        <v>animation</v>
      </c>
      <c r="S235" s="9">
        <f t="shared" si="17"/>
        <v>40706.208333333336</v>
      </c>
      <c r="T235" s="9">
        <f t="shared" si="18"/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 s="6">
        <f>E236/I236</f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5"/>
        <v>games</v>
      </c>
      <c r="R236" t="str">
        <f t="shared" si="16"/>
        <v>video games</v>
      </c>
      <c r="S236" s="9">
        <f t="shared" si="17"/>
        <v>42969.208333333328</v>
      </c>
      <c r="T236" s="9">
        <f t="shared" si="18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 s="6">
        <f>E237/I237</f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5"/>
        <v>film &amp; video</v>
      </c>
      <c r="R237" t="str">
        <f t="shared" si="16"/>
        <v>animation</v>
      </c>
      <c r="S237" s="9">
        <f t="shared" si="17"/>
        <v>42779.25</v>
      </c>
      <c r="T237" s="9">
        <f t="shared" si="18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 s="6">
        <f>E238/I238</f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5"/>
        <v>music</v>
      </c>
      <c r="R238" t="str">
        <f t="shared" si="16"/>
        <v>rock</v>
      </c>
      <c r="S238" s="9">
        <f t="shared" si="17"/>
        <v>43641.208333333328</v>
      </c>
      <c r="T238" s="9">
        <f t="shared" si="18"/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 s="6">
        <f>E239/I239</f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5"/>
        <v>film &amp; video</v>
      </c>
      <c r="R239" t="str">
        <f t="shared" si="16"/>
        <v>animation</v>
      </c>
      <c r="S239" s="9">
        <f t="shared" si="17"/>
        <v>41754.208333333336</v>
      </c>
      <c r="T239" s="9">
        <f t="shared" si="18"/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 s="6">
        <f>E240/I240</f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5"/>
        <v>theater</v>
      </c>
      <c r="R240" t="str">
        <f t="shared" si="16"/>
        <v>plays</v>
      </c>
      <c r="S240" s="9">
        <f t="shared" si="17"/>
        <v>43083.25</v>
      </c>
      <c r="T240" s="9">
        <f t="shared" si="18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 s="6">
        <f>E241/I241</f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5"/>
        <v>technology</v>
      </c>
      <c r="R241" t="str">
        <f t="shared" si="16"/>
        <v>wearables</v>
      </c>
      <c r="S241" s="9">
        <f t="shared" si="17"/>
        <v>42245.208333333328</v>
      </c>
      <c r="T241" s="9">
        <f t="shared" si="18"/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 s="6">
        <f>E242/I242</f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5"/>
        <v>theater</v>
      </c>
      <c r="R242" t="str">
        <f t="shared" si="16"/>
        <v>plays</v>
      </c>
      <c r="S242" s="9">
        <f t="shared" si="17"/>
        <v>40396.208333333336</v>
      </c>
      <c r="T242" s="9">
        <f t="shared" si="18"/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 s="6">
        <f>E243/I243</f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5"/>
        <v>publishing</v>
      </c>
      <c r="R243" t="str">
        <f t="shared" si="16"/>
        <v>nonfiction</v>
      </c>
      <c r="S243" s="9">
        <f t="shared" si="17"/>
        <v>41742.208333333336</v>
      </c>
      <c r="T243" s="9">
        <f t="shared" si="18"/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 s="6">
        <f>E244/I244</f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5"/>
        <v>music</v>
      </c>
      <c r="R244" t="str">
        <f t="shared" si="16"/>
        <v>rock</v>
      </c>
      <c r="S244" s="9">
        <f t="shared" si="17"/>
        <v>42865.208333333328</v>
      </c>
      <c r="T244" s="9">
        <f t="shared" si="18"/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 s="6">
        <f>E245/I245</f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5"/>
        <v>theater</v>
      </c>
      <c r="R245" t="str">
        <f t="shared" si="16"/>
        <v>plays</v>
      </c>
      <c r="S245" s="9">
        <f t="shared" si="17"/>
        <v>43163.25</v>
      </c>
      <c r="T245" s="9">
        <f t="shared" si="18"/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 s="6">
        <f>E246/I246</f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5"/>
        <v>theater</v>
      </c>
      <c r="R246" t="str">
        <f t="shared" si="16"/>
        <v>plays</v>
      </c>
      <c r="S246" s="9">
        <f t="shared" si="17"/>
        <v>41834.208333333336</v>
      </c>
      <c r="T246" s="9">
        <f t="shared" si="18"/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 s="6">
        <f>E247/I247</f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5"/>
        <v>theater</v>
      </c>
      <c r="R247" t="str">
        <f t="shared" si="16"/>
        <v>plays</v>
      </c>
      <c r="S247" s="9">
        <f t="shared" si="17"/>
        <v>41736.208333333336</v>
      </c>
      <c r="T247" s="9">
        <f t="shared" si="18"/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 s="6">
        <f>E248/I248</f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5"/>
        <v>technology</v>
      </c>
      <c r="R248" t="str">
        <f t="shared" si="16"/>
        <v>web</v>
      </c>
      <c r="S248" s="9">
        <f t="shared" si="17"/>
        <v>41491.208333333336</v>
      </c>
      <c r="T248" s="9">
        <f t="shared" si="18"/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 s="6">
        <f>E249/I249</f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5"/>
        <v>publishing</v>
      </c>
      <c r="R249" t="str">
        <f t="shared" si="16"/>
        <v>fiction</v>
      </c>
      <c r="S249" s="9">
        <f t="shared" si="17"/>
        <v>42726.25</v>
      </c>
      <c r="T249" s="9">
        <f t="shared" si="18"/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 s="6">
        <f>E250/I250</f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5"/>
        <v>games</v>
      </c>
      <c r="R250" t="str">
        <f t="shared" si="16"/>
        <v>mobile games</v>
      </c>
      <c r="S250" s="9">
        <f t="shared" si="17"/>
        <v>42004.25</v>
      </c>
      <c r="T250" s="9">
        <f t="shared" si="18"/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 s="6">
        <f>E251/I251</f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5"/>
        <v>publishing</v>
      </c>
      <c r="R251" t="str">
        <f t="shared" si="16"/>
        <v>translations</v>
      </c>
      <c r="S251" s="9">
        <f t="shared" si="17"/>
        <v>42006.25</v>
      </c>
      <c r="T251" s="9">
        <f t="shared" si="18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 s="6">
        <f>E252/I252</f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5"/>
        <v>music</v>
      </c>
      <c r="R252" t="str">
        <f t="shared" si="16"/>
        <v>rock</v>
      </c>
      <c r="S252" s="9">
        <f t="shared" si="17"/>
        <v>40203.25</v>
      </c>
      <c r="T252" s="9">
        <f t="shared" si="18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 s="6">
        <f>E253/I253</f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5"/>
        <v>theater</v>
      </c>
      <c r="R253" t="str">
        <f t="shared" si="16"/>
        <v>plays</v>
      </c>
      <c r="S253" s="9">
        <f t="shared" si="17"/>
        <v>41252.25</v>
      </c>
      <c r="T253" s="9">
        <f t="shared" si="18"/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 s="6">
        <f>E254/I254</f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5"/>
        <v>theater</v>
      </c>
      <c r="R254" t="str">
        <f t="shared" si="16"/>
        <v>plays</v>
      </c>
      <c r="S254" s="9">
        <f t="shared" si="17"/>
        <v>41572.208333333336</v>
      </c>
      <c r="T254" s="9">
        <f t="shared" si="18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 s="6">
        <f>E255/I255</f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5"/>
        <v>film &amp; video</v>
      </c>
      <c r="R255" t="str">
        <f t="shared" si="16"/>
        <v>drama</v>
      </c>
      <c r="S255" s="9">
        <f t="shared" si="17"/>
        <v>40641.208333333336</v>
      </c>
      <c r="T255" s="9">
        <f t="shared" si="18"/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 s="6">
        <f>E256/I256</f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5"/>
        <v>publishing</v>
      </c>
      <c r="R256" t="str">
        <f t="shared" si="16"/>
        <v>nonfiction</v>
      </c>
      <c r="S256" s="9">
        <f t="shared" si="17"/>
        <v>42787.25</v>
      </c>
      <c r="T256" s="9">
        <f t="shared" si="18"/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 s="6">
        <f>E257/I257</f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5"/>
        <v>music</v>
      </c>
      <c r="R257" t="str">
        <f t="shared" si="16"/>
        <v>rock</v>
      </c>
      <c r="S257" s="9">
        <f t="shared" si="17"/>
        <v>40590.25</v>
      </c>
      <c r="T257" s="9">
        <f t="shared" si="18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 s="6">
        <f>E258/I258</f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5"/>
        <v>music</v>
      </c>
      <c r="R258" t="str">
        <f t="shared" si="16"/>
        <v>rock</v>
      </c>
      <c r="S258" s="9">
        <f t="shared" si="17"/>
        <v>42393.25</v>
      </c>
      <c r="T258" s="9">
        <f t="shared" si="18"/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9"/>
        <v>1.46</v>
      </c>
      <c r="G259" t="s">
        <v>20</v>
      </c>
      <c r="H259" s="6">
        <f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0">LEFT(P259,FIND("/",P259)-1)</f>
        <v>theater</v>
      </c>
      <c r="R259" t="str">
        <f t="shared" ref="R259:R322" si="21">MID(P259,FIND("/",P259)+1, LEN(P259))</f>
        <v>plays</v>
      </c>
      <c r="S259" s="9">
        <f t="shared" ref="S259:S322" si="22">(((L259/60)/60)/24)+DATE(1970,1,1)</f>
        <v>41338.25</v>
      </c>
      <c r="T259" s="9">
        <f t="shared" ref="T259:T322" si="23">(((M259/60)/60)/24)+DATE(1970,1,1)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9"/>
        <v>2.6848000000000001</v>
      </c>
      <c r="G260" t="s">
        <v>20</v>
      </c>
      <c r="H260" s="6">
        <f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0"/>
        <v>theater</v>
      </c>
      <c r="R260" t="str">
        <f t="shared" si="21"/>
        <v>plays</v>
      </c>
      <c r="S260" s="9">
        <f t="shared" si="22"/>
        <v>42712.25</v>
      </c>
      <c r="T260" s="9">
        <f t="shared" si="23"/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24">(E261/D261)</f>
        <v>5.9749999999999996</v>
      </c>
      <c r="G261" t="s">
        <v>20</v>
      </c>
      <c r="H261" s="6">
        <f>E261/I261</f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0"/>
        <v>photography</v>
      </c>
      <c r="R261" t="str">
        <f t="shared" si="21"/>
        <v>photography books</v>
      </c>
      <c r="S261" s="9">
        <f t="shared" si="22"/>
        <v>41251.25</v>
      </c>
      <c r="T261" s="9">
        <f t="shared" si="23"/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 s="6">
        <f>E262/I262</f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0"/>
        <v>music</v>
      </c>
      <c r="R262" t="str">
        <f t="shared" si="21"/>
        <v>rock</v>
      </c>
      <c r="S262" s="9">
        <f t="shared" si="22"/>
        <v>41180.208333333336</v>
      </c>
      <c r="T262" s="9">
        <f t="shared" si="23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 s="6">
        <f>E263/I263</f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0"/>
        <v>music</v>
      </c>
      <c r="R263" t="str">
        <f t="shared" si="21"/>
        <v>rock</v>
      </c>
      <c r="S263" s="9">
        <f t="shared" si="22"/>
        <v>40415.208333333336</v>
      </c>
      <c r="T263" s="9">
        <f t="shared" si="23"/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 s="6">
        <f>E264/I264</f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0"/>
        <v>music</v>
      </c>
      <c r="R264" t="str">
        <f t="shared" si="21"/>
        <v>indie rock</v>
      </c>
      <c r="S264" s="9">
        <f t="shared" si="22"/>
        <v>40638.208333333336</v>
      </c>
      <c r="T264" s="9">
        <f t="shared" si="23"/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 s="6">
        <f>E265/I265</f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0"/>
        <v>photography</v>
      </c>
      <c r="R265" t="str">
        <f t="shared" si="21"/>
        <v>photography books</v>
      </c>
      <c r="S265" s="9">
        <f t="shared" si="22"/>
        <v>40187.25</v>
      </c>
      <c r="T265" s="9">
        <f t="shared" si="23"/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 s="6">
        <f>E266/I266</f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0"/>
        <v>theater</v>
      </c>
      <c r="R266" t="str">
        <f t="shared" si="21"/>
        <v>plays</v>
      </c>
      <c r="S266" s="9">
        <f t="shared" si="22"/>
        <v>41317.25</v>
      </c>
      <c r="T266" s="9">
        <f t="shared" si="23"/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 s="6">
        <f>E267/I267</f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0"/>
        <v>theater</v>
      </c>
      <c r="R267" t="str">
        <f t="shared" si="21"/>
        <v>plays</v>
      </c>
      <c r="S267" s="9">
        <f t="shared" si="22"/>
        <v>42372.25</v>
      </c>
      <c r="T267" s="9">
        <f t="shared" si="23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 s="6">
        <f>E268/I268</f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0"/>
        <v>music</v>
      </c>
      <c r="R268" t="str">
        <f t="shared" si="21"/>
        <v>jazz</v>
      </c>
      <c r="S268" s="9">
        <f t="shared" si="22"/>
        <v>41950.25</v>
      </c>
      <c r="T268" s="9">
        <f t="shared" si="23"/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 s="6">
        <f>E269/I269</f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0"/>
        <v>theater</v>
      </c>
      <c r="R269" t="str">
        <f t="shared" si="21"/>
        <v>plays</v>
      </c>
      <c r="S269" s="9">
        <f t="shared" si="22"/>
        <v>41206.208333333336</v>
      </c>
      <c r="T269" s="9">
        <f t="shared" si="23"/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 s="6">
        <f>E270/I270</f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0"/>
        <v>film &amp; video</v>
      </c>
      <c r="R270" t="str">
        <f t="shared" si="21"/>
        <v>documentary</v>
      </c>
      <c r="S270" s="9">
        <f t="shared" si="22"/>
        <v>41186.208333333336</v>
      </c>
      <c r="T270" s="9">
        <f t="shared" si="23"/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 s="6">
        <f>E271/I271</f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0"/>
        <v>film &amp; video</v>
      </c>
      <c r="R271" t="str">
        <f t="shared" si="21"/>
        <v>television</v>
      </c>
      <c r="S271" s="9">
        <f t="shared" si="22"/>
        <v>43496.25</v>
      </c>
      <c r="T271" s="9">
        <f t="shared" si="23"/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 s="6">
        <f>E272/I272</f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0"/>
        <v>games</v>
      </c>
      <c r="R272" t="str">
        <f t="shared" si="21"/>
        <v>video games</v>
      </c>
      <c r="S272" s="9">
        <f t="shared" si="22"/>
        <v>40514.25</v>
      </c>
      <c r="T272" s="9">
        <f t="shared" si="23"/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 s="6">
        <f>E273/I273</f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0"/>
        <v>photography</v>
      </c>
      <c r="R273" t="str">
        <f t="shared" si="21"/>
        <v>photography books</v>
      </c>
      <c r="S273" s="9">
        <f t="shared" si="22"/>
        <v>42345.25</v>
      </c>
      <c r="T273" s="9">
        <f t="shared" si="23"/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 s="6">
        <f>E274/I274</f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0"/>
        <v>theater</v>
      </c>
      <c r="R274" t="str">
        <f t="shared" si="21"/>
        <v>plays</v>
      </c>
      <c r="S274" s="9">
        <f t="shared" si="22"/>
        <v>43656.208333333328</v>
      </c>
      <c r="T274" s="9">
        <f t="shared" si="23"/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 s="6">
        <f>E275/I275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0"/>
        <v>theater</v>
      </c>
      <c r="R275" t="str">
        <f t="shared" si="21"/>
        <v>plays</v>
      </c>
      <c r="S275" s="9">
        <f t="shared" si="22"/>
        <v>42995.208333333328</v>
      </c>
      <c r="T275" s="9">
        <f t="shared" si="23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 s="6">
        <f>E276/I276</f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0"/>
        <v>theater</v>
      </c>
      <c r="R276" t="str">
        <f t="shared" si="21"/>
        <v>plays</v>
      </c>
      <c r="S276" s="9">
        <f t="shared" si="22"/>
        <v>43045.25</v>
      </c>
      <c r="T276" s="9">
        <f t="shared" si="23"/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 s="6">
        <f>E277/I277</f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0"/>
        <v>publishing</v>
      </c>
      <c r="R277" t="str">
        <f t="shared" si="21"/>
        <v>translations</v>
      </c>
      <c r="S277" s="9">
        <f t="shared" si="22"/>
        <v>43561.208333333328</v>
      </c>
      <c r="T277" s="9">
        <f t="shared" si="23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 s="6">
        <f>E278/I278</f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0"/>
        <v>games</v>
      </c>
      <c r="R278" t="str">
        <f t="shared" si="21"/>
        <v>video games</v>
      </c>
      <c r="S278" s="9">
        <f t="shared" si="22"/>
        <v>41018.208333333336</v>
      </c>
      <c r="T278" s="9">
        <f t="shared" si="23"/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 s="6">
        <f>E279/I279</f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0"/>
        <v>theater</v>
      </c>
      <c r="R279" t="str">
        <f t="shared" si="21"/>
        <v>plays</v>
      </c>
      <c r="S279" s="9">
        <f t="shared" si="22"/>
        <v>40378.208333333336</v>
      </c>
      <c r="T279" s="9">
        <f t="shared" si="23"/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 s="6">
        <f>E280/I280</f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0"/>
        <v>technology</v>
      </c>
      <c r="R280" t="str">
        <f t="shared" si="21"/>
        <v>web</v>
      </c>
      <c r="S280" s="9">
        <f t="shared" si="22"/>
        <v>41239.25</v>
      </c>
      <c r="T280" s="9">
        <f t="shared" si="23"/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 s="6">
        <f>E281/I281</f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0"/>
        <v>theater</v>
      </c>
      <c r="R281" t="str">
        <f t="shared" si="21"/>
        <v>plays</v>
      </c>
      <c r="S281" s="9">
        <f t="shared" si="22"/>
        <v>43346.208333333328</v>
      </c>
      <c r="T281" s="9">
        <f t="shared" si="23"/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 s="6">
        <f>E282/I282</f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0"/>
        <v>film &amp; video</v>
      </c>
      <c r="R282" t="str">
        <f t="shared" si="21"/>
        <v>animation</v>
      </c>
      <c r="S282" s="9">
        <f t="shared" si="22"/>
        <v>43060.25</v>
      </c>
      <c r="T282" s="9">
        <f t="shared" si="23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 s="6">
        <f>E283/I283</f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0"/>
        <v>theater</v>
      </c>
      <c r="R283" t="str">
        <f t="shared" si="21"/>
        <v>plays</v>
      </c>
      <c r="S283" s="9">
        <f t="shared" si="22"/>
        <v>40979.25</v>
      </c>
      <c r="T283" s="9">
        <f t="shared" si="23"/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 s="6">
        <f>E284/I284</f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0"/>
        <v>film &amp; video</v>
      </c>
      <c r="R284" t="str">
        <f t="shared" si="21"/>
        <v>television</v>
      </c>
      <c r="S284" s="9">
        <f t="shared" si="22"/>
        <v>42701.25</v>
      </c>
      <c r="T284" s="9">
        <f t="shared" si="23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 s="6">
        <f>E285/I285</f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0"/>
        <v>music</v>
      </c>
      <c r="R285" t="str">
        <f t="shared" si="21"/>
        <v>rock</v>
      </c>
      <c r="S285" s="9">
        <f t="shared" si="22"/>
        <v>42520.208333333328</v>
      </c>
      <c r="T285" s="9">
        <f t="shared" si="23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 s="6">
        <f>E286/I286</f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0"/>
        <v>technology</v>
      </c>
      <c r="R286" t="str">
        <f t="shared" si="21"/>
        <v>web</v>
      </c>
      <c r="S286" s="9">
        <f t="shared" si="22"/>
        <v>41030.208333333336</v>
      </c>
      <c r="T286" s="9">
        <f t="shared" si="23"/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 s="6">
        <f>E287/I287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0"/>
        <v>theater</v>
      </c>
      <c r="R287" t="str">
        <f t="shared" si="21"/>
        <v>plays</v>
      </c>
      <c r="S287" s="9">
        <f t="shared" si="22"/>
        <v>42623.208333333328</v>
      </c>
      <c r="T287" s="9">
        <f t="shared" si="23"/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 s="6">
        <f>E288/I288</f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0"/>
        <v>theater</v>
      </c>
      <c r="R288" t="str">
        <f t="shared" si="21"/>
        <v>plays</v>
      </c>
      <c r="S288" s="9">
        <f t="shared" si="22"/>
        <v>42697.25</v>
      </c>
      <c r="T288" s="9">
        <f t="shared" si="23"/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 s="6">
        <f>E289/I289</f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0"/>
        <v>music</v>
      </c>
      <c r="R289" t="str">
        <f t="shared" si="21"/>
        <v>electric music</v>
      </c>
      <c r="S289" s="9">
        <f t="shared" si="22"/>
        <v>42122.208333333328</v>
      </c>
      <c r="T289" s="9">
        <f t="shared" si="23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 s="6">
        <f>E290/I290</f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0"/>
        <v>music</v>
      </c>
      <c r="R290" t="str">
        <f t="shared" si="21"/>
        <v>metal</v>
      </c>
      <c r="S290" s="9">
        <f t="shared" si="22"/>
        <v>40982.208333333336</v>
      </c>
      <c r="T290" s="9">
        <f t="shared" si="23"/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 s="6">
        <f>E291/I291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0"/>
        <v>theater</v>
      </c>
      <c r="R291" t="str">
        <f t="shared" si="21"/>
        <v>plays</v>
      </c>
      <c r="S291" s="9">
        <f t="shared" si="22"/>
        <v>42219.208333333328</v>
      </c>
      <c r="T291" s="9">
        <f t="shared" si="23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 s="6">
        <f>E292/I292</f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0"/>
        <v>film &amp; video</v>
      </c>
      <c r="R292" t="str">
        <f t="shared" si="21"/>
        <v>documentary</v>
      </c>
      <c r="S292" s="9">
        <f t="shared" si="22"/>
        <v>41404.208333333336</v>
      </c>
      <c r="T292" s="9">
        <f t="shared" si="23"/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 s="6">
        <f>E293/I293</f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0"/>
        <v>technology</v>
      </c>
      <c r="R293" t="str">
        <f t="shared" si="21"/>
        <v>web</v>
      </c>
      <c r="S293" s="9">
        <f t="shared" si="22"/>
        <v>40831.208333333336</v>
      </c>
      <c r="T293" s="9">
        <f t="shared" si="23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 s="6">
        <f>E294/I294</f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0"/>
        <v>food</v>
      </c>
      <c r="R294" t="str">
        <f t="shared" si="21"/>
        <v>food trucks</v>
      </c>
      <c r="S294" s="9">
        <f t="shared" si="22"/>
        <v>40984.208333333336</v>
      </c>
      <c r="T294" s="9">
        <f t="shared" si="23"/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 s="6">
        <f>E295/I295</f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0"/>
        <v>theater</v>
      </c>
      <c r="R295" t="str">
        <f t="shared" si="21"/>
        <v>plays</v>
      </c>
      <c r="S295" s="9">
        <f t="shared" si="22"/>
        <v>40456.208333333336</v>
      </c>
      <c r="T295" s="9">
        <f t="shared" si="23"/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 s="6">
        <f>E296/I296</f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0"/>
        <v>theater</v>
      </c>
      <c r="R296" t="str">
        <f t="shared" si="21"/>
        <v>plays</v>
      </c>
      <c r="S296" s="9">
        <f t="shared" si="22"/>
        <v>43399.208333333328</v>
      </c>
      <c r="T296" s="9">
        <f t="shared" si="23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 s="6">
        <f>E297/I297</f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0"/>
        <v>theater</v>
      </c>
      <c r="R297" t="str">
        <f t="shared" si="21"/>
        <v>plays</v>
      </c>
      <c r="S297" s="9">
        <f t="shared" si="22"/>
        <v>41562.208333333336</v>
      </c>
      <c r="T297" s="9">
        <f t="shared" si="23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 s="6">
        <f>E298/I298</f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0"/>
        <v>theater</v>
      </c>
      <c r="R298" t="str">
        <f t="shared" si="21"/>
        <v>plays</v>
      </c>
      <c r="S298" s="9">
        <f t="shared" si="22"/>
        <v>43493.25</v>
      </c>
      <c r="T298" s="9">
        <f t="shared" si="23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 s="6">
        <f>E299/I299</f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0"/>
        <v>theater</v>
      </c>
      <c r="R299" t="str">
        <f t="shared" si="21"/>
        <v>plays</v>
      </c>
      <c r="S299" s="9">
        <f t="shared" si="22"/>
        <v>41653.25</v>
      </c>
      <c r="T299" s="9">
        <f t="shared" si="23"/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 s="6">
        <f>E300/I300</f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0"/>
        <v>music</v>
      </c>
      <c r="R300" t="str">
        <f t="shared" si="21"/>
        <v>rock</v>
      </c>
      <c r="S300" s="9">
        <f t="shared" si="22"/>
        <v>42426.25</v>
      </c>
      <c r="T300" s="9">
        <f t="shared" si="23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 s="6">
        <f>E301/I301</f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0"/>
        <v>food</v>
      </c>
      <c r="R301" t="str">
        <f t="shared" si="21"/>
        <v>food trucks</v>
      </c>
      <c r="S301" s="9">
        <f t="shared" si="22"/>
        <v>42432.25</v>
      </c>
      <c r="T301" s="9">
        <f t="shared" si="23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 s="6">
        <f>E302/I302</f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0"/>
        <v>publishing</v>
      </c>
      <c r="R302" t="str">
        <f t="shared" si="21"/>
        <v>nonfiction</v>
      </c>
      <c r="S302" s="9">
        <f t="shared" si="22"/>
        <v>42977.208333333328</v>
      </c>
      <c r="T302" s="9">
        <f t="shared" si="23"/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 s="6">
        <f>E303/I303</f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0"/>
        <v>film &amp; video</v>
      </c>
      <c r="R303" t="str">
        <f t="shared" si="21"/>
        <v>documentary</v>
      </c>
      <c r="S303" s="9">
        <f t="shared" si="22"/>
        <v>42061.25</v>
      </c>
      <c r="T303" s="9">
        <f t="shared" si="23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 s="6">
        <f>E304/I304</f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0"/>
        <v>theater</v>
      </c>
      <c r="R304" t="str">
        <f t="shared" si="21"/>
        <v>plays</v>
      </c>
      <c r="S304" s="9">
        <f t="shared" si="22"/>
        <v>43345.208333333328</v>
      </c>
      <c r="T304" s="9">
        <f t="shared" si="23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 s="6">
        <f>E305/I305</f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0"/>
        <v>music</v>
      </c>
      <c r="R305" t="str">
        <f t="shared" si="21"/>
        <v>indie rock</v>
      </c>
      <c r="S305" s="9">
        <f t="shared" si="22"/>
        <v>42376.25</v>
      </c>
      <c r="T305" s="9">
        <f t="shared" si="23"/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 s="6">
        <f>E306/I306</f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0"/>
        <v>film &amp; video</v>
      </c>
      <c r="R306" t="str">
        <f t="shared" si="21"/>
        <v>documentary</v>
      </c>
      <c r="S306" s="9">
        <f t="shared" si="22"/>
        <v>42589.208333333328</v>
      </c>
      <c r="T306" s="9">
        <f t="shared" si="23"/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 s="6">
        <f>E307/I307</f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0"/>
        <v>theater</v>
      </c>
      <c r="R307" t="str">
        <f t="shared" si="21"/>
        <v>plays</v>
      </c>
      <c r="S307" s="9">
        <f t="shared" si="22"/>
        <v>42448.208333333328</v>
      </c>
      <c r="T307" s="9">
        <f t="shared" si="23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 s="6">
        <f>E308/I308</f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0"/>
        <v>theater</v>
      </c>
      <c r="R308" t="str">
        <f t="shared" si="21"/>
        <v>plays</v>
      </c>
      <c r="S308" s="9">
        <f t="shared" si="22"/>
        <v>42930.208333333328</v>
      </c>
      <c r="T308" s="9">
        <f t="shared" si="23"/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 s="6">
        <f>E309/I309</f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0"/>
        <v>publishing</v>
      </c>
      <c r="R309" t="str">
        <f t="shared" si="21"/>
        <v>fiction</v>
      </c>
      <c r="S309" s="9">
        <f t="shared" si="22"/>
        <v>41066.208333333336</v>
      </c>
      <c r="T309" s="9">
        <f t="shared" si="23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 s="6">
        <f>E310/I310</f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0"/>
        <v>theater</v>
      </c>
      <c r="R310" t="str">
        <f t="shared" si="21"/>
        <v>plays</v>
      </c>
      <c r="S310" s="9">
        <f t="shared" si="22"/>
        <v>40651.208333333336</v>
      </c>
      <c r="T310" s="9">
        <f t="shared" si="23"/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 s="6">
        <f>E311/I311</f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0"/>
        <v>music</v>
      </c>
      <c r="R311" t="str">
        <f t="shared" si="21"/>
        <v>indie rock</v>
      </c>
      <c r="S311" s="9">
        <f t="shared" si="22"/>
        <v>40807.208333333336</v>
      </c>
      <c r="T311" s="9">
        <f t="shared" si="23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 s="6">
        <f>E312/I312</f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0"/>
        <v>games</v>
      </c>
      <c r="R312" t="str">
        <f t="shared" si="21"/>
        <v>video games</v>
      </c>
      <c r="S312" s="9">
        <f t="shared" si="22"/>
        <v>40277.208333333336</v>
      </c>
      <c r="T312" s="9">
        <f t="shared" si="23"/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 s="6">
        <f>E313/I313</f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0"/>
        <v>theater</v>
      </c>
      <c r="R313" t="str">
        <f t="shared" si="21"/>
        <v>plays</v>
      </c>
      <c r="S313" s="9">
        <f t="shared" si="22"/>
        <v>40590.25</v>
      </c>
      <c r="T313" s="9">
        <f t="shared" si="23"/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 s="6">
        <f>E314/I314</f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0"/>
        <v>theater</v>
      </c>
      <c r="R314" t="str">
        <f t="shared" si="21"/>
        <v>plays</v>
      </c>
      <c r="S314" s="9">
        <f t="shared" si="22"/>
        <v>41572.208333333336</v>
      </c>
      <c r="T314" s="9">
        <f t="shared" si="23"/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 s="6">
        <f>E315/I315</f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0"/>
        <v>music</v>
      </c>
      <c r="R315" t="str">
        <f t="shared" si="21"/>
        <v>rock</v>
      </c>
      <c r="S315" s="9">
        <f t="shared" si="22"/>
        <v>40966.25</v>
      </c>
      <c r="T315" s="9">
        <f t="shared" si="23"/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 s="6">
        <f>E316/I316</f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0"/>
        <v>film &amp; video</v>
      </c>
      <c r="R316" t="str">
        <f t="shared" si="21"/>
        <v>documentary</v>
      </c>
      <c r="S316" s="9">
        <f t="shared" si="22"/>
        <v>43536.208333333328</v>
      </c>
      <c r="T316" s="9">
        <f t="shared" si="23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 s="6">
        <f>E317/I317</f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0"/>
        <v>theater</v>
      </c>
      <c r="R317" t="str">
        <f t="shared" si="21"/>
        <v>plays</v>
      </c>
      <c r="S317" s="9">
        <f t="shared" si="22"/>
        <v>41783.208333333336</v>
      </c>
      <c r="T317" s="9">
        <f t="shared" si="23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 s="6">
        <f>E318/I318</f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0"/>
        <v>food</v>
      </c>
      <c r="R318" t="str">
        <f t="shared" si="21"/>
        <v>food trucks</v>
      </c>
      <c r="S318" s="9">
        <f t="shared" si="22"/>
        <v>43788.25</v>
      </c>
      <c r="T318" s="9">
        <f t="shared" si="23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 s="6">
        <f>E319/I319</f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0"/>
        <v>theater</v>
      </c>
      <c r="R319" t="str">
        <f t="shared" si="21"/>
        <v>plays</v>
      </c>
      <c r="S319" s="9">
        <f t="shared" si="22"/>
        <v>42869.208333333328</v>
      </c>
      <c r="T319" s="9">
        <f t="shared" si="23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 s="6">
        <f>E320/I320</f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0"/>
        <v>music</v>
      </c>
      <c r="R320" t="str">
        <f t="shared" si="21"/>
        <v>rock</v>
      </c>
      <c r="S320" s="9">
        <f t="shared" si="22"/>
        <v>41684.25</v>
      </c>
      <c r="T320" s="9">
        <f t="shared" si="23"/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 s="6">
        <f>E321/I321</f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0"/>
        <v>technology</v>
      </c>
      <c r="R321" t="str">
        <f t="shared" si="21"/>
        <v>web</v>
      </c>
      <c r="S321" s="9">
        <f t="shared" si="22"/>
        <v>40402.208333333336</v>
      </c>
      <c r="T321" s="9">
        <f t="shared" si="23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 s="6">
        <f>E322/I322</f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0"/>
        <v>publishing</v>
      </c>
      <c r="R322" t="str">
        <f t="shared" si="21"/>
        <v>fiction</v>
      </c>
      <c r="S322" s="9">
        <f t="shared" si="22"/>
        <v>40673.208333333336</v>
      </c>
      <c r="T322" s="9">
        <f t="shared" si="23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4"/>
        <v>0.94144366197183094</v>
      </c>
      <c r="G323" t="s">
        <v>14</v>
      </c>
      <c r="H323" s="6">
        <f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5">LEFT(P323,FIND("/",P323)-1)</f>
        <v>film &amp; video</v>
      </c>
      <c r="R323" t="str">
        <f t="shared" ref="R323:R386" si="26">MID(P323,FIND("/",P323)+1, LEN(P323))</f>
        <v>shorts</v>
      </c>
      <c r="S323" s="9">
        <f t="shared" ref="S323:S386" si="27">(((L323/60)/60)/24)+DATE(1970,1,1)</f>
        <v>40634.208333333336</v>
      </c>
      <c r="T323" s="9">
        <f t="shared" ref="T323:T386" si="28">(((M323/60)/60)/24)+DATE(1970,1,1)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4"/>
        <v>1.6656234096692113</v>
      </c>
      <c r="G324" t="s">
        <v>20</v>
      </c>
      <c r="H324" s="6">
        <f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5"/>
        <v>theater</v>
      </c>
      <c r="R324" t="str">
        <f t="shared" si="26"/>
        <v>plays</v>
      </c>
      <c r="S324" s="9">
        <f t="shared" si="27"/>
        <v>40507.25</v>
      </c>
      <c r="T324" s="9">
        <f t="shared" si="28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9">(E325/D325)</f>
        <v>0.24134831460674158</v>
      </c>
      <c r="G325" t="s">
        <v>14</v>
      </c>
      <c r="H325" s="6">
        <f>E325/I325</f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5"/>
        <v>film &amp; video</v>
      </c>
      <c r="R325" t="str">
        <f t="shared" si="26"/>
        <v>documentary</v>
      </c>
      <c r="S325" s="9">
        <f t="shared" si="27"/>
        <v>41725.208333333336</v>
      </c>
      <c r="T325" s="9">
        <f t="shared" si="28"/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9"/>
        <v>1.6405633802816901</v>
      </c>
      <c r="G326" t="s">
        <v>20</v>
      </c>
      <c r="H326" s="6">
        <f>E326/I326</f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5"/>
        <v>theater</v>
      </c>
      <c r="R326" t="str">
        <f t="shared" si="26"/>
        <v>plays</v>
      </c>
      <c r="S326" s="9">
        <f t="shared" si="27"/>
        <v>42176.208333333328</v>
      </c>
      <c r="T326" s="9">
        <f t="shared" si="28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9"/>
        <v>0.90723076923076929</v>
      </c>
      <c r="G327" t="s">
        <v>14</v>
      </c>
      <c r="H327" s="6">
        <f>E327/I327</f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5"/>
        <v>theater</v>
      </c>
      <c r="R327" t="str">
        <f t="shared" si="26"/>
        <v>plays</v>
      </c>
      <c r="S327" s="9">
        <f t="shared" si="27"/>
        <v>43267.208333333328</v>
      </c>
      <c r="T327" s="9">
        <f t="shared" si="28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9"/>
        <v>0.46194444444444444</v>
      </c>
      <c r="G328" t="s">
        <v>14</v>
      </c>
      <c r="H328" s="6">
        <f>E328/I328</f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5"/>
        <v>film &amp; video</v>
      </c>
      <c r="R328" t="str">
        <f t="shared" si="26"/>
        <v>animation</v>
      </c>
      <c r="S328" s="9">
        <f t="shared" si="27"/>
        <v>42364.25</v>
      </c>
      <c r="T328" s="9">
        <f t="shared" si="28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9"/>
        <v>0.38538461538461538</v>
      </c>
      <c r="G329" t="s">
        <v>14</v>
      </c>
      <c r="H329" s="6">
        <f>E329/I329</f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5"/>
        <v>theater</v>
      </c>
      <c r="R329" t="str">
        <f t="shared" si="26"/>
        <v>plays</v>
      </c>
      <c r="S329" s="9">
        <f t="shared" si="27"/>
        <v>43705.208333333328</v>
      </c>
      <c r="T329" s="9">
        <f t="shared" si="28"/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9"/>
        <v>1.3356231003039514</v>
      </c>
      <c r="G330" t="s">
        <v>20</v>
      </c>
      <c r="H330" s="6">
        <f>E330/I330</f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5"/>
        <v>music</v>
      </c>
      <c r="R330" t="str">
        <f t="shared" si="26"/>
        <v>rock</v>
      </c>
      <c r="S330" s="9">
        <f t="shared" si="27"/>
        <v>43434.25</v>
      </c>
      <c r="T330" s="9">
        <f t="shared" si="28"/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9"/>
        <v>0.22896588486140726</v>
      </c>
      <c r="G331" t="s">
        <v>47</v>
      </c>
      <c r="H331" s="6">
        <f>E331/I331</f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5"/>
        <v>games</v>
      </c>
      <c r="R331" t="str">
        <f t="shared" si="26"/>
        <v>video games</v>
      </c>
      <c r="S331" s="9">
        <f t="shared" si="27"/>
        <v>42716.25</v>
      </c>
      <c r="T331" s="9">
        <f t="shared" si="28"/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9"/>
        <v>1.8495548961424333</v>
      </c>
      <c r="G332" t="s">
        <v>20</v>
      </c>
      <c r="H332" s="6">
        <f>E332/I332</f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5"/>
        <v>film &amp; video</v>
      </c>
      <c r="R332" t="str">
        <f t="shared" si="26"/>
        <v>documentary</v>
      </c>
      <c r="S332" s="9">
        <f t="shared" si="27"/>
        <v>43077.25</v>
      </c>
      <c r="T332" s="9">
        <f t="shared" si="28"/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9"/>
        <v>4.4372727272727275</v>
      </c>
      <c r="G333" t="s">
        <v>20</v>
      </c>
      <c r="H333" s="6">
        <f>E333/I333</f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5"/>
        <v>food</v>
      </c>
      <c r="R333" t="str">
        <f t="shared" si="26"/>
        <v>food trucks</v>
      </c>
      <c r="S333" s="9">
        <f t="shared" si="27"/>
        <v>40896.25</v>
      </c>
      <c r="T333" s="9">
        <f t="shared" si="28"/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9"/>
        <v>1.999806763285024</v>
      </c>
      <c r="G334" t="s">
        <v>20</v>
      </c>
      <c r="H334" s="6">
        <f>E334/I334</f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5"/>
        <v>technology</v>
      </c>
      <c r="R334" t="str">
        <f t="shared" si="26"/>
        <v>wearables</v>
      </c>
      <c r="S334" s="9">
        <f t="shared" si="27"/>
        <v>41361.208333333336</v>
      </c>
      <c r="T334" s="9">
        <f t="shared" si="28"/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9"/>
        <v>1.2395833333333333</v>
      </c>
      <c r="G335" t="s">
        <v>20</v>
      </c>
      <c r="H335" s="6">
        <f>E335/I335</f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5"/>
        <v>theater</v>
      </c>
      <c r="R335" t="str">
        <f t="shared" si="26"/>
        <v>plays</v>
      </c>
      <c r="S335" s="9">
        <f t="shared" si="27"/>
        <v>43424.25</v>
      </c>
      <c r="T335" s="9">
        <f t="shared" si="28"/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9"/>
        <v>1.8661329305135952</v>
      </c>
      <c r="G336" t="s">
        <v>20</v>
      </c>
      <c r="H336" s="6">
        <f>E336/I336</f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5"/>
        <v>music</v>
      </c>
      <c r="R336" t="str">
        <f t="shared" si="26"/>
        <v>rock</v>
      </c>
      <c r="S336" s="9">
        <f t="shared" si="27"/>
        <v>43110.25</v>
      </c>
      <c r="T336" s="9">
        <f t="shared" si="28"/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9"/>
        <v>1.1428538550057536</v>
      </c>
      <c r="G337" t="s">
        <v>20</v>
      </c>
      <c r="H337" s="6">
        <f>E337/I337</f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5"/>
        <v>music</v>
      </c>
      <c r="R337" t="str">
        <f t="shared" si="26"/>
        <v>rock</v>
      </c>
      <c r="S337" s="9">
        <f t="shared" si="27"/>
        <v>43784.25</v>
      </c>
      <c r="T337" s="9">
        <f t="shared" si="28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9"/>
        <v>0.97032531824611035</v>
      </c>
      <c r="G338" t="s">
        <v>14</v>
      </c>
      <c r="H338" s="6">
        <f>E338/I338</f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5"/>
        <v>music</v>
      </c>
      <c r="R338" t="str">
        <f t="shared" si="26"/>
        <v>rock</v>
      </c>
      <c r="S338" s="9">
        <f t="shared" si="27"/>
        <v>40527.25</v>
      </c>
      <c r="T338" s="9">
        <f t="shared" si="28"/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9"/>
        <v>1.2281904761904763</v>
      </c>
      <c r="G339" t="s">
        <v>20</v>
      </c>
      <c r="H339" s="6">
        <f>E339/I339</f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5"/>
        <v>theater</v>
      </c>
      <c r="R339" t="str">
        <f t="shared" si="26"/>
        <v>plays</v>
      </c>
      <c r="S339" s="9">
        <f t="shared" si="27"/>
        <v>43780.25</v>
      </c>
      <c r="T339" s="9">
        <f t="shared" si="28"/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9"/>
        <v>1.7914326647564469</v>
      </c>
      <c r="G340" t="s">
        <v>20</v>
      </c>
      <c r="H340" s="6">
        <f>E340/I340</f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5"/>
        <v>theater</v>
      </c>
      <c r="R340" t="str">
        <f t="shared" si="26"/>
        <v>plays</v>
      </c>
      <c r="S340" s="9">
        <f t="shared" si="27"/>
        <v>40821.208333333336</v>
      </c>
      <c r="T340" s="9">
        <f t="shared" si="28"/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9"/>
        <v>0.79951577402787966</v>
      </c>
      <c r="G341" t="s">
        <v>74</v>
      </c>
      <c r="H341" s="6">
        <f>E341/I341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5"/>
        <v>theater</v>
      </c>
      <c r="R341" t="str">
        <f t="shared" si="26"/>
        <v>plays</v>
      </c>
      <c r="S341" s="9">
        <f t="shared" si="27"/>
        <v>42949.208333333328</v>
      </c>
      <c r="T341" s="9">
        <f t="shared" si="28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9"/>
        <v>0.94242587601078165</v>
      </c>
      <c r="G342" t="s">
        <v>14</v>
      </c>
      <c r="H342" s="6">
        <f>E342/I342</f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5"/>
        <v>photography</v>
      </c>
      <c r="R342" t="str">
        <f t="shared" si="26"/>
        <v>photography books</v>
      </c>
      <c r="S342" s="9">
        <f t="shared" si="27"/>
        <v>40889.25</v>
      </c>
      <c r="T342" s="9">
        <f t="shared" si="28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9"/>
        <v>0.84669291338582675</v>
      </c>
      <c r="G343" t="s">
        <v>14</v>
      </c>
      <c r="H343" s="6">
        <f>E343/I343</f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5"/>
        <v>music</v>
      </c>
      <c r="R343" t="str">
        <f t="shared" si="26"/>
        <v>indie rock</v>
      </c>
      <c r="S343" s="9">
        <f t="shared" si="27"/>
        <v>42244.208333333328</v>
      </c>
      <c r="T343" s="9">
        <f t="shared" si="28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9"/>
        <v>0.66521920668058454</v>
      </c>
      <c r="G344" t="s">
        <v>14</v>
      </c>
      <c r="H344" s="6">
        <f>E344/I344</f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5"/>
        <v>theater</v>
      </c>
      <c r="R344" t="str">
        <f t="shared" si="26"/>
        <v>plays</v>
      </c>
      <c r="S344" s="9">
        <f t="shared" si="27"/>
        <v>41475.208333333336</v>
      </c>
      <c r="T344" s="9">
        <f t="shared" si="28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9"/>
        <v>0.53922222222222227</v>
      </c>
      <c r="G345" t="s">
        <v>14</v>
      </c>
      <c r="H345" s="6">
        <f>E345/I345</f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5"/>
        <v>theater</v>
      </c>
      <c r="R345" t="str">
        <f t="shared" si="26"/>
        <v>plays</v>
      </c>
      <c r="S345" s="9">
        <f t="shared" si="27"/>
        <v>41597.25</v>
      </c>
      <c r="T345" s="9">
        <f t="shared" si="28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9"/>
        <v>0.41983299595141699</v>
      </c>
      <c r="G346" t="s">
        <v>14</v>
      </c>
      <c r="H346" s="6">
        <f>E346/I346</f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5"/>
        <v>games</v>
      </c>
      <c r="R346" t="str">
        <f t="shared" si="26"/>
        <v>video games</v>
      </c>
      <c r="S346" s="9">
        <f t="shared" si="27"/>
        <v>43122.25</v>
      </c>
      <c r="T346" s="9">
        <f t="shared" si="28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9"/>
        <v>0.14694796954314721</v>
      </c>
      <c r="G347" t="s">
        <v>14</v>
      </c>
      <c r="H347" s="6">
        <f>E347/I347</f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5"/>
        <v>film &amp; video</v>
      </c>
      <c r="R347" t="str">
        <f t="shared" si="26"/>
        <v>drama</v>
      </c>
      <c r="S347" s="9">
        <f t="shared" si="27"/>
        <v>42194.208333333328</v>
      </c>
      <c r="T347" s="9">
        <f t="shared" si="28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9"/>
        <v>0.34475</v>
      </c>
      <c r="G348" t="s">
        <v>14</v>
      </c>
      <c r="H348" s="6">
        <f>E348/I348</f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5"/>
        <v>music</v>
      </c>
      <c r="R348" t="str">
        <f t="shared" si="26"/>
        <v>indie rock</v>
      </c>
      <c r="S348" s="9">
        <f t="shared" si="27"/>
        <v>42971.208333333328</v>
      </c>
      <c r="T348" s="9">
        <f t="shared" si="28"/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9"/>
        <v>14.007777777777777</v>
      </c>
      <c r="G349" t="s">
        <v>20</v>
      </c>
      <c r="H349" s="6">
        <f>E349/I349</f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5"/>
        <v>technology</v>
      </c>
      <c r="R349" t="str">
        <f t="shared" si="26"/>
        <v>web</v>
      </c>
      <c r="S349" s="9">
        <f t="shared" si="27"/>
        <v>42046.25</v>
      </c>
      <c r="T349" s="9">
        <f t="shared" si="28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9"/>
        <v>0.71770351758793971</v>
      </c>
      <c r="G350" t="s">
        <v>14</v>
      </c>
      <c r="H350" s="6">
        <f>E350/I350</f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5"/>
        <v>food</v>
      </c>
      <c r="R350" t="str">
        <f t="shared" si="26"/>
        <v>food trucks</v>
      </c>
      <c r="S350" s="9">
        <f t="shared" si="27"/>
        <v>42782.25</v>
      </c>
      <c r="T350" s="9">
        <f t="shared" si="28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9"/>
        <v>0.53074115044247783</v>
      </c>
      <c r="G351" t="s">
        <v>14</v>
      </c>
      <c r="H351" s="6">
        <f>E351/I351</f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5"/>
        <v>theater</v>
      </c>
      <c r="R351" t="str">
        <f t="shared" si="26"/>
        <v>plays</v>
      </c>
      <c r="S351" s="9">
        <f t="shared" si="27"/>
        <v>42930.208333333328</v>
      </c>
      <c r="T351" s="9">
        <f t="shared" si="28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9"/>
        <v>0.05</v>
      </c>
      <c r="G352" t="s">
        <v>14</v>
      </c>
      <c r="H352" s="6">
        <f>E352/I352</f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5"/>
        <v>music</v>
      </c>
      <c r="R352" t="str">
        <f t="shared" si="26"/>
        <v>jazz</v>
      </c>
      <c r="S352" s="9">
        <f t="shared" si="27"/>
        <v>42144.208333333328</v>
      </c>
      <c r="T352" s="9">
        <f t="shared" si="28"/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9"/>
        <v>1.2770715249662619</v>
      </c>
      <c r="G353" t="s">
        <v>20</v>
      </c>
      <c r="H353" s="6">
        <f>E353/I353</f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5"/>
        <v>music</v>
      </c>
      <c r="R353" t="str">
        <f t="shared" si="26"/>
        <v>rock</v>
      </c>
      <c r="S353" s="9">
        <f t="shared" si="27"/>
        <v>42240.208333333328</v>
      </c>
      <c r="T353" s="9">
        <f t="shared" si="28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9"/>
        <v>0.34892857142857142</v>
      </c>
      <c r="G354" t="s">
        <v>14</v>
      </c>
      <c r="H354" s="6">
        <f>E354/I354</f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5"/>
        <v>theater</v>
      </c>
      <c r="R354" t="str">
        <f t="shared" si="26"/>
        <v>plays</v>
      </c>
      <c r="S354" s="9">
        <f t="shared" si="27"/>
        <v>42315.25</v>
      </c>
      <c r="T354" s="9">
        <f t="shared" si="28"/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9"/>
        <v>4.105982142857143</v>
      </c>
      <c r="G355" t="s">
        <v>20</v>
      </c>
      <c r="H355" s="6">
        <f>E355/I355</f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5"/>
        <v>theater</v>
      </c>
      <c r="R355" t="str">
        <f t="shared" si="26"/>
        <v>plays</v>
      </c>
      <c r="S355" s="9">
        <f t="shared" si="27"/>
        <v>43651.208333333328</v>
      </c>
      <c r="T355" s="9">
        <f t="shared" si="28"/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9"/>
        <v>1.2373770491803278</v>
      </c>
      <c r="G356" t="s">
        <v>20</v>
      </c>
      <c r="H356" s="6">
        <f>E356/I356</f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5"/>
        <v>film &amp; video</v>
      </c>
      <c r="R356" t="str">
        <f t="shared" si="26"/>
        <v>documentary</v>
      </c>
      <c r="S356" s="9">
        <f t="shared" si="27"/>
        <v>41520.208333333336</v>
      </c>
      <c r="T356" s="9">
        <f t="shared" si="28"/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9"/>
        <v>0.58973684210526311</v>
      </c>
      <c r="G357" t="s">
        <v>47</v>
      </c>
      <c r="H357" s="6">
        <f>E357/I357</f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5"/>
        <v>technology</v>
      </c>
      <c r="R357" t="str">
        <f t="shared" si="26"/>
        <v>wearables</v>
      </c>
      <c r="S357" s="9">
        <f t="shared" si="27"/>
        <v>42757.25</v>
      </c>
      <c r="T357" s="9">
        <f t="shared" si="28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9"/>
        <v>0.36892473118279567</v>
      </c>
      <c r="G358" t="s">
        <v>14</v>
      </c>
      <c r="H358" s="6">
        <f>E358/I358</f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5"/>
        <v>theater</v>
      </c>
      <c r="R358" t="str">
        <f t="shared" si="26"/>
        <v>plays</v>
      </c>
      <c r="S358" s="9">
        <f t="shared" si="27"/>
        <v>40922.25</v>
      </c>
      <c r="T358" s="9">
        <f t="shared" si="28"/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9"/>
        <v>1.8491304347826087</v>
      </c>
      <c r="G359" t="s">
        <v>20</v>
      </c>
      <c r="H359" s="6">
        <f>E359/I359</f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5"/>
        <v>games</v>
      </c>
      <c r="R359" t="str">
        <f t="shared" si="26"/>
        <v>video games</v>
      </c>
      <c r="S359" s="9">
        <f t="shared" si="27"/>
        <v>42250.208333333328</v>
      </c>
      <c r="T359" s="9">
        <f t="shared" si="28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9"/>
        <v>0.11814432989690722</v>
      </c>
      <c r="G360" t="s">
        <v>14</v>
      </c>
      <c r="H360" s="6">
        <f>E360/I360</f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5"/>
        <v>photography</v>
      </c>
      <c r="R360" t="str">
        <f t="shared" si="26"/>
        <v>photography books</v>
      </c>
      <c r="S360" s="9">
        <f t="shared" si="27"/>
        <v>43322.208333333328</v>
      </c>
      <c r="T360" s="9">
        <f t="shared" si="28"/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9"/>
        <v>2.9870000000000001</v>
      </c>
      <c r="G361" t="s">
        <v>20</v>
      </c>
      <c r="H361" s="6">
        <f>E361/I361</f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5"/>
        <v>film &amp; video</v>
      </c>
      <c r="R361" t="str">
        <f t="shared" si="26"/>
        <v>animation</v>
      </c>
      <c r="S361" s="9">
        <f t="shared" si="27"/>
        <v>40782.208333333336</v>
      </c>
      <c r="T361" s="9">
        <f t="shared" si="28"/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9"/>
        <v>2.2635175879396985</v>
      </c>
      <c r="G362" t="s">
        <v>20</v>
      </c>
      <c r="H362" s="6">
        <f>E362/I362</f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5"/>
        <v>theater</v>
      </c>
      <c r="R362" t="str">
        <f t="shared" si="26"/>
        <v>plays</v>
      </c>
      <c r="S362" s="9">
        <f t="shared" si="27"/>
        <v>40544.25</v>
      </c>
      <c r="T362" s="9">
        <f t="shared" si="28"/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9"/>
        <v>1.7356363636363636</v>
      </c>
      <c r="G363" t="s">
        <v>20</v>
      </c>
      <c r="H363" s="6">
        <f>E363/I363</f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5"/>
        <v>theater</v>
      </c>
      <c r="R363" t="str">
        <f t="shared" si="26"/>
        <v>plays</v>
      </c>
      <c r="S363" s="9">
        <f t="shared" si="27"/>
        <v>43015.208333333328</v>
      </c>
      <c r="T363" s="9">
        <f t="shared" si="28"/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9"/>
        <v>3.7175675675675675</v>
      </c>
      <c r="G364" t="s">
        <v>20</v>
      </c>
      <c r="H364" s="6">
        <f>E364/I364</f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5"/>
        <v>music</v>
      </c>
      <c r="R364" t="str">
        <f t="shared" si="26"/>
        <v>rock</v>
      </c>
      <c r="S364" s="9">
        <f t="shared" si="27"/>
        <v>40570.25</v>
      </c>
      <c r="T364" s="9">
        <f t="shared" si="28"/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9"/>
        <v>1.601923076923077</v>
      </c>
      <c r="G365" t="s">
        <v>20</v>
      </c>
      <c r="H365" s="6">
        <f>E365/I365</f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5"/>
        <v>music</v>
      </c>
      <c r="R365" t="str">
        <f t="shared" si="26"/>
        <v>rock</v>
      </c>
      <c r="S365" s="9">
        <f t="shared" si="27"/>
        <v>40904.25</v>
      </c>
      <c r="T365" s="9">
        <f t="shared" si="28"/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9"/>
        <v>16.163333333333334</v>
      </c>
      <c r="G366" t="s">
        <v>20</v>
      </c>
      <c r="H366" s="6">
        <f>E366/I366</f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5"/>
        <v>music</v>
      </c>
      <c r="R366" t="str">
        <f t="shared" si="26"/>
        <v>indie rock</v>
      </c>
      <c r="S366" s="9">
        <f t="shared" si="27"/>
        <v>43164.25</v>
      </c>
      <c r="T366" s="9">
        <f t="shared" si="28"/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9"/>
        <v>7.3343749999999996</v>
      </c>
      <c r="G367" t="s">
        <v>20</v>
      </c>
      <c r="H367" s="6">
        <f>E367/I367</f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5"/>
        <v>theater</v>
      </c>
      <c r="R367" t="str">
        <f t="shared" si="26"/>
        <v>plays</v>
      </c>
      <c r="S367" s="9">
        <f t="shared" si="27"/>
        <v>42733.25</v>
      </c>
      <c r="T367" s="9">
        <f t="shared" si="28"/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9"/>
        <v>5.9211111111111112</v>
      </c>
      <c r="G368" t="s">
        <v>20</v>
      </c>
      <c r="H368" s="6">
        <f>E368/I368</f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5"/>
        <v>theater</v>
      </c>
      <c r="R368" t="str">
        <f t="shared" si="26"/>
        <v>plays</v>
      </c>
      <c r="S368" s="9">
        <f t="shared" si="27"/>
        <v>40546.25</v>
      </c>
      <c r="T368" s="9">
        <f t="shared" si="28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9"/>
        <v>0.18888888888888888</v>
      </c>
      <c r="G369" t="s">
        <v>14</v>
      </c>
      <c r="H369" s="6">
        <f>E369/I369</f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5"/>
        <v>theater</v>
      </c>
      <c r="R369" t="str">
        <f t="shared" si="26"/>
        <v>plays</v>
      </c>
      <c r="S369" s="9">
        <f t="shared" si="27"/>
        <v>41930.208333333336</v>
      </c>
      <c r="T369" s="9">
        <f t="shared" si="28"/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9"/>
        <v>2.7680769230769231</v>
      </c>
      <c r="G370" t="s">
        <v>20</v>
      </c>
      <c r="H370" s="6">
        <f>E370/I370</f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5"/>
        <v>film &amp; video</v>
      </c>
      <c r="R370" t="str">
        <f t="shared" si="26"/>
        <v>documentary</v>
      </c>
      <c r="S370" s="9">
        <f t="shared" si="27"/>
        <v>40464.208333333336</v>
      </c>
      <c r="T370" s="9">
        <f t="shared" si="28"/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9"/>
        <v>2.730185185185185</v>
      </c>
      <c r="G371" t="s">
        <v>20</v>
      </c>
      <c r="H371" s="6">
        <f>E371/I371</f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5"/>
        <v>film &amp; video</v>
      </c>
      <c r="R371" t="str">
        <f t="shared" si="26"/>
        <v>television</v>
      </c>
      <c r="S371" s="9">
        <f t="shared" si="27"/>
        <v>41308.25</v>
      </c>
      <c r="T371" s="9">
        <f t="shared" si="28"/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9"/>
        <v>1.593633125556545</v>
      </c>
      <c r="G372" t="s">
        <v>20</v>
      </c>
      <c r="H372" s="6">
        <f>E372/I372</f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5"/>
        <v>theater</v>
      </c>
      <c r="R372" t="str">
        <f t="shared" si="26"/>
        <v>plays</v>
      </c>
      <c r="S372" s="9">
        <f t="shared" si="27"/>
        <v>43570.208333333328</v>
      </c>
      <c r="T372" s="9">
        <f t="shared" si="28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9"/>
        <v>0.67869978858350954</v>
      </c>
      <c r="G373" t="s">
        <v>14</v>
      </c>
      <c r="H373" s="6">
        <f>E373/I373</f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5"/>
        <v>theater</v>
      </c>
      <c r="R373" t="str">
        <f t="shared" si="26"/>
        <v>plays</v>
      </c>
      <c r="S373" s="9">
        <f t="shared" si="27"/>
        <v>42043.25</v>
      </c>
      <c r="T373" s="9">
        <f t="shared" si="28"/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9"/>
        <v>15.915555555555555</v>
      </c>
      <c r="G374" t="s">
        <v>20</v>
      </c>
      <c r="H374" s="6">
        <f>E374/I374</f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5"/>
        <v>film &amp; video</v>
      </c>
      <c r="R374" t="str">
        <f t="shared" si="26"/>
        <v>documentary</v>
      </c>
      <c r="S374" s="9">
        <f t="shared" si="27"/>
        <v>42012.25</v>
      </c>
      <c r="T374" s="9">
        <f t="shared" si="28"/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9"/>
        <v>7.3018222222222224</v>
      </c>
      <c r="G375" t="s">
        <v>20</v>
      </c>
      <c r="H375" s="6">
        <f>E375/I375</f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5"/>
        <v>theater</v>
      </c>
      <c r="R375" t="str">
        <f t="shared" si="26"/>
        <v>plays</v>
      </c>
      <c r="S375" s="9">
        <f t="shared" si="27"/>
        <v>42964.208333333328</v>
      </c>
      <c r="T375" s="9">
        <f t="shared" si="28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9"/>
        <v>0.13185782556750297</v>
      </c>
      <c r="G376" t="s">
        <v>14</v>
      </c>
      <c r="H376" s="6">
        <f>E376/I376</f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5"/>
        <v>film &amp; video</v>
      </c>
      <c r="R376" t="str">
        <f t="shared" si="26"/>
        <v>documentary</v>
      </c>
      <c r="S376" s="9">
        <f t="shared" si="27"/>
        <v>43476.25</v>
      </c>
      <c r="T376" s="9">
        <f t="shared" si="28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9"/>
        <v>0.54777777777777781</v>
      </c>
      <c r="G377" t="s">
        <v>14</v>
      </c>
      <c r="H377" s="6">
        <f>E377/I377</f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5"/>
        <v>music</v>
      </c>
      <c r="R377" t="str">
        <f t="shared" si="26"/>
        <v>indie rock</v>
      </c>
      <c r="S377" s="9">
        <f t="shared" si="27"/>
        <v>42293.208333333328</v>
      </c>
      <c r="T377" s="9">
        <f t="shared" si="28"/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9"/>
        <v>3.6102941176470589</v>
      </c>
      <c r="G378" t="s">
        <v>20</v>
      </c>
      <c r="H378" s="6">
        <f>E378/I378</f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5"/>
        <v>music</v>
      </c>
      <c r="R378" t="str">
        <f t="shared" si="26"/>
        <v>rock</v>
      </c>
      <c r="S378" s="9">
        <f t="shared" si="27"/>
        <v>41826.208333333336</v>
      </c>
      <c r="T378" s="9">
        <f t="shared" si="28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9"/>
        <v>0.10257545271629778</v>
      </c>
      <c r="G379" t="s">
        <v>14</v>
      </c>
      <c r="H379" s="6">
        <f>E379/I379</f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5"/>
        <v>theater</v>
      </c>
      <c r="R379" t="str">
        <f t="shared" si="26"/>
        <v>plays</v>
      </c>
      <c r="S379" s="9">
        <f t="shared" si="27"/>
        <v>43760.208333333328</v>
      </c>
      <c r="T379" s="9">
        <f t="shared" si="28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9"/>
        <v>0.13962962962962963</v>
      </c>
      <c r="G380" t="s">
        <v>14</v>
      </c>
      <c r="H380" s="6">
        <f>E380/I380</f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5"/>
        <v>film &amp; video</v>
      </c>
      <c r="R380" t="str">
        <f t="shared" si="26"/>
        <v>documentary</v>
      </c>
      <c r="S380" s="9">
        <f t="shared" si="27"/>
        <v>43241.208333333328</v>
      </c>
      <c r="T380" s="9">
        <f t="shared" si="28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9"/>
        <v>0.40444444444444444</v>
      </c>
      <c r="G381" t="s">
        <v>14</v>
      </c>
      <c r="H381" s="6">
        <f>E381/I381</f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5"/>
        <v>theater</v>
      </c>
      <c r="R381" t="str">
        <f t="shared" si="26"/>
        <v>plays</v>
      </c>
      <c r="S381" s="9">
        <f t="shared" si="27"/>
        <v>40843.208333333336</v>
      </c>
      <c r="T381" s="9">
        <f t="shared" si="28"/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9"/>
        <v>1.6032</v>
      </c>
      <c r="G382" t="s">
        <v>20</v>
      </c>
      <c r="H382" s="6">
        <f>E382/I382</f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5"/>
        <v>theater</v>
      </c>
      <c r="R382" t="str">
        <f t="shared" si="26"/>
        <v>plays</v>
      </c>
      <c r="S382" s="9">
        <f t="shared" si="27"/>
        <v>41448.208333333336</v>
      </c>
      <c r="T382" s="9">
        <f t="shared" si="28"/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9"/>
        <v>1.8394339622641509</v>
      </c>
      <c r="G383" t="s">
        <v>20</v>
      </c>
      <c r="H383" s="6">
        <f>E383/I383</f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5"/>
        <v>theater</v>
      </c>
      <c r="R383" t="str">
        <f t="shared" si="26"/>
        <v>plays</v>
      </c>
      <c r="S383" s="9">
        <f t="shared" si="27"/>
        <v>42163.208333333328</v>
      </c>
      <c r="T383" s="9">
        <f t="shared" si="28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9"/>
        <v>0.63769230769230767</v>
      </c>
      <c r="G384" t="s">
        <v>14</v>
      </c>
      <c r="H384" s="6">
        <f>E384/I384</f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5"/>
        <v>photography</v>
      </c>
      <c r="R384" t="str">
        <f t="shared" si="26"/>
        <v>photography books</v>
      </c>
      <c r="S384" s="9">
        <f t="shared" si="27"/>
        <v>43024.208333333328</v>
      </c>
      <c r="T384" s="9">
        <f t="shared" si="28"/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9"/>
        <v>2.2538095238095237</v>
      </c>
      <c r="G385" t="s">
        <v>20</v>
      </c>
      <c r="H385" s="6">
        <f>E385/I385</f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5"/>
        <v>food</v>
      </c>
      <c r="R385" t="str">
        <f t="shared" si="26"/>
        <v>food trucks</v>
      </c>
      <c r="S385" s="9">
        <f t="shared" si="27"/>
        <v>43509.25</v>
      </c>
      <c r="T385" s="9">
        <f t="shared" si="28"/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9"/>
        <v>1.7200961538461539</v>
      </c>
      <c r="G386" t="s">
        <v>20</v>
      </c>
      <c r="H386" s="6">
        <f>E386/I386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5"/>
        <v>film &amp; video</v>
      </c>
      <c r="R386" t="str">
        <f t="shared" si="26"/>
        <v>documentary</v>
      </c>
      <c r="S386" s="9">
        <f t="shared" si="27"/>
        <v>42776.25</v>
      </c>
      <c r="T386" s="9">
        <f t="shared" si="28"/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9"/>
        <v>1.4616709511568124</v>
      </c>
      <c r="G387" t="s">
        <v>20</v>
      </c>
      <c r="H387" s="6">
        <f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0">LEFT(P387,FIND("/",P387)-1)</f>
        <v>publishing</v>
      </c>
      <c r="R387" t="str">
        <f t="shared" ref="R387:R450" si="31">MID(P387,FIND("/",P387)+1, LEN(P387))</f>
        <v>nonfiction</v>
      </c>
      <c r="S387" s="9">
        <f t="shared" ref="S387:S450" si="32">(((L387/60)/60)/24)+DATE(1970,1,1)</f>
        <v>43553.208333333328</v>
      </c>
      <c r="T387" s="9">
        <f t="shared" ref="T387:T450" si="33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9"/>
        <v>0.76423616236162362</v>
      </c>
      <c r="G388" t="s">
        <v>14</v>
      </c>
      <c r="H388" s="6">
        <f>E388/I388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0"/>
        <v>theater</v>
      </c>
      <c r="R388" t="str">
        <f t="shared" si="31"/>
        <v>plays</v>
      </c>
      <c r="S388" s="9">
        <f t="shared" si="32"/>
        <v>40355.208333333336</v>
      </c>
      <c r="T388" s="9">
        <f t="shared" si="33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34">(E389/D389)</f>
        <v>0.39261467889908258</v>
      </c>
      <c r="G389" t="s">
        <v>14</v>
      </c>
      <c r="H389" s="6">
        <f>E389/I389</f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0"/>
        <v>technology</v>
      </c>
      <c r="R389" t="str">
        <f t="shared" si="31"/>
        <v>wearables</v>
      </c>
      <c r="S389" s="9">
        <f t="shared" si="32"/>
        <v>41072.208333333336</v>
      </c>
      <c r="T389" s="9">
        <f t="shared" si="33"/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4"/>
        <v>0.11270034843205574</v>
      </c>
      <c r="G390" t="s">
        <v>74</v>
      </c>
      <c r="H390" s="6">
        <f>E390/I390</f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0"/>
        <v>music</v>
      </c>
      <c r="R390" t="str">
        <f t="shared" si="31"/>
        <v>indie rock</v>
      </c>
      <c r="S390" s="9">
        <f t="shared" si="32"/>
        <v>40912.25</v>
      </c>
      <c r="T390" s="9">
        <f t="shared" si="33"/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4"/>
        <v>1.2211084337349398</v>
      </c>
      <c r="G391" t="s">
        <v>20</v>
      </c>
      <c r="H391" s="6">
        <f>E391/I391</f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0"/>
        <v>theater</v>
      </c>
      <c r="R391" t="str">
        <f t="shared" si="31"/>
        <v>plays</v>
      </c>
      <c r="S391" s="9">
        <f t="shared" si="32"/>
        <v>40479.208333333336</v>
      </c>
      <c r="T391" s="9">
        <f t="shared" si="33"/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4"/>
        <v>1.8654166666666667</v>
      </c>
      <c r="G392" t="s">
        <v>20</v>
      </c>
      <c r="H392" s="6">
        <f>E392/I392</f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0"/>
        <v>photography</v>
      </c>
      <c r="R392" t="str">
        <f t="shared" si="31"/>
        <v>photography books</v>
      </c>
      <c r="S392" s="9">
        <f t="shared" si="32"/>
        <v>41530.208333333336</v>
      </c>
      <c r="T392" s="9">
        <f t="shared" si="33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4"/>
        <v>7.27317880794702E-2</v>
      </c>
      <c r="G393" t="s">
        <v>14</v>
      </c>
      <c r="H393" s="6">
        <f>E393/I393</f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0"/>
        <v>publishing</v>
      </c>
      <c r="R393" t="str">
        <f t="shared" si="31"/>
        <v>nonfiction</v>
      </c>
      <c r="S393" s="9">
        <f t="shared" si="32"/>
        <v>41653.25</v>
      </c>
      <c r="T393" s="9">
        <f t="shared" si="33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4"/>
        <v>0.65642371234207963</v>
      </c>
      <c r="G394" t="s">
        <v>14</v>
      </c>
      <c r="H394" s="6">
        <f>E394/I394</f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0"/>
        <v>technology</v>
      </c>
      <c r="R394" t="str">
        <f t="shared" si="31"/>
        <v>wearables</v>
      </c>
      <c r="S394" s="9">
        <f t="shared" si="32"/>
        <v>40549.25</v>
      </c>
      <c r="T394" s="9">
        <f t="shared" si="33"/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4"/>
        <v>2.2896178343949045</v>
      </c>
      <c r="G395" t="s">
        <v>20</v>
      </c>
      <c r="H395" s="6">
        <f>E395/I395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0"/>
        <v>music</v>
      </c>
      <c r="R395" t="str">
        <f t="shared" si="31"/>
        <v>jazz</v>
      </c>
      <c r="S395" s="9">
        <f t="shared" si="32"/>
        <v>42933.208333333328</v>
      </c>
      <c r="T395" s="9">
        <f t="shared" si="33"/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4"/>
        <v>4.6937499999999996</v>
      </c>
      <c r="G396" t="s">
        <v>20</v>
      </c>
      <c r="H396" s="6">
        <f>E396/I396</f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0"/>
        <v>film &amp; video</v>
      </c>
      <c r="R396" t="str">
        <f t="shared" si="31"/>
        <v>documentary</v>
      </c>
      <c r="S396" s="9">
        <f t="shared" si="32"/>
        <v>41484.208333333336</v>
      </c>
      <c r="T396" s="9">
        <f t="shared" si="33"/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4"/>
        <v>1.3011267605633803</v>
      </c>
      <c r="G397" t="s">
        <v>20</v>
      </c>
      <c r="H397" s="6">
        <f>E397/I397</f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0"/>
        <v>theater</v>
      </c>
      <c r="R397" t="str">
        <f t="shared" si="31"/>
        <v>plays</v>
      </c>
      <c r="S397" s="9">
        <f t="shared" si="32"/>
        <v>40885.25</v>
      </c>
      <c r="T397" s="9">
        <f t="shared" si="33"/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4"/>
        <v>1.6705422993492407</v>
      </c>
      <c r="G398" t="s">
        <v>20</v>
      </c>
      <c r="H398" s="6">
        <f>E398/I398</f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0"/>
        <v>film &amp; video</v>
      </c>
      <c r="R398" t="str">
        <f t="shared" si="31"/>
        <v>drama</v>
      </c>
      <c r="S398" s="9">
        <f t="shared" si="32"/>
        <v>43378.208333333328</v>
      </c>
      <c r="T398" s="9">
        <f t="shared" si="33"/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4"/>
        <v>1.738641975308642</v>
      </c>
      <c r="G399" t="s">
        <v>20</v>
      </c>
      <c r="H399" s="6">
        <f>E399/I399</f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0"/>
        <v>music</v>
      </c>
      <c r="R399" t="str">
        <f t="shared" si="31"/>
        <v>rock</v>
      </c>
      <c r="S399" s="9">
        <f t="shared" si="32"/>
        <v>41417.208333333336</v>
      </c>
      <c r="T399" s="9">
        <f t="shared" si="33"/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4"/>
        <v>7.1776470588235295</v>
      </c>
      <c r="G400" t="s">
        <v>20</v>
      </c>
      <c r="H400" s="6">
        <f>E400/I400</f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0"/>
        <v>film &amp; video</v>
      </c>
      <c r="R400" t="str">
        <f t="shared" si="31"/>
        <v>animation</v>
      </c>
      <c r="S400" s="9">
        <f t="shared" si="32"/>
        <v>43228.208333333328</v>
      </c>
      <c r="T400" s="9">
        <f t="shared" si="33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4"/>
        <v>0.63850976361767731</v>
      </c>
      <c r="G401" t="s">
        <v>14</v>
      </c>
      <c r="H401" s="6">
        <f>E401/I401</f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0"/>
        <v>music</v>
      </c>
      <c r="R401" t="str">
        <f t="shared" si="31"/>
        <v>indie rock</v>
      </c>
      <c r="S401" s="9">
        <f t="shared" si="32"/>
        <v>40576.25</v>
      </c>
      <c r="T401" s="9">
        <f t="shared" si="33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4"/>
        <v>0.02</v>
      </c>
      <c r="G402" t="s">
        <v>14</v>
      </c>
      <c r="H402" s="6">
        <f>E402/I402</f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0"/>
        <v>photography</v>
      </c>
      <c r="R402" t="str">
        <f t="shared" si="31"/>
        <v>photography books</v>
      </c>
      <c r="S402" s="9">
        <f t="shared" si="32"/>
        <v>41502.208333333336</v>
      </c>
      <c r="T402" s="9">
        <f t="shared" si="33"/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4"/>
        <v>15.302222222222222</v>
      </c>
      <c r="G403" t="s">
        <v>20</v>
      </c>
      <c r="H403" s="6">
        <f>E403/I403</f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0"/>
        <v>theater</v>
      </c>
      <c r="R403" t="str">
        <f t="shared" si="31"/>
        <v>plays</v>
      </c>
      <c r="S403" s="9">
        <f t="shared" si="32"/>
        <v>43765.208333333328</v>
      </c>
      <c r="T403" s="9">
        <f t="shared" si="33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4"/>
        <v>0.40356164383561643</v>
      </c>
      <c r="G404" t="s">
        <v>14</v>
      </c>
      <c r="H404" s="6">
        <f>E404/I404</f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0"/>
        <v>film &amp; video</v>
      </c>
      <c r="R404" t="str">
        <f t="shared" si="31"/>
        <v>shorts</v>
      </c>
      <c r="S404" s="9">
        <f t="shared" si="32"/>
        <v>40914.25</v>
      </c>
      <c r="T404" s="9">
        <f t="shared" si="33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4"/>
        <v>0.86220633299284988</v>
      </c>
      <c r="G405" t="s">
        <v>14</v>
      </c>
      <c r="H405" s="6">
        <f>E405/I405</f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0"/>
        <v>theater</v>
      </c>
      <c r="R405" t="str">
        <f t="shared" si="31"/>
        <v>plays</v>
      </c>
      <c r="S405" s="9">
        <f t="shared" si="32"/>
        <v>40310.208333333336</v>
      </c>
      <c r="T405" s="9">
        <f t="shared" si="33"/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4"/>
        <v>3.1558486707566464</v>
      </c>
      <c r="G406" t="s">
        <v>20</v>
      </c>
      <c r="H406" s="6">
        <f>E406/I406</f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0"/>
        <v>theater</v>
      </c>
      <c r="R406" t="str">
        <f t="shared" si="31"/>
        <v>plays</v>
      </c>
      <c r="S406" s="9">
        <f t="shared" si="32"/>
        <v>43053.25</v>
      </c>
      <c r="T406" s="9">
        <f t="shared" si="33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4"/>
        <v>0.89618243243243245</v>
      </c>
      <c r="G407" t="s">
        <v>14</v>
      </c>
      <c r="H407" s="6">
        <f>E407/I407</f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0"/>
        <v>theater</v>
      </c>
      <c r="R407" t="str">
        <f t="shared" si="31"/>
        <v>plays</v>
      </c>
      <c r="S407" s="9">
        <f t="shared" si="32"/>
        <v>43255.208333333328</v>
      </c>
      <c r="T407" s="9">
        <f t="shared" si="33"/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4"/>
        <v>1.8214503816793892</v>
      </c>
      <c r="G408" t="s">
        <v>20</v>
      </c>
      <c r="H408" s="6">
        <f>E408/I408</f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0"/>
        <v>film &amp; video</v>
      </c>
      <c r="R408" t="str">
        <f t="shared" si="31"/>
        <v>documentary</v>
      </c>
      <c r="S408" s="9">
        <f t="shared" si="32"/>
        <v>41304.25</v>
      </c>
      <c r="T408" s="9">
        <f t="shared" si="33"/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4"/>
        <v>3.5588235294117645</v>
      </c>
      <c r="G409" t="s">
        <v>20</v>
      </c>
      <c r="H409" s="6">
        <f>E409/I409</f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0"/>
        <v>theater</v>
      </c>
      <c r="R409" t="str">
        <f t="shared" si="31"/>
        <v>plays</v>
      </c>
      <c r="S409" s="9">
        <f t="shared" si="32"/>
        <v>43751.208333333328</v>
      </c>
      <c r="T409" s="9">
        <f t="shared" si="33"/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4"/>
        <v>1.3183695652173912</v>
      </c>
      <c r="G410" t="s">
        <v>20</v>
      </c>
      <c r="H410" s="6">
        <f>E410/I410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0"/>
        <v>film &amp; video</v>
      </c>
      <c r="R410" t="str">
        <f t="shared" si="31"/>
        <v>documentary</v>
      </c>
      <c r="S410" s="9">
        <f t="shared" si="32"/>
        <v>42541.208333333328</v>
      </c>
      <c r="T410" s="9">
        <f t="shared" si="33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4"/>
        <v>0.46315634218289087</v>
      </c>
      <c r="G411" t="s">
        <v>14</v>
      </c>
      <c r="H411" s="6">
        <f>E411/I411</f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0"/>
        <v>music</v>
      </c>
      <c r="R411" t="str">
        <f t="shared" si="31"/>
        <v>rock</v>
      </c>
      <c r="S411" s="9">
        <f t="shared" si="32"/>
        <v>42843.208333333328</v>
      </c>
      <c r="T411" s="9">
        <f t="shared" si="33"/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4"/>
        <v>0.36132726089785294</v>
      </c>
      <c r="G412" t="s">
        <v>47</v>
      </c>
      <c r="H412" s="6">
        <f>E412/I412</f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0"/>
        <v>games</v>
      </c>
      <c r="R412" t="str">
        <f t="shared" si="31"/>
        <v>mobile games</v>
      </c>
      <c r="S412" s="9">
        <f t="shared" si="32"/>
        <v>42122.208333333328</v>
      </c>
      <c r="T412" s="9">
        <f t="shared" si="33"/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4"/>
        <v>1.0462820512820512</v>
      </c>
      <c r="G413" t="s">
        <v>20</v>
      </c>
      <c r="H413" s="6">
        <f>E413/I413</f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0"/>
        <v>theater</v>
      </c>
      <c r="R413" t="str">
        <f t="shared" si="31"/>
        <v>plays</v>
      </c>
      <c r="S413" s="9">
        <f t="shared" si="32"/>
        <v>42884.208333333328</v>
      </c>
      <c r="T413" s="9">
        <f t="shared" si="33"/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4"/>
        <v>6.6885714285714286</v>
      </c>
      <c r="G414" t="s">
        <v>20</v>
      </c>
      <c r="H414" s="6">
        <f>E414/I414</f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0"/>
        <v>publishing</v>
      </c>
      <c r="R414" t="str">
        <f t="shared" si="31"/>
        <v>fiction</v>
      </c>
      <c r="S414" s="9">
        <f t="shared" si="32"/>
        <v>41642.25</v>
      </c>
      <c r="T414" s="9">
        <f t="shared" si="33"/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4"/>
        <v>0.62072823218997364</v>
      </c>
      <c r="G415" t="s">
        <v>47</v>
      </c>
      <c r="H415" s="6">
        <f>E415/I415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0"/>
        <v>film &amp; video</v>
      </c>
      <c r="R415" t="str">
        <f t="shared" si="31"/>
        <v>animation</v>
      </c>
      <c r="S415" s="9">
        <f t="shared" si="32"/>
        <v>43431.25</v>
      </c>
      <c r="T415" s="9">
        <f t="shared" si="33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4"/>
        <v>0.84699787460148779</v>
      </c>
      <c r="G416" t="s">
        <v>14</v>
      </c>
      <c r="H416" s="6">
        <f>E416/I416</f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0"/>
        <v>food</v>
      </c>
      <c r="R416" t="str">
        <f t="shared" si="31"/>
        <v>food trucks</v>
      </c>
      <c r="S416" s="9">
        <f t="shared" si="32"/>
        <v>40288.208333333336</v>
      </c>
      <c r="T416" s="9">
        <f t="shared" si="33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4"/>
        <v>0.11059030837004405</v>
      </c>
      <c r="G417" t="s">
        <v>14</v>
      </c>
      <c r="H417" s="6">
        <f>E417/I417</f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0"/>
        <v>theater</v>
      </c>
      <c r="R417" t="str">
        <f t="shared" si="31"/>
        <v>plays</v>
      </c>
      <c r="S417" s="9">
        <f t="shared" si="32"/>
        <v>40921.25</v>
      </c>
      <c r="T417" s="9">
        <f t="shared" si="33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4"/>
        <v>0.43838781575037145</v>
      </c>
      <c r="G418" t="s">
        <v>14</v>
      </c>
      <c r="H418" s="6">
        <f>E418/I418</f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0"/>
        <v>film &amp; video</v>
      </c>
      <c r="R418" t="str">
        <f t="shared" si="31"/>
        <v>documentary</v>
      </c>
      <c r="S418" s="9">
        <f t="shared" si="32"/>
        <v>40560.25</v>
      </c>
      <c r="T418" s="9">
        <f t="shared" si="33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4"/>
        <v>0.55470588235294116</v>
      </c>
      <c r="G419" t="s">
        <v>14</v>
      </c>
      <c r="H419" s="6">
        <f>E419/I419</f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0"/>
        <v>theater</v>
      </c>
      <c r="R419" t="str">
        <f t="shared" si="31"/>
        <v>plays</v>
      </c>
      <c r="S419" s="9">
        <f t="shared" si="32"/>
        <v>43407.208333333328</v>
      </c>
      <c r="T419" s="9">
        <f t="shared" si="33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4"/>
        <v>0.57399511301160655</v>
      </c>
      <c r="G420" t="s">
        <v>14</v>
      </c>
      <c r="H420" s="6">
        <f>E420/I420</f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0"/>
        <v>film &amp; video</v>
      </c>
      <c r="R420" t="str">
        <f t="shared" si="31"/>
        <v>documentary</v>
      </c>
      <c r="S420" s="9">
        <f t="shared" si="32"/>
        <v>41035.208333333336</v>
      </c>
      <c r="T420" s="9">
        <f t="shared" si="33"/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4"/>
        <v>1.2343497363796134</v>
      </c>
      <c r="G421" t="s">
        <v>20</v>
      </c>
      <c r="H421" s="6">
        <f>E421/I421</f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0"/>
        <v>technology</v>
      </c>
      <c r="R421" t="str">
        <f t="shared" si="31"/>
        <v>web</v>
      </c>
      <c r="S421" s="9">
        <f t="shared" si="32"/>
        <v>40899.25</v>
      </c>
      <c r="T421" s="9">
        <f t="shared" si="33"/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4"/>
        <v>1.2846</v>
      </c>
      <c r="G422" t="s">
        <v>20</v>
      </c>
      <c r="H422" s="6">
        <f>E422/I422</f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0"/>
        <v>theater</v>
      </c>
      <c r="R422" t="str">
        <f t="shared" si="31"/>
        <v>plays</v>
      </c>
      <c r="S422" s="9">
        <f t="shared" si="32"/>
        <v>42911.208333333328</v>
      </c>
      <c r="T422" s="9">
        <f t="shared" si="33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4"/>
        <v>0.63989361702127656</v>
      </c>
      <c r="G423" t="s">
        <v>14</v>
      </c>
      <c r="H423" s="6">
        <f>E423/I423</f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0"/>
        <v>technology</v>
      </c>
      <c r="R423" t="str">
        <f t="shared" si="31"/>
        <v>wearables</v>
      </c>
      <c r="S423" s="9">
        <f t="shared" si="32"/>
        <v>42915.208333333328</v>
      </c>
      <c r="T423" s="9">
        <f t="shared" si="33"/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4"/>
        <v>1.2729885057471264</v>
      </c>
      <c r="G424" t="s">
        <v>20</v>
      </c>
      <c r="H424" s="6">
        <f>E424/I424</f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0"/>
        <v>theater</v>
      </c>
      <c r="R424" t="str">
        <f t="shared" si="31"/>
        <v>plays</v>
      </c>
      <c r="S424" s="9">
        <f t="shared" si="32"/>
        <v>40285.208333333336</v>
      </c>
      <c r="T424" s="9">
        <f t="shared" si="33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4"/>
        <v>0.10638024357239513</v>
      </c>
      <c r="G425" t="s">
        <v>14</v>
      </c>
      <c r="H425" s="6">
        <f>E425/I425</f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0"/>
        <v>food</v>
      </c>
      <c r="R425" t="str">
        <f t="shared" si="31"/>
        <v>food trucks</v>
      </c>
      <c r="S425" s="9">
        <f t="shared" si="32"/>
        <v>40808.208333333336</v>
      </c>
      <c r="T425" s="9">
        <f t="shared" si="33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4"/>
        <v>0.40470588235294119</v>
      </c>
      <c r="G426" t="s">
        <v>14</v>
      </c>
      <c r="H426" s="6">
        <f>E426/I426</f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0"/>
        <v>music</v>
      </c>
      <c r="R426" t="str">
        <f t="shared" si="31"/>
        <v>indie rock</v>
      </c>
      <c r="S426" s="9">
        <f t="shared" si="32"/>
        <v>43208.208333333328</v>
      </c>
      <c r="T426" s="9">
        <f t="shared" si="33"/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4"/>
        <v>2.8766666666666665</v>
      </c>
      <c r="G427" t="s">
        <v>20</v>
      </c>
      <c r="H427" s="6">
        <f>E427/I427</f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0"/>
        <v>photography</v>
      </c>
      <c r="R427" t="str">
        <f t="shared" si="31"/>
        <v>photography books</v>
      </c>
      <c r="S427" s="9">
        <f t="shared" si="32"/>
        <v>42213.208333333328</v>
      </c>
      <c r="T427" s="9">
        <f t="shared" si="33"/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4"/>
        <v>5.7294444444444448</v>
      </c>
      <c r="G428" t="s">
        <v>20</v>
      </c>
      <c r="H428" s="6">
        <f>E428/I428</f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0"/>
        <v>theater</v>
      </c>
      <c r="R428" t="str">
        <f t="shared" si="31"/>
        <v>plays</v>
      </c>
      <c r="S428" s="9">
        <f t="shared" si="32"/>
        <v>41332.25</v>
      </c>
      <c r="T428" s="9">
        <f t="shared" si="33"/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4"/>
        <v>1.1290429799426933</v>
      </c>
      <c r="G429" t="s">
        <v>20</v>
      </c>
      <c r="H429" s="6">
        <f>E429/I429</f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0"/>
        <v>theater</v>
      </c>
      <c r="R429" t="str">
        <f t="shared" si="31"/>
        <v>plays</v>
      </c>
      <c r="S429" s="9">
        <f t="shared" si="32"/>
        <v>41895.208333333336</v>
      </c>
      <c r="T429" s="9">
        <f t="shared" si="33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4"/>
        <v>0.46387573964497042</v>
      </c>
      <c r="G430" t="s">
        <v>14</v>
      </c>
      <c r="H430" s="6">
        <f>E430/I430</f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0"/>
        <v>film &amp; video</v>
      </c>
      <c r="R430" t="str">
        <f t="shared" si="31"/>
        <v>animation</v>
      </c>
      <c r="S430" s="9">
        <f t="shared" si="32"/>
        <v>40585.25</v>
      </c>
      <c r="T430" s="9">
        <f t="shared" si="33"/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4"/>
        <v>0.90675916230366493</v>
      </c>
      <c r="G431" t="s">
        <v>74</v>
      </c>
      <c r="H431" s="6">
        <f>E431/I431</f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0"/>
        <v>photography</v>
      </c>
      <c r="R431" t="str">
        <f t="shared" si="31"/>
        <v>photography books</v>
      </c>
      <c r="S431" s="9">
        <f t="shared" si="32"/>
        <v>41680.25</v>
      </c>
      <c r="T431" s="9">
        <f t="shared" si="33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4"/>
        <v>0.67740740740740746</v>
      </c>
      <c r="G432" t="s">
        <v>14</v>
      </c>
      <c r="H432" s="6">
        <f>E432/I432</f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0"/>
        <v>theater</v>
      </c>
      <c r="R432" t="str">
        <f t="shared" si="31"/>
        <v>plays</v>
      </c>
      <c r="S432" s="9">
        <f t="shared" si="32"/>
        <v>43737.208333333328</v>
      </c>
      <c r="T432" s="9">
        <f t="shared" si="33"/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4"/>
        <v>1.9249019607843136</v>
      </c>
      <c r="G433" t="s">
        <v>20</v>
      </c>
      <c r="H433" s="6">
        <f>E433/I433</f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0"/>
        <v>theater</v>
      </c>
      <c r="R433" t="str">
        <f t="shared" si="31"/>
        <v>plays</v>
      </c>
      <c r="S433" s="9">
        <f t="shared" si="32"/>
        <v>43273.208333333328</v>
      </c>
      <c r="T433" s="9">
        <f t="shared" si="33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4"/>
        <v>0.82714285714285718</v>
      </c>
      <c r="G434" t="s">
        <v>14</v>
      </c>
      <c r="H434" s="6">
        <f>E434/I434</f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0"/>
        <v>theater</v>
      </c>
      <c r="R434" t="str">
        <f t="shared" si="31"/>
        <v>plays</v>
      </c>
      <c r="S434" s="9">
        <f t="shared" si="32"/>
        <v>41761.208333333336</v>
      </c>
      <c r="T434" s="9">
        <f t="shared" si="33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4"/>
        <v>0.54163920922570019</v>
      </c>
      <c r="G435" t="s">
        <v>14</v>
      </c>
      <c r="H435" s="6">
        <f>E435/I435</f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0"/>
        <v>film &amp; video</v>
      </c>
      <c r="R435" t="str">
        <f t="shared" si="31"/>
        <v>documentary</v>
      </c>
      <c r="S435" s="9">
        <f t="shared" si="32"/>
        <v>41603.25</v>
      </c>
      <c r="T435" s="9">
        <f t="shared" si="33"/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4"/>
        <v>0.16722222222222222</v>
      </c>
      <c r="G436" t="s">
        <v>74</v>
      </c>
      <c r="H436" s="6">
        <f>E436/I436</f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0"/>
        <v>theater</v>
      </c>
      <c r="R436" t="str">
        <f t="shared" si="31"/>
        <v>plays</v>
      </c>
      <c r="S436" s="9">
        <f t="shared" si="32"/>
        <v>42705.25</v>
      </c>
      <c r="T436" s="9">
        <f t="shared" si="33"/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4"/>
        <v>1.168766404199475</v>
      </c>
      <c r="G437" t="s">
        <v>20</v>
      </c>
      <c r="H437" s="6">
        <f>E437/I437</f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0"/>
        <v>theater</v>
      </c>
      <c r="R437" t="str">
        <f t="shared" si="31"/>
        <v>plays</v>
      </c>
      <c r="S437" s="9">
        <f t="shared" si="32"/>
        <v>41988.25</v>
      </c>
      <c r="T437" s="9">
        <f t="shared" si="33"/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4"/>
        <v>10.521538461538462</v>
      </c>
      <c r="G438" t="s">
        <v>20</v>
      </c>
      <c r="H438" s="6">
        <f>E438/I438</f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0"/>
        <v>music</v>
      </c>
      <c r="R438" t="str">
        <f t="shared" si="31"/>
        <v>jazz</v>
      </c>
      <c r="S438" s="9">
        <f t="shared" si="32"/>
        <v>43575.208333333328</v>
      </c>
      <c r="T438" s="9">
        <f t="shared" si="33"/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4"/>
        <v>1.2307407407407407</v>
      </c>
      <c r="G439" t="s">
        <v>20</v>
      </c>
      <c r="H439" s="6">
        <f>E439/I439</f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0"/>
        <v>film &amp; video</v>
      </c>
      <c r="R439" t="str">
        <f t="shared" si="31"/>
        <v>animation</v>
      </c>
      <c r="S439" s="9">
        <f t="shared" si="32"/>
        <v>42260.208333333328</v>
      </c>
      <c r="T439" s="9">
        <f t="shared" si="33"/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4"/>
        <v>1.7863855421686747</v>
      </c>
      <c r="G440" t="s">
        <v>20</v>
      </c>
      <c r="H440" s="6">
        <f>E440/I440</f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0"/>
        <v>theater</v>
      </c>
      <c r="R440" t="str">
        <f t="shared" si="31"/>
        <v>plays</v>
      </c>
      <c r="S440" s="9">
        <f t="shared" si="32"/>
        <v>41337.25</v>
      </c>
      <c r="T440" s="9">
        <f t="shared" si="33"/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4"/>
        <v>3.5528169014084505</v>
      </c>
      <c r="G441" t="s">
        <v>20</v>
      </c>
      <c r="H441" s="6">
        <f>E441/I441</f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0"/>
        <v>film &amp; video</v>
      </c>
      <c r="R441" t="str">
        <f t="shared" si="31"/>
        <v>science fiction</v>
      </c>
      <c r="S441" s="9">
        <f t="shared" si="32"/>
        <v>42680.208333333328</v>
      </c>
      <c r="T441" s="9">
        <f t="shared" si="33"/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4"/>
        <v>1.6190634146341463</v>
      </c>
      <c r="G442" t="s">
        <v>20</v>
      </c>
      <c r="H442" s="6">
        <f>E442/I442</f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0"/>
        <v>film &amp; video</v>
      </c>
      <c r="R442" t="str">
        <f t="shared" si="31"/>
        <v>television</v>
      </c>
      <c r="S442" s="9">
        <f t="shared" si="32"/>
        <v>42916.208333333328</v>
      </c>
      <c r="T442" s="9">
        <f t="shared" si="33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4"/>
        <v>0.24914285714285714</v>
      </c>
      <c r="G443" t="s">
        <v>14</v>
      </c>
      <c r="H443" s="6">
        <f>E443/I443</f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0"/>
        <v>technology</v>
      </c>
      <c r="R443" t="str">
        <f t="shared" si="31"/>
        <v>wearables</v>
      </c>
      <c r="S443" s="9">
        <f t="shared" si="32"/>
        <v>41025.208333333336</v>
      </c>
      <c r="T443" s="9">
        <f t="shared" si="33"/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4"/>
        <v>1.9872222222222222</v>
      </c>
      <c r="G444" t="s">
        <v>20</v>
      </c>
      <c r="H444" s="6">
        <f>E444/I444</f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0"/>
        <v>theater</v>
      </c>
      <c r="R444" t="str">
        <f t="shared" si="31"/>
        <v>plays</v>
      </c>
      <c r="S444" s="9">
        <f t="shared" si="32"/>
        <v>42980.208333333328</v>
      </c>
      <c r="T444" s="9">
        <f t="shared" si="33"/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4"/>
        <v>0.34752688172043011</v>
      </c>
      <c r="G445" t="s">
        <v>74</v>
      </c>
      <c r="H445" s="6">
        <f>E445/I445</f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0"/>
        <v>theater</v>
      </c>
      <c r="R445" t="str">
        <f t="shared" si="31"/>
        <v>plays</v>
      </c>
      <c r="S445" s="9">
        <f t="shared" si="32"/>
        <v>40451.208333333336</v>
      </c>
      <c r="T445" s="9">
        <f t="shared" si="33"/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4"/>
        <v>1.7641935483870967</v>
      </c>
      <c r="G446" t="s">
        <v>20</v>
      </c>
      <c r="H446" s="6">
        <f>E446/I446</f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0"/>
        <v>music</v>
      </c>
      <c r="R446" t="str">
        <f t="shared" si="31"/>
        <v>indie rock</v>
      </c>
      <c r="S446" s="9">
        <f t="shared" si="32"/>
        <v>40748.208333333336</v>
      </c>
      <c r="T446" s="9">
        <f t="shared" si="33"/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4"/>
        <v>5.1138095238095236</v>
      </c>
      <c r="G447" t="s">
        <v>20</v>
      </c>
      <c r="H447" s="6">
        <f>E447/I447</f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0"/>
        <v>theater</v>
      </c>
      <c r="R447" t="str">
        <f t="shared" si="31"/>
        <v>plays</v>
      </c>
      <c r="S447" s="9">
        <f t="shared" si="32"/>
        <v>40515.25</v>
      </c>
      <c r="T447" s="9">
        <f t="shared" si="33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4"/>
        <v>0.82044117647058823</v>
      </c>
      <c r="G448" t="s">
        <v>14</v>
      </c>
      <c r="H448" s="6">
        <f>E448/I448</f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0"/>
        <v>technology</v>
      </c>
      <c r="R448" t="str">
        <f t="shared" si="31"/>
        <v>wearables</v>
      </c>
      <c r="S448" s="9">
        <f t="shared" si="32"/>
        <v>41261.25</v>
      </c>
      <c r="T448" s="9">
        <f t="shared" si="33"/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4"/>
        <v>0.24326030927835052</v>
      </c>
      <c r="G449" t="s">
        <v>74</v>
      </c>
      <c r="H449" s="6">
        <f>E449/I449</f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0"/>
        <v>film &amp; video</v>
      </c>
      <c r="R449" t="str">
        <f t="shared" si="31"/>
        <v>television</v>
      </c>
      <c r="S449" s="9">
        <f t="shared" si="32"/>
        <v>43088.25</v>
      </c>
      <c r="T449" s="9">
        <f t="shared" si="33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4"/>
        <v>0.50482758620689661</v>
      </c>
      <c r="G450" t="s">
        <v>14</v>
      </c>
      <c r="H450" s="6">
        <f>E450/I450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0"/>
        <v>games</v>
      </c>
      <c r="R450" t="str">
        <f t="shared" si="31"/>
        <v>video games</v>
      </c>
      <c r="S450" s="9">
        <f t="shared" si="32"/>
        <v>41378.208333333336</v>
      </c>
      <c r="T450" s="9">
        <f t="shared" si="33"/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4"/>
        <v>9.67</v>
      </c>
      <c r="G451" t="s">
        <v>20</v>
      </c>
      <c r="H451" s="6">
        <f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5">LEFT(P451,FIND("/",P451)-1)</f>
        <v>games</v>
      </c>
      <c r="R451" t="str">
        <f t="shared" ref="R451:R514" si="36">MID(P451,FIND("/",P451)+1, LEN(P451))</f>
        <v>video games</v>
      </c>
      <c r="S451" s="9">
        <f t="shared" ref="S451:S514" si="37">(((L451/60)/60)/24)+DATE(1970,1,1)</f>
        <v>43530.25</v>
      </c>
      <c r="T451" s="9">
        <f t="shared" ref="T451:T514" si="38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4"/>
        <v>0.04</v>
      </c>
      <c r="G452" t="s">
        <v>14</v>
      </c>
      <c r="H452" s="6">
        <f>E452/I452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5"/>
        <v>film &amp; video</v>
      </c>
      <c r="R452" t="str">
        <f t="shared" si="36"/>
        <v>animation</v>
      </c>
      <c r="S452" s="9">
        <f t="shared" si="37"/>
        <v>43394.208333333328</v>
      </c>
      <c r="T452" s="9">
        <f t="shared" si="38"/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9">(E453/D453)</f>
        <v>1.2284501347708894</v>
      </c>
      <c r="G453" t="s">
        <v>20</v>
      </c>
      <c r="H453" s="6">
        <f>E453/I453</f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5"/>
        <v>music</v>
      </c>
      <c r="R453" t="str">
        <f t="shared" si="36"/>
        <v>rock</v>
      </c>
      <c r="S453" s="9">
        <f t="shared" si="37"/>
        <v>42935.208333333328</v>
      </c>
      <c r="T453" s="9">
        <f t="shared" si="38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9"/>
        <v>0.63437500000000002</v>
      </c>
      <c r="G454" t="s">
        <v>14</v>
      </c>
      <c r="H454" s="6">
        <f>E454/I454</f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5"/>
        <v>film &amp; video</v>
      </c>
      <c r="R454" t="str">
        <f t="shared" si="36"/>
        <v>drama</v>
      </c>
      <c r="S454" s="9">
        <f t="shared" si="37"/>
        <v>40365.208333333336</v>
      </c>
      <c r="T454" s="9">
        <f t="shared" si="38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9"/>
        <v>0.56331688596491225</v>
      </c>
      <c r="G455" t="s">
        <v>14</v>
      </c>
      <c r="H455" s="6">
        <f>E455/I455</f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5"/>
        <v>film &amp; video</v>
      </c>
      <c r="R455" t="str">
        <f t="shared" si="36"/>
        <v>science fiction</v>
      </c>
      <c r="S455" s="9">
        <f t="shared" si="37"/>
        <v>42705.25</v>
      </c>
      <c r="T455" s="9">
        <f t="shared" si="38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9"/>
        <v>0.44074999999999998</v>
      </c>
      <c r="G456" t="s">
        <v>14</v>
      </c>
      <c r="H456" s="6">
        <f>E456/I456</f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5"/>
        <v>film &amp; video</v>
      </c>
      <c r="R456" t="str">
        <f t="shared" si="36"/>
        <v>drama</v>
      </c>
      <c r="S456" s="9">
        <f t="shared" si="37"/>
        <v>41568.208333333336</v>
      </c>
      <c r="T456" s="9">
        <f t="shared" si="38"/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9"/>
        <v>1.1837253218884121</v>
      </c>
      <c r="G457" t="s">
        <v>20</v>
      </c>
      <c r="H457" s="6">
        <f>E457/I457</f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5"/>
        <v>theater</v>
      </c>
      <c r="R457" t="str">
        <f t="shared" si="36"/>
        <v>plays</v>
      </c>
      <c r="S457" s="9">
        <f t="shared" si="37"/>
        <v>40809.208333333336</v>
      </c>
      <c r="T457" s="9">
        <f t="shared" si="38"/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9"/>
        <v>1.041243169398907</v>
      </c>
      <c r="G458" t="s">
        <v>20</v>
      </c>
      <c r="H458" s="6">
        <f>E458/I458</f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5"/>
        <v>music</v>
      </c>
      <c r="R458" t="str">
        <f t="shared" si="36"/>
        <v>indie rock</v>
      </c>
      <c r="S458" s="9">
        <f t="shared" si="37"/>
        <v>43141.25</v>
      </c>
      <c r="T458" s="9">
        <f t="shared" si="38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9"/>
        <v>0.26640000000000003</v>
      </c>
      <c r="G459" t="s">
        <v>14</v>
      </c>
      <c r="H459" s="6">
        <f>E459/I459</f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5"/>
        <v>theater</v>
      </c>
      <c r="R459" t="str">
        <f t="shared" si="36"/>
        <v>plays</v>
      </c>
      <c r="S459" s="9">
        <f t="shared" si="37"/>
        <v>42657.208333333328</v>
      </c>
      <c r="T459" s="9">
        <f t="shared" si="38"/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9"/>
        <v>3.5120118343195266</v>
      </c>
      <c r="G460" t="s">
        <v>20</v>
      </c>
      <c r="H460" s="6">
        <f>E460/I460</f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5"/>
        <v>theater</v>
      </c>
      <c r="R460" t="str">
        <f t="shared" si="36"/>
        <v>plays</v>
      </c>
      <c r="S460" s="9">
        <f t="shared" si="37"/>
        <v>40265.208333333336</v>
      </c>
      <c r="T460" s="9">
        <f t="shared" si="38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9"/>
        <v>0.90063492063492068</v>
      </c>
      <c r="G461" t="s">
        <v>14</v>
      </c>
      <c r="H461" s="6">
        <f>E461/I461</f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5"/>
        <v>film &amp; video</v>
      </c>
      <c r="R461" t="str">
        <f t="shared" si="36"/>
        <v>documentary</v>
      </c>
      <c r="S461" s="9">
        <f t="shared" si="37"/>
        <v>42001.25</v>
      </c>
      <c r="T461" s="9">
        <f t="shared" si="38"/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9"/>
        <v>1.7162500000000001</v>
      </c>
      <c r="G462" t="s">
        <v>20</v>
      </c>
      <c r="H462" s="6">
        <f>E462/I462</f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5"/>
        <v>theater</v>
      </c>
      <c r="R462" t="str">
        <f t="shared" si="36"/>
        <v>plays</v>
      </c>
      <c r="S462" s="9">
        <f t="shared" si="37"/>
        <v>40399.208333333336</v>
      </c>
      <c r="T462" s="9">
        <f t="shared" si="38"/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9"/>
        <v>1.4104655870445344</v>
      </c>
      <c r="G463" t="s">
        <v>20</v>
      </c>
      <c r="H463" s="6">
        <f>E463/I463</f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5"/>
        <v>film &amp; video</v>
      </c>
      <c r="R463" t="str">
        <f t="shared" si="36"/>
        <v>drama</v>
      </c>
      <c r="S463" s="9">
        <f t="shared" si="37"/>
        <v>41757.208333333336</v>
      </c>
      <c r="T463" s="9">
        <f t="shared" si="38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9"/>
        <v>0.30579449152542371</v>
      </c>
      <c r="G464" t="s">
        <v>14</v>
      </c>
      <c r="H464" s="6">
        <f>E464/I464</f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5"/>
        <v>games</v>
      </c>
      <c r="R464" t="str">
        <f t="shared" si="36"/>
        <v>mobile games</v>
      </c>
      <c r="S464" s="9">
        <f t="shared" si="37"/>
        <v>41304.25</v>
      </c>
      <c r="T464" s="9">
        <f t="shared" si="38"/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9"/>
        <v>1.0816455696202532</v>
      </c>
      <c r="G465" t="s">
        <v>20</v>
      </c>
      <c r="H465" s="6">
        <f>E465/I465</f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5"/>
        <v>film &amp; video</v>
      </c>
      <c r="R465" t="str">
        <f t="shared" si="36"/>
        <v>animation</v>
      </c>
      <c r="S465" s="9">
        <f t="shared" si="37"/>
        <v>41639.25</v>
      </c>
      <c r="T465" s="9">
        <f t="shared" si="38"/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9"/>
        <v>1.3345505617977529</v>
      </c>
      <c r="G466" t="s">
        <v>20</v>
      </c>
      <c r="H466" s="6">
        <f>E466/I466</f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5"/>
        <v>theater</v>
      </c>
      <c r="R466" t="str">
        <f t="shared" si="36"/>
        <v>plays</v>
      </c>
      <c r="S466" s="9">
        <f t="shared" si="37"/>
        <v>43142.25</v>
      </c>
      <c r="T466" s="9">
        <f t="shared" si="38"/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9"/>
        <v>1.8785106382978722</v>
      </c>
      <c r="G467" t="s">
        <v>20</v>
      </c>
      <c r="H467" s="6">
        <f>E467/I467</f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5"/>
        <v>publishing</v>
      </c>
      <c r="R467" t="str">
        <f t="shared" si="36"/>
        <v>translations</v>
      </c>
      <c r="S467" s="9">
        <f t="shared" si="37"/>
        <v>43127.25</v>
      </c>
      <c r="T467" s="9">
        <f t="shared" si="38"/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9"/>
        <v>3.32</v>
      </c>
      <c r="G468" t="s">
        <v>20</v>
      </c>
      <c r="H468" s="6">
        <f>E468/I468</f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5"/>
        <v>technology</v>
      </c>
      <c r="R468" t="str">
        <f t="shared" si="36"/>
        <v>wearables</v>
      </c>
      <c r="S468" s="9">
        <f t="shared" si="37"/>
        <v>41409.208333333336</v>
      </c>
      <c r="T468" s="9">
        <f t="shared" si="38"/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9"/>
        <v>5.7521428571428572</v>
      </c>
      <c r="G469" t="s">
        <v>20</v>
      </c>
      <c r="H469" s="6">
        <f>E469/I469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5"/>
        <v>technology</v>
      </c>
      <c r="R469" t="str">
        <f t="shared" si="36"/>
        <v>web</v>
      </c>
      <c r="S469" s="9">
        <f t="shared" si="37"/>
        <v>42331.25</v>
      </c>
      <c r="T469" s="9">
        <f t="shared" si="38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9"/>
        <v>0.40500000000000003</v>
      </c>
      <c r="G470" t="s">
        <v>14</v>
      </c>
      <c r="H470" s="6">
        <f>E470/I470</f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5"/>
        <v>theater</v>
      </c>
      <c r="R470" t="str">
        <f t="shared" si="36"/>
        <v>plays</v>
      </c>
      <c r="S470" s="9">
        <f t="shared" si="37"/>
        <v>43569.208333333328</v>
      </c>
      <c r="T470" s="9">
        <f t="shared" si="38"/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9"/>
        <v>1.8442857142857143</v>
      </c>
      <c r="G471" t="s">
        <v>20</v>
      </c>
      <c r="H471" s="6">
        <f>E471/I471</f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5"/>
        <v>film &amp; video</v>
      </c>
      <c r="R471" t="str">
        <f t="shared" si="36"/>
        <v>drama</v>
      </c>
      <c r="S471" s="9">
        <f t="shared" si="37"/>
        <v>42142.208333333328</v>
      </c>
      <c r="T471" s="9">
        <f t="shared" si="38"/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9"/>
        <v>2.8580555555555556</v>
      </c>
      <c r="G472" t="s">
        <v>20</v>
      </c>
      <c r="H472" s="6">
        <f>E472/I472</f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5"/>
        <v>technology</v>
      </c>
      <c r="R472" t="str">
        <f t="shared" si="36"/>
        <v>wearables</v>
      </c>
      <c r="S472" s="9">
        <f t="shared" si="37"/>
        <v>42716.25</v>
      </c>
      <c r="T472" s="9">
        <f t="shared" si="38"/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9"/>
        <v>3.19</v>
      </c>
      <c r="G473" t="s">
        <v>20</v>
      </c>
      <c r="H473" s="6">
        <f>E473/I473</f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5"/>
        <v>food</v>
      </c>
      <c r="R473" t="str">
        <f t="shared" si="36"/>
        <v>food trucks</v>
      </c>
      <c r="S473" s="9">
        <f t="shared" si="37"/>
        <v>41031.208333333336</v>
      </c>
      <c r="T473" s="9">
        <f t="shared" si="38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9"/>
        <v>0.39234070221066319</v>
      </c>
      <c r="G474" t="s">
        <v>14</v>
      </c>
      <c r="H474" s="6">
        <f>E474/I474</f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5"/>
        <v>music</v>
      </c>
      <c r="R474" t="str">
        <f t="shared" si="36"/>
        <v>rock</v>
      </c>
      <c r="S474" s="9">
        <f t="shared" si="37"/>
        <v>43535.208333333328</v>
      </c>
      <c r="T474" s="9">
        <f t="shared" si="38"/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9"/>
        <v>1.7814000000000001</v>
      </c>
      <c r="G475" t="s">
        <v>20</v>
      </c>
      <c r="H475" s="6">
        <f>E475/I475</f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5"/>
        <v>music</v>
      </c>
      <c r="R475" t="str">
        <f t="shared" si="36"/>
        <v>electric music</v>
      </c>
      <c r="S475" s="9">
        <f t="shared" si="37"/>
        <v>43277.208333333328</v>
      </c>
      <c r="T475" s="9">
        <f t="shared" si="38"/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9"/>
        <v>3.6515</v>
      </c>
      <c r="G476" t="s">
        <v>20</v>
      </c>
      <c r="H476" s="6">
        <f>E476/I476</f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5"/>
        <v>film &amp; video</v>
      </c>
      <c r="R476" t="str">
        <f t="shared" si="36"/>
        <v>television</v>
      </c>
      <c r="S476" s="9">
        <f t="shared" si="37"/>
        <v>41989.25</v>
      </c>
      <c r="T476" s="9">
        <f t="shared" si="38"/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9"/>
        <v>1.1394594594594594</v>
      </c>
      <c r="G477" t="s">
        <v>20</v>
      </c>
      <c r="H477" s="6">
        <f>E477/I477</f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5"/>
        <v>publishing</v>
      </c>
      <c r="R477" t="str">
        <f t="shared" si="36"/>
        <v>translations</v>
      </c>
      <c r="S477" s="9">
        <f t="shared" si="37"/>
        <v>41450.208333333336</v>
      </c>
      <c r="T477" s="9">
        <f t="shared" si="38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9"/>
        <v>0.29828720626631855</v>
      </c>
      <c r="G478" t="s">
        <v>14</v>
      </c>
      <c r="H478" s="6">
        <f>E478/I478</f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5"/>
        <v>publishing</v>
      </c>
      <c r="R478" t="str">
        <f t="shared" si="36"/>
        <v>fiction</v>
      </c>
      <c r="S478" s="9">
        <f t="shared" si="37"/>
        <v>43322.208333333328</v>
      </c>
      <c r="T478" s="9">
        <f t="shared" si="38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9"/>
        <v>0.54270588235294115</v>
      </c>
      <c r="G479" t="s">
        <v>14</v>
      </c>
      <c r="H479" s="6">
        <f>E479/I479</f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5"/>
        <v>film &amp; video</v>
      </c>
      <c r="R479" t="str">
        <f t="shared" si="36"/>
        <v>science fiction</v>
      </c>
      <c r="S479" s="9">
        <f t="shared" si="37"/>
        <v>40720.208333333336</v>
      </c>
      <c r="T479" s="9">
        <f t="shared" si="38"/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9"/>
        <v>2.3634156976744185</v>
      </c>
      <c r="G480" t="s">
        <v>20</v>
      </c>
      <c r="H480" s="6">
        <f>E480/I480</f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5"/>
        <v>technology</v>
      </c>
      <c r="R480" t="str">
        <f t="shared" si="36"/>
        <v>wearables</v>
      </c>
      <c r="S480" s="9">
        <f t="shared" si="37"/>
        <v>42072.208333333328</v>
      </c>
      <c r="T480" s="9">
        <f t="shared" si="38"/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9"/>
        <v>5.1291666666666664</v>
      </c>
      <c r="G481" t="s">
        <v>20</v>
      </c>
      <c r="H481" s="6">
        <f>E481/I481</f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5"/>
        <v>food</v>
      </c>
      <c r="R481" t="str">
        <f t="shared" si="36"/>
        <v>food trucks</v>
      </c>
      <c r="S481" s="9">
        <f t="shared" si="37"/>
        <v>42945.208333333328</v>
      </c>
      <c r="T481" s="9">
        <f t="shared" si="38"/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9"/>
        <v>1.0065116279069768</v>
      </c>
      <c r="G482" t="s">
        <v>20</v>
      </c>
      <c r="H482" s="6">
        <f>E482/I482</f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5"/>
        <v>photography</v>
      </c>
      <c r="R482" t="str">
        <f t="shared" si="36"/>
        <v>photography books</v>
      </c>
      <c r="S482" s="9">
        <f t="shared" si="37"/>
        <v>40248.25</v>
      </c>
      <c r="T482" s="9">
        <f t="shared" si="38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9"/>
        <v>0.81348423194303154</v>
      </c>
      <c r="G483" t="s">
        <v>14</v>
      </c>
      <c r="H483" s="6">
        <f>E483/I483</f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5"/>
        <v>theater</v>
      </c>
      <c r="R483" t="str">
        <f t="shared" si="36"/>
        <v>plays</v>
      </c>
      <c r="S483" s="9">
        <f t="shared" si="37"/>
        <v>41913.208333333336</v>
      </c>
      <c r="T483" s="9">
        <f t="shared" si="38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9"/>
        <v>0.16404761904761905</v>
      </c>
      <c r="G484" t="s">
        <v>14</v>
      </c>
      <c r="H484" s="6">
        <f>E484/I484</f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5"/>
        <v>publishing</v>
      </c>
      <c r="R484" t="str">
        <f t="shared" si="36"/>
        <v>fiction</v>
      </c>
      <c r="S484" s="9">
        <f t="shared" si="37"/>
        <v>40963.25</v>
      </c>
      <c r="T484" s="9">
        <f t="shared" si="38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9"/>
        <v>0.52774617067833696</v>
      </c>
      <c r="G485" t="s">
        <v>14</v>
      </c>
      <c r="H485" s="6">
        <f>E485/I485</f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5"/>
        <v>theater</v>
      </c>
      <c r="R485" t="str">
        <f t="shared" si="36"/>
        <v>plays</v>
      </c>
      <c r="S485" s="9">
        <f t="shared" si="37"/>
        <v>43811.25</v>
      </c>
      <c r="T485" s="9">
        <f t="shared" si="38"/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9"/>
        <v>2.6020608108108108</v>
      </c>
      <c r="G486" t="s">
        <v>20</v>
      </c>
      <c r="H486" s="6">
        <f>E486/I486</f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5"/>
        <v>food</v>
      </c>
      <c r="R486" t="str">
        <f t="shared" si="36"/>
        <v>food trucks</v>
      </c>
      <c r="S486" s="9">
        <f t="shared" si="37"/>
        <v>41855.208333333336</v>
      </c>
      <c r="T486" s="9">
        <f t="shared" si="38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9"/>
        <v>0.30732891832229581</v>
      </c>
      <c r="G487" t="s">
        <v>14</v>
      </c>
      <c r="H487" s="6">
        <f>E487/I487</f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5"/>
        <v>theater</v>
      </c>
      <c r="R487" t="str">
        <f t="shared" si="36"/>
        <v>plays</v>
      </c>
      <c r="S487" s="9">
        <f t="shared" si="37"/>
        <v>43626.208333333328</v>
      </c>
      <c r="T487" s="9">
        <f t="shared" si="38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9"/>
        <v>0.13500000000000001</v>
      </c>
      <c r="G488" t="s">
        <v>14</v>
      </c>
      <c r="H488" s="6">
        <f>E488/I488</f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5"/>
        <v>publishing</v>
      </c>
      <c r="R488" t="str">
        <f t="shared" si="36"/>
        <v>translations</v>
      </c>
      <c r="S488" s="9">
        <f t="shared" si="37"/>
        <v>43168.25</v>
      </c>
      <c r="T488" s="9">
        <f t="shared" si="38"/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9"/>
        <v>1.7862556663644606</v>
      </c>
      <c r="G489" t="s">
        <v>20</v>
      </c>
      <c r="H489" s="6">
        <f>E489/I489</f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5"/>
        <v>theater</v>
      </c>
      <c r="R489" t="str">
        <f t="shared" si="36"/>
        <v>plays</v>
      </c>
      <c r="S489" s="9">
        <f t="shared" si="37"/>
        <v>42845.208333333328</v>
      </c>
      <c r="T489" s="9">
        <f t="shared" si="38"/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9"/>
        <v>2.2005660377358489</v>
      </c>
      <c r="G490" t="s">
        <v>20</v>
      </c>
      <c r="H490" s="6">
        <f>E490/I490</f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5"/>
        <v>theater</v>
      </c>
      <c r="R490" t="str">
        <f t="shared" si="36"/>
        <v>plays</v>
      </c>
      <c r="S490" s="9">
        <f t="shared" si="37"/>
        <v>42403.25</v>
      </c>
      <c r="T490" s="9">
        <f t="shared" si="38"/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9"/>
        <v>1.015108695652174</v>
      </c>
      <c r="G491" t="s">
        <v>20</v>
      </c>
      <c r="H491" s="6">
        <f>E491/I491</f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5"/>
        <v>technology</v>
      </c>
      <c r="R491" t="str">
        <f t="shared" si="36"/>
        <v>wearables</v>
      </c>
      <c r="S491" s="9">
        <f t="shared" si="37"/>
        <v>40406.208333333336</v>
      </c>
      <c r="T491" s="9">
        <f t="shared" si="38"/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9"/>
        <v>1.915</v>
      </c>
      <c r="G492" t="s">
        <v>20</v>
      </c>
      <c r="H492" s="6">
        <f>E492/I492</f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5"/>
        <v>journalism</v>
      </c>
      <c r="R492" t="str">
        <f t="shared" si="36"/>
        <v>audio</v>
      </c>
      <c r="S492" s="9">
        <f t="shared" si="37"/>
        <v>43786.25</v>
      </c>
      <c r="T492" s="9">
        <f t="shared" si="38"/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9"/>
        <v>3.0534683098591549</v>
      </c>
      <c r="G493" t="s">
        <v>20</v>
      </c>
      <c r="H493" s="6">
        <f>E493/I493</f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5"/>
        <v>food</v>
      </c>
      <c r="R493" t="str">
        <f t="shared" si="36"/>
        <v>food trucks</v>
      </c>
      <c r="S493" s="9">
        <f t="shared" si="37"/>
        <v>41456.208333333336</v>
      </c>
      <c r="T493" s="9">
        <f t="shared" si="38"/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9"/>
        <v>0.23995287958115183</v>
      </c>
      <c r="G494" t="s">
        <v>74</v>
      </c>
      <c r="H494" s="6">
        <f>E494/I494</f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5"/>
        <v>film &amp; video</v>
      </c>
      <c r="R494" t="str">
        <f t="shared" si="36"/>
        <v>shorts</v>
      </c>
      <c r="S494" s="9">
        <f t="shared" si="37"/>
        <v>40336.208333333336</v>
      </c>
      <c r="T494" s="9">
        <f t="shared" si="38"/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9"/>
        <v>7.2377777777777776</v>
      </c>
      <c r="G495" t="s">
        <v>20</v>
      </c>
      <c r="H495" s="6">
        <f>E495/I495</f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5"/>
        <v>photography</v>
      </c>
      <c r="R495" t="str">
        <f t="shared" si="36"/>
        <v>photography books</v>
      </c>
      <c r="S495" s="9">
        <f t="shared" si="37"/>
        <v>43645.208333333328</v>
      </c>
      <c r="T495" s="9">
        <f t="shared" si="38"/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9"/>
        <v>5.4736000000000002</v>
      </c>
      <c r="G496" t="s">
        <v>20</v>
      </c>
      <c r="H496" s="6">
        <f>E496/I496</f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5"/>
        <v>technology</v>
      </c>
      <c r="R496" t="str">
        <f t="shared" si="36"/>
        <v>wearables</v>
      </c>
      <c r="S496" s="9">
        <f t="shared" si="37"/>
        <v>40990.208333333336</v>
      </c>
      <c r="T496" s="9">
        <f t="shared" si="38"/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9"/>
        <v>4.1449999999999996</v>
      </c>
      <c r="G497" t="s">
        <v>20</v>
      </c>
      <c r="H497" s="6">
        <f>E497/I497</f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5"/>
        <v>theater</v>
      </c>
      <c r="R497" t="str">
        <f t="shared" si="36"/>
        <v>plays</v>
      </c>
      <c r="S497" s="9">
        <f t="shared" si="37"/>
        <v>41800.208333333336</v>
      </c>
      <c r="T497" s="9">
        <f t="shared" si="38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9"/>
        <v>9.0696409140369975E-3</v>
      </c>
      <c r="G498" t="s">
        <v>14</v>
      </c>
      <c r="H498" s="6">
        <f>E498/I498</f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5"/>
        <v>film &amp; video</v>
      </c>
      <c r="R498" t="str">
        <f t="shared" si="36"/>
        <v>animation</v>
      </c>
      <c r="S498" s="9">
        <f t="shared" si="37"/>
        <v>42876.208333333328</v>
      </c>
      <c r="T498" s="9">
        <f t="shared" si="38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9"/>
        <v>0.34173469387755101</v>
      </c>
      <c r="G499" t="s">
        <v>14</v>
      </c>
      <c r="H499" s="6">
        <f>E499/I499</f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5"/>
        <v>technology</v>
      </c>
      <c r="R499" t="str">
        <f t="shared" si="36"/>
        <v>wearables</v>
      </c>
      <c r="S499" s="9">
        <f t="shared" si="37"/>
        <v>42724.25</v>
      </c>
      <c r="T499" s="9">
        <f t="shared" si="38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9"/>
        <v>0.239488107549121</v>
      </c>
      <c r="G500" t="s">
        <v>14</v>
      </c>
      <c r="H500" s="6">
        <f>E500/I500</f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5"/>
        <v>technology</v>
      </c>
      <c r="R500" t="str">
        <f t="shared" si="36"/>
        <v>web</v>
      </c>
      <c r="S500" s="9">
        <f t="shared" si="37"/>
        <v>42005.25</v>
      </c>
      <c r="T500" s="9">
        <f t="shared" si="38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9"/>
        <v>0.48072649572649573</v>
      </c>
      <c r="G501" t="s">
        <v>14</v>
      </c>
      <c r="H501" s="6">
        <f>E501/I501</f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5"/>
        <v>film &amp; video</v>
      </c>
      <c r="R501" t="str">
        <f t="shared" si="36"/>
        <v>documentary</v>
      </c>
      <c r="S501" s="9">
        <f t="shared" si="37"/>
        <v>42444.208333333328</v>
      </c>
      <c r="T501" s="9">
        <f t="shared" si="38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9"/>
        <v>0</v>
      </c>
      <c r="G502" t="s">
        <v>14</v>
      </c>
      <c r="H502" s="6">
        <f>IF(I502=0,0, E502/I502)</f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5"/>
        <v>theater</v>
      </c>
      <c r="R502" t="str">
        <f t="shared" si="36"/>
        <v>plays</v>
      </c>
      <c r="S502" s="9">
        <f t="shared" si="37"/>
        <v>41395.208333333336</v>
      </c>
      <c r="T502" s="9">
        <f t="shared" si="38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9"/>
        <v>0.70145182291666663</v>
      </c>
      <c r="G503" t="s">
        <v>14</v>
      </c>
      <c r="H503" s="6">
        <f>E503/I503</f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5"/>
        <v>film &amp; video</v>
      </c>
      <c r="R503" t="str">
        <f t="shared" si="36"/>
        <v>documentary</v>
      </c>
      <c r="S503" s="9">
        <f t="shared" si="37"/>
        <v>41345.208333333336</v>
      </c>
      <c r="T503" s="9">
        <f t="shared" si="38"/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9"/>
        <v>5.2992307692307694</v>
      </c>
      <c r="G504" t="s">
        <v>20</v>
      </c>
      <c r="H504" s="6">
        <f>E504/I504</f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5"/>
        <v>games</v>
      </c>
      <c r="R504" t="str">
        <f t="shared" si="36"/>
        <v>video games</v>
      </c>
      <c r="S504" s="9">
        <f t="shared" si="37"/>
        <v>41117.208333333336</v>
      </c>
      <c r="T504" s="9">
        <f t="shared" si="38"/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9"/>
        <v>1.8032549019607844</v>
      </c>
      <c r="G505" t="s">
        <v>20</v>
      </c>
      <c r="H505" s="6">
        <f>E505/I505</f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5"/>
        <v>film &amp; video</v>
      </c>
      <c r="R505" t="str">
        <f t="shared" si="36"/>
        <v>drama</v>
      </c>
      <c r="S505" s="9">
        <f t="shared" si="37"/>
        <v>42186.208333333328</v>
      </c>
      <c r="T505" s="9">
        <f t="shared" si="38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9"/>
        <v>0.92320000000000002</v>
      </c>
      <c r="G506" t="s">
        <v>14</v>
      </c>
      <c r="H506" s="6">
        <f>E506/I506</f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5"/>
        <v>music</v>
      </c>
      <c r="R506" t="str">
        <f t="shared" si="36"/>
        <v>rock</v>
      </c>
      <c r="S506" s="9">
        <f t="shared" si="37"/>
        <v>42142.208333333328</v>
      </c>
      <c r="T506" s="9">
        <f t="shared" si="38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9"/>
        <v>0.13901001112347053</v>
      </c>
      <c r="G507" t="s">
        <v>14</v>
      </c>
      <c r="H507" s="6">
        <f>E507/I507</f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5"/>
        <v>publishing</v>
      </c>
      <c r="R507" t="str">
        <f t="shared" si="36"/>
        <v>radio &amp; podcasts</v>
      </c>
      <c r="S507" s="9">
        <f t="shared" si="37"/>
        <v>41341.25</v>
      </c>
      <c r="T507" s="9">
        <f t="shared" si="38"/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9"/>
        <v>9.2707777777777771</v>
      </c>
      <c r="G508" t="s">
        <v>20</v>
      </c>
      <c r="H508" s="6">
        <f>E508/I508</f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5"/>
        <v>theater</v>
      </c>
      <c r="R508" t="str">
        <f t="shared" si="36"/>
        <v>plays</v>
      </c>
      <c r="S508" s="9">
        <f t="shared" si="37"/>
        <v>43062.25</v>
      </c>
      <c r="T508" s="9">
        <f t="shared" si="38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9"/>
        <v>0.39857142857142858</v>
      </c>
      <c r="G509" t="s">
        <v>14</v>
      </c>
      <c r="H509" s="6">
        <f>E509/I509</f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5"/>
        <v>technology</v>
      </c>
      <c r="R509" t="str">
        <f t="shared" si="36"/>
        <v>web</v>
      </c>
      <c r="S509" s="9">
        <f t="shared" si="37"/>
        <v>41373.208333333336</v>
      </c>
      <c r="T509" s="9">
        <f t="shared" si="38"/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9"/>
        <v>1.1222929936305732</v>
      </c>
      <c r="G510" t="s">
        <v>20</v>
      </c>
      <c r="H510" s="6">
        <f>E510/I510</f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5"/>
        <v>theater</v>
      </c>
      <c r="R510" t="str">
        <f t="shared" si="36"/>
        <v>plays</v>
      </c>
      <c r="S510" s="9">
        <f t="shared" si="37"/>
        <v>43310.208333333328</v>
      </c>
      <c r="T510" s="9">
        <f t="shared" si="38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9"/>
        <v>0.70925816023738875</v>
      </c>
      <c r="G511" t="s">
        <v>14</v>
      </c>
      <c r="H511" s="6">
        <f>E511/I511</f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5"/>
        <v>theater</v>
      </c>
      <c r="R511" t="str">
        <f t="shared" si="36"/>
        <v>plays</v>
      </c>
      <c r="S511" s="9">
        <f t="shared" si="37"/>
        <v>41034.208333333336</v>
      </c>
      <c r="T511" s="9">
        <f t="shared" si="38"/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9"/>
        <v>1.1908974358974358</v>
      </c>
      <c r="G512" t="s">
        <v>20</v>
      </c>
      <c r="H512" s="6">
        <f>E512/I512</f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5"/>
        <v>film &amp; video</v>
      </c>
      <c r="R512" t="str">
        <f t="shared" si="36"/>
        <v>drama</v>
      </c>
      <c r="S512" s="9">
        <f t="shared" si="37"/>
        <v>43251.208333333328</v>
      </c>
      <c r="T512" s="9">
        <f t="shared" si="38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9"/>
        <v>0.24017591339648173</v>
      </c>
      <c r="G513" t="s">
        <v>14</v>
      </c>
      <c r="H513" s="6">
        <f>E513/I513</f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5"/>
        <v>theater</v>
      </c>
      <c r="R513" t="str">
        <f t="shared" si="36"/>
        <v>plays</v>
      </c>
      <c r="S513" s="9">
        <f t="shared" si="37"/>
        <v>43671.208333333328</v>
      </c>
      <c r="T513" s="9">
        <f t="shared" si="38"/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9"/>
        <v>1.3931868131868133</v>
      </c>
      <c r="G514" t="s">
        <v>20</v>
      </c>
      <c r="H514" s="6">
        <f>E514/I514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5"/>
        <v>games</v>
      </c>
      <c r="R514" t="str">
        <f t="shared" si="36"/>
        <v>video games</v>
      </c>
      <c r="S514" s="9">
        <f t="shared" si="37"/>
        <v>41825.208333333336</v>
      </c>
      <c r="T514" s="9">
        <f t="shared" si="38"/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9"/>
        <v>0.39277108433734942</v>
      </c>
      <c r="G515" t="s">
        <v>74</v>
      </c>
      <c r="H515" s="6">
        <f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0">LEFT(P515,FIND("/",P515)-1)</f>
        <v>film &amp; video</v>
      </c>
      <c r="R515" t="str">
        <f t="shared" ref="R515:R578" si="41">MID(P515,FIND("/",P515)+1, LEN(P515))</f>
        <v>television</v>
      </c>
      <c r="S515" s="9">
        <f t="shared" ref="S515:S578" si="42">(((L515/60)/60)/24)+DATE(1970,1,1)</f>
        <v>40430.208333333336</v>
      </c>
      <c r="T515" s="9">
        <f t="shared" ref="T515:T578" si="43">(((M515/60)/60)/24)+DATE(1970,1,1)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9"/>
        <v>0.22439077144917088</v>
      </c>
      <c r="G516" t="s">
        <v>74</v>
      </c>
      <c r="H516" s="6">
        <f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0"/>
        <v>music</v>
      </c>
      <c r="R516" t="str">
        <f t="shared" si="41"/>
        <v>rock</v>
      </c>
      <c r="S516" s="9">
        <f t="shared" si="42"/>
        <v>41614.25</v>
      </c>
      <c r="T516" s="9">
        <f t="shared" si="4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44">(E517/D517)</f>
        <v>0.55779069767441858</v>
      </c>
      <c r="G517" t="s">
        <v>14</v>
      </c>
      <c r="H517" s="6">
        <f>E517/I517</f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0"/>
        <v>theater</v>
      </c>
      <c r="R517" t="str">
        <f t="shared" si="41"/>
        <v>plays</v>
      </c>
      <c r="S517" s="9">
        <f t="shared" si="42"/>
        <v>40900.25</v>
      </c>
      <c r="T517" s="9">
        <f t="shared" si="4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4"/>
        <v>0.42523125996810207</v>
      </c>
      <c r="G518" t="s">
        <v>14</v>
      </c>
      <c r="H518" s="6">
        <f>E518/I518</f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0"/>
        <v>publishing</v>
      </c>
      <c r="R518" t="str">
        <f t="shared" si="41"/>
        <v>nonfiction</v>
      </c>
      <c r="S518" s="9">
        <f t="shared" si="42"/>
        <v>40396.208333333336</v>
      </c>
      <c r="T518" s="9">
        <f t="shared" si="43"/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4"/>
        <v>1.1200000000000001</v>
      </c>
      <c r="G519" t="s">
        <v>20</v>
      </c>
      <c r="H519" s="6">
        <f>E519/I519</f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0"/>
        <v>food</v>
      </c>
      <c r="R519" t="str">
        <f t="shared" si="41"/>
        <v>food trucks</v>
      </c>
      <c r="S519" s="9">
        <f t="shared" si="42"/>
        <v>42860.208333333328</v>
      </c>
      <c r="T519" s="9">
        <f t="shared" si="4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4"/>
        <v>7.0681818181818179E-2</v>
      </c>
      <c r="G520" t="s">
        <v>14</v>
      </c>
      <c r="H520" s="6">
        <f>E520/I520</f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0"/>
        <v>film &amp; video</v>
      </c>
      <c r="R520" t="str">
        <f t="shared" si="41"/>
        <v>animation</v>
      </c>
      <c r="S520" s="9">
        <f t="shared" si="42"/>
        <v>43154.25</v>
      </c>
      <c r="T520" s="9">
        <f t="shared" si="43"/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4"/>
        <v>1.0174563871693867</v>
      </c>
      <c r="G521" t="s">
        <v>20</v>
      </c>
      <c r="H521" s="6">
        <f>E521/I521</f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0"/>
        <v>music</v>
      </c>
      <c r="R521" t="str">
        <f t="shared" si="41"/>
        <v>rock</v>
      </c>
      <c r="S521" s="9">
        <f t="shared" si="42"/>
        <v>42012.25</v>
      </c>
      <c r="T521" s="9">
        <f t="shared" si="43"/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4"/>
        <v>4.2575000000000003</v>
      </c>
      <c r="G522" t="s">
        <v>20</v>
      </c>
      <c r="H522" s="6">
        <f>E522/I522</f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0"/>
        <v>theater</v>
      </c>
      <c r="R522" t="str">
        <f t="shared" si="41"/>
        <v>plays</v>
      </c>
      <c r="S522" s="9">
        <f t="shared" si="42"/>
        <v>43574.208333333328</v>
      </c>
      <c r="T522" s="9">
        <f t="shared" si="43"/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4"/>
        <v>1.4553947368421052</v>
      </c>
      <c r="G523" t="s">
        <v>20</v>
      </c>
      <c r="H523" s="6">
        <f>E523/I523</f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0"/>
        <v>film &amp; video</v>
      </c>
      <c r="R523" t="str">
        <f t="shared" si="41"/>
        <v>drama</v>
      </c>
      <c r="S523" s="9">
        <f t="shared" si="42"/>
        <v>42605.208333333328</v>
      </c>
      <c r="T523" s="9">
        <f t="shared" si="4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4"/>
        <v>0.32453465346534655</v>
      </c>
      <c r="G524" t="s">
        <v>14</v>
      </c>
      <c r="H524" s="6">
        <f>E524/I524</f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0"/>
        <v>film &amp; video</v>
      </c>
      <c r="R524" t="str">
        <f t="shared" si="41"/>
        <v>shorts</v>
      </c>
      <c r="S524" s="9">
        <f t="shared" si="42"/>
        <v>41093.208333333336</v>
      </c>
      <c r="T524" s="9">
        <f t="shared" si="43"/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4"/>
        <v>7.003333333333333</v>
      </c>
      <c r="G525" t="s">
        <v>20</v>
      </c>
      <c r="H525" s="6">
        <f>E525/I525</f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0"/>
        <v>film &amp; video</v>
      </c>
      <c r="R525" t="str">
        <f t="shared" si="41"/>
        <v>shorts</v>
      </c>
      <c r="S525" s="9">
        <f t="shared" si="42"/>
        <v>40241.25</v>
      </c>
      <c r="T525" s="9">
        <f t="shared" si="4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4"/>
        <v>0.83904860392967939</v>
      </c>
      <c r="G526" t="s">
        <v>14</v>
      </c>
      <c r="H526" s="6">
        <f>E526/I526</f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0"/>
        <v>theater</v>
      </c>
      <c r="R526" t="str">
        <f t="shared" si="41"/>
        <v>plays</v>
      </c>
      <c r="S526" s="9">
        <f t="shared" si="42"/>
        <v>40294.208333333336</v>
      </c>
      <c r="T526" s="9">
        <f t="shared" si="4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4"/>
        <v>0.84190476190476193</v>
      </c>
      <c r="G527" t="s">
        <v>14</v>
      </c>
      <c r="H527" s="6">
        <f>E527/I527</f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0"/>
        <v>technology</v>
      </c>
      <c r="R527" t="str">
        <f t="shared" si="41"/>
        <v>wearables</v>
      </c>
      <c r="S527" s="9">
        <f t="shared" si="42"/>
        <v>40505.25</v>
      </c>
      <c r="T527" s="9">
        <f t="shared" si="43"/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4"/>
        <v>1.5595180722891566</v>
      </c>
      <c r="G528" t="s">
        <v>20</v>
      </c>
      <c r="H528" s="6">
        <f>E528/I528</f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0"/>
        <v>theater</v>
      </c>
      <c r="R528" t="str">
        <f t="shared" si="41"/>
        <v>plays</v>
      </c>
      <c r="S528" s="9">
        <f t="shared" si="42"/>
        <v>42364.25</v>
      </c>
      <c r="T528" s="9">
        <f t="shared" si="4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4"/>
        <v>0.99619450317124736</v>
      </c>
      <c r="G529" t="s">
        <v>14</v>
      </c>
      <c r="H529" s="6">
        <f>E529/I529</f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0"/>
        <v>film &amp; video</v>
      </c>
      <c r="R529" t="str">
        <f t="shared" si="41"/>
        <v>animation</v>
      </c>
      <c r="S529" s="9">
        <f t="shared" si="42"/>
        <v>42405.25</v>
      </c>
      <c r="T529" s="9">
        <f t="shared" si="4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4"/>
        <v>0.80300000000000005</v>
      </c>
      <c r="G530" t="s">
        <v>14</v>
      </c>
      <c r="H530" s="6">
        <f>E530/I530</f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0"/>
        <v>music</v>
      </c>
      <c r="R530" t="str">
        <f t="shared" si="41"/>
        <v>indie rock</v>
      </c>
      <c r="S530" s="9">
        <f t="shared" si="42"/>
        <v>41601.25</v>
      </c>
      <c r="T530" s="9">
        <f t="shared" si="4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4"/>
        <v>0.11254901960784314</v>
      </c>
      <c r="G531" t="s">
        <v>14</v>
      </c>
      <c r="H531" s="6">
        <f>E531/I531</f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0"/>
        <v>games</v>
      </c>
      <c r="R531" t="str">
        <f t="shared" si="41"/>
        <v>video games</v>
      </c>
      <c r="S531" s="9">
        <f t="shared" si="42"/>
        <v>41769.208333333336</v>
      </c>
      <c r="T531" s="9">
        <f t="shared" si="4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4"/>
        <v>0.91740952380952379</v>
      </c>
      <c r="G532" t="s">
        <v>14</v>
      </c>
      <c r="H532" s="6">
        <f>E532/I532</f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0"/>
        <v>publishing</v>
      </c>
      <c r="R532" t="str">
        <f t="shared" si="41"/>
        <v>fiction</v>
      </c>
      <c r="S532" s="9">
        <f t="shared" si="42"/>
        <v>40421.208333333336</v>
      </c>
      <c r="T532" s="9">
        <f t="shared" si="43"/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4"/>
        <v>0.95521156936261387</v>
      </c>
      <c r="G533" t="s">
        <v>47</v>
      </c>
      <c r="H533" s="6">
        <f>E533/I533</f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0"/>
        <v>games</v>
      </c>
      <c r="R533" t="str">
        <f t="shared" si="41"/>
        <v>video games</v>
      </c>
      <c r="S533" s="9">
        <f t="shared" si="42"/>
        <v>41589.25</v>
      </c>
      <c r="T533" s="9">
        <f t="shared" si="43"/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4"/>
        <v>5.0287499999999996</v>
      </c>
      <c r="G534" t="s">
        <v>20</v>
      </c>
      <c r="H534" s="6">
        <f>E534/I534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0"/>
        <v>theater</v>
      </c>
      <c r="R534" t="str">
        <f t="shared" si="41"/>
        <v>plays</v>
      </c>
      <c r="S534" s="9">
        <f t="shared" si="42"/>
        <v>43125.25</v>
      </c>
      <c r="T534" s="9">
        <f t="shared" si="43"/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4"/>
        <v>1.5924394463667819</v>
      </c>
      <c r="G535" t="s">
        <v>20</v>
      </c>
      <c r="H535" s="6">
        <f>E535/I535</f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0"/>
        <v>music</v>
      </c>
      <c r="R535" t="str">
        <f t="shared" si="41"/>
        <v>indie rock</v>
      </c>
      <c r="S535" s="9">
        <f t="shared" si="42"/>
        <v>41479.208333333336</v>
      </c>
      <c r="T535" s="9">
        <f t="shared" si="4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4"/>
        <v>0.15022446689113356</v>
      </c>
      <c r="G536" t="s">
        <v>14</v>
      </c>
      <c r="H536" s="6">
        <f>E536/I536</f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0"/>
        <v>film &amp; video</v>
      </c>
      <c r="R536" t="str">
        <f t="shared" si="41"/>
        <v>drama</v>
      </c>
      <c r="S536" s="9">
        <f t="shared" si="42"/>
        <v>43329.208333333328</v>
      </c>
      <c r="T536" s="9">
        <f t="shared" si="43"/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4"/>
        <v>4.820384615384615</v>
      </c>
      <c r="G537" t="s">
        <v>20</v>
      </c>
      <c r="H537" s="6">
        <f>E537/I537</f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0"/>
        <v>theater</v>
      </c>
      <c r="R537" t="str">
        <f t="shared" si="41"/>
        <v>plays</v>
      </c>
      <c r="S537" s="9">
        <f t="shared" si="42"/>
        <v>43259.208333333328</v>
      </c>
      <c r="T537" s="9">
        <f t="shared" si="43"/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4"/>
        <v>1.4996938775510205</v>
      </c>
      <c r="G538" t="s">
        <v>20</v>
      </c>
      <c r="H538" s="6">
        <f>E538/I538</f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0"/>
        <v>publishing</v>
      </c>
      <c r="R538" t="str">
        <f t="shared" si="41"/>
        <v>fiction</v>
      </c>
      <c r="S538" s="9">
        <f t="shared" si="42"/>
        <v>40414.208333333336</v>
      </c>
      <c r="T538" s="9">
        <f t="shared" si="43"/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4"/>
        <v>1.1722156398104266</v>
      </c>
      <c r="G539" t="s">
        <v>20</v>
      </c>
      <c r="H539" s="6">
        <f>E539/I539</f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0"/>
        <v>film &amp; video</v>
      </c>
      <c r="R539" t="str">
        <f t="shared" si="41"/>
        <v>documentary</v>
      </c>
      <c r="S539" s="9">
        <f t="shared" si="42"/>
        <v>43342.208333333328</v>
      </c>
      <c r="T539" s="9">
        <f t="shared" si="4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4"/>
        <v>0.37695968274950431</v>
      </c>
      <c r="G540" t="s">
        <v>14</v>
      </c>
      <c r="H540" s="6">
        <f>E540/I540</f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0"/>
        <v>games</v>
      </c>
      <c r="R540" t="str">
        <f t="shared" si="41"/>
        <v>mobile games</v>
      </c>
      <c r="S540" s="9">
        <f t="shared" si="42"/>
        <v>41539.208333333336</v>
      </c>
      <c r="T540" s="9">
        <f t="shared" si="4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4"/>
        <v>0.72653061224489801</v>
      </c>
      <c r="G541" t="s">
        <v>14</v>
      </c>
      <c r="H541" s="6">
        <f>E541/I541</f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0"/>
        <v>food</v>
      </c>
      <c r="R541" t="str">
        <f t="shared" si="41"/>
        <v>food trucks</v>
      </c>
      <c r="S541" s="9">
        <f t="shared" si="42"/>
        <v>43647.208333333328</v>
      </c>
      <c r="T541" s="9">
        <f t="shared" si="43"/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4"/>
        <v>2.6598113207547169</v>
      </c>
      <c r="G542" t="s">
        <v>20</v>
      </c>
      <c r="H542" s="6">
        <f>E542/I542</f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0"/>
        <v>photography</v>
      </c>
      <c r="R542" t="str">
        <f t="shared" si="41"/>
        <v>photography books</v>
      </c>
      <c r="S542" s="9">
        <f t="shared" si="42"/>
        <v>43225.208333333328</v>
      </c>
      <c r="T542" s="9">
        <f t="shared" si="4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4"/>
        <v>0.24205617977528091</v>
      </c>
      <c r="G543" t="s">
        <v>14</v>
      </c>
      <c r="H543" s="6">
        <f>E543/I543</f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0"/>
        <v>games</v>
      </c>
      <c r="R543" t="str">
        <f t="shared" si="41"/>
        <v>mobile games</v>
      </c>
      <c r="S543" s="9">
        <f t="shared" si="42"/>
        <v>42165.208333333328</v>
      </c>
      <c r="T543" s="9">
        <f t="shared" si="4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4"/>
        <v>2.5064935064935064E-2</v>
      </c>
      <c r="G544" t="s">
        <v>14</v>
      </c>
      <c r="H544" s="6">
        <f>E544/I544</f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0"/>
        <v>music</v>
      </c>
      <c r="R544" t="str">
        <f t="shared" si="41"/>
        <v>indie rock</v>
      </c>
      <c r="S544" s="9">
        <f t="shared" si="42"/>
        <v>42391.25</v>
      </c>
      <c r="T544" s="9">
        <f t="shared" si="4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4"/>
        <v>0.1632979976442874</v>
      </c>
      <c r="G545" t="s">
        <v>14</v>
      </c>
      <c r="H545" s="6">
        <f>E545/I545</f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0"/>
        <v>games</v>
      </c>
      <c r="R545" t="str">
        <f t="shared" si="41"/>
        <v>video games</v>
      </c>
      <c r="S545" s="9">
        <f t="shared" si="42"/>
        <v>41528.208333333336</v>
      </c>
      <c r="T545" s="9">
        <f t="shared" si="43"/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4"/>
        <v>2.7650000000000001</v>
      </c>
      <c r="G546" t="s">
        <v>20</v>
      </c>
      <c r="H546" s="6">
        <f>E546/I546</f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0"/>
        <v>music</v>
      </c>
      <c r="R546" t="str">
        <f t="shared" si="41"/>
        <v>rock</v>
      </c>
      <c r="S546" s="9">
        <f t="shared" si="42"/>
        <v>42377.25</v>
      </c>
      <c r="T546" s="9">
        <f t="shared" si="4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4"/>
        <v>0.88803571428571426</v>
      </c>
      <c r="G547" t="s">
        <v>14</v>
      </c>
      <c r="H547" s="6">
        <f>E547/I547</f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0"/>
        <v>theater</v>
      </c>
      <c r="R547" t="str">
        <f t="shared" si="41"/>
        <v>plays</v>
      </c>
      <c r="S547" s="9">
        <f t="shared" si="42"/>
        <v>43824.25</v>
      </c>
      <c r="T547" s="9">
        <f t="shared" si="43"/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4"/>
        <v>1.6357142857142857</v>
      </c>
      <c r="G548" t="s">
        <v>20</v>
      </c>
      <c r="H548" s="6">
        <f>E548/I548</f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0"/>
        <v>theater</v>
      </c>
      <c r="R548" t="str">
        <f t="shared" si="41"/>
        <v>plays</v>
      </c>
      <c r="S548" s="9">
        <f t="shared" si="42"/>
        <v>43360.208333333328</v>
      </c>
      <c r="T548" s="9">
        <f t="shared" si="43"/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4"/>
        <v>9.69</v>
      </c>
      <c r="G549" t="s">
        <v>20</v>
      </c>
      <c r="H549" s="6">
        <f>E549/I549</f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0"/>
        <v>film &amp; video</v>
      </c>
      <c r="R549" t="str">
        <f t="shared" si="41"/>
        <v>drama</v>
      </c>
      <c r="S549" s="9">
        <f t="shared" si="42"/>
        <v>42029.25</v>
      </c>
      <c r="T549" s="9">
        <f t="shared" si="43"/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4"/>
        <v>2.7091376701966716</v>
      </c>
      <c r="G550" t="s">
        <v>20</v>
      </c>
      <c r="H550" s="6">
        <f>E550/I550</f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0"/>
        <v>theater</v>
      </c>
      <c r="R550" t="str">
        <f t="shared" si="41"/>
        <v>plays</v>
      </c>
      <c r="S550" s="9">
        <f t="shared" si="42"/>
        <v>42461.208333333328</v>
      </c>
      <c r="T550" s="9">
        <f t="shared" si="43"/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4"/>
        <v>2.8421355932203389</v>
      </c>
      <c r="G551" t="s">
        <v>20</v>
      </c>
      <c r="H551" s="6">
        <f>E551/I551</f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0"/>
        <v>technology</v>
      </c>
      <c r="R551" t="str">
        <f t="shared" si="41"/>
        <v>wearables</v>
      </c>
      <c r="S551" s="9">
        <f t="shared" si="42"/>
        <v>41422.208333333336</v>
      </c>
      <c r="T551" s="9">
        <f t="shared" si="43"/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4"/>
        <v>0.04</v>
      </c>
      <c r="G552" t="s">
        <v>74</v>
      </c>
      <c r="H552" s="6">
        <f>E552/I552</f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0"/>
        <v>music</v>
      </c>
      <c r="R552" t="str">
        <f t="shared" si="41"/>
        <v>indie rock</v>
      </c>
      <c r="S552" s="9">
        <f t="shared" si="42"/>
        <v>40968.25</v>
      </c>
      <c r="T552" s="9">
        <f t="shared" si="4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4"/>
        <v>0.58632981676846196</v>
      </c>
      <c r="G553" t="s">
        <v>14</v>
      </c>
      <c r="H553" s="6">
        <f>E553/I553</f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0"/>
        <v>technology</v>
      </c>
      <c r="R553" t="str">
        <f t="shared" si="41"/>
        <v>web</v>
      </c>
      <c r="S553" s="9">
        <f t="shared" si="42"/>
        <v>41993.25</v>
      </c>
      <c r="T553" s="9">
        <f t="shared" si="4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4"/>
        <v>0.98511111111111116</v>
      </c>
      <c r="G554" t="s">
        <v>14</v>
      </c>
      <c r="H554" s="6">
        <f>E554/I554</f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0"/>
        <v>theater</v>
      </c>
      <c r="R554" t="str">
        <f t="shared" si="41"/>
        <v>plays</v>
      </c>
      <c r="S554" s="9">
        <f t="shared" si="42"/>
        <v>42700.25</v>
      </c>
      <c r="T554" s="9">
        <f t="shared" si="4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4"/>
        <v>0.43975381008206332</v>
      </c>
      <c r="G555" t="s">
        <v>14</v>
      </c>
      <c r="H555" s="6">
        <f>E555/I555</f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0"/>
        <v>music</v>
      </c>
      <c r="R555" t="str">
        <f t="shared" si="41"/>
        <v>rock</v>
      </c>
      <c r="S555" s="9">
        <f t="shared" si="42"/>
        <v>40545.25</v>
      </c>
      <c r="T555" s="9">
        <f t="shared" si="43"/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4"/>
        <v>1.5166315789473683</v>
      </c>
      <c r="G556" t="s">
        <v>20</v>
      </c>
      <c r="H556" s="6">
        <f>E556/I556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0"/>
        <v>music</v>
      </c>
      <c r="R556" t="str">
        <f t="shared" si="41"/>
        <v>indie rock</v>
      </c>
      <c r="S556" s="9">
        <f t="shared" si="42"/>
        <v>42723.25</v>
      </c>
      <c r="T556" s="9">
        <f t="shared" si="43"/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4"/>
        <v>2.2363492063492063</v>
      </c>
      <c r="G557" t="s">
        <v>20</v>
      </c>
      <c r="H557" s="6">
        <f>E557/I557</f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0"/>
        <v>music</v>
      </c>
      <c r="R557" t="str">
        <f t="shared" si="41"/>
        <v>rock</v>
      </c>
      <c r="S557" s="9">
        <f t="shared" si="42"/>
        <v>41731.208333333336</v>
      </c>
      <c r="T557" s="9">
        <f t="shared" si="43"/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4"/>
        <v>2.3975</v>
      </c>
      <c r="G558" t="s">
        <v>20</v>
      </c>
      <c r="H558" s="6">
        <f>E558/I558</f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0"/>
        <v>publishing</v>
      </c>
      <c r="R558" t="str">
        <f t="shared" si="41"/>
        <v>translations</v>
      </c>
      <c r="S558" s="9">
        <f t="shared" si="42"/>
        <v>40792.208333333336</v>
      </c>
      <c r="T558" s="9">
        <f t="shared" si="43"/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4"/>
        <v>1.9933333333333334</v>
      </c>
      <c r="G559" t="s">
        <v>20</v>
      </c>
      <c r="H559" s="6">
        <f>E559/I559</f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0"/>
        <v>film &amp; video</v>
      </c>
      <c r="R559" t="str">
        <f t="shared" si="41"/>
        <v>science fiction</v>
      </c>
      <c r="S559" s="9">
        <f t="shared" si="42"/>
        <v>42279.208333333328</v>
      </c>
      <c r="T559" s="9">
        <f t="shared" si="43"/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4"/>
        <v>1.373448275862069</v>
      </c>
      <c r="G560" t="s">
        <v>20</v>
      </c>
      <c r="H560" s="6">
        <f>E560/I560</f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0"/>
        <v>theater</v>
      </c>
      <c r="R560" t="str">
        <f t="shared" si="41"/>
        <v>plays</v>
      </c>
      <c r="S560" s="9">
        <f t="shared" si="42"/>
        <v>42424.25</v>
      </c>
      <c r="T560" s="9">
        <f t="shared" si="43"/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4"/>
        <v>1.009696106362773</v>
      </c>
      <c r="G561" t="s">
        <v>20</v>
      </c>
      <c r="H561" s="6">
        <f>E561/I561</f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0"/>
        <v>theater</v>
      </c>
      <c r="R561" t="str">
        <f t="shared" si="41"/>
        <v>plays</v>
      </c>
      <c r="S561" s="9">
        <f t="shared" si="42"/>
        <v>42584.208333333328</v>
      </c>
      <c r="T561" s="9">
        <f t="shared" si="43"/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4"/>
        <v>7.9416000000000002</v>
      </c>
      <c r="G562" t="s">
        <v>20</v>
      </c>
      <c r="H562" s="6">
        <f>E562/I562</f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0"/>
        <v>film &amp; video</v>
      </c>
      <c r="R562" t="str">
        <f t="shared" si="41"/>
        <v>animation</v>
      </c>
      <c r="S562" s="9">
        <f t="shared" si="42"/>
        <v>40865.25</v>
      </c>
      <c r="T562" s="9">
        <f t="shared" si="43"/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4"/>
        <v>3.6970000000000001</v>
      </c>
      <c r="G563" t="s">
        <v>20</v>
      </c>
      <c r="H563" s="6">
        <f>E563/I563</f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0"/>
        <v>theater</v>
      </c>
      <c r="R563" t="str">
        <f t="shared" si="41"/>
        <v>plays</v>
      </c>
      <c r="S563" s="9">
        <f t="shared" si="42"/>
        <v>40833.208333333336</v>
      </c>
      <c r="T563" s="9">
        <f t="shared" si="4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4"/>
        <v>0.12818181818181817</v>
      </c>
      <c r="G564" t="s">
        <v>14</v>
      </c>
      <c r="H564" s="6">
        <f>E564/I564</f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0"/>
        <v>music</v>
      </c>
      <c r="R564" t="str">
        <f t="shared" si="41"/>
        <v>rock</v>
      </c>
      <c r="S564" s="9">
        <f t="shared" si="42"/>
        <v>43536.208333333328</v>
      </c>
      <c r="T564" s="9">
        <f t="shared" si="43"/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4"/>
        <v>1.3802702702702703</v>
      </c>
      <c r="G565" t="s">
        <v>20</v>
      </c>
      <c r="H565" s="6">
        <f>E565/I565</f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0"/>
        <v>film &amp; video</v>
      </c>
      <c r="R565" t="str">
        <f t="shared" si="41"/>
        <v>documentary</v>
      </c>
      <c r="S565" s="9">
        <f t="shared" si="42"/>
        <v>43417.25</v>
      </c>
      <c r="T565" s="9">
        <f t="shared" si="4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4"/>
        <v>0.83813278008298753</v>
      </c>
      <c r="G566" t="s">
        <v>14</v>
      </c>
      <c r="H566" s="6">
        <f>E566/I566</f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0"/>
        <v>theater</v>
      </c>
      <c r="R566" t="str">
        <f t="shared" si="41"/>
        <v>plays</v>
      </c>
      <c r="S566" s="9">
        <f t="shared" si="42"/>
        <v>42078.208333333328</v>
      </c>
      <c r="T566" s="9">
        <f t="shared" si="43"/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4"/>
        <v>2.0460063224446787</v>
      </c>
      <c r="G567" t="s">
        <v>20</v>
      </c>
      <c r="H567" s="6">
        <f>E567/I567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0"/>
        <v>theater</v>
      </c>
      <c r="R567" t="str">
        <f t="shared" si="41"/>
        <v>plays</v>
      </c>
      <c r="S567" s="9">
        <f t="shared" si="42"/>
        <v>40862.25</v>
      </c>
      <c r="T567" s="9">
        <f t="shared" si="4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4"/>
        <v>0.44344086021505374</v>
      </c>
      <c r="G568" t="s">
        <v>14</v>
      </c>
      <c r="H568" s="6">
        <f>E568/I568</f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0"/>
        <v>music</v>
      </c>
      <c r="R568" t="str">
        <f t="shared" si="41"/>
        <v>electric music</v>
      </c>
      <c r="S568" s="9">
        <f t="shared" si="42"/>
        <v>42424.25</v>
      </c>
      <c r="T568" s="9">
        <f t="shared" si="43"/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4"/>
        <v>2.1860294117647059</v>
      </c>
      <c r="G569" t="s">
        <v>20</v>
      </c>
      <c r="H569" s="6">
        <f>E569/I569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0"/>
        <v>music</v>
      </c>
      <c r="R569" t="str">
        <f t="shared" si="41"/>
        <v>rock</v>
      </c>
      <c r="S569" s="9">
        <f t="shared" si="42"/>
        <v>41830.208333333336</v>
      </c>
      <c r="T569" s="9">
        <f t="shared" si="43"/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4"/>
        <v>1.8603314917127072</v>
      </c>
      <c r="G570" t="s">
        <v>20</v>
      </c>
      <c r="H570" s="6">
        <f>E570/I570</f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0"/>
        <v>theater</v>
      </c>
      <c r="R570" t="str">
        <f t="shared" si="41"/>
        <v>plays</v>
      </c>
      <c r="S570" s="9">
        <f t="shared" si="42"/>
        <v>40374.208333333336</v>
      </c>
      <c r="T570" s="9">
        <f t="shared" si="43"/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4"/>
        <v>2.3733830845771142</v>
      </c>
      <c r="G571" t="s">
        <v>20</v>
      </c>
      <c r="H571" s="6">
        <f>E571/I571</f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0"/>
        <v>film &amp; video</v>
      </c>
      <c r="R571" t="str">
        <f t="shared" si="41"/>
        <v>animation</v>
      </c>
      <c r="S571" s="9">
        <f t="shared" si="42"/>
        <v>40554.25</v>
      </c>
      <c r="T571" s="9">
        <f t="shared" si="43"/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4"/>
        <v>3.0565384615384614</v>
      </c>
      <c r="G572" t="s">
        <v>20</v>
      </c>
      <c r="H572" s="6">
        <f>E572/I572</f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0"/>
        <v>music</v>
      </c>
      <c r="R572" t="str">
        <f t="shared" si="41"/>
        <v>rock</v>
      </c>
      <c r="S572" s="9">
        <f t="shared" si="42"/>
        <v>41993.25</v>
      </c>
      <c r="T572" s="9">
        <f t="shared" si="4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4"/>
        <v>0.94142857142857139</v>
      </c>
      <c r="G573" t="s">
        <v>14</v>
      </c>
      <c r="H573" s="6">
        <f>E573/I573</f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0"/>
        <v>film &amp; video</v>
      </c>
      <c r="R573" t="str">
        <f t="shared" si="41"/>
        <v>shorts</v>
      </c>
      <c r="S573" s="9">
        <f t="shared" si="42"/>
        <v>42174.208333333328</v>
      </c>
      <c r="T573" s="9">
        <f t="shared" si="43"/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4"/>
        <v>0.54400000000000004</v>
      </c>
      <c r="G574" t="s">
        <v>74</v>
      </c>
      <c r="H574" s="6">
        <f>E574/I574</f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0"/>
        <v>music</v>
      </c>
      <c r="R574" t="str">
        <f t="shared" si="41"/>
        <v>rock</v>
      </c>
      <c r="S574" s="9">
        <f t="shared" si="42"/>
        <v>42275.208333333328</v>
      </c>
      <c r="T574" s="9">
        <f t="shared" si="43"/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4"/>
        <v>1.1188059701492536</v>
      </c>
      <c r="G575" t="s">
        <v>20</v>
      </c>
      <c r="H575" s="6">
        <f>E575/I575</f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0"/>
        <v>journalism</v>
      </c>
      <c r="R575" t="str">
        <f t="shared" si="41"/>
        <v>audio</v>
      </c>
      <c r="S575" s="9">
        <f t="shared" si="42"/>
        <v>41761.208333333336</v>
      </c>
      <c r="T575" s="9">
        <f t="shared" si="43"/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4"/>
        <v>3.6914814814814814</v>
      </c>
      <c r="G576" t="s">
        <v>20</v>
      </c>
      <c r="H576" s="6">
        <f>E576/I576</f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0"/>
        <v>food</v>
      </c>
      <c r="R576" t="str">
        <f t="shared" si="41"/>
        <v>food trucks</v>
      </c>
      <c r="S576" s="9">
        <f t="shared" si="42"/>
        <v>43806.25</v>
      </c>
      <c r="T576" s="9">
        <f t="shared" si="4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4"/>
        <v>0.62930372148859548</v>
      </c>
      <c r="G577" t="s">
        <v>14</v>
      </c>
      <c r="H577" s="6">
        <f>E577/I577</f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0"/>
        <v>theater</v>
      </c>
      <c r="R577" t="str">
        <f t="shared" si="41"/>
        <v>plays</v>
      </c>
      <c r="S577" s="9">
        <f t="shared" si="42"/>
        <v>41779.208333333336</v>
      </c>
      <c r="T577" s="9">
        <f t="shared" si="4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4"/>
        <v>0.6492783505154639</v>
      </c>
      <c r="G578" t="s">
        <v>14</v>
      </c>
      <c r="H578" s="6">
        <f>E578/I578</f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0"/>
        <v>theater</v>
      </c>
      <c r="R578" t="str">
        <f t="shared" si="41"/>
        <v>plays</v>
      </c>
      <c r="S578" s="9">
        <f t="shared" si="42"/>
        <v>43040.208333333328</v>
      </c>
      <c r="T578" s="9">
        <f t="shared" si="43"/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4"/>
        <v>0.18853658536585366</v>
      </c>
      <c r="G579" t="s">
        <v>74</v>
      </c>
      <c r="H579" s="6">
        <f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5">LEFT(P579,FIND("/",P579)-1)</f>
        <v>music</v>
      </c>
      <c r="R579" t="str">
        <f t="shared" ref="R579:R642" si="46">MID(P579,FIND("/",P579)+1, LEN(P579))</f>
        <v>jazz</v>
      </c>
      <c r="S579" s="9">
        <f t="shared" ref="S579:S642" si="47">(((L579/60)/60)/24)+DATE(1970,1,1)</f>
        <v>40613.25</v>
      </c>
      <c r="T579" s="9">
        <f t="shared" ref="T579:T642" si="48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4"/>
        <v>0.1675440414507772</v>
      </c>
      <c r="G580" t="s">
        <v>14</v>
      </c>
      <c r="H580" s="6">
        <f>E580/I580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5"/>
        <v>film &amp; video</v>
      </c>
      <c r="R580" t="str">
        <f t="shared" si="46"/>
        <v>science fiction</v>
      </c>
      <c r="S580" s="9">
        <f t="shared" si="47"/>
        <v>40878.25</v>
      </c>
      <c r="T580" s="9">
        <f t="shared" si="48"/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49">(E581/D581)</f>
        <v>1.0111290322580646</v>
      </c>
      <c r="G581" t="s">
        <v>20</v>
      </c>
      <c r="H581" s="6">
        <f>E581/I581</f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5"/>
        <v>music</v>
      </c>
      <c r="R581" t="str">
        <f t="shared" si="46"/>
        <v>jazz</v>
      </c>
      <c r="S581" s="9">
        <f t="shared" si="47"/>
        <v>40762.208333333336</v>
      </c>
      <c r="T581" s="9">
        <f t="shared" si="48"/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9"/>
        <v>3.4150228310502282</v>
      </c>
      <c r="G582" t="s">
        <v>20</v>
      </c>
      <c r="H582" s="6">
        <f>E582/I582</f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5"/>
        <v>theater</v>
      </c>
      <c r="R582" t="str">
        <f t="shared" si="46"/>
        <v>plays</v>
      </c>
      <c r="S582" s="9">
        <f t="shared" si="47"/>
        <v>41696.25</v>
      </c>
      <c r="T582" s="9">
        <f t="shared" si="4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9"/>
        <v>0.64016666666666666</v>
      </c>
      <c r="G583" t="s">
        <v>14</v>
      </c>
      <c r="H583" s="6">
        <f>E583/I583</f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5"/>
        <v>technology</v>
      </c>
      <c r="R583" t="str">
        <f t="shared" si="46"/>
        <v>web</v>
      </c>
      <c r="S583" s="9">
        <f t="shared" si="47"/>
        <v>40662.208333333336</v>
      </c>
      <c r="T583" s="9">
        <f t="shared" si="4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9"/>
        <v>0.5208045977011494</v>
      </c>
      <c r="G584" t="s">
        <v>14</v>
      </c>
      <c r="H584" s="6">
        <f>E584/I584</f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5"/>
        <v>games</v>
      </c>
      <c r="R584" t="str">
        <f t="shared" si="46"/>
        <v>video games</v>
      </c>
      <c r="S584" s="9">
        <f t="shared" si="47"/>
        <v>42165.208333333328</v>
      </c>
      <c r="T584" s="9">
        <f t="shared" si="48"/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9"/>
        <v>3.2240211640211642</v>
      </c>
      <c r="G585" t="s">
        <v>20</v>
      </c>
      <c r="H585" s="6">
        <f>E585/I585</f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5"/>
        <v>film &amp; video</v>
      </c>
      <c r="R585" t="str">
        <f t="shared" si="46"/>
        <v>documentary</v>
      </c>
      <c r="S585" s="9">
        <f t="shared" si="47"/>
        <v>40959.25</v>
      </c>
      <c r="T585" s="9">
        <f t="shared" si="48"/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9"/>
        <v>1.1950810185185186</v>
      </c>
      <c r="G586" t="s">
        <v>20</v>
      </c>
      <c r="H586" s="6">
        <f>E586/I586</f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5"/>
        <v>technology</v>
      </c>
      <c r="R586" t="str">
        <f t="shared" si="46"/>
        <v>web</v>
      </c>
      <c r="S586" s="9">
        <f t="shared" si="47"/>
        <v>41024.208333333336</v>
      </c>
      <c r="T586" s="9">
        <f t="shared" si="48"/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9"/>
        <v>1.4679775280898877</v>
      </c>
      <c r="G587" t="s">
        <v>20</v>
      </c>
      <c r="H587" s="6">
        <f>E587/I587</f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5"/>
        <v>publishing</v>
      </c>
      <c r="R587" t="str">
        <f t="shared" si="46"/>
        <v>translations</v>
      </c>
      <c r="S587" s="9">
        <f t="shared" si="47"/>
        <v>40255.208333333336</v>
      </c>
      <c r="T587" s="9">
        <f t="shared" si="48"/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9"/>
        <v>9.5057142857142853</v>
      </c>
      <c r="G588" t="s">
        <v>20</v>
      </c>
      <c r="H588" s="6">
        <f>E588/I588</f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5"/>
        <v>music</v>
      </c>
      <c r="R588" t="str">
        <f t="shared" si="46"/>
        <v>rock</v>
      </c>
      <c r="S588" s="9">
        <f t="shared" si="47"/>
        <v>40499.25</v>
      </c>
      <c r="T588" s="9">
        <f t="shared" si="4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9"/>
        <v>0.72893617021276591</v>
      </c>
      <c r="G589" t="s">
        <v>14</v>
      </c>
      <c r="H589" s="6">
        <f>E589/I589</f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5"/>
        <v>food</v>
      </c>
      <c r="R589" t="str">
        <f t="shared" si="46"/>
        <v>food trucks</v>
      </c>
      <c r="S589" s="9">
        <f t="shared" si="47"/>
        <v>43484.25</v>
      </c>
      <c r="T589" s="9">
        <f t="shared" si="4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9"/>
        <v>0.7900824873096447</v>
      </c>
      <c r="G590" t="s">
        <v>14</v>
      </c>
      <c r="H590" s="6">
        <f>E590/I590</f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5"/>
        <v>theater</v>
      </c>
      <c r="R590" t="str">
        <f t="shared" si="46"/>
        <v>plays</v>
      </c>
      <c r="S590" s="9">
        <f t="shared" si="47"/>
        <v>40262.208333333336</v>
      </c>
      <c r="T590" s="9">
        <f t="shared" si="4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9"/>
        <v>0.64721518987341775</v>
      </c>
      <c r="G591" t="s">
        <v>14</v>
      </c>
      <c r="H591" s="6">
        <f>E591/I591</f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5"/>
        <v>film &amp; video</v>
      </c>
      <c r="R591" t="str">
        <f t="shared" si="46"/>
        <v>documentary</v>
      </c>
      <c r="S591" s="9">
        <f t="shared" si="47"/>
        <v>42190.208333333328</v>
      </c>
      <c r="T591" s="9">
        <f t="shared" si="4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9"/>
        <v>0.82028169014084507</v>
      </c>
      <c r="G592" t="s">
        <v>14</v>
      </c>
      <c r="H592" s="6">
        <f>E592/I592</f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5"/>
        <v>publishing</v>
      </c>
      <c r="R592" t="str">
        <f t="shared" si="46"/>
        <v>radio &amp; podcasts</v>
      </c>
      <c r="S592" s="9">
        <f t="shared" si="47"/>
        <v>41994.25</v>
      </c>
      <c r="T592" s="9">
        <f t="shared" si="48"/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9"/>
        <v>10.376666666666667</v>
      </c>
      <c r="G593" t="s">
        <v>20</v>
      </c>
      <c r="H593" s="6">
        <f>E593/I593</f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5"/>
        <v>games</v>
      </c>
      <c r="R593" t="str">
        <f t="shared" si="46"/>
        <v>video games</v>
      </c>
      <c r="S593" s="9">
        <f t="shared" si="47"/>
        <v>40373.208333333336</v>
      </c>
      <c r="T593" s="9">
        <f t="shared" si="4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9"/>
        <v>0.12910076530612244</v>
      </c>
      <c r="G594" t="s">
        <v>14</v>
      </c>
      <c r="H594" s="6">
        <f>E594/I594</f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5"/>
        <v>theater</v>
      </c>
      <c r="R594" t="str">
        <f t="shared" si="46"/>
        <v>plays</v>
      </c>
      <c r="S594" s="9">
        <f t="shared" si="47"/>
        <v>41789.208333333336</v>
      </c>
      <c r="T594" s="9">
        <f t="shared" si="48"/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9"/>
        <v>1.5484210526315789</v>
      </c>
      <c r="G595" t="s">
        <v>20</v>
      </c>
      <c r="H595" s="6">
        <f>E595/I595</f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5"/>
        <v>film &amp; video</v>
      </c>
      <c r="R595" t="str">
        <f t="shared" si="46"/>
        <v>animation</v>
      </c>
      <c r="S595" s="9">
        <f t="shared" si="47"/>
        <v>41724.208333333336</v>
      </c>
      <c r="T595" s="9">
        <f t="shared" si="4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9"/>
        <v>7.0991735537190084E-2</v>
      </c>
      <c r="G596" t="s">
        <v>14</v>
      </c>
      <c r="H596" s="6">
        <f>E596/I596</f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5"/>
        <v>theater</v>
      </c>
      <c r="R596" t="str">
        <f t="shared" si="46"/>
        <v>plays</v>
      </c>
      <c r="S596" s="9">
        <f t="shared" si="47"/>
        <v>42548.208333333328</v>
      </c>
      <c r="T596" s="9">
        <f t="shared" si="48"/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9"/>
        <v>2.0852773826458035</v>
      </c>
      <c r="G597" t="s">
        <v>20</v>
      </c>
      <c r="H597" s="6">
        <f>E597/I597</f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5"/>
        <v>theater</v>
      </c>
      <c r="R597" t="str">
        <f t="shared" si="46"/>
        <v>plays</v>
      </c>
      <c r="S597" s="9">
        <f t="shared" si="47"/>
        <v>40253.208333333336</v>
      </c>
      <c r="T597" s="9">
        <f t="shared" si="4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9"/>
        <v>0.99683544303797467</v>
      </c>
      <c r="G598" t="s">
        <v>14</v>
      </c>
      <c r="H598" s="6">
        <f>E598/I598</f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5"/>
        <v>film &amp; video</v>
      </c>
      <c r="R598" t="str">
        <f t="shared" si="46"/>
        <v>drama</v>
      </c>
      <c r="S598" s="9">
        <f t="shared" si="47"/>
        <v>42434.25</v>
      </c>
      <c r="T598" s="9">
        <f t="shared" si="48"/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9"/>
        <v>2.0159756097560977</v>
      </c>
      <c r="G599" t="s">
        <v>20</v>
      </c>
      <c r="H599" s="6">
        <f>E599/I599</f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5"/>
        <v>theater</v>
      </c>
      <c r="R599" t="str">
        <f t="shared" si="46"/>
        <v>plays</v>
      </c>
      <c r="S599" s="9">
        <f t="shared" si="47"/>
        <v>43786.25</v>
      </c>
      <c r="T599" s="9">
        <f t="shared" si="48"/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9"/>
        <v>1.6209032258064515</v>
      </c>
      <c r="G600" t="s">
        <v>20</v>
      </c>
      <c r="H600" s="6">
        <f>E600/I600</f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5"/>
        <v>music</v>
      </c>
      <c r="R600" t="str">
        <f t="shared" si="46"/>
        <v>rock</v>
      </c>
      <c r="S600" s="9">
        <f t="shared" si="47"/>
        <v>40344.208333333336</v>
      </c>
      <c r="T600" s="9">
        <f t="shared" si="4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9"/>
        <v>3.6436208125445471E-2</v>
      </c>
      <c r="G601" t="s">
        <v>14</v>
      </c>
      <c r="H601" s="6">
        <f>E601/I601</f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5"/>
        <v>film &amp; video</v>
      </c>
      <c r="R601" t="str">
        <f t="shared" si="46"/>
        <v>documentary</v>
      </c>
      <c r="S601" s="9">
        <f t="shared" si="47"/>
        <v>42047.25</v>
      </c>
      <c r="T601" s="9">
        <f t="shared" si="4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9"/>
        <v>0.05</v>
      </c>
      <c r="G602" t="s">
        <v>14</v>
      </c>
      <c r="H602" s="6">
        <f>E602/I602</f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5"/>
        <v>food</v>
      </c>
      <c r="R602" t="str">
        <f t="shared" si="46"/>
        <v>food trucks</v>
      </c>
      <c r="S602" s="9">
        <f t="shared" si="47"/>
        <v>41485.208333333336</v>
      </c>
      <c r="T602" s="9">
        <f t="shared" si="48"/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9"/>
        <v>2.0663492063492064</v>
      </c>
      <c r="G603" t="s">
        <v>20</v>
      </c>
      <c r="H603" s="6">
        <f>E603/I603</f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5"/>
        <v>technology</v>
      </c>
      <c r="R603" t="str">
        <f t="shared" si="46"/>
        <v>wearables</v>
      </c>
      <c r="S603" s="9">
        <f t="shared" si="47"/>
        <v>41789.208333333336</v>
      </c>
      <c r="T603" s="9">
        <f t="shared" si="48"/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9"/>
        <v>1.2823628691983122</v>
      </c>
      <c r="G604" t="s">
        <v>20</v>
      </c>
      <c r="H604" s="6">
        <f>E604/I604</f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5"/>
        <v>theater</v>
      </c>
      <c r="R604" t="str">
        <f t="shared" si="46"/>
        <v>plays</v>
      </c>
      <c r="S604" s="9">
        <f t="shared" si="47"/>
        <v>42160.208333333328</v>
      </c>
      <c r="T604" s="9">
        <f t="shared" si="48"/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9"/>
        <v>1.1966037735849056</v>
      </c>
      <c r="G605" t="s">
        <v>20</v>
      </c>
      <c r="H605" s="6">
        <f>E605/I605</f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5"/>
        <v>theater</v>
      </c>
      <c r="R605" t="str">
        <f t="shared" si="46"/>
        <v>plays</v>
      </c>
      <c r="S605" s="9">
        <f t="shared" si="47"/>
        <v>43573.208333333328</v>
      </c>
      <c r="T605" s="9">
        <f t="shared" si="48"/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9"/>
        <v>1.7073055242390078</v>
      </c>
      <c r="G606" t="s">
        <v>20</v>
      </c>
      <c r="H606" s="6">
        <f>E606/I606</f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5"/>
        <v>theater</v>
      </c>
      <c r="R606" t="str">
        <f t="shared" si="46"/>
        <v>plays</v>
      </c>
      <c r="S606" s="9">
        <f t="shared" si="47"/>
        <v>40565.25</v>
      </c>
      <c r="T606" s="9">
        <f t="shared" si="48"/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9"/>
        <v>1.8721212121212121</v>
      </c>
      <c r="G607" t="s">
        <v>20</v>
      </c>
      <c r="H607" s="6">
        <f>E607/I607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5"/>
        <v>publishing</v>
      </c>
      <c r="R607" t="str">
        <f t="shared" si="46"/>
        <v>nonfiction</v>
      </c>
      <c r="S607" s="9">
        <f t="shared" si="47"/>
        <v>42280.208333333328</v>
      </c>
      <c r="T607" s="9">
        <f t="shared" si="48"/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9"/>
        <v>1.8838235294117647</v>
      </c>
      <c r="G608" t="s">
        <v>20</v>
      </c>
      <c r="H608" s="6">
        <f>E608/I608</f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5"/>
        <v>music</v>
      </c>
      <c r="R608" t="str">
        <f t="shared" si="46"/>
        <v>rock</v>
      </c>
      <c r="S608" s="9">
        <f t="shared" si="47"/>
        <v>42436.25</v>
      </c>
      <c r="T608" s="9">
        <f t="shared" si="48"/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9"/>
        <v>1.3129869186046512</v>
      </c>
      <c r="G609" t="s">
        <v>20</v>
      </c>
      <c r="H609" s="6">
        <f>E609/I609</f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5"/>
        <v>food</v>
      </c>
      <c r="R609" t="str">
        <f t="shared" si="46"/>
        <v>food trucks</v>
      </c>
      <c r="S609" s="9">
        <f t="shared" si="47"/>
        <v>41721.208333333336</v>
      </c>
      <c r="T609" s="9">
        <f t="shared" si="48"/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9"/>
        <v>2.8397435897435899</v>
      </c>
      <c r="G610" t="s">
        <v>20</v>
      </c>
      <c r="H610" s="6">
        <f>E610/I610</f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5"/>
        <v>music</v>
      </c>
      <c r="R610" t="str">
        <f t="shared" si="46"/>
        <v>jazz</v>
      </c>
      <c r="S610" s="9">
        <f t="shared" si="47"/>
        <v>43530.25</v>
      </c>
      <c r="T610" s="9">
        <f t="shared" si="48"/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9"/>
        <v>1.2041999999999999</v>
      </c>
      <c r="G611" t="s">
        <v>20</v>
      </c>
      <c r="H611" s="6">
        <f>E611/I611</f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5"/>
        <v>film &amp; video</v>
      </c>
      <c r="R611" t="str">
        <f t="shared" si="46"/>
        <v>science fiction</v>
      </c>
      <c r="S611" s="9">
        <f t="shared" si="47"/>
        <v>43481.25</v>
      </c>
      <c r="T611" s="9">
        <f t="shared" si="48"/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9"/>
        <v>4.1905607476635511</v>
      </c>
      <c r="G612" t="s">
        <v>20</v>
      </c>
      <c r="H612" s="6">
        <f>E612/I612</f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5"/>
        <v>theater</v>
      </c>
      <c r="R612" t="str">
        <f t="shared" si="46"/>
        <v>plays</v>
      </c>
      <c r="S612" s="9">
        <f t="shared" si="47"/>
        <v>41259.25</v>
      </c>
      <c r="T612" s="9">
        <f t="shared" si="48"/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9"/>
        <v>0.13853658536585367</v>
      </c>
      <c r="G613" t="s">
        <v>74</v>
      </c>
      <c r="H613" s="6">
        <f>E613/I613</f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5"/>
        <v>theater</v>
      </c>
      <c r="R613" t="str">
        <f t="shared" si="46"/>
        <v>plays</v>
      </c>
      <c r="S613" s="9">
        <f t="shared" si="47"/>
        <v>41480.208333333336</v>
      </c>
      <c r="T613" s="9">
        <f t="shared" si="48"/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9"/>
        <v>1.3943548387096774</v>
      </c>
      <c r="G614" t="s">
        <v>20</v>
      </c>
      <c r="H614" s="6">
        <f>E614/I614</f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5"/>
        <v>music</v>
      </c>
      <c r="R614" t="str">
        <f t="shared" si="46"/>
        <v>electric music</v>
      </c>
      <c r="S614" s="9">
        <f t="shared" si="47"/>
        <v>40474.208333333336</v>
      </c>
      <c r="T614" s="9">
        <f t="shared" si="48"/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9"/>
        <v>1.74</v>
      </c>
      <c r="G615" t="s">
        <v>20</v>
      </c>
      <c r="H615" s="6">
        <f>E615/I615</f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5"/>
        <v>theater</v>
      </c>
      <c r="R615" t="str">
        <f t="shared" si="46"/>
        <v>plays</v>
      </c>
      <c r="S615" s="9">
        <f t="shared" si="47"/>
        <v>42973.208333333328</v>
      </c>
      <c r="T615" s="9">
        <f t="shared" si="48"/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9"/>
        <v>1.5549056603773586</v>
      </c>
      <c r="G616" t="s">
        <v>20</v>
      </c>
      <c r="H616" s="6">
        <f>E616/I616</f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5"/>
        <v>theater</v>
      </c>
      <c r="R616" t="str">
        <f t="shared" si="46"/>
        <v>plays</v>
      </c>
      <c r="S616" s="9">
        <f t="shared" si="47"/>
        <v>42746.25</v>
      </c>
      <c r="T616" s="9">
        <f t="shared" si="48"/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9"/>
        <v>1.7044705882352942</v>
      </c>
      <c r="G617" t="s">
        <v>20</v>
      </c>
      <c r="H617" s="6">
        <f>E617/I617</f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5"/>
        <v>theater</v>
      </c>
      <c r="R617" t="str">
        <f t="shared" si="46"/>
        <v>plays</v>
      </c>
      <c r="S617" s="9">
        <f t="shared" si="47"/>
        <v>42489.208333333328</v>
      </c>
      <c r="T617" s="9">
        <f t="shared" si="48"/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9"/>
        <v>1.8951562500000001</v>
      </c>
      <c r="G618" t="s">
        <v>20</v>
      </c>
      <c r="H618" s="6">
        <f>E618/I618</f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5"/>
        <v>music</v>
      </c>
      <c r="R618" t="str">
        <f t="shared" si="46"/>
        <v>indie rock</v>
      </c>
      <c r="S618" s="9">
        <f t="shared" si="47"/>
        <v>41537.208333333336</v>
      </c>
      <c r="T618" s="9">
        <f t="shared" si="48"/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9"/>
        <v>2.4971428571428573</v>
      </c>
      <c r="G619" t="s">
        <v>20</v>
      </c>
      <c r="H619" s="6">
        <f>E619/I619</f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5"/>
        <v>theater</v>
      </c>
      <c r="R619" t="str">
        <f t="shared" si="46"/>
        <v>plays</v>
      </c>
      <c r="S619" s="9">
        <f t="shared" si="47"/>
        <v>41794.208333333336</v>
      </c>
      <c r="T619" s="9">
        <f t="shared" si="4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9"/>
        <v>0.48860523665659616</v>
      </c>
      <c r="G620" t="s">
        <v>14</v>
      </c>
      <c r="H620" s="6">
        <f>E620/I620</f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5"/>
        <v>publishing</v>
      </c>
      <c r="R620" t="str">
        <f t="shared" si="46"/>
        <v>nonfiction</v>
      </c>
      <c r="S620" s="9">
        <f t="shared" si="47"/>
        <v>41396.208333333336</v>
      </c>
      <c r="T620" s="9">
        <f t="shared" si="4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9"/>
        <v>0.28461970393057684</v>
      </c>
      <c r="G621" t="s">
        <v>14</v>
      </c>
      <c r="H621" s="6">
        <f>E621/I621</f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5"/>
        <v>theater</v>
      </c>
      <c r="R621" t="str">
        <f t="shared" si="46"/>
        <v>plays</v>
      </c>
      <c r="S621" s="9">
        <f t="shared" si="47"/>
        <v>40669.208333333336</v>
      </c>
      <c r="T621" s="9">
        <f t="shared" si="48"/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9"/>
        <v>2.6802325581395348</v>
      </c>
      <c r="G622" t="s">
        <v>20</v>
      </c>
      <c r="H622" s="6">
        <f>E622/I622</f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5"/>
        <v>photography</v>
      </c>
      <c r="R622" t="str">
        <f t="shared" si="46"/>
        <v>photography books</v>
      </c>
      <c r="S622" s="9">
        <f t="shared" si="47"/>
        <v>42559.208333333328</v>
      </c>
      <c r="T622" s="9">
        <f t="shared" si="48"/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9"/>
        <v>6.1980078125000002</v>
      </c>
      <c r="G623" t="s">
        <v>20</v>
      </c>
      <c r="H623" s="6">
        <f>E623/I623</f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5"/>
        <v>theater</v>
      </c>
      <c r="R623" t="str">
        <f t="shared" si="46"/>
        <v>plays</v>
      </c>
      <c r="S623" s="9">
        <f t="shared" si="47"/>
        <v>42626.208333333328</v>
      </c>
      <c r="T623" s="9">
        <f t="shared" si="4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9"/>
        <v>3.1301587301587303E-2</v>
      </c>
      <c r="G624" t="s">
        <v>14</v>
      </c>
      <c r="H624" s="6">
        <f>E624/I624</f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5"/>
        <v>music</v>
      </c>
      <c r="R624" t="str">
        <f t="shared" si="46"/>
        <v>indie rock</v>
      </c>
      <c r="S624" s="9">
        <f t="shared" si="47"/>
        <v>43205.208333333328</v>
      </c>
      <c r="T624" s="9">
        <f t="shared" si="48"/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9"/>
        <v>1.5992152704135738</v>
      </c>
      <c r="G625" t="s">
        <v>20</v>
      </c>
      <c r="H625" s="6">
        <f>E625/I625</f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5"/>
        <v>theater</v>
      </c>
      <c r="R625" t="str">
        <f t="shared" si="46"/>
        <v>plays</v>
      </c>
      <c r="S625" s="9">
        <f t="shared" si="47"/>
        <v>42201.208333333328</v>
      </c>
      <c r="T625" s="9">
        <f t="shared" si="48"/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9"/>
        <v>2.793921568627451</v>
      </c>
      <c r="G626" t="s">
        <v>20</v>
      </c>
      <c r="H626" s="6">
        <f>E626/I626</f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5"/>
        <v>photography</v>
      </c>
      <c r="R626" t="str">
        <f t="shared" si="46"/>
        <v>photography books</v>
      </c>
      <c r="S626" s="9">
        <f t="shared" si="47"/>
        <v>42029.25</v>
      </c>
      <c r="T626" s="9">
        <f t="shared" si="4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9"/>
        <v>0.77373333333333338</v>
      </c>
      <c r="G627" t="s">
        <v>14</v>
      </c>
      <c r="H627" s="6">
        <f>E627/I627</f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5"/>
        <v>theater</v>
      </c>
      <c r="R627" t="str">
        <f t="shared" si="46"/>
        <v>plays</v>
      </c>
      <c r="S627" s="9">
        <f t="shared" si="47"/>
        <v>43857.25</v>
      </c>
      <c r="T627" s="9">
        <f t="shared" si="48"/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9"/>
        <v>2.0632812500000002</v>
      </c>
      <c r="G628" t="s">
        <v>20</v>
      </c>
      <c r="H628" s="6">
        <f>E628/I628</f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5"/>
        <v>theater</v>
      </c>
      <c r="R628" t="str">
        <f t="shared" si="46"/>
        <v>plays</v>
      </c>
      <c r="S628" s="9">
        <f t="shared" si="47"/>
        <v>40449.208333333336</v>
      </c>
      <c r="T628" s="9">
        <f t="shared" si="48"/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9"/>
        <v>6.9424999999999999</v>
      </c>
      <c r="G629" t="s">
        <v>20</v>
      </c>
      <c r="H629" s="6">
        <f>E629/I629</f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5"/>
        <v>food</v>
      </c>
      <c r="R629" t="str">
        <f t="shared" si="46"/>
        <v>food trucks</v>
      </c>
      <c r="S629" s="9">
        <f t="shared" si="47"/>
        <v>40345.208333333336</v>
      </c>
      <c r="T629" s="9">
        <f t="shared" si="48"/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9"/>
        <v>1.5178947368421052</v>
      </c>
      <c r="G630" t="s">
        <v>20</v>
      </c>
      <c r="H630" s="6">
        <f>E630/I630</f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5"/>
        <v>music</v>
      </c>
      <c r="R630" t="str">
        <f t="shared" si="46"/>
        <v>indie rock</v>
      </c>
      <c r="S630" s="9">
        <f t="shared" si="47"/>
        <v>40455.208333333336</v>
      </c>
      <c r="T630" s="9">
        <f t="shared" si="4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9"/>
        <v>0.64582072176949945</v>
      </c>
      <c r="G631" t="s">
        <v>14</v>
      </c>
      <c r="H631" s="6">
        <f>E631/I631</f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5"/>
        <v>theater</v>
      </c>
      <c r="R631" t="str">
        <f t="shared" si="46"/>
        <v>plays</v>
      </c>
      <c r="S631" s="9">
        <f t="shared" si="47"/>
        <v>42557.208333333328</v>
      </c>
      <c r="T631" s="9">
        <f t="shared" si="48"/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9"/>
        <v>0.62873684210526315</v>
      </c>
      <c r="G632" t="s">
        <v>74</v>
      </c>
      <c r="H632" s="6">
        <f>E632/I632</f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5"/>
        <v>theater</v>
      </c>
      <c r="R632" t="str">
        <f t="shared" si="46"/>
        <v>plays</v>
      </c>
      <c r="S632" s="9">
        <f t="shared" si="47"/>
        <v>43586.208333333328</v>
      </c>
      <c r="T632" s="9">
        <f t="shared" si="48"/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9"/>
        <v>3.1039864864864866</v>
      </c>
      <c r="G633" t="s">
        <v>20</v>
      </c>
      <c r="H633" s="6">
        <f>E633/I633</f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5"/>
        <v>theater</v>
      </c>
      <c r="R633" t="str">
        <f t="shared" si="46"/>
        <v>plays</v>
      </c>
      <c r="S633" s="9">
        <f t="shared" si="47"/>
        <v>43550.208333333328</v>
      </c>
      <c r="T633" s="9">
        <f t="shared" si="48"/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9"/>
        <v>0.42859916782246882</v>
      </c>
      <c r="G634" t="s">
        <v>47</v>
      </c>
      <c r="H634" s="6">
        <f>E634/I634</f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5"/>
        <v>theater</v>
      </c>
      <c r="R634" t="str">
        <f t="shared" si="46"/>
        <v>plays</v>
      </c>
      <c r="S634" s="9">
        <f t="shared" si="47"/>
        <v>41945.208333333336</v>
      </c>
      <c r="T634" s="9">
        <f t="shared" si="4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9"/>
        <v>0.83119402985074631</v>
      </c>
      <c r="G635" t="s">
        <v>14</v>
      </c>
      <c r="H635" s="6">
        <f>E635/I635</f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5"/>
        <v>film &amp; video</v>
      </c>
      <c r="R635" t="str">
        <f t="shared" si="46"/>
        <v>animation</v>
      </c>
      <c r="S635" s="9">
        <f t="shared" si="47"/>
        <v>42315.25</v>
      </c>
      <c r="T635" s="9">
        <f t="shared" si="48"/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9"/>
        <v>0.78531302876480547</v>
      </c>
      <c r="G636" t="s">
        <v>74</v>
      </c>
      <c r="H636" s="6">
        <f>E636/I636</f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5"/>
        <v>film &amp; video</v>
      </c>
      <c r="R636" t="str">
        <f t="shared" si="46"/>
        <v>television</v>
      </c>
      <c r="S636" s="9">
        <f t="shared" si="47"/>
        <v>42819.208333333328</v>
      </c>
      <c r="T636" s="9">
        <f t="shared" si="48"/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9"/>
        <v>1.1409352517985611</v>
      </c>
      <c r="G637" t="s">
        <v>20</v>
      </c>
      <c r="H637" s="6">
        <f>E637/I637</f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5"/>
        <v>film &amp; video</v>
      </c>
      <c r="R637" t="str">
        <f t="shared" si="46"/>
        <v>television</v>
      </c>
      <c r="S637" s="9">
        <f t="shared" si="47"/>
        <v>41314.25</v>
      </c>
      <c r="T637" s="9">
        <f t="shared" si="4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9"/>
        <v>0.64537683358624176</v>
      </c>
      <c r="G638" t="s">
        <v>14</v>
      </c>
      <c r="H638" s="6">
        <f>E638/I638</f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5"/>
        <v>film &amp; video</v>
      </c>
      <c r="R638" t="str">
        <f t="shared" si="46"/>
        <v>animation</v>
      </c>
      <c r="S638" s="9">
        <f t="shared" si="47"/>
        <v>40926.25</v>
      </c>
      <c r="T638" s="9">
        <f t="shared" si="4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9"/>
        <v>0.79411764705882348</v>
      </c>
      <c r="G639" t="s">
        <v>14</v>
      </c>
      <c r="H639" s="6">
        <f>E639/I639</f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5"/>
        <v>theater</v>
      </c>
      <c r="R639" t="str">
        <f t="shared" si="46"/>
        <v>plays</v>
      </c>
      <c r="S639" s="9">
        <f t="shared" si="47"/>
        <v>42688.25</v>
      </c>
      <c r="T639" s="9">
        <f t="shared" si="4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9"/>
        <v>0.11419117647058824</v>
      </c>
      <c r="G640" t="s">
        <v>14</v>
      </c>
      <c r="H640" s="6">
        <f>E640/I640</f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5"/>
        <v>theater</v>
      </c>
      <c r="R640" t="str">
        <f t="shared" si="46"/>
        <v>plays</v>
      </c>
      <c r="S640" s="9">
        <f t="shared" si="47"/>
        <v>40386.208333333336</v>
      </c>
      <c r="T640" s="9">
        <f t="shared" si="48"/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9"/>
        <v>0.56186046511627907</v>
      </c>
      <c r="G641" t="s">
        <v>47</v>
      </c>
      <c r="H641" s="6">
        <f>E641/I641</f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5"/>
        <v>film &amp; video</v>
      </c>
      <c r="R641" t="str">
        <f t="shared" si="46"/>
        <v>drama</v>
      </c>
      <c r="S641" s="9">
        <f t="shared" si="47"/>
        <v>43309.208333333328</v>
      </c>
      <c r="T641" s="9">
        <f t="shared" si="4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9"/>
        <v>0.16501669449081802</v>
      </c>
      <c r="G642" t="s">
        <v>14</v>
      </c>
      <c r="H642" s="6">
        <f>E642/I642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5"/>
        <v>theater</v>
      </c>
      <c r="R642" t="str">
        <f t="shared" si="46"/>
        <v>plays</v>
      </c>
      <c r="S642" s="9">
        <f t="shared" si="47"/>
        <v>42387.25</v>
      </c>
      <c r="T642" s="9">
        <f t="shared" si="48"/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9"/>
        <v>1.1996808510638297</v>
      </c>
      <c r="G643" t="s">
        <v>20</v>
      </c>
      <c r="H643" s="6">
        <f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0">LEFT(P643,FIND("/",P643)-1)</f>
        <v>theater</v>
      </c>
      <c r="R643" t="str">
        <f t="shared" ref="R643:R706" si="51">MID(P643,FIND("/",P643)+1, LEN(P643))</f>
        <v>plays</v>
      </c>
      <c r="S643" s="9">
        <f t="shared" ref="S643:S706" si="52">(((L643/60)/60)/24)+DATE(1970,1,1)</f>
        <v>42786.25</v>
      </c>
      <c r="T643" s="9">
        <f t="shared" ref="T643:T706" si="53">(((M643/60)/60)/24)+DATE(1970,1,1)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9"/>
        <v>1.4545652173913044</v>
      </c>
      <c r="G644" t="s">
        <v>20</v>
      </c>
      <c r="H644" s="6">
        <f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0"/>
        <v>technology</v>
      </c>
      <c r="R644" t="str">
        <f t="shared" si="51"/>
        <v>wearables</v>
      </c>
      <c r="S644" s="9">
        <f t="shared" si="52"/>
        <v>43451.25</v>
      </c>
      <c r="T644" s="9">
        <f t="shared" si="53"/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54">(E645/D645)</f>
        <v>2.2138255033557046</v>
      </c>
      <c r="G645" t="s">
        <v>20</v>
      </c>
      <c r="H645" s="6">
        <f>E645/I645</f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0"/>
        <v>theater</v>
      </c>
      <c r="R645" t="str">
        <f t="shared" si="51"/>
        <v>plays</v>
      </c>
      <c r="S645" s="9">
        <f t="shared" si="52"/>
        <v>42795.25</v>
      </c>
      <c r="T645" s="9">
        <f t="shared" si="5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4"/>
        <v>0.48396694214876035</v>
      </c>
      <c r="G646" t="s">
        <v>14</v>
      </c>
      <c r="H646" s="6">
        <f>E646/I646</f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0"/>
        <v>theater</v>
      </c>
      <c r="R646" t="str">
        <f t="shared" si="51"/>
        <v>plays</v>
      </c>
      <c r="S646" s="9">
        <f t="shared" si="52"/>
        <v>43452.25</v>
      </c>
      <c r="T646" s="9">
        <f t="shared" si="5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4"/>
        <v>0.92911504424778757</v>
      </c>
      <c r="G647" t="s">
        <v>14</v>
      </c>
      <c r="H647" s="6">
        <f>E647/I647</f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0"/>
        <v>music</v>
      </c>
      <c r="R647" t="str">
        <f t="shared" si="51"/>
        <v>rock</v>
      </c>
      <c r="S647" s="9">
        <f t="shared" si="52"/>
        <v>43369.208333333328</v>
      </c>
      <c r="T647" s="9">
        <f t="shared" si="5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4"/>
        <v>0.88599797365754818</v>
      </c>
      <c r="G648" t="s">
        <v>14</v>
      </c>
      <c r="H648" s="6">
        <f>E648/I648</f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0"/>
        <v>games</v>
      </c>
      <c r="R648" t="str">
        <f t="shared" si="51"/>
        <v>video games</v>
      </c>
      <c r="S648" s="9">
        <f t="shared" si="52"/>
        <v>41346.208333333336</v>
      </c>
      <c r="T648" s="9">
        <f t="shared" si="5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4"/>
        <v>0.41399999999999998</v>
      </c>
      <c r="G649" t="s">
        <v>14</v>
      </c>
      <c r="H649" s="6">
        <f>E649/I649</f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0"/>
        <v>publishing</v>
      </c>
      <c r="R649" t="str">
        <f t="shared" si="51"/>
        <v>translations</v>
      </c>
      <c r="S649" s="9">
        <f t="shared" si="52"/>
        <v>43199.208333333328</v>
      </c>
      <c r="T649" s="9">
        <f t="shared" si="53"/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4"/>
        <v>0.63056795131845844</v>
      </c>
      <c r="G650" t="s">
        <v>74</v>
      </c>
      <c r="H650" s="6">
        <f>E650/I650</f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0"/>
        <v>food</v>
      </c>
      <c r="R650" t="str">
        <f t="shared" si="51"/>
        <v>food trucks</v>
      </c>
      <c r="S650" s="9">
        <f t="shared" si="52"/>
        <v>42922.208333333328</v>
      </c>
      <c r="T650" s="9">
        <f t="shared" si="5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4"/>
        <v>0.48482333607230893</v>
      </c>
      <c r="G651" t="s">
        <v>14</v>
      </c>
      <c r="H651" s="6">
        <f>E651/I651</f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0"/>
        <v>theater</v>
      </c>
      <c r="R651" t="str">
        <f t="shared" si="51"/>
        <v>plays</v>
      </c>
      <c r="S651" s="9">
        <f t="shared" si="52"/>
        <v>40471.208333333336</v>
      </c>
      <c r="T651" s="9">
        <f t="shared" si="5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4"/>
        <v>0.02</v>
      </c>
      <c r="G652" t="s">
        <v>14</v>
      </c>
      <c r="H652" s="6">
        <f>E652/I652</f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0"/>
        <v>music</v>
      </c>
      <c r="R652" t="str">
        <f t="shared" si="51"/>
        <v>jazz</v>
      </c>
      <c r="S652" s="9">
        <f t="shared" si="52"/>
        <v>41828.208333333336</v>
      </c>
      <c r="T652" s="9">
        <f t="shared" si="5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4"/>
        <v>0.88479410269445857</v>
      </c>
      <c r="G653" t="s">
        <v>14</v>
      </c>
      <c r="H653" s="6">
        <f>E653/I653</f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0"/>
        <v>film &amp; video</v>
      </c>
      <c r="R653" t="str">
        <f t="shared" si="51"/>
        <v>shorts</v>
      </c>
      <c r="S653" s="9">
        <f t="shared" si="52"/>
        <v>41692.25</v>
      </c>
      <c r="T653" s="9">
        <f t="shared" si="53"/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4"/>
        <v>1.2684</v>
      </c>
      <c r="G654" t="s">
        <v>20</v>
      </c>
      <c r="H654" s="6">
        <f>E654/I654</f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0"/>
        <v>technology</v>
      </c>
      <c r="R654" t="str">
        <f t="shared" si="51"/>
        <v>web</v>
      </c>
      <c r="S654" s="9">
        <f t="shared" si="52"/>
        <v>42587.208333333328</v>
      </c>
      <c r="T654" s="9">
        <f t="shared" si="53"/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4"/>
        <v>23.388333333333332</v>
      </c>
      <c r="G655" t="s">
        <v>20</v>
      </c>
      <c r="H655" s="6">
        <f>E655/I655</f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0"/>
        <v>technology</v>
      </c>
      <c r="R655" t="str">
        <f t="shared" si="51"/>
        <v>web</v>
      </c>
      <c r="S655" s="9">
        <f t="shared" si="52"/>
        <v>42468.208333333328</v>
      </c>
      <c r="T655" s="9">
        <f t="shared" si="53"/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4"/>
        <v>5.0838857142857146</v>
      </c>
      <c r="G656" t="s">
        <v>20</v>
      </c>
      <c r="H656" s="6">
        <f>E656/I656</f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0"/>
        <v>music</v>
      </c>
      <c r="R656" t="str">
        <f t="shared" si="51"/>
        <v>metal</v>
      </c>
      <c r="S656" s="9">
        <f t="shared" si="52"/>
        <v>42240.208333333328</v>
      </c>
      <c r="T656" s="9">
        <f t="shared" si="53"/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4"/>
        <v>1.9147826086956521</v>
      </c>
      <c r="G657" t="s">
        <v>20</v>
      </c>
      <c r="H657" s="6">
        <f>E657/I657</f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0"/>
        <v>photography</v>
      </c>
      <c r="R657" t="str">
        <f t="shared" si="51"/>
        <v>photography books</v>
      </c>
      <c r="S657" s="9">
        <f t="shared" si="52"/>
        <v>42796.25</v>
      </c>
      <c r="T657" s="9">
        <f t="shared" si="5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4"/>
        <v>0.42127533783783783</v>
      </c>
      <c r="G658" t="s">
        <v>14</v>
      </c>
      <c r="H658" s="6">
        <f>E658/I658</f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0"/>
        <v>food</v>
      </c>
      <c r="R658" t="str">
        <f t="shared" si="51"/>
        <v>food trucks</v>
      </c>
      <c r="S658" s="9">
        <f t="shared" si="52"/>
        <v>43097.25</v>
      </c>
      <c r="T658" s="9">
        <f t="shared" si="5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4"/>
        <v>8.2400000000000001E-2</v>
      </c>
      <c r="G659" t="s">
        <v>14</v>
      </c>
      <c r="H659" s="6">
        <f>E659/I659</f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0"/>
        <v>film &amp; video</v>
      </c>
      <c r="R659" t="str">
        <f t="shared" si="51"/>
        <v>science fiction</v>
      </c>
      <c r="S659" s="9">
        <f t="shared" si="52"/>
        <v>43096.25</v>
      </c>
      <c r="T659" s="9">
        <f t="shared" si="53"/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4"/>
        <v>0.60064638783269964</v>
      </c>
      <c r="G660" t="s">
        <v>74</v>
      </c>
      <c r="H660" s="6">
        <f>E660/I660</f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0"/>
        <v>music</v>
      </c>
      <c r="R660" t="str">
        <f t="shared" si="51"/>
        <v>rock</v>
      </c>
      <c r="S660" s="9">
        <f t="shared" si="52"/>
        <v>42246.208333333328</v>
      </c>
      <c r="T660" s="9">
        <f t="shared" si="5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4"/>
        <v>0.47232808616404309</v>
      </c>
      <c r="G661" t="s">
        <v>14</v>
      </c>
      <c r="H661" s="6">
        <f>E661/I661</f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0"/>
        <v>film &amp; video</v>
      </c>
      <c r="R661" t="str">
        <f t="shared" si="51"/>
        <v>documentary</v>
      </c>
      <c r="S661" s="9">
        <f t="shared" si="52"/>
        <v>40570.25</v>
      </c>
      <c r="T661" s="9">
        <f t="shared" si="5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4"/>
        <v>0.81736263736263737</v>
      </c>
      <c r="G662" t="s">
        <v>14</v>
      </c>
      <c r="H662" s="6">
        <f>E662/I662</f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0"/>
        <v>theater</v>
      </c>
      <c r="R662" t="str">
        <f t="shared" si="51"/>
        <v>plays</v>
      </c>
      <c r="S662" s="9">
        <f t="shared" si="52"/>
        <v>42237.208333333328</v>
      </c>
      <c r="T662" s="9">
        <f t="shared" si="5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4"/>
        <v>0.54187265917603</v>
      </c>
      <c r="G663" t="s">
        <v>14</v>
      </c>
      <c r="H663" s="6">
        <f>E663/I663</f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0"/>
        <v>music</v>
      </c>
      <c r="R663" t="str">
        <f t="shared" si="51"/>
        <v>jazz</v>
      </c>
      <c r="S663" s="9">
        <f t="shared" si="52"/>
        <v>40996.208333333336</v>
      </c>
      <c r="T663" s="9">
        <f t="shared" si="5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4"/>
        <v>0.97868131868131869</v>
      </c>
      <c r="G664" t="s">
        <v>14</v>
      </c>
      <c r="H664" s="6">
        <f>E664/I664</f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0"/>
        <v>theater</v>
      </c>
      <c r="R664" t="str">
        <f t="shared" si="51"/>
        <v>plays</v>
      </c>
      <c r="S664" s="9">
        <f t="shared" si="52"/>
        <v>43443.25</v>
      </c>
      <c r="T664" s="9">
        <f t="shared" si="5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4"/>
        <v>0.77239999999999998</v>
      </c>
      <c r="G665" t="s">
        <v>14</v>
      </c>
      <c r="H665" s="6">
        <f>E665/I665</f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0"/>
        <v>theater</v>
      </c>
      <c r="R665" t="str">
        <f t="shared" si="51"/>
        <v>plays</v>
      </c>
      <c r="S665" s="9">
        <f t="shared" si="52"/>
        <v>40458.208333333336</v>
      </c>
      <c r="T665" s="9">
        <f t="shared" si="5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4"/>
        <v>0.33464735516372796</v>
      </c>
      <c r="G666" t="s">
        <v>14</v>
      </c>
      <c r="H666" s="6">
        <f>E666/I666</f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0"/>
        <v>music</v>
      </c>
      <c r="R666" t="str">
        <f t="shared" si="51"/>
        <v>jazz</v>
      </c>
      <c r="S666" s="9">
        <f t="shared" si="52"/>
        <v>40959.25</v>
      </c>
      <c r="T666" s="9">
        <f t="shared" si="53"/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4"/>
        <v>2.3958823529411766</v>
      </c>
      <c r="G667" t="s">
        <v>20</v>
      </c>
      <c r="H667" s="6">
        <f>E667/I667</f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0"/>
        <v>film &amp; video</v>
      </c>
      <c r="R667" t="str">
        <f t="shared" si="51"/>
        <v>documentary</v>
      </c>
      <c r="S667" s="9">
        <f t="shared" si="52"/>
        <v>40733.208333333336</v>
      </c>
      <c r="T667" s="9">
        <f t="shared" si="53"/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4"/>
        <v>0.64032258064516134</v>
      </c>
      <c r="G668" t="s">
        <v>74</v>
      </c>
      <c r="H668" s="6">
        <f>E668/I668</f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0"/>
        <v>theater</v>
      </c>
      <c r="R668" t="str">
        <f t="shared" si="51"/>
        <v>plays</v>
      </c>
      <c r="S668" s="9">
        <f t="shared" si="52"/>
        <v>41516.208333333336</v>
      </c>
      <c r="T668" s="9">
        <f t="shared" si="53"/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4"/>
        <v>1.7615942028985507</v>
      </c>
      <c r="G669" t="s">
        <v>20</v>
      </c>
      <c r="H669" s="6">
        <f>E669/I669</f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0"/>
        <v>journalism</v>
      </c>
      <c r="R669" t="str">
        <f t="shared" si="51"/>
        <v>audio</v>
      </c>
      <c r="S669" s="9">
        <f t="shared" si="52"/>
        <v>41892.208333333336</v>
      </c>
      <c r="T669" s="9">
        <f t="shared" si="5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4"/>
        <v>0.20338181818181819</v>
      </c>
      <c r="G670" t="s">
        <v>14</v>
      </c>
      <c r="H670" s="6">
        <f>E670/I670</f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0"/>
        <v>theater</v>
      </c>
      <c r="R670" t="str">
        <f t="shared" si="51"/>
        <v>plays</v>
      </c>
      <c r="S670" s="9">
        <f t="shared" si="52"/>
        <v>41122.208333333336</v>
      </c>
      <c r="T670" s="9">
        <f t="shared" si="53"/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4"/>
        <v>3.5864754098360656</v>
      </c>
      <c r="G671" t="s">
        <v>20</v>
      </c>
      <c r="H671" s="6">
        <f>E671/I671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0"/>
        <v>theater</v>
      </c>
      <c r="R671" t="str">
        <f t="shared" si="51"/>
        <v>plays</v>
      </c>
      <c r="S671" s="9">
        <f t="shared" si="52"/>
        <v>42912.208333333328</v>
      </c>
      <c r="T671" s="9">
        <f t="shared" si="53"/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4"/>
        <v>4.6885802469135802</v>
      </c>
      <c r="G672" t="s">
        <v>20</v>
      </c>
      <c r="H672" s="6">
        <f>E672/I672</f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0"/>
        <v>music</v>
      </c>
      <c r="R672" t="str">
        <f t="shared" si="51"/>
        <v>indie rock</v>
      </c>
      <c r="S672" s="9">
        <f t="shared" si="52"/>
        <v>42425.25</v>
      </c>
      <c r="T672" s="9">
        <f t="shared" si="53"/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4"/>
        <v>1.220563524590164</v>
      </c>
      <c r="G673" t="s">
        <v>20</v>
      </c>
      <c r="H673" s="6">
        <f>E673/I673</f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0"/>
        <v>theater</v>
      </c>
      <c r="R673" t="str">
        <f t="shared" si="51"/>
        <v>plays</v>
      </c>
      <c r="S673" s="9">
        <f t="shared" si="52"/>
        <v>40390.208333333336</v>
      </c>
      <c r="T673" s="9">
        <f t="shared" si="5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4"/>
        <v>0.55931783729156137</v>
      </c>
      <c r="G674" t="s">
        <v>14</v>
      </c>
      <c r="H674" s="6">
        <f>E674/I674</f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0"/>
        <v>theater</v>
      </c>
      <c r="R674" t="str">
        <f t="shared" si="51"/>
        <v>plays</v>
      </c>
      <c r="S674" s="9">
        <f t="shared" si="52"/>
        <v>43180.208333333328</v>
      </c>
      <c r="T674" s="9">
        <f t="shared" si="5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4"/>
        <v>0.43660714285714286</v>
      </c>
      <c r="G675" t="s">
        <v>14</v>
      </c>
      <c r="H675" s="6">
        <f>E675/I675</f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0"/>
        <v>music</v>
      </c>
      <c r="R675" t="str">
        <f t="shared" si="51"/>
        <v>indie rock</v>
      </c>
      <c r="S675" s="9">
        <f t="shared" si="52"/>
        <v>42475.208333333328</v>
      </c>
      <c r="T675" s="9">
        <f t="shared" si="53"/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4"/>
        <v>0.33538371411833628</v>
      </c>
      <c r="G676" t="s">
        <v>74</v>
      </c>
      <c r="H676" s="6">
        <f>E676/I676</f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0"/>
        <v>photography</v>
      </c>
      <c r="R676" t="str">
        <f t="shared" si="51"/>
        <v>photography books</v>
      </c>
      <c r="S676" s="9">
        <f t="shared" si="52"/>
        <v>40774.208333333336</v>
      </c>
      <c r="T676" s="9">
        <f t="shared" si="53"/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4"/>
        <v>1.2297938144329896</v>
      </c>
      <c r="G677" t="s">
        <v>20</v>
      </c>
      <c r="H677" s="6">
        <f>E677/I677</f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0"/>
        <v>journalism</v>
      </c>
      <c r="R677" t="str">
        <f t="shared" si="51"/>
        <v>audio</v>
      </c>
      <c r="S677" s="9">
        <f t="shared" si="52"/>
        <v>43719.208333333328</v>
      </c>
      <c r="T677" s="9">
        <f t="shared" si="53"/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4"/>
        <v>1.8974959871589085</v>
      </c>
      <c r="G678" t="s">
        <v>20</v>
      </c>
      <c r="H678" s="6">
        <f>E678/I678</f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0"/>
        <v>photography</v>
      </c>
      <c r="R678" t="str">
        <f t="shared" si="51"/>
        <v>photography books</v>
      </c>
      <c r="S678" s="9">
        <f t="shared" si="52"/>
        <v>41178.208333333336</v>
      </c>
      <c r="T678" s="9">
        <f t="shared" si="5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4"/>
        <v>0.83622641509433959</v>
      </c>
      <c r="G679" t="s">
        <v>14</v>
      </c>
      <c r="H679" s="6">
        <f>E679/I679</f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0"/>
        <v>publishing</v>
      </c>
      <c r="R679" t="str">
        <f t="shared" si="51"/>
        <v>fiction</v>
      </c>
      <c r="S679" s="9">
        <f t="shared" si="52"/>
        <v>42561.208333333328</v>
      </c>
      <c r="T679" s="9">
        <f t="shared" si="53"/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4"/>
        <v>0.17968844221105529</v>
      </c>
      <c r="G680" t="s">
        <v>74</v>
      </c>
      <c r="H680" s="6">
        <f>E680/I680</f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0"/>
        <v>film &amp; video</v>
      </c>
      <c r="R680" t="str">
        <f t="shared" si="51"/>
        <v>drama</v>
      </c>
      <c r="S680" s="9">
        <f t="shared" si="52"/>
        <v>43484.25</v>
      </c>
      <c r="T680" s="9">
        <f t="shared" si="53"/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4"/>
        <v>10.365</v>
      </c>
      <c r="G681" t="s">
        <v>20</v>
      </c>
      <c r="H681" s="6">
        <f>E681/I681</f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0"/>
        <v>food</v>
      </c>
      <c r="R681" t="str">
        <f t="shared" si="51"/>
        <v>food trucks</v>
      </c>
      <c r="S681" s="9">
        <f t="shared" si="52"/>
        <v>43756.208333333328</v>
      </c>
      <c r="T681" s="9">
        <f t="shared" si="5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4"/>
        <v>0.97405219780219776</v>
      </c>
      <c r="G682" t="s">
        <v>14</v>
      </c>
      <c r="H682" s="6">
        <f>E682/I682</f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0"/>
        <v>games</v>
      </c>
      <c r="R682" t="str">
        <f t="shared" si="51"/>
        <v>mobile games</v>
      </c>
      <c r="S682" s="9">
        <f t="shared" si="52"/>
        <v>43813.25</v>
      </c>
      <c r="T682" s="9">
        <f t="shared" si="5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4"/>
        <v>0.86386203150461705</v>
      </c>
      <c r="G683" t="s">
        <v>14</v>
      </c>
      <c r="H683" s="6">
        <f>E683/I683</f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0"/>
        <v>theater</v>
      </c>
      <c r="R683" t="str">
        <f t="shared" si="51"/>
        <v>plays</v>
      </c>
      <c r="S683" s="9">
        <f t="shared" si="52"/>
        <v>40898.25</v>
      </c>
      <c r="T683" s="9">
        <f t="shared" si="53"/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4"/>
        <v>1.5016666666666667</v>
      </c>
      <c r="G684" t="s">
        <v>20</v>
      </c>
      <c r="H684" s="6">
        <f>E684/I684</f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0"/>
        <v>theater</v>
      </c>
      <c r="R684" t="str">
        <f t="shared" si="51"/>
        <v>plays</v>
      </c>
      <c r="S684" s="9">
        <f t="shared" si="52"/>
        <v>41619.25</v>
      </c>
      <c r="T684" s="9">
        <f t="shared" si="53"/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4"/>
        <v>3.5843478260869563</v>
      </c>
      <c r="G685" t="s">
        <v>20</v>
      </c>
      <c r="H685" s="6">
        <f>E685/I685</f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0"/>
        <v>theater</v>
      </c>
      <c r="R685" t="str">
        <f t="shared" si="51"/>
        <v>plays</v>
      </c>
      <c r="S685" s="9">
        <f t="shared" si="52"/>
        <v>43359.208333333328</v>
      </c>
      <c r="T685" s="9">
        <f t="shared" si="53"/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4"/>
        <v>5.4285714285714288</v>
      </c>
      <c r="G686" t="s">
        <v>20</v>
      </c>
      <c r="H686" s="6">
        <f>E686/I686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0"/>
        <v>publishing</v>
      </c>
      <c r="R686" t="str">
        <f t="shared" si="51"/>
        <v>nonfiction</v>
      </c>
      <c r="S686" s="9">
        <f t="shared" si="52"/>
        <v>40358.208333333336</v>
      </c>
      <c r="T686" s="9">
        <f t="shared" si="5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4"/>
        <v>0.67500714285714281</v>
      </c>
      <c r="G687" t="s">
        <v>14</v>
      </c>
      <c r="H687" s="6">
        <f>E687/I687</f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0"/>
        <v>theater</v>
      </c>
      <c r="R687" t="str">
        <f t="shared" si="51"/>
        <v>plays</v>
      </c>
      <c r="S687" s="9">
        <f t="shared" si="52"/>
        <v>42239.208333333328</v>
      </c>
      <c r="T687" s="9">
        <f t="shared" si="53"/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4"/>
        <v>1.9174666666666667</v>
      </c>
      <c r="G688" t="s">
        <v>20</v>
      </c>
      <c r="H688" s="6">
        <f>E688/I688</f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0"/>
        <v>technology</v>
      </c>
      <c r="R688" t="str">
        <f t="shared" si="51"/>
        <v>wearables</v>
      </c>
      <c r="S688" s="9">
        <f t="shared" si="52"/>
        <v>43186.208333333328</v>
      </c>
      <c r="T688" s="9">
        <f t="shared" si="53"/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4"/>
        <v>9.32</v>
      </c>
      <c r="G689" t="s">
        <v>20</v>
      </c>
      <c r="H689" s="6">
        <f>E689/I689</f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0"/>
        <v>theater</v>
      </c>
      <c r="R689" t="str">
        <f t="shared" si="51"/>
        <v>plays</v>
      </c>
      <c r="S689" s="9">
        <f t="shared" si="52"/>
        <v>42806.25</v>
      </c>
      <c r="T689" s="9">
        <f t="shared" si="53"/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4"/>
        <v>4.2927586206896553</v>
      </c>
      <c r="G690" t="s">
        <v>20</v>
      </c>
      <c r="H690" s="6">
        <f>E690/I690</f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0"/>
        <v>film &amp; video</v>
      </c>
      <c r="R690" t="str">
        <f t="shared" si="51"/>
        <v>television</v>
      </c>
      <c r="S690" s="9">
        <f t="shared" si="52"/>
        <v>43475.25</v>
      </c>
      <c r="T690" s="9">
        <f t="shared" si="53"/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4"/>
        <v>1.0065753424657535</v>
      </c>
      <c r="G691" t="s">
        <v>20</v>
      </c>
      <c r="H691" s="6">
        <f>E691/I691</f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0"/>
        <v>technology</v>
      </c>
      <c r="R691" t="str">
        <f t="shared" si="51"/>
        <v>web</v>
      </c>
      <c r="S691" s="9">
        <f t="shared" si="52"/>
        <v>41576.208333333336</v>
      </c>
      <c r="T691" s="9">
        <f t="shared" si="53"/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4"/>
        <v>2.266111111111111</v>
      </c>
      <c r="G692" t="s">
        <v>20</v>
      </c>
      <c r="H692" s="6">
        <f>E692/I692</f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0"/>
        <v>film &amp; video</v>
      </c>
      <c r="R692" t="str">
        <f t="shared" si="51"/>
        <v>documentary</v>
      </c>
      <c r="S692" s="9">
        <f t="shared" si="52"/>
        <v>40874.25</v>
      </c>
      <c r="T692" s="9">
        <f t="shared" si="53"/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4"/>
        <v>1.4238</v>
      </c>
      <c r="G693" t="s">
        <v>20</v>
      </c>
      <c r="H693" s="6">
        <f>E693/I693</f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0"/>
        <v>film &amp; video</v>
      </c>
      <c r="R693" t="str">
        <f t="shared" si="51"/>
        <v>documentary</v>
      </c>
      <c r="S693" s="9">
        <f t="shared" si="52"/>
        <v>41185.208333333336</v>
      </c>
      <c r="T693" s="9">
        <f t="shared" si="5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4"/>
        <v>0.90633333333333332</v>
      </c>
      <c r="G694" t="s">
        <v>14</v>
      </c>
      <c r="H694" s="6">
        <f>E694/I694</f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0"/>
        <v>music</v>
      </c>
      <c r="R694" t="str">
        <f t="shared" si="51"/>
        <v>rock</v>
      </c>
      <c r="S694" s="9">
        <f t="shared" si="52"/>
        <v>43655.208333333328</v>
      </c>
      <c r="T694" s="9">
        <f t="shared" si="5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4"/>
        <v>0.63966740576496672</v>
      </c>
      <c r="G695" t="s">
        <v>14</v>
      </c>
      <c r="H695" s="6">
        <f>E695/I695</f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0"/>
        <v>theater</v>
      </c>
      <c r="R695" t="str">
        <f t="shared" si="51"/>
        <v>plays</v>
      </c>
      <c r="S695" s="9">
        <f t="shared" si="52"/>
        <v>43025.208333333328</v>
      </c>
      <c r="T695" s="9">
        <f t="shared" si="5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4"/>
        <v>0.84131868131868137</v>
      </c>
      <c r="G696" t="s">
        <v>14</v>
      </c>
      <c r="H696" s="6">
        <f>E696/I696</f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0"/>
        <v>theater</v>
      </c>
      <c r="R696" t="str">
        <f t="shared" si="51"/>
        <v>plays</v>
      </c>
      <c r="S696" s="9">
        <f t="shared" si="52"/>
        <v>43066.25</v>
      </c>
      <c r="T696" s="9">
        <f t="shared" si="53"/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4"/>
        <v>1.3393478260869565</v>
      </c>
      <c r="G697" t="s">
        <v>20</v>
      </c>
      <c r="H697" s="6">
        <f>E697/I697</f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0"/>
        <v>music</v>
      </c>
      <c r="R697" t="str">
        <f t="shared" si="51"/>
        <v>rock</v>
      </c>
      <c r="S697" s="9">
        <f t="shared" si="52"/>
        <v>42322.25</v>
      </c>
      <c r="T697" s="9">
        <f t="shared" si="5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4"/>
        <v>0.59042047531992692</v>
      </c>
      <c r="G698" t="s">
        <v>14</v>
      </c>
      <c r="H698" s="6">
        <f>E698/I698</f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0"/>
        <v>theater</v>
      </c>
      <c r="R698" t="str">
        <f t="shared" si="51"/>
        <v>plays</v>
      </c>
      <c r="S698" s="9">
        <f t="shared" si="52"/>
        <v>42114.208333333328</v>
      </c>
      <c r="T698" s="9">
        <f t="shared" si="53"/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4"/>
        <v>1.5280062063615205</v>
      </c>
      <c r="G699" t="s">
        <v>20</v>
      </c>
      <c r="H699" s="6">
        <f>E699/I699</f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0"/>
        <v>music</v>
      </c>
      <c r="R699" t="str">
        <f t="shared" si="51"/>
        <v>electric music</v>
      </c>
      <c r="S699" s="9">
        <f t="shared" si="52"/>
        <v>43190.208333333328</v>
      </c>
      <c r="T699" s="9">
        <f t="shared" si="53"/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4"/>
        <v>4.466912114014252</v>
      </c>
      <c r="G700" t="s">
        <v>20</v>
      </c>
      <c r="H700" s="6">
        <f>E700/I700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0"/>
        <v>technology</v>
      </c>
      <c r="R700" t="str">
        <f t="shared" si="51"/>
        <v>wearables</v>
      </c>
      <c r="S700" s="9">
        <f t="shared" si="52"/>
        <v>40871.25</v>
      </c>
      <c r="T700" s="9">
        <f t="shared" si="5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4"/>
        <v>0.8439189189189189</v>
      </c>
      <c r="G701" t="s">
        <v>14</v>
      </c>
      <c r="H701" s="6">
        <f>E701/I701</f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0"/>
        <v>film &amp; video</v>
      </c>
      <c r="R701" t="str">
        <f t="shared" si="51"/>
        <v>drama</v>
      </c>
      <c r="S701" s="9">
        <f t="shared" si="52"/>
        <v>43641.208333333328</v>
      </c>
      <c r="T701" s="9">
        <f t="shared" si="5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4"/>
        <v>0.03</v>
      </c>
      <c r="G702" t="s">
        <v>14</v>
      </c>
      <c r="H702" s="6">
        <f>E702/I702</f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0"/>
        <v>technology</v>
      </c>
      <c r="R702" t="str">
        <f t="shared" si="51"/>
        <v>wearables</v>
      </c>
      <c r="S702" s="9">
        <f t="shared" si="52"/>
        <v>40203.25</v>
      </c>
      <c r="T702" s="9">
        <f t="shared" si="53"/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4"/>
        <v>1.7502692307692307</v>
      </c>
      <c r="G703" t="s">
        <v>20</v>
      </c>
      <c r="H703" s="6">
        <f>E703/I703</f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0"/>
        <v>theater</v>
      </c>
      <c r="R703" t="str">
        <f t="shared" si="51"/>
        <v>plays</v>
      </c>
      <c r="S703" s="9">
        <f t="shared" si="52"/>
        <v>40629.208333333336</v>
      </c>
      <c r="T703" s="9">
        <f t="shared" si="5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4"/>
        <v>0.54137931034482756</v>
      </c>
      <c r="G704" t="s">
        <v>14</v>
      </c>
      <c r="H704" s="6">
        <f>E704/I704</f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0"/>
        <v>technology</v>
      </c>
      <c r="R704" t="str">
        <f t="shared" si="51"/>
        <v>wearables</v>
      </c>
      <c r="S704" s="9">
        <f t="shared" si="52"/>
        <v>41477.208333333336</v>
      </c>
      <c r="T704" s="9">
        <f t="shared" si="53"/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4"/>
        <v>3.1187381703470032</v>
      </c>
      <c r="G705" t="s">
        <v>20</v>
      </c>
      <c r="H705" s="6">
        <f>E705/I705</f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0"/>
        <v>publishing</v>
      </c>
      <c r="R705" t="str">
        <f t="shared" si="51"/>
        <v>translations</v>
      </c>
      <c r="S705" s="9">
        <f t="shared" si="52"/>
        <v>41020.208333333336</v>
      </c>
      <c r="T705" s="9">
        <f t="shared" si="53"/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4"/>
        <v>1.2278160919540231</v>
      </c>
      <c r="G706" t="s">
        <v>20</v>
      </c>
      <c r="H706" s="6">
        <f>E706/I706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0"/>
        <v>film &amp; video</v>
      </c>
      <c r="R706" t="str">
        <f t="shared" si="51"/>
        <v>animation</v>
      </c>
      <c r="S706" s="9">
        <f t="shared" si="52"/>
        <v>42555.208333333328</v>
      </c>
      <c r="T706" s="9">
        <f t="shared" si="5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4"/>
        <v>0.99026517383618151</v>
      </c>
      <c r="G707" t="s">
        <v>14</v>
      </c>
      <c r="H707" s="6">
        <f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5">LEFT(P707,FIND("/",P707)-1)</f>
        <v>publishing</v>
      </c>
      <c r="R707" t="str">
        <f t="shared" ref="R707:R770" si="56">MID(P707,FIND("/",P707)+1, LEN(P707))</f>
        <v>nonfiction</v>
      </c>
      <c r="S707" s="9">
        <f t="shared" ref="S707:S770" si="57">(((L707/60)/60)/24)+DATE(1970,1,1)</f>
        <v>41619.25</v>
      </c>
      <c r="T707" s="9">
        <f t="shared" ref="T707:T770" si="58">(((M707/60)/60)/24)+DATE(1970,1,1)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4"/>
        <v>1.278468634686347</v>
      </c>
      <c r="G708" t="s">
        <v>20</v>
      </c>
      <c r="H708" s="6">
        <f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5"/>
        <v>technology</v>
      </c>
      <c r="R708" t="str">
        <f t="shared" si="56"/>
        <v>web</v>
      </c>
      <c r="S708" s="9">
        <f t="shared" si="57"/>
        <v>43471.25</v>
      </c>
      <c r="T708" s="9">
        <f t="shared" si="58"/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59">(E709/D709)</f>
        <v>1.5861643835616439</v>
      </c>
      <c r="G709" t="s">
        <v>20</v>
      </c>
      <c r="H709" s="6">
        <f>E709/I709</f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5"/>
        <v>film &amp; video</v>
      </c>
      <c r="R709" t="str">
        <f t="shared" si="56"/>
        <v>drama</v>
      </c>
      <c r="S709" s="9">
        <f t="shared" si="57"/>
        <v>43442.25</v>
      </c>
      <c r="T709" s="9">
        <f t="shared" si="58"/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9"/>
        <v>7.0705882352941174</v>
      </c>
      <c r="G710" t="s">
        <v>20</v>
      </c>
      <c r="H710" s="6">
        <f>E710/I710</f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5"/>
        <v>theater</v>
      </c>
      <c r="R710" t="str">
        <f t="shared" si="56"/>
        <v>plays</v>
      </c>
      <c r="S710" s="9">
        <f t="shared" si="57"/>
        <v>42877.208333333328</v>
      </c>
      <c r="T710" s="9">
        <f t="shared" si="58"/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9"/>
        <v>1.4238775510204082</v>
      </c>
      <c r="G711" t="s">
        <v>20</v>
      </c>
      <c r="H711" s="6">
        <f>E711/I711</f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5"/>
        <v>theater</v>
      </c>
      <c r="R711" t="str">
        <f t="shared" si="56"/>
        <v>plays</v>
      </c>
      <c r="S711" s="9">
        <f t="shared" si="57"/>
        <v>41018.208333333336</v>
      </c>
      <c r="T711" s="9">
        <f t="shared" si="58"/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9"/>
        <v>1.4786046511627906</v>
      </c>
      <c r="G712" t="s">
        <v>20</v>
      </c>
      <c r="H712" s="6">
        <f>E712/I712</f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5"/>
        <v>theater</v>
      </c>
      <c r="R712" t="str">
        <f t="shared" si="56"/>
        <v>plays</v>
      </c>
      <c r="S712" s="9">
        <f t="shared" si="57"/>
        <v>43295.208333333328</v>
      </c>
      <c r="T712" s="9">
        <f t="shared" si="58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9"/>
        <v>0.20322580645161289</v>
      </c>
      <c r="G713" t="s">
        <v>14</v>
      </c>
      <c r="H713" s="6">
        <f>E713/I713</f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5"/>
        <v>theater</v>
      </c>
      <c r="R713" t="str">
        <f t="shared" si="56"/>
        <v>plays</v>
      </c>
      <c r="S713" s="9">
        <f t="shared" si="57"/>
        <v>42393.25</v>
      </c>
      <c r="T713" s="9">
        <f t="shared" si="58"/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9"/>
        <v>18.40625</v>
      </c>
      <c r="G714" t="s">
        <v>20</v>
      </c>
      <c r="H714" s="6">
        <f>E714/I714</f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5"/>
        <v>theater</v>
      </c>
      <c r="R714" t="str">
        <f t="shared" si="56"/>
        <v>plays</v>
      </c>
      <c r="S714" s="9">
        <f t="shared" si="57"/>
        <v>42559.208333333328</v>
      </c>
      <c r="T714" s="9">
        <f t="shared" si="58"/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9"/>
        <v>1.6194202898550725</v>
      </c>
      <c r="G715" t="s">
        <v>20</v>
      </c>
      <c r="H715" s="6">
        <f>E715/I715</f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5"/>
        <v>publishing</v>
      </c>
      <c r="R715" t="str">
        <f t="shared" si="56"/>
        <v>radio &amp; podcasts</v>
      </c>
      <c r="S715" s="9">
        <f t="shared" si="57"/>
        <v>42604.208333333328</v>
      </c>
      <c r="T715" s="9">
        <f t="shared" si="58"/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9"/>
        <v>4.7282077922077921</v>
      </c>
      <c r="G716" t="s">
        <v>20</v>
      </c>
      <c r="H716" s="6">
        <f>E716/I716</f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5"/>
        <v>music</v>
      </c>
      <c r="R716" t="str">
        <f t="shared" si="56"/>
        <v>rock</v>
      </c>
      <c r="S716" s="9">
        <f t="shared" si="57"/>
        <v>41870.208333333336</v>
      </c>
      <c r="T716" s="9">
        <f t="shared" si="58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9"/>
        <v>0.24466101694915254</v>
      </c>
      <c r="G717" t="s">
        <v>14</v>
      </c>
      <c r="H717" s="6">
        <f>E717/I717</f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5"/>
        <v>games</v>
      </c>
      <c r="R717" t="str">
        <f t="shared" si="56"/>
        <v>mobile games</v>
      </c>
      <c r="S717" s="9">
        <f t="shared" si="57"/>
        <v>40397.208333333336</v>
      </c>
      <c r="T717" s="9">
        <f t="shared" si="58"/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9"/>
        <v>5.1764999999999999</v>
      </c>
      <c r="G718" t="s">
        <v>20</v>
      </c>
      <c r="H718" s="6">
        <f>E718/I718</f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5"/>
        <v>theater</v>
      </c>
      <c r="R718" t="str">
        <f t="shared" si="56"/>
        <v>plays</v>
      </c>
      <c r="S718" s="9">
        <f t="shared" si="57"/>
        <v>41465.208333333336</v>
      </c>
      <c r="T718" s="9">
        <f t="shared" si="58"/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9"/>
        <v>2.4764285714285714</v>
      </c>
      <c r="G719" t="s">
        <v>20</v>
      </c>
      <c r="H719" s="6">
        <f>E719/I719</f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5"/>
        <v>film &amp; video</v>
      </c>
      <c r="R719" t="str">
        <f t="shared" si="56"/>
        <v>documentary</v>
      </c>
      <c r="S719" s="9">
        <f t="shared" si="57"/>
        <v>40777.208333333336</v>
      </c>
      <c r="T719" s="9">
        <f t="shared" si="58"/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9"/>
        <v>1.0020481927710843</v>
      </c>
      <c r="G720" t="s">
        <v>20</v>
      </c>
      <c r="H720" s="6">
        <f>E720/I720</f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5"/>
        <v>technology</v>
      </c>
      <c r="R720" t="str">
        <f t="shared" si="56"/>
        <v>wearables</v>
      </c>
      <c r="S720" s="9">
        <f t="shared" si="57"/>
        <v>41442.208333333336</v>
      </c>
      <c r="T720" s="9">
        <f t="shared" si="58"/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9"/>
        <v>1.53</v>
      </c>
      <c r="G721" t="s">
        <v>20</v>
      </c>
      <c r="H721" s="6">
        <f>E721/I721</f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5"/>
        <v>publishing</v>
      </c>
      <c r="R721" t="str">
        <f t="shared" si="56"/>
        <v>fiction</v>
      </c>
      <c r="S721" s="9">
        <f t="shared" si="57"/>
        <v>41058.208333333336</v>
      </c>
      <c r="T721" s="9">
        <f t="shared" si="58"/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9"/>
        <v>0.37091954022988505</v>
      </c>
      <c r="G722" t="s">
        <v>74</v>
      </c>
      <c r="H722" s="6">
        <f>E722/I722</f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5"/>
        <v>theater</v>
      </c>
      <c r="R722" t="str">
        <f t="shared" si="56"/>
        <v>plays</v>
      </c>
      <c r="S722" s="9">
        <f t="shared" si="57"/>
        <v>43152.25</v>
      </c>
      <c r="T722" s="9">
        <f t="shared" si="58"/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9"/>
        <v>4.3923948220064728E-2</v>
      </c>
      <c r="G723" t="s">
        <v>74</v>
      </c>
      <c r="H723" s="6">
        <f>E723/I723</f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5"/>
        <v>music</v>
      </c>
      <c r="R723" t="str">
        <f t="shared" si="56"/>
        <v>rock</v>
      </c>
      <c r="S723" s="9">
        <f t="shared" si="57"/>
        <v>43194.208333333328</v>
      </c>
      <c r="T723" s="9">
        <f t="shared" si="58"/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9"/>
        <v>1.5650721649484536</v>
      </c>
      <c r="G724" t="s">
        <v>20</v>
      </c>
      <c r="H724" s="6">
        <f>E724/I724</f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5"/>
        <v>film &amp; video</v>
      </c>
      <c r="R724" t="str">
        <f t="shared" si="56"/>
        <v>documentary</v>
      </c>
      <c r="S724" s="9">
        <f t="shared" si="57"/>
        <v>43045.25</v>
      </c>
      <c r="T724" s="9">
        <f t="shared" si="58"/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9"/>
        <v>2.704081632653061</v>
      </c>
      <c r="G725" t="s">
        <v>20</v>
      </c>
      <c r="H725" s="6">
        <f>E725/I725</f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5"/>
        <v>theater</v>
      </c>
      <c r="R725" t="str">
        <f t="shared" si="56"/>
        <v>plays</v>
      </c>
      <c r="S725" s="9">
        <f t="shared" si="57"/>
        <v>42431.25</v>
      </c>
      <c r="T725" s="9">
        <f t="shared" si="58"/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9"/>
        <v>1.3405952380952382</v>
      </c>
      <c r="G726" t="s">
        <v>20</v>
      </c>
      <c r="H726" s="6">
        <f>E726/I726</f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5"/>
        <v>theater</v>
      </c>
      <c r="R726" t="str">
        <f t="shared" si="56"/>
        <v>plays</v>
      </c>
      <c r="S726" s="9">
        <f t="shared" si="57"/>
        <v>41934.208333333336</v>
      </c>
      <c r="T726" s="9">
        <f t="shared" si="58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9"/>
        <v>0.50398033126293995</v>
      </c>
      <c r="G727" t="s">
        <v>14</v>
      </c>
      <c r="H727" s="6">
        <f>E727/I727</f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5"/>
        <v>games</v>
      </c>
      <c r="R727" t="str">
        <f t="shared" si="56"/>
        <v>mobile games</v>
      </c>
      <c r="S727" s="9">
        <f t="shared" si="57"/>
        <v>41958.25</v>
      </c>
      <c r="T727" s="9">
        <f t="shared" si="58"/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9"/>
        <v>0.88815837937384901</v>
      </c>
      <c r="G728" t="s">
        <v>74</v>
      </c>
      <c r="H728" s="6">
        <f>E728/I728</f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5"/>
        <v>theater</v>
      </c>
      <c r="R728" t="str">
        <f t="shared" si="56"/>
        <v>plays</v>
      </c>
      <c r="S728" s="9">
        <f t="shared" si="57"/>
        <v>40476.208333333336</v>
      </c>
      <c r="T728" s="9">
        <f t="shared" si="58"/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9"/>
        <v>1.65</v>
      </c>
      <c r="G729" t="s">
        <v>20</v>
      </c>
      <c r="H729" s="6">
        <f>E729/I729</f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5"/>
        <v>technology</v>
      </c>
      <c r="R729" t="str">
        <f t="shared" si="56"/>
        <v>web</v>
      </c>
      <c r="S729" s="9">
        <f t="shared" si="57"/>
        <v>43485.25</v>
      </c>
      <c r="T729" s="9">
        <f t="shared" si="58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9"/>
        <v>0.17499999999999999</v>
      </c>
      <c r="G730" t="s">
        <v>14</v>
      </c>
      <c r="H730" s="6">
        <f>E730/I730</f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5"/>
        <v>theater</v>
      </c>
      <c r="R730" t="str">
        <f t="shared" si="56"/>
        <v>plays</v>
      </c>
      <c r="S730" s="9">
        <f t="shared" si="57"/>
        <v>42515.208333333328</v>
      </c>
      <c r="T730" s="9">
        <f t="shared" si="58"/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9"/>
        <v>1.8566071428571429</v>
      </c>
      <c r="G731" t="s">
        <v>20</v>
      </c>
      <c r="H731" s="6">
        <f>E731/I731</f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5"/>
        <v>film &amp; video</v>
      </c>
      <c r="R731" t="str">
        <f t="shared" si="56"/>
        <v>drama</v>
      </c>
      <c r="S731" s="9">
        <f t="shared" si="57"/>
        <v>41309.25</v>
      </c>
      <c r="T731" s="9">
        <f t="shared" si="58"/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9"/>
        <v>4.1266319444444441</v>
      </c>
      <c r="G732" t="s">
        <v>20</v>
      </c>
      <c r="H732" s="6">
        <f>E732/I732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5"/>
        <v>technology</v>
      </c>
      <c r="R732" t="str">
        <f t="shared" si="56"/>
        <v>wearables</v>
      </c>
      <c r="S732" s="9">
        <f t="shared" si="57"/>
        <v>42147.208333333328</v>
      </c>
      <c r="T732" s="9">
        <f t="shared" si="58"/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9"/>
        <v>0.90249999999999997</v>
      </c>
      <c r="G733" t="s">
        <v>74</v>
      </c>
      <c r="H733" s="6">
        <f>E733/I733</f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5"/>
        <v>technology</v>
      </c>
      <c r="R733" t="str">
        <f t="shared" si="56"/>
        <v>web</v>
      </c>
      <c r="S733" s="9">
        <f t="shared" si="57"/>
        <v>42939.208333333328</v>
      </c>
      <c r="T733" s="9">
        <f t="shared" si="58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9"/>
        <v>0.91984615384615387</v>
      </c>
      <c r="G734" t="s">
        <v>14</v>
      </c>
      <c r="H734" s="6">
        <f>E734/I734</f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5"/>
        <v>music</v>
      </c>
      <c r="R734" t="str">
        <f t="shared" si="56"/>
        <v>rock</v>
      </c>
      <c r="S734" s="9">
        <f t="shared" si="57"/>
        <v>42816.208333333328</v>
      </c>
      <c r="T734" s="9">
        <f t="shared" si="58"/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9"/>
        <v>5.2700632911392402</v>
      </c>
      <c r="G735" t="s">
        <v>20</v>
      </c>
      <c r="H735" s="6">
        <f>E735/I735</f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5"/>
        <v>music</v>
      </c>
      <c r="R735" t="str">
        <f t="shared" si="56"/>
        <v>metal</v>
      </c>
      <c r="S735" s="9">
        <f t="shared" si="57"/>
        <v>41844.208333333336</v>
      </c>
      <c r="T735" s="9">
        <f t="shared" si="58"/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9"/>
        <v>3.1914285714285713</v>
      </c>
      <c r="G736" t="s">
        <v>20</v>
      </c>
      <c r="H736" s="6">
        <f>E736/I736</f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5"/>
        <v>theater</v>
      </c>
      <c r="R736" t="str">
        <f t="shared" si="56"/>
        <v>plays</v>
      </c>
      <c r="S736" s="9">
        <f t="shared" si="57"/>
        <v>42763.25</v>
      </c>
      <c r="T736" s="9">
        <f t="shared" si="58"/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9"/>
        <v>3.5418867924528303</v>
      </c>
      <c r="G737" t="s">
        <v>20</v>
      </c>
      <c r="H737" s="6">
        <f>E737/I737</f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5"/>
        <v>photography</v>
      </c>
      <c r="R737" t="str">
        <f t="shared" si="56"/>
        <v>photography books</v>
      </c>
      <c r="S737" s="9">
        <f t="shared" si="57"/>
        <v>42459.208333333328</v>
      </c>
      <c r="T737" s="9">
        <f t="shared" si="58"/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9"/>
        <v>0.32896103896103895</v>
      </c>
      <c r="G738" t="s">
        <v>74</v>
      </c>
      <c r="H738" s="6">
        <f>E738/I738</f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5"/>
        <v>publishing</v>
      </c>
      <c r="R738" t="str">
        <f t="shared" si="56"/>
        <v>nonfiction</v>
      </c>
      <c r="S738" s="9">
        <f t="shared" si="57"/>
        <v>42055.25</v>
      </c>
      <c r="T738" s="9">
        <f t="shared" si="58"/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9"/>
        <v>1.358918918918919</v>
      </c>
      <c r="G739" t="s">
        <v>20</v>
      </c>
      <c r="H739" s="6">
        <f>E739/I739</f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5"/>
        <v>music</v>
      </c>
      <c r="R739" t="str">
        <f t="shared" si="56"/>
        <v>indie rock</v>
      </c>
      <c r="S739" s="9">
        <f t="shared" si="57"/>
        <v>42685.25</v>
      </c>
      <c r="T739" s="9">
        <f t="shared" si="58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9"/>
        <v>2.0843373493975904E-2</v>
      </c>
      <c r="G740" t="s">
        <v>14</v>
      </c>
      <c r="H740" s="6">
        <f>E740/I740</f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5"/>
        <v>theater</v>
      </c>
      <c r="R740" t="str">
        <f t="shared" si="56"/>
        <v>plays</v>
      </c>
      <c r="S740" s="9">
        <f t="shared" si="57"/>
        <v>41959.25</v>
      </c>
      <c r="T740" s="9">
        <f t="shared" si="58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9"/>
        <v>0.61</v>
      </c>
      <c r="G741" t="s">
        <v>14</v>
      </c>
      <c r="H741" s="6">
        <f>E741/I741</f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5"/>
        <v>music</v>
      </c>
      <c r="R741" t="str">
        <f t="shared" si="56"/>
        <v>indie rock</v>
      </c>
      <c r="S741" s="9">
        <f t="shared" si="57"/>
        <v>41089.208333333336</v>
      </c>
      <c r="T741" s="9">
        <f t="shared" si="58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9"/>
        <v>0.30037735849056602</v>
      </c>
      <c r="G742" t="s">
        <v>14</v>
      </c>
      <c r="H742" s="6">
        <f>E742/I742</f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5"/>
        <v>theater</v>
      </c>
      <c r="R742" t="str">
        <f t="shared" si="56"/>
        <v>plays</v>
      </c>
      <c r="S742" s="9">
        <f t="shared" si="57"/>
        <v>42769.25</v>
      </c>
      <c r="T742" s="9">
        <f t="shared" si="58"/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9"/>
        <v>11.791666666666666</v>
      </c>
      <c r="G743" t="s">
        <v>20</v>
      </c>
      <c r="H743" s="6">
        <f>E743/I743</f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5"/>
        <v>theater</v>
      </c>
      <c r="R743" t="str">
        <f t="shared" si="56"/>
        <v>plays</v>
      </c>
      <c r="S743" s="9">
        <f t="shared" si="57"/>
        <v>40321.208333333336</v>
      </c>
      <c r="T743" s="9">
        <f t="shared" si="58"/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9"/>
        <v>11.260833333333334</v>
      </c>
      <c r="G744" t="s">
        <v>20</v>
      </c>
      <c r="H744" s="6">
        <f>E744/I744</f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5"/>
        <v>music</v>
      </c>
      <c r="R744" t="str">
        <f t="shared" si="56"/>
        <v>electric music</v>
      </c>
      <c r="S744" s="9">
        <f t="shared" si="57"/>
        <v>40197.25</v>
      </c>
      <c r="T744" s="9">
        <f t="shared" si="58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9"/>
        <v>0.12923076923076923</v>
      </c>
      <c r="G745" t="s">
        <v>14</v>
      </c>
      <c r="H745" s="6">
        <f>E745/I745</f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5"/>
        <v>theater</v>
      </c>
      <c r="R745" t="str">
        <f t="shared" si="56"/>
        <v>plays</v>
      </c>
      <c r="S745" s="9">
        <f t="shared" si="57"/>
        <v>42298.208333333328</v>
      </c>
      <c r="T745" s="9">
        <f t="shared" si="58"/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9"/>
        <v>7.12</v>
      </c>
      <c r="G746" t="s">
        <v>20</v>
      </c>
      <c r="H746" s="6">
        <f>E746/I746</f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5"/>
        <v>theater</v>
      </c>
      <c r="R746" t="str">
        <f t="shared" si="56"/>
        <v>plays</v>
      </c>
      <c r="S746" s="9">
        <f t="shared" si="57"/>
        <v>43322.208333333328</v>
      </c>
      <c r="T746" s="9">
        <f t="shared" si="58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9"/>
        <v>0.30304347826086958</v>
      </c>
      <c r="G747" t="s">
        <v>14</v>
      </c>
      <c r="H747" s="6">
        <f>E747/I747</f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5"/>
        <v>technology</v>
      </c>
      <c r="R747" t="str">
        <f t="shared" si="56"/>
        <v>wearables</v>
      </c>
      <c r="S747" s="9">
        <f t="shared" si="57"/>
        <v>40328.208333333336</v>
      </c>
      <c r="T747" s="9">
        <f t="shared" si="58"/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9"/>
        <v>2.1250896057347672</v>
      </c>
      <c r="G748" t="s">
        <v>20</v>
      </c>
      <c r="H748" s="6">
        <f>E748/I748</f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5"/>
        <v>technology</v>
      </c>
      <c r="R748" t="str">
        <f t="shared" si="56"/>
        <v>web</v>
      </c>
      <c r="S748" s="9">
        <f t="shared" si="57"/>
        <v>40825.208333333336</v>
      </c>
      <c r="T748" s="9">
        <f t="shared" si="58"/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9"/>
        <v>2.2885714285714287</v>
      </c>
      <c r="G749" t="s">
        <v>20</v>
      </c>
      <c r="H749" s="6">
        <f>E749/I749</f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5"/>
        <v>theater</v>
      </c>
      <c r="R749" t="str">
        <f t="shared" si="56"/>
        <v>plays</v>
      </c>
      <c r="S749" s="9">
        <f t="shared" si="57"/>
        <v>40423.208333333336</v>
      </c>
      <c r="T749" s="9">
        <f t="shared" si="58"/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9"/>
        <v>0.34959979476654696</v>
      </c>
      <c r="G750" t="s">
        <v>74</v>
      </c>
      <c r="H750" s="6">
        <f>E750/I750</f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5"/>
        <v>film &amp; video</v>
      </c>
      <c r="R750" t="str">
        <f t="shared" si="56"/>
        <v>animation</v>
      </c>
      <c r="S750" s="9">
        <f t="shared" si="57"/>
        <v>40238.25</v>
      </c>
      <c r="T750" s="9">
        <f t="shared" si="58"/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9"/>
        <v>1.5729069767441861</v>
      </c>
      <c r="G751" t="s">
        <v>20</v>
      </c>
      <c r="H751" s="6">
        <f>E751/I751</f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5"/>
        <v>technology</v>
      </c>
      <c r="R751" t="str">
        <f t="shared" si="56"/>
        <v>wearables</v>
      </c>
      <c r="S751" s="9">
        <f t="shared" si="57"/>
        <v>41920.208333333336</v>
      </c>
      <c r="T751" s="9">
        <f t="shared" si="58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9"/>
        <v>0.01</v>
      </c>
      <c r="G752" t="s">
        <v>14</v>
      </c>
      <c r="H752" s="6">
        <f>E752/I752</f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5"/>
        <v>music</v>
      </c>
      <c r="R752" t="str">
        <f t="shared" si="56"/>
        <v>electric music</v>
      </c>
      <c r="S752" s="9">
        <f t="shared" si="57"/>
        <v>40360.208333333336</v>
      </c>
      <c r="T752" s="9">
        <f t="shared" si="58"/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9"/>
        <v>2.3230555555555554</v>
      </c>
      <c r="G753" t="s">
        <v>20</v>
      </c>
      <c r="H753" s="6">
        <f>E753/I753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5"/>
        <v>publishing</v>
      </c>
      <c r="R753" t="str">
        <f t="shared" si="56"/>
        <v>nonfiction</v>
      </c>
      <c r="S753" s="9">
        <f t="shared" si="57"/>
        <v>42446.208333333328</v>
      </c>
      <c r="T753" s="9">
        <f t="shared" si="58"/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9"/>
        <v>0.92448275862068963</v>
      </c>
      <c r="G754" t="s">
        <v>74</v>
      </c>
      <c r="H754" s="6">
        <f>E754/I754</f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5"/>
        <v>theater</v>
      </c>
      <c r="R754" t="str">
        <f t="shared" si="56"/>
        <v>plays</v>
      </c>
      <c r="S754" s="9">
        <f t="shared" si="57"/>
        <v>40395.208333333336</v>
      </c>
      <c r="T754" s="9">
        <f t="shared" si="58"/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9"/>
        <v>2.5670212765957445</v>
      </c>
      <c r="G755" t="s">
        <v>20</v>
      </c>
      <c r="H755" s="6">
        <f>E755/I755</f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5"/>
        <v>photography</v>
      </c>
      <c r="R755" t="str">
        <f t="shared" si="56"/>
        <v>photography books</v>
      </c>
      <c r="S755" s="9">
        <f t="shared" si="57"/>
        <v>40321.208333333336</v>
      </c>
      <c r="T755" s="9">
        <f t="shared" si="58"/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9"/>
        <v>1.6847017045454546</v>
      </c>
      <c r="G756" t="s">
        <v>20</v>
      </c>
      <c r="H756" s="6">
        <f>E756/I756</f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5"/>
        <v>theater</v>
      </c>
      <c r="R756" t="str">
        <f t="shared" si="56"/>
        <v>plays</v>
      </c>
      <c r="S756" s="9">
        <f t="shared" si="57"/>
        <v>41210.208333333336</v>
      </c>
      <c r="T756" s="9">
        <f t="shared" si="58"/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9"/>
        <v>1.6657777777777778</v>
      </c>
      <c r="G757" t="s">
        <v>20</v>
      </c>
      <c r="H757" s="6">
        <f>E757/I757</f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5"/>
        <v>theater</v>
      </c>
      <c r="R757" t="str">
        <f t="shared" si="56"/>
        <v>plays</v>
      </c>
      <c r="S757" s="9">
        <f t="shared" si="57"/>
        <v>43096.25</v>
      </c>
      <c r="T757" s="9">
        <f t="shared" si="58"/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9"/>
        <v>7.7207692307692311</v>
      </c>
      <c r="G758" t="s">
        <v>20</v>
      </c>
      <c r="H758" s="6">
        <f>E758/I758</f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5"/>
        <v>theater</v>
      </c>
      <c r="R758" t="str">
        <f t="shared" si="56"/>
        <v>plays</v>
      </c>
      <c r="S758" s="9">
        <f t="shared" si="57"/>
        <v>42024.25</v>
      </c>
      <c r="T758" s="9">
        <f t="shared" si="58"/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9"/>
        <v>4.0685714285714285</v>
      </c>
      <c r="G759" t="s">
        <v>20</v>
      </c>
      <c r="H759" s="6">
        <f>E759/I759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5"/>
        <v>film &amp; video</v>
      </c>
      <c r="R759" t="str">
        <f t="shared" si="56"/>
        <v>drama</v>
      </c>
      <c r="S759" s="9">
        <f t="shared" si="57"/>
        <v>40675.208333333336</v>
      </c>
      <c r="T759" s="9">
        <f t="shared" si="58"/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9"/>
        <v>5.6420608108108112</v>
      </c>
      <c r="G760" t="s">
        <v>20</v>
      </c>
      <c r="H760" s="6">
        <f>E760/I760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5"/>
        <v>music</v>
      </c>
      <c r="R760" t="str">
        <f t="shared" si="56"/>
        <v>rock</v>
      </c>
      <c r="S760" s="9">
        <f t="shared" si="57"/>
        <v>41936.208333333336</v>
      </c>
      <c r="T760" s="9">
        <f t="shared" si="58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9"/>
        <v>0.6842686567164179</v>
      </c>
      <c r="G761" t="s">
        <v>14</v>
      </c>
      <c r="H761" s="6">
        <f>E761/I761</f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5"/>
        <v>music</v>
      </c>
      <c r="R761" t="str">
        <f t="shared" si="56"/>
        <v>electric music</v>
      </c>
      <c r="S761" s="9">
        <f t="shared" si="57"/>
        <v>43136.25</v>
      </c>
      <c r="T761" s="9">
        <f t="shared" si="58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9"/>
        <v>0.34351966873706002</v>
      </c>
      <c r="G762" t="s">
        <v>14</v>
      </c>
      <c r="H762" s="6">
        <f>E762/I762</f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5"/>
        <v>games</v>
      </c>
      <c r="R762" t="str">
        <f t="shared" si="56"/>
        <v>video games</v>
      </c>
      <c r="S762" s="9">
        <f t="shared" si="57"/>
        <v>43678.208333333328</v>
      </c>
      <c r="T762" s="9">
        <f t="shared" si="58"/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9"/>
        <v>6.5545454545454547</v>
      </c>
      <c r="G763" t="s">
        <v>20</v>
      </c>
      <c r="H763" s="6">
        <f>E763/I763</f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5"/>
        <v>music</v>
      </c>
      <c r="R763" t="str">
        <f t="shared" si="56"/>
        <v>rock</v>
      </c>
      <c r="S763" s="9">
        <f t="shared" si="57"/>
        <v>42938.208333333328</v>
      </c>
      <c r="T763" s="9">
        <f t="shared" si="58"/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9"/>
        <v>1.7725714285714285</v>
      </c>
      <c r="G764" t="s">
        <v>20</v>
      </c>
      <c r="H764" s="6">
        <f>E764/I764</f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5"/>
        <v>music</v>
      </c>
      <c r="R764" t="str">
        <f t="shared" si="56"/>
        <v>jazz</v>
      </c>
      <c r="S764" s="9">
        <f t="shared" si="57"/>
        <v>41241.25</v>
      </c>
      <c r="T764" s="9">
        <f t="shared" si="58"/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9"/>
        <v>1.1317857142857144</v>
      </c>
      <c r="G765" t="s">
        <v>20</v>
      </c>
      <c r="H765" s="6">
        <f>E765/I765</f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5"/>
        <v>theater</v>
      </c>
      <c r="R765" t="str">
        <f t="shared" si="56"/>
        <v>plays</v>
      </c>
      <c r="S765" s="9">
        <f t="shared" si="57"/>
        <v>41037.208333333336</v>
      </c>
      <c r="T765" s="9">
        <f t="shared" si="58"/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9"/>
        <v>7.2818181818181822</v>
      </c>
      <c r="G766" t="s">
        <v>20</v>
      </c>
      <c r="H766" s="6">
        <f>E766/I766</f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5"/>
        <v>music</v>
      </c>
      <c r="R766" t="str">
        <f t="shared" si="56"/>
        <v>rock</v>
      </c>
      <c r="S766" s="9">
        <f t="shared" si="57"/>
        <v>40676.208333333336</v>
      </c>
      <c r="T766" s="9">
        <f t="shared" si="58"/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9"/>
        <v>2.0833333333333335</v>
      </c>
      <c r="G767" t="s">
        <v>20</v>
      </c>
      <c r="H767" s="6">
        <f>E767/I767</f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5"/>
        <v>music</v>
      </c>
      <c r="R767" t="str">
        <f t="shared" si="56"/>
        <v>indie rock</v>
      </c>
      <c r="S767" s="9">
        <f t="shared" si="57"/>
        <v>42840.208333333328</v>
      </c>
      <c r="T767" s="9">
        <f t="shared" si="58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9"/>
        <v>0.31171232876712329</v>
      </c>
      <c r="G768" t="s">
        <v>14</v>
      </c>
      <c r="H768" s="6">
        <f>E768/I768</f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5"/>
        <v>film &amp; video</v>
      </c>
      <c r="R768" t="str">
        <f t="shared" si="56"/>
        <v>science fiction</v>
      </c>
      <c r="S768" s="9">
        <f t="shared" si="57"/>
        <v>43362.208333333328</v>
      </c>
      <c r="T768" s="9">
        <f t="shared" si="58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9"/>
        <v>0.56967078189300413</v>
      </c>
      <c r="G769" t="s">
        <v>14</v>
      </c>
      <c r="H769" s="6">
        <f>E769/I769</f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5"/>
        <v>publishing</v>
      </c>
      <c r="R769" t="str">
        <f t="shared" si="56"/>
        <v>translations</v>
      </c>
      <c r="S769" s="9">
        <f t="shared" si="57"/>
        <v>42283.208333333328</v>
      </c>
      <c r="T769" s="9">
        <f t="shared" si="58"/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9"/>
        <v>2.31</v>
      </c>
      <c r="G770" t="s">
        <v>20</v>
      </c>
      <c r="H770" s="6">
        <f>E770/I770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5"/>
        <v>theater</v>
      </c>
      <c r="R770" t="str">
        <f t="shared" si="56"/>
        <v>plays</v>
      </c>
      <c r="S770" s="9">
        <f t="shared" si="57"/>
        <v>41619.25</v>
      </c>
      <c r="T770" s="9">
        <f t="shared" si="58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59"/>
        <v>0.86867834394904464</v>
      </c>
      <c r="G771" t="s">
        <v>14</v>
      </c>
      <c r="H771" s="6">
        <f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0">LEFT(P771,FIND("/",P771)-1)</f>
        <v>games</v>
      </c>
      <c r="R771" t="str">
        <f t="shared" ref="R771:R834" si="61">MID(P771,FIND("/",P771)+1, LEN(P771))</f>
        <v>video games</v>
      </c>
      <c r="S771" s="9">
        <f t="shared" ref="S771:S834" si="62">(((L771/60)/60)/24)+DATE(1970,1,1)</f>
        <v>41501.208333333336</v>
      </c>
      <c r="T771" s="9">
        <f t="shared" ref="T771:T834" si="63">(((M771/60)/60)/24)+DATE(1970,1,1)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59"/>
        <v>2.7074418604651163</v>
      </c>
      <c r="G772" t="s">
        <v>20</v>
      </c>
      <c r="H772" s="6">
        <f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0"/>
        <v>theater</v>
      </c>
      <c r="R772" t="str">
        <f t="shared" si="61"/>
        <v>plays</v>
      </c>
      <c r="S772" s="9">
        <f t="shared" si="62"/>
        <v>41743.208333333336</v>
      </c>
      <c r="T772" s="9">
        <f t="shared" si="63"/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64">(E773/D773)</f>
        <v>0.49446428571428569</v>
      </c>
      <c r="G773" t="s">
        <v>74</v>
      </c>
      <c r="H773" s="6">
        <f>E773/I773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0"/>
        <v>theater</v>
      </c>
      <c r="R773" t="str">
        <f t="shared" si="61"/>
        <v>plays</v>
      </c>
      <c r="S773" s="9">
        <f t="shared" si="62"/>
        <v>43491.25</v>
      </c>
      <c r="T773" s="9">
        <f t="shared" si="63"/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4"/>
        <v>1.1335962566844919</v>
      </c>
      <c r="G774" t="s">
        <v>20</v>
      </c>
      <c r="H774" s="6">
        <f>E774/I774</f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0"/>
        <v>music</v>
      </c>
      <c r="R774" t="str">
        <f t="shared" si="61"/>
        <v>indie rock</v>
      </c>
      <c r="S774" s="9">
        <f t="shared" si="62"/>
        <v>43505.25</v>
      </c>
      <c r="T774" s="9">
        <f t="shared" si="63"/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4"/>
        <v>1.9055555555555554</v>
      </c>
      <c r="G775" t="s">
        <v>20</v>
      </c>
      <c r="H775" s="6">
        <f>E775/I775</f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0"/>
        <v>theater</v>
      </c>
      <c r="R775" t="str">
        <f t="shared" si="61"/>
        <v>plays</v>
      </c>
      <c r="S775" s="9">
        <f t="shared" si="62"/>
        <v>42838.208333333328</v>
      </c>
      <c r="T775" s="9">
        <f t="shared" si="63"/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4"/>
        <v>1.355</v>
      </c>
      <c r="G776" t="s">
        <v>20</v>
      </c>
      <c r="H776" s="6">
        <f>E776/I776</f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0"/>
        <v>technology</v>
      </c>
      <c r="R776" t="str">
        <f t="shared" si="61"/>
        <v>web</v>
      </c>
      <c r="S776" s="9">
        <f t="shared" si="62"/>
        <v>42513.208333333328</v>
      </c>
      <c r="T776" s="9">
        <f t="shared" si="63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4"/>
        <v>0.10297872340425532</v>
      </c>
      <c r="G777" t="s">
        <v>14</v>
      </c>
      <c r="H777" s="6">
        <f>E777/I777</f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0"/>
        <v>music</v>
      </c>
      <c r="R777" t="str">
        <f t="shared" si="61"/>
        <v>rock</v>
      </c>
      <c r="S777" s="9">
        <f t="shared" si="62"/>
        <v>41949.25</v>
      </c>
      <c r="T777" s="9">
        <f t="shared" si="63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4"/>
        <v>0.65544223826714798</v>
      </c>
      <c r="G778" t="s">
        <v>14</v>
      </c>
      <c r="H778" s="6">
        <f>E778/I778</f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0"/>
        <v>theater</v>
      </c>
      <c r="R778" t="str">
        <f t="shared" si="61"/>
        <v>plays</v>
      </c>
      <c r="S778" s="9">
        <f t="shared" si="62"/>
        <v>43650.208333333328</v>
      </c>
      <c r="T778" s="9">
        <f t="shared" si="63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4"/>
        <v>0.49026652452025588</v>
      </c>
      <c r="G779" t="s">
        <v>14</v>
      </c>
      <c r="H779" s="6">
        <f>E779/I779</f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0"/>
        <v>theater</v>
      </c>
      <c r="R779" t="str">
        <f t="shared" si="61"/>
        <v>plays</v>
      </c>
      <c r="S779" s="9">
        <f t="shared" si="62"/>
        <v>40809.208333333336</v>
      </c>
      <c r="T779" s="9">
        <f t="shared" si="63"/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4"/>
        <v>7.8792307692307695</v>
      </c>
      <c r="G780" t="s">
        <v>20</v>
      </c>
      <c r="H780" s="6">
        <f>E780/I780</f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0"/>
        <v>film &amp; video</v>
      </c>
      <c r="R780" t="str">
        <f t="shared" si="61"/>
        <v>animation</v>
      </c>
      <c r="S780" s="9">
        <f t="shared" si="62"/>
        <v>40768.208333333336</v>
      </c>
      <c r="T780" s="9">
        <f t="shared" si="63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4"/>
        <v>0.80306347746090156</v>
      </c>
      <c r="G781" t="s">
        <v>14</v>
      </c>
      <c r="H781" s="6">
        <f>E781/I781</f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0"/>
        <v>theater</v>
      </c>
      <c r="R781" t="str">
        <f t="shared" si="61"/>
        <v>plays</v>
      </c>
      <c r="S781" s="9">
        <f t="shared" si="62"/>
        <v>42230.208333333328</v>
      </c>
      <c r="T781" s="9">
        <f t="shared" si="63"/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4"/>
        <v>1.0629411764705883</v>
      </c>
      <c r="G782" t="s">
        <v>20</v>
      </c>
      <c r="H782" s="6">
        <f>E782/I782</f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0"/>
        <v>film &amp; video</v>
      </c>
      <c r="R782" t="str">
        <f t="shared" si="61"/>
        <v>drama</v>
      </c>
      <c r="S782" s="9">
        <f t="shared" si="62"/>
        <v>42573.208333333328</v>
      </c>
      <c r="T782" s="9">
        <f t="shared" si="63"/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4"/>
        <v>0.50735632183908042</v>
      </c>
      <c r="G783" t="s">
        <v>74</v>
      </c>
      <c r="H783" s="6">
        <f>E783/I783</f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0"/>
        <v>theater</v>
      </c>
      <c r="R783" t="str">
        <f t="shared" si="61"/>
        <v>plays</v>
      </c>
      <c r="S783" s="9">
        <f t="shared" si="62"/>
        <v>40482.208333333336</v>
      </c>
      <c r="T783" s="9">
        <f t="shared" si="63"/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4"/>
        <v>2.153137254901961</v>
      </c>
      <c r="G784" t="s">
        <v>20</v>
      </c>
      <c r="H784" s="6">
        <f>E784/I784</f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0"/>
        <v>film &amp; video</v>
      </c>
      <c r="R784" t="str">
        <f t="shared" si="61"/>
        <v>animation</v>
      </c>
      <c r="S784" s="9">
        <f t="shared" si="62"/>
        <v>40603.25</v>
      </c>
      <c r="T784" s="9">
        <f t="shared" si="63"/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4"/>
        <v>1.4122972972972974</v>
      </c>
      <c r="G785" t="s">
        <v>20</v>
      </c>
      <c r="H785" s="6">
        <f>E785/I785</f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0"/>
        <v>music</v>
      </c>
      <c r="R785" t="str">
        <f t="shared" si="61"/>
        <v>rock</v>
      </c>
      <c r="S785" s="9">
        <f t="shared" si="62"/>
        <v>41625.25</v>
      </c>
      <c r="T785" s="9">
        <f t="shared" si="63"/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4"/>
        <v>1.1533745781777278</v>
      </c>
      <c r="G786" t="s">
        <v>20</v>
      </c>
      <c r="H786" s="6">
        <f>E786/I786</f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0"/>
        <v>technology</v>
      </c>
      <c r="R786" t="str">
        <f t="shared" si="61"/>
        <v>web</v>
      </c>
      <c r="S786" s="9">
        <f t="shared" si="62"/>
        <v>42435.25</v>
      </c>
      <c r="T786" s="9">
        <f t="shared" si="63"/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4"/>
        <v>1.9311940298507462</v>
      </c>
      <c r="G787" t="s">
        <v>20</v>
      </c>
      <c r="H787" s="6">
        <f>E787/I787</f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0"/>
        <v>film &amp; video</v>
      </c>
      <c r="R787" t="str">
        <f t="shared" si="61"/>
        <v>animation</v>
      </c>
      <c r="S787" s="9">
        <f t="shared" si="62"/>
        <v>43582.208333333328</v>
      </c>
      <c r="T787" s="9">
        <f t="shared" si="63"/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4"/>
        <v>7.2973333333333334</v>
      </c>
      <c r="G788" t="s">
        <v>20</v>
      </c>
      <c r="H788" s="6">
        <f>E788/I788</f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0"/>
        <v>music</v>
      </c>
      <c r="R788" t="str">
        <f t="shared" si="61"/>
        <v>jazz</v>
      </c>
      <c r="S788" s="9">
        <f t="shared" si="62"/>
        <v>43186.208333333328</v>
      </c>
      <c r="T788" s="9">
        <f t="shared" si="63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4"/>
        <v>0.99663398692810456</v>
      </c>
      <c r="G789" t="s">
        <v>14</v>
      </c>
      <c r="H789" s="6">
        <f>E789/I789</f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0"/>
        <v>music</v>
      </c>
      <c r="R789" t="str">
        <f t="shared" si="61"/>
        <v>rock</v>
      </c>
      <c r="S789" s="9">
        <f t="shared" si="62"/>
        <v>40684.208333333336</v>
      </c>
      <c r="T789" s="9">
        <f t="shared" si="63"/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4"/>
        <v>0.88166666666666671</v>
      </c>
      <c r="G790" t="s">
        <v>47</v>
      </c>
      <c r="H790" s="6">
        <f>E790/I790</f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0"/>
        <v>film &amp; video</v>
      </c>
      <c r="R790" t="str">
        <f t="shared" si="61"/>
        <v>animation</v>
      </c>
      <c r="S790" s="9">
        <f t="shared" si="62"/>
        <v>41202.208333333336</v>
      </c>
      <c r="T790" s="9">
        <f t="shared" si="63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4"/>
        <v>0.37233333333333335</v>
      </c>
      <c r="G791" t="s">
        <v>14</v>
      </c>
      <c r="H791" s="6">
        <f>E791/I791</f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0"/>
        <v>theater</v>
      </c>
      <c r="R791" t="str">
        <f t="shared" si="61"/>
        <v>plays</v>
      </c>
      <c r="S791" s="9">
        <f t="shared" si="62"/>
        <v>41786.208333333336</v>
      </c>
      <c r="T791" s="9">
        <f t="shared" si="63"/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4"/>
        <v>0.30540075309306081</v>
      </c>
      <c r="G792" t="s">
        <v>74</v>
      </c>
      <c r="H792" s="6">
        <f>E792/I792</f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0"/>
        <v>theater</v>
      </c>
      <c r="R792" t="str">
        <f t="shared" si="61"/>
        <v>plays</v>
      </c>
      <c r="S792" s="9">
        <f t="shared" si="62"/>
        <v>40223.25</v>
      </c>
      <c r="T792" s="9">
        <f t="shared" si="63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4"/>
        <v>0.25714285714285712</v>
      </c>
      <c r="G793" t="s">
        <v>14</v>
      </c>
      <c r="H793" s="6">
        <f>E793/I793</f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0"/>
        <v>food</v>
      </c>
      <c r="R793" t="str">
        <f t="shared" si="61"/>
        <v>food trucks</v>
      </c>
      <c r="S793" s="9">
        <f t="shared" si="62"/>
        <v>42715.25</v>
      </c>
      <c r="T793" s="9">
        <f t="shared" si="63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4"/>
        <v>0.34</v>
      </c>
      <c r="G794" t="s">
        <v>14</v>
      </c>
      <c r="H794" s="6">
        <f>E794/I794</f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0"/>
        <v>theater</v>
      </c>
      <c r="R794" t="str">
        <f t="shared" si="61"/>
        <v>plays</v>
      </c>
      <c r="S794" s="9">
        <f t="shared" si="62"/>
        <v>41451.208333333336</v>
      </c>
      <c r="T794" s="9">
        <f t="shared" si="63"/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4"/>
        <v>11.859090909090909</v>
      </c>
      <c r="G795" t="s">
        <v>20</v>
      </c>
      <c r="H795" s="6">
        <f>E795/I795</f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0"/>
        <v>publishing</v>
      </c>
      <c r="R795" t="str">
        <f t="shared" si="61"/>
        <v>nonfiction</v>
      </c>
      <c r="S795" s="9">
        <f t="shared" si="62"/>
        <v>41450.208333333336</v>
      </c>
      <c r="T795" s="9">
        <f t="shared" si="63"/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4"/>
        <v>1.2539393939393939</v>
      </c>
      <c r="G796" t="s">
        <v>20</v>
      </c>
      <c r="H796" s="6">
        <f>E796/I796</f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0"/>
        <v>music</v>
      </c>
      <c r="R796" t="str">
        <f t="shared" si="61"/>
        <v>rock</v>
      </c>
      <c r="S796" s="9">
        <f t="shared" si="62"/>
        <v>43091.25</v>
      </c>
      <c r="T796" s="9">
        <f t="shared" si="63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4"/>
        <v>0.14394366197183098</v>
      </c>
      <c r="G797" t="s">
        <v>14</v>
      </c>
      <c r="H797" s="6">
        <f>E797/I797</f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0"/>
        <v>film &amp; video</v>
      </c>
      <c r="R797" t="str">
        <f t="shared" si="61"/>
        <v>drama</v>
      </c>
      <c r="S797" s="9">
        <f t="shared" si="62"/>
        <v>42675.208333333328</v>
      </c>
      <c r="T797" s="9">
        <f t="shared" si="63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4"/>
        <v>0.54807692307692313</v>
      </c>
      <c r="G798" t="s">
        <v>14</v>
      </c>
      <c r="H798" s="6">
        <f>E798/I798</f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0"/>
        <v>games</v>
      </c>
      <c r="R798" t="str">
        <f t="shared" si="61"/>
        <v>mobile games</v>
      </c>
      <c r="S798" s="9">
        <f t="shared" si="62"/>
        <v>41859.208333333336</v>
      </c>
      <c r="T798" s="9">
        <f t="shared" si="63"/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4"/>
        <v>1.0963157894736841</v>
      </c>
      <c r="G799" t="s">
        <v>20</v>
      </c>
      <c r="H799" s="6">
        <f>E799/I799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0"/>
        <v>technology</v>
      </c>
      <c r="R799" t="str">
        <f t="shared" si="61"/>
        <v>web</v>
      </c>
      <c r="S799" s="9">
        <f t="shared" si="62"/>
        <v>43464.25</v>
      </c>
      <c r="T799" s="9">
        <f t="shared" si="63"/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4"/>
        <v>1.8847058823529412</v>
      </c>
      <c r="G800" t="s">
        <v>20</v>
      </c>
      <c r="H800" s="6">
        <f>E800/I800</f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0"/>
        <v>theater</v>
      </c>
      <c r="R800" t="str">
        <f t="shared" si="61"/>
        <v>plays</v>
      </c>
      <c r="S800" s="9">
        <f t="shared" si="62"/>
        <v>41060.208333333336</v>
      </c>
      <c r="T800" s="9">
        <f t="shared" si="63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4"/>
        <v>0.87008284023668636</v>
      </c>
      <c r="G801" t="s">
        <v>14</v>
      </c>
      <c r="H801" s="6">
        <f>E801/I801</f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0"/>
        <v>theater</v>
      </c>
      <c r="R801" t="str">
        <f t="shared" si="61"/>
        <v>plays</v>
      </c>
      <c r="S801" s="9">
        <f t="shared" si="62"/>
        <v>42399.25</v>
      </c>
      <c r="T801" s="9">
        <f t="shared" si="63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4"/>
        <v>0.01</v>
      </c>
      <c r="G802" t="s">
        <v>14</v>
      </c>
      <c r="H802" s="6">
        <f>E802/I802</f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0"/>
        <v>music</v>
      </c>
      <c r="R802" t="str">
        <f t="shared" si="61"/>
        <v>rock</v>
      </c>
      <c r="S802" s="9">
        <f t="shared" si="62"/>
        <v>42167.208333333328</v>
      </c>
      <c r="T802" s="9">
        <f t="shared" si="63"/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4"/>
        <v>2.0291304347826089</v>
      </c>
      <c r="G803" t="s">
        <v>20</v>
      </c>
      <c r="H803" s="6">
        <f>E803/I803</f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0"/>
        <v>photography</v>
      </c>
      <c r="R803" t="str">
        <f t="shared" si="61"/>
        <v>photography books</v>
      </c>
      <c r="S803" s="9">
        <f t="shared" si="62"/>
        <v>43830.25</v>
      </c>
      <c r="T803" s="9">
        <f t="shared" si="63"/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4"/>
        <v>1.9703225806451612</v>
      </c>
      <c r="G804" t="s">
        <v>20</v>
      </c>
      <c r="H804" s="6">
        <f>E804/I804</f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0"/>
        <v>photography</v>
      </c>
      <c r="R804" t="str">
        <f t="shared" si="61"/>
        <v>photography books</v>
      </c>
      <c r="S804" s="9">
        <f t="shared" si="62"/>
        <v>43650.208333333328</v>
      </c>
      <c r="T804" s="9">
        <f t="shared" si="63"/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4"/>
        <v>1.07</v>
      </c>
      <c r="G805" t="s">
        <v>20</v>
      </c>
      <c r="H805" s="6">
        <f>E805/I805</f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0"/>
        <v>theater</v>
      </c>
      <c r="R805" t="str">
        <f t="shared" si="61"/>
        <v>plays</v>
      </c>
      <c r="S805" s="9">
        <f t="shared" si="62"/>
        <v>43492.25</v>
      </c>
      <c r="T805" s="9">
        <f t="shared" si="63"/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4"/>
        <v>2.6873076923076922</v>
      </c>
      <c r="G806" t="s">
        <v>20</v>
      </c>
      <c r="H806" s="6">
        <f>E806/I806</f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0"/>
        <v>music</v>
      </c>
      <c r="R806" t="str">
        <f t="shared" si="61"/>
        <v>rock</v>
      </c>
      <c r="S806" s="9">
        <f t="shared" si="62"/>
        <v>43102.25</v>
      </c>
      <c r="T806" s="9">
        <f t="shared" si="63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4"/>
        <v>0.50845360824742269</v>
      </c>
      <c r="G807" t="s">
        <v>14</v>
      </c>
      <c r="H807" s="6">
        <f>E807/I807</f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0"/>
        <v>film &amp; video</v>
      </c>
      <c r="R807" t="str">
        <f t="shared" si="61"/>
        <v>documentary</v>
      </c>
      <c r="S807" s="9">
        <f t="shared" si="62"/>
        <v>41958.25</v>
      </c>
      <c r="T807" s="9">
        <f t="shared" si="63"/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4"/>
        <v>11.802857142857142</v>
      </c>
      <c r="G808" t="s">
        <v>20</v>
      </c>
      <c r="H808" s="6">
        <f>E808/I808</f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0"/>
        <v>film &amp; video</v>
      </c>
      <c r="R808" t="str">
        <f t="shared" si="61"/>
        <v>drama</v>
      </c>
      <c r="S808" s="9">
        <f t="shared" si="62"/>
        <v>40973.25</v>
      </c>
      <c r="T808" s="9">
        <f t="shared" si="63"/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4"/>
        <v>2.64</v>
      </c>
      <c r="G809" t="s">
        <v>20</v>
      </c>
      <c r="H809" s="6">
        <f>E809/I809</f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0"/>
        <v>theater</v>
      </c>
      <c r="R809" t="str">
        <f t="shared" si="61"/>
        <v>plays</v>
      </c>
      <c r="S809" s="9">
        <f t="shared" si="62"/>
        <v>43753.208333333328</v>
      </c>
      <c r="T809" s="9">
        <f t="shared" si="63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4"/>
        <v>0.30442307692307691</v>
      </c>
      <c r="G810" t="s">
        <v>14</v>
      </c>
      <c r="H810" s="6">
        <f>E810/I810</f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0"/>
        <v>food</v>
      </c>
      <c r="R810" t="str">
        <f t="shared" si="61"/>
        <v>food trucks</v>
      </c>
      <c r="S810" s="9">
        <f t="shared" si="62"/>
        <v>42507.208333333328</v>
      </c>
      <c r="T810" s="9">
        <f t="shared" si="63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4"/>
        <v>0.62880681818181816</v>
      </c>
      <c r="G811" t="s">
        <v>14</v>
      </c>
      <c r="H811" s="6">
        <f>E811/I811</f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0"/>
        <v>film &amp; video</v>
      </c>
      <c r="R811" t="str">
        <f t="shared" si="61"/>
        <v>documentary</v>
      </c>
      <c r="S811" s="9">
        <f t="shared" si="62"/>
        <v>41135.208333333336</v>
      </c>
      <c r="T811" s="9">
        <f t="shared" si="63"/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4"/>
        <v>1.9312499999999999</v>
      </c>
      <c r="G812" t="s">
        <v>20</v>
      </c>
      <c r="H812" s="6">
        <f>E812/I812</f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0"/>
        <v>theater</v>
      </c>
      <c r="R812" t="str">
        <f t="shared" si="61"/>
        <v>plays</v>
      </c>
      <c r="S812" s="9">
        <f t="shared" si="62"/>
        <v>43067.25</v>
      </c>
      <c r="T812" s="9">
        <f t="shared" si="63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4"/>
        <v>0.77102702702702708</v>
      </c>
      <c r="G813" t="s">
        <v>14</v>
      </c>
      <c r="H813" s="6">
        <f>E813/I813</f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0"/>
        <v>games</v>
      </c>
      <c r="R813" t="str">
        <f t="shared" si="61"/>
        <v>video games</v>
      </c>
      <c r="S813" s="9">
        <f t="shared" si="62"/>
        <v>42378.25</v>
      </c>
      <c r="T813" s="9">
        <f t="shared" si="63"/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4"/>
        <v>2.2552763819095478</v>
      </c>
      <c r="G814" t="s">
        <v>20</v>
      </c>
      <c r="H814" s="6">
        <f>E814/I814</f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0"/>
        <v>publishing</v>
      </c>
      <c r="R814" t="str">
        <f t="shared" si="61"/>
        <v>nonfiction</v>
      </c>
      <c r="S814" s="9">
        <f t="shared" si="62"/>
        <v>43206.208333333328</v>
      </c>
      <c r="T814" s="9">
        <f t="shared" si="63"/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4"/>
        <v>2.3940625</v>
      </c>
      <c r="G815" t="s">
        <v>20</v>
      </c>
      <c r="H815" s="6">
        <f>E815/I815</f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0"/>
        <v>games</v>
      </c>
      <c r="R815" t="str">
        <f t="shared" si="61"/>
        <v>video games</v>
      </c>
      <c r="S815" s="9">
        <f t="shared" si="62"/>
        <v>41148.208333333336</v>
      </c>
      <c r="T815" s="9">
        <f t="shared" si="63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4"/>
        <v>0.921875</v>
      </c>
      <c r="G816" t="s">
        <v>14</v>
      </c>
      <c r="H816" s="6">
        <f>E816/I816</f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0"/>
        <v>music</v>
      </c>
      <c r="R816" t="str">
        <f t="shared" si="61"/>
        <v>rock</v>
      </c>
      <c r="S816" s="9">
        <f t="shared" si="62"/>
        <v>42517.208333333328</v>
      </c>
      <c r="T816" s="9">
        <f t="shared" si="63"/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4"/>
        <v>1.3023333333333333</v>
      </c>
      <c r="G817" t="s">
        <v>20</v>
      </c>
      <c r="H817" s="6">
        <f>E817/I817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0"/>
        <v>music</v>
      </c>
      <c r="R817" t="str">
        <f t="shared" si="61"/>
        <v>rock</v>
      </c>
      <c r="S817" s="9">
        <f t="shared" si="62"/>
        <v>43068.25</v>
      </c>
      <c r="T817" s="9">
        <f t="shared" si="63"/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4"/>
        <v>6.1521739130434785</v>
      </c>
      <c r="G818" t="s">
        <v>20</v>
      </c>
      <c r="H818" s="6">
        <f>E818/I818</f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0"/>
        <v>theater</v>
      </c>
      <c r="R818" t="str">
        <f t="shared" si="61"/>
        <v>plays</v>
      </c>
      <c r="S818" s="9">
        <f t="shared" si="62"/>
        <v>41680.25</v>
      </c>
      <c r="T818" s="9">
        <f t="shared" si="63"/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4"/>
        <v>3.687953216374269</v>
      </c>
      <c r="G819" t="s">
        <v>20</v>
      </c>
      <c r="H819" s="6">
        <f>E819/I819</f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0"/>
        <v>publishing</v>
      </c>
      <c r="R819" t="str">
        <f t="shared" si="61"/>
        <v>nonfiction</v>
      </c>
      <c r="S819" s="9">
        <f t="shared" si="62"/>
        <v>43589.208333333328</v>
      </c>
      <c r="T819" s="9">
        <f t="shared" si="63"/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4"/>
        <v>10.948571428571428</v>
      </c>
      <c r="G820" t="s">
        <v>20</v>
      </c>
      <c r="H820" s="6">
        <f>E820/I820</f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0"/>
        <v>theater</v>
      </c>
      <c r="R820" t="str">
        <f t="shared" si="61"/>
        <v>plays</v>
      </c>
      <c r="S820" s="9">
        <f t="shared" si="62"/>
        <v>43486.25</v>
      </c>
      <c r="T820" s="9">
        <f t="shared" si="63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4"/>
        <v>0.50662921348314605</v>
      </c>
      <c r="G821" t="s">
        <v>14</v>
      </c>
      <c r="H821" s="6">
        <f>E821/I821</f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0"/>
        <v>games</v>
      </c>
      <c r="R821" t="str">
        <f t="shared" si="61"/>
        <v>video games</v>
      </c>
      <c r="S821" s="9">
        <f t="shared" si="62"/>
        <v>41237.25</v>
      </c>
      <c r="T821" s="9">
        <f t="shared" si="63"/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4"/>
        <v>8.0060000000000002</v>
      </c>
      <c r="G822" t="s">
        <v>20</v>
      </c>
      <c r="H822" s="6">
        <f>E822/I822</f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0"/>
        <v>music</v>
      </c>
      <c r="R822" t="str">
        <f t="shared" si="61"/>
        <v>rock</v>
      </c>
      <c r="S822" s="9">
        <f t="shared" si="62"/>
        <v>43310.208333333328</v>
      </c>
      <c r="T822" s="9">
        <f t="shared" si="63"/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4"/>
        <v>2.9128571428571428</v>
      </c>
      <c r="G823" t="s">
        <v>20</v>
      </c>
      <c r="H823" s="6">
        <f>E823/I823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0"/>
        <v>film &amp; video</v>
      </c>
      <c r="R823" t="str">
        <f t="shared" si="61"/>
        <v>documentary</v>
      </c>
      <c r="S823" s="9">
        <f t="shared" si="62"/>
        <v>42794.25</v>
      </c>
      <c r="T823" s="9">
        <f t="shared" si="63"/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4"/>
        <v>3.4996666666666667</v>
      </c>
      <c r="G824" t="s">
        <v>20</v>
      </c>
      <c r="H824" s="6">
        <f>E824/I824</f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0"/>
        <v>music</v>
      </c>
      <c r="R824" t="str">
        <f t="shared" si="61"/>
        <v>rock</v>
      </c>
      <c r="S824" s="9">
        <f t="shared" si="62"/>
        <v>41698.25</v>
      </c>
      <c r="T824" s="9">
        <f t="shared" si="63"/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4"/>
        <v>3.5707317073170732</v>
      </c>
      <c r="G825" t="s">
        <v>20</v>
      </c>
      <c r="H825" s="6">
        <f>E825/I825</f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0"/>
        <v>music</v>
      </c>
      <c r="R825" t="str">
        <f t="shared" si="61"/>
        <v>rock</v>
      </c>
      <c r="S825" s="9">
        <f t="shared" si="62"/>
        <v>41892.208333333336</v>
      </c>
      <c r="T825" s="9">
        <f t="shared" si="63"/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4"/>
        <v>1.2648941176470587</v>
      </c>
      <c r="G826" t="s">
        <v>20</v>
      </c>
      <c r="H826" s="6">
        <f>E826/I826</f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0"/>
        <v>publishing</v>
      </c>
      <c r="R826" t="str">
        <f t="shared" si="61"/>
        <v>nonfiction</v>
      </c>
      <c r="S826" s="9">
        <f t="shared" si="62"/>
        <v>40348.208333333336</v>
      </c>
      <c r="T826" s="9">
        <f t="shared" si="63"/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4"/>
        <v>3.875</v>
      </c>
      <c r="G827" t="s">
        <v>20</v>
      </c>
      <c r="H827" s="6">
        <f>E827/I827</f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0"/>
        <v>film &amp; video</v>
      </c>
      <c r="R827" t="str">
        <f t="shared" si="61"/>
        <v>shorts</v>
      </c>
      <c r="S827" s="9">
        <f t="shared" si="62"/>
        <v>42941.208333333328</v>
      </c>
      <c r="T827" s="9">
        <f t="shared" si="63"/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4"/>
        <v>4.5703571428571426</v>
      </c>
      <c r="G828" t="s">
        <v>20</v>
      </c>
      <c r="H828" s="6">
        <f>E828/I828</f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0"/>
        <v>theater</v>
      </c>
      <c r="R828" t="str">
        <f t="shared" si="61"/>
        <v>plays</v>
      </c>
      <c r="S828" s="9">
        <f t="shared" si="62"/>
        <v>40525.25</v>
      </c>
      <c r="T828" s="9">
        <f t="shared" si="63"/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4"/>
        <v>2.6669565217391304</v>
      </c>
      <c r="G829" t="s">
        <v>20</v>
      </c>
      <c r="H829" s="6">
        <f>E829/I829</f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0"/>
        <v>film &amp; video</v>
      </c>
      <c r="R829" t="str">
        <f t="shared" si="61"/>
        <v>drama</v>
      </c>
      <c r="S829" s="9">
        <f t="shared" si="62"/>
        <v>40666.208333333336</v>
      </c>
      <c r="T829" s="9">
        <f t="shared" si="63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4"/>
        <v>0.69</v>
      </c>
      <c r="G830" t="s">
        <v>14</v>
      </c>
      <c r="H830" s="6">
        <f>E830/I830</f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0"/>
        <v>theater</v>
      </c>
      <c r="R830" t="str">
        <f t="shared" si="61"/>
        <v>plays</v>
      </c>
      <c r="S830" s="9">
        <f t="shared" si="62"/>
        <v>43340.208333333328</v>
      </c>
      <c r="T830" s="9">
        <f t="shared" si="63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4"/>
        <v>0.51343749999999999</v>
      </c>
      <c r="G831" t="s">
        <v>14</v>
      </c>
      <c r="H831" s="6">
        <f>E831/I831</f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0"/>
        <v>theater</v>
      </c>
      <c r="R831" t="str">
        <f t="shared" si="61"/>
        <v>plays</v>
      </c>
      <c r="S831" s="9">
        <f t="shared" si="62"/>
        <v>42164.208333333328</v>
      </c>
      <c r="T831" s="9">
        <f t="shared" si="63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4"/>
        <v>1.1710526315789473E-2</v>
      </c>
      <c r="G832" t="s">
        <v>14</v>
      </c>
      <c r="H832" s="6">
        <f>E832/I832</f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0"/>
        <v>theater</v>
      </c>
      <c r="R832" t="str">
        <f t="shared" si="61"/>
        <v>plays</v>
      </c>
      <c r="S832" s="9">
        <f t="shared" si="62"/>
        <v>43103.25</v>
      </c>
      <c r="T832" s="9">
        <f t="shared" si="63"/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4"/>
        <v>1.089773429454171</v>
      </c>
      <c r="G833" t="s">
        <v>20</v>
      </c>
      <c r="H833" s="6">
        <f>E833/I833</f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0"/>
        <v>photography</v>
      </c>
      <c r="R833" t="str">
        <f t="shared" si="61"/>
        <v>photography books</v>
      </c>
      <c r="S833" s="9">
        <f t="shared" si="62"/>
        <v>40994.208333333336</v>
      </c>
      <c r="T833" s="9">
        <f t="shared" si="63"/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4"/>
        <v>3.1517592592592591</v>
      </c>
      <c r="G834" t="s">
        <v>20</v>
      </c>
      <c r="H834" s="6">
        <f>E834/I834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0"/>
        <v>publishing</v>
      </c>
      <c r="R834" t="str">
        <f t="shared" si="61"/>
        <v>translations</v>
      </c>
      <c r="S834" s="9">
        <f t="shared" si="62"/>
        <v>42299.208333333328</v>
      </c>
      <c r="T834" s="9">
        <f t="shared" si="63"/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4"/>
        <v>1.5769117647058823</v>
      </c>
      <c r="G835" t="s">
        <v>20</v>
      </c>
      <c r="H835" s="6">
        <f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5">LEFT(P835,FIND("/",P835)-1)</f>
        <v>publishing</v>
      </c>
      <c r="R835" t="str">
        <f t="shared" ref="R835:R898" si="66">MID(P835,FIND("/",P835)+1, LEN(P835))</f>
        <v>translations</v>
      </c>
      <c r="S835" s="9">
        <f t="shared" ref="S835:S898" si="67">(((L835/60)/60)/24)+DATE(1970,1,1)</f>
        <v>40588.25</v>
      </c>
      <c r="T835" s="9">
        <f t="shared" ref="T835:T898" si="68">(((M835/60)/60)/24)+DATE(1970,1,1)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4"/>
        <v>1.5380821917808218</v>
      </c>
      <c r="G836" t="s">
        <v>20</v>
      </c>
      <c r="H836" s="6">
        <f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5"/>
        <v>theater</v>
      </c>
      <c r="R836" t="str">
        <f t="shared" si="66"/>
        <v>plays</v>
      </c>
      <c r="S836" s="9">
        <f t="shared" si="67"/>
        <v>41448.208333333336</v>
      </c>
      <c r="T836" s="9">
        <f t="shared" si="68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69">(E837/D837)</f>
        <v>0.89738979118329465</v>
      </c>
      <c r="G837" t="s">
        <v>14</v>
      </c>
      <c r="H837" s="6">
        <f>E837/I837</f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5"/>
        <v>technology</v>
      </c>
      <c r="R837" t="str">
        <f t="shared" si="66"/>
        <v>web</v>
      </c>
      <c r="S837" s="9">
        <f t="shared" si="67"/>
        <v>42063.25</v>
      </c>
      <c r="T837" s="9">
        <f t="shared" si="68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9"/>
        <v>0.75135802469135804</v>
      </c>
      <c r="G838" t="s">
        <v>14</v>
      </c>
      <c r="H838" s="6">
        <f>E838/I838</f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5"/>
        <v>music</v>
      </c>
      <c r="R838" t="str">
        <f t="shared" si="66"/>
        <v>indie rock</v>
      </c>
      <c r="S838" s="9">
        <f t="shared" si="67"/>
        <v>40214.25</v>
      </c>
      <c r="T838" s="9">
        <f t="shared" si="68"/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9"/>
        <v>8.5288135593220336</v>
      </c>
      <c r="G839" t="s">
        <v>20</v>
      </c>
      <c r="H839" s="6">
        <f>E839/I839</f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5"/>
        <v>music</v>
      </c>
      <c r="R839" t="str">
        <f t="shared" si="66"/>
        <v>jazz</v>
      </c>
      <c r="S839" s="9">
        <f t="shared" si="67"/>
        <v>40629.208333333336</v>
      </c>
      <c r="T839" s="9">
        <f t="shared" si="68"/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9"/>
        <v>1.3890625000000001</v>
      </c>
      <c r="G840" t="s">
        <v>20</v>
      </c>
      <c r="H840" s="6">
        <f>E840/I840</f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5"/>
        <v>theater</v>
      </c>
      <c r="R840" t="str">
        <f t="shared" si="66"/>
        <v>plays</v>
      </c>
      <c r="S840" s="9">
        <f t="shared" si="67"/>
        <v>43370.208333333328</v>
      </c>
      <c r="T840" s="9">
        <f t="shared" si="68"/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9"/>
        <v>1.9018181818181819</v>
      </c>
      <c r="G841" t="s">
        <v>20</v>
      </c>
      <c r="H841" s="6">
        <f>E841/I841</f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5"/>
        <v>film &amp; video</v>
      </c>
      <c r="R841" t="str">
        <f t="shared" si="66"/>
        <v>documentary</v>
      </c>
      <c r="S841" s="9">
        <f t="shared" si="67"/>
        <v>41715.208333333336</v>
      </c>
      <c r="T841" s="9">
        <f t="shared" si="68"/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9"/>
        <v>1.0024333619948409</v>
      </c>
      <c r="G842" t="s">
        <v>20</v>
      </c>
      <c r="H842" s="6">
        <f>E842/I842</f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5"/>
        <v>theater</v>
      </c>
      <c r="R842" t="str">
        <f t="shared" si="66"/>
        <v>plays</v>
      </c>
      <c r="S842" s="9">
        <f t="shared" si="67"/>
        <v>41836.208333333336</v>
      </c>
      <c r="T842" s="9">
        <f t="shared" si="68"/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9"/>
        <v>1.4275824175824177</v>
      </c>
      <c r="G843" t="s">
        <v>20</v>
      </c>
      <c r="H843" s="6">
        <f>E843/I843</f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5"/>
        <v>technology</v>
      </c>
      <c r="R843" t="str">
        <f t="shared" si="66"/>
        <v>web</v>
      </c>
      <c r="S843" s="9">
        <f t="shared" si="67"/>
        <v>42419.25</v>
      </c>
      <c r="T843" s="9">
        <f t="shared" si="68"/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9"/>
        <v>5.6313333333333331</v>
      </c>
      <c r="G844" t="s">
        <v>20</v>
      </c>
      <c r="H844" s="6">
        <f>E844/I844</f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5"/>
        <v>technology</v>
      </c>
      <c r="R844" t="str">
        <f t="shared" si="66"/>
        <v>wearables</v>
      </c>
      <c r="S844" s="9">
        <f t="shared" si="67"/>
        <v>43266.208333333328</v>
      </c>
      <c r="T844" s="9">
        <f t="shared" si="68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9"/>
        <v>0.30715909090909088</v>
      </c>
      <c r="G845" t="s">
        <v>14</v>
      </c>
      <c r="H845" s="6">
        <f>E845/I845</f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5"/>
        <v>photography</v>
      </c>
      <c r="R845" t="str">
        <f t="shared" si="66"/>
        <v>photography books</v>
      </c>
      <c r="S845" s="9">
        <f t="shared" si="67"/>
        <v>43338.208333333328</v>
      </c>
      <c r="T845" s="9">
        <f t="shared" si="68"/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9"/>
        <v>0.99397727272727276</v>
      </c>
      <c r="G846" t="s">
        <v>74</v>
      </c>
      <c r="H846" s="6">
        <f>E846/I846</f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5"/>
        <v>film &amp; video</v>
      </c>
      <c r="R846" t="str">
        <f t="shared" si="66"/>
        <v>documentary</v>
      </c>
      <c r="S846" s="9">
        <f t="shared" si="67"/>
        <v>40930.25</v>
      </c>
      <c r="T846" s="9">
        <f t="shared" si="68"/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9"/>
        <v>1.9754935622317598</v>
      </c>
      <c r="G847" t="s">
        <v>20</v>
      </c>
      <c r="H847" s="6">
        <f>E847/I847</f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5"/>
        <v>technology</v>
      </c>
      <c r="R847" t="str">
        <f t="shared" si="66"/>
        <v>web</v>
      </c>
      <c r="S847" s="9">
        <f t="shared" si="67"/>
        <v>43235.208333333328</v>
      </c>
      <c r="T847" s="9">
        <f t="shared" si="68"/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9"/>
        <v>5.085</v>
      </c>
      <c r="G848" t="s">
        <v>20</v>
      </c>
      <c r="H848" s="6">
        <f>E848/I848</f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5"/>
        <v>technology</v>
      </c>
      <c r="R848" t="str">
        <f t="shared" si="66"/>
        <v>web</v>
      </c>
      <c r="S848" s="9">
        <f t="shared" si="67"/>
        <v>43302.208333333328</v>
      </c>
      <c r="T848" s="9">
        <f t="shared" si="68"/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9"/>
        <v>2.3774468085106384</v>
      </c>
      <c r="G849" t="s">
        <v>20</v>
      </c>
      <c r="H849" s="6">
        <f>E849/I849</f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5"/>
        <v>food</v>
      </c>
      <c r="R849" t="str">
        <f t="shared" si="66"/>
        <v>food trucks</v>
      </c>
      <c r="S849" s="9">
        <f t="shared" si="67"/>
        <v>43107.25</v>
      </c>
      <c r="T849" s="9">
        <f t="shared" si="68"/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9"/>
        <v>3.3846875000000001</v>
      </c>
      <c r="G850" t="s">
        <v>20</v>
      </c>
      <c r="H850" s="6">
        <f>E850/I850</f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5"/>
        <v>film &amp; video</v>
      </c>
      <c r="R850" t="str">
        <f t="shared" si="66"/>
        <v>drama</v>
      </c>
      <c r="S850" s="9">
        <f t="shared" si="67"/>
        <v>40341.208333333336</v>
      </c>
      <c r="T850" s="9">
        <f t="shared" si="68"/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9"/>
        <v>1.3308955223880596</v>
      </c>
      <c r="G851" t="s">
        <v>20</v>
      </c>
      <c r="H851" s="6">
        <f>E851/I851</f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5"/>
        <v>music</v>
      </c>
      <c r="R851" t="str">
        <f t="shared" si="66"/>
        <v>indie rock</v>
      </c>
      <c r="S851" s="9">
        <f t="shared" si="67"/>
        <v>40948.25</v>
      </c>
      <c r="T851" s="9">
        <f t="shared" si="68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9"/>
        <v>0.01</v>
      </c>
      <c r="G852" t="s">
        <v>14</v>
      </c>
      <c r="H852" s="6">
        <f>E852/I852</f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5"/>
        <v>music</v>
      </c>
      <c r="R852" t="str">
        <f t="shared" si="66"/>
        <v>rock</v>
      </c>
      <c r="S852" s="9">
        <f t="shared" si="67"/>
        <v>40866.25</v>
      </c>
      <c r="T852" s="9">
        <f t="shared" si="68"/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9"/>
        <v>2.0779999999999998</v>
      </c>
      <c r="G853" t="s">
        <v>20</v>
      </c>
      <c r="H853" s="6">
        <f>E853/I853</f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5"/>
        <v>music</v>
      </c>
      <c r="R853" t="str">
        <f t="shared" si="66"/>
        <v>electric music</v>
      </c>
      <c r="S853" s="9">
        <f t="shared" si="67"/>
        <v>41031.208333333336</v>
      </c>
      <c r="T853" s="9">
        <f t="shared" si="68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9"/>
        <v>0.51122448979591839</v>
      </c>
      <c r="G854" t="s">
        <v>14</v>
      </c>
      <c r="H854" s="6">
        <f>E854/I854</f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5"/>
        <v>games</v>
      </c>
      <c r="R854" t="str">
        <f t="shared" si="66"/>
        <v>video games</v>
      </c>
      <c r="S854" s="9">
        <f t="shared" si="67"/>
        <v>40740.208333333336</v>
      </c>
      <c r="T854" s="9">
        <f t="shared" si="68"/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9"/>
        <v>6.5205847953216374</v>
      </c>
      <c r="G855" t="s">
        <v>20</v>
      </c>
      <c r="H855" s="6">
        <f>E855/I855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5"/>
        <v>music</v>
      </c>
      <c r="R855" t="str">
        <f t="shared" si="66"/>
        <v>indie rock</v>
      </c>
      <c r="S855" s="9">
        <f t="shared" si="67"/>
        <v>40714.208333333336</v>
      </c>
      <c r="T855" s="9">
        <f t="shared" si="68"/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9"/>
        <v>1.1363099415204678</v>
      </c>
      <c r="G856" t="s">
        <v>20</v>
      </c>
      <c r="H856" s="6">
        <f>E856/I856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5"/>
        <v>publishing</v>
      </c>
      <c r="R856" t="str">
        <f t="shared" si="66"/>
        <v>fiction</v>
      </c>
      <c r="S856" s="9">
        <f t="shared" si="67"/>
        <v>43787.25</v>
      </c>
      <c r="T856" s="9">
        <f t="shared" si="68"/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9"/>
        <v>1.0237606837606839</v>
      </c>
      <c r="G857" t="s">
        <v>20</v>
      </c>
      <c r="H857" s="6">
        <f>E857/I857</f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5"/>
        <v>theater</v>
      </c>
      <c r="R857" t="str">
        <f t="shared" si="66"/>
        <v>plays</v>
      </c>
      <c r="S857" s="9">
        <f t="shared" si="67"/>
        <v>40712.208333333336</v>
      </c>
      <c r="T857" s="9">
        <f t="shared" si="68"/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9"/>
        <v>3.5658333333333334</v>
      </c>
      <c r="G858" t="s">
        <v>20</v>
      </c>
      <c r="H858" s="6">
        <f>E858/I858</f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5"/>
        <v>food</v>
      </c>
      <c r="R858" t="str">
        <f t="shared" si="66"/>
        <v>food trucks</v>
      </c>
      <c r="S858" s="9">
        <f t="shared" si="67"/>
        <v>41023.208333333336</v>
      </c>
      <c r="T858" s="9">
        <f t="shared" si="68"/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9"/>
        <v>1.3986792452830188</v>
      </c>
      <c r="G859" t="s">
        <v>20</v>
      </c>
      <c r="H859" s="6">
        <f>E859/I859</f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5"/>
        <v>film &amp; video</v>
      </c>
      <c r="R859" t="str">
        <f t="shared" si="66"/>
        <v>shorts</v>
      </c>
      <c r="S859" s="9">
        <f t="shared" si="67"/>
        <v>40944.25</v>
      </c>
      <c r="T859" s="9">
        <f t="shared" si="68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9"/>
        <v>0.69450000000000001</v>
      </c>
      <c r="G860" t="s">
        <v>14</v>
      </c>
      <c r="H860" s="6">
        <f>E860/I860</f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5"/>
        <v>food</v>
      </c>
      <c r="R860" t="str">
        <f t="shared" si="66"/>
        <v>food trucks</v>
      </c>
      <c r="S860" s="9">
        <f t="shared" si="67"/>
        <v>43211.208333333328</v>
      </c>
      <c r="T860" s="9">
        <f t="shared" si="68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9"/>
        <v>0.35534246575342465</v>
      </c>
      <c r="G861" t="s">
        <v>14</v>
      </c>
      <c r="H861" s="6">
        <f>E861/I861</f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5"/>
        <v>theater</v>
      </c>
      <c r="R861" t="str">
        <f t="shared" si="66"/>
        <v>plays</v>
      </c>
      <c r="S861" s="9">
        <f t="shared" si="67"/>
        <v>41334.25</v>
      </c>
      <c r="T861" s="9">
        <f t="shared" si="68"/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9"/>
        <v>2.5165000000000002</v>
      </c>
      <c r="G862" t="s">
        <v>20</v>
      </c>
      <c r="H862" s="6">
        <f>E862/I862</f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5"/>
        <v>technology</v>
      </c>
      <c r="R862" t="str">
        <f t="shared" si="66"/>
        <v>wearables</v>
      </c>
      <c r="S862" s="9">
        <f t="shared" si="67"/>
        <v>43515.25</v>
      </c>
      <c r="T862" s="9">
        <f t="shared" si="68"/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9"/>
        <v>1.0587500000000001</v>
      </c>
      <c r="G863" t="s">
        <v>20</v>
      </c>
      <c r="H863" s="6">
        <f>E863/I863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5"/>
        <v>theater</v>
      </c>
      <c r="R863" t="str">
        <f t="shared" si="66"/>
        <v>plays</v>
      </c>
      <c r="S863" s="9">
        <f t="shared" si="67"/>
        <v>40258.208333333336</v>
      </c>
      <c r="T863" s="9">
        <f t="shared" si="68"/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9"/>
        <v>1.8742857142857143</v>
      </c>
      <c r="G864" t="s">
        <v>20</v>
      </c>
      <c r="H864" s="6">
        <f>E864/I864</f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5"/>
        <v>theater</v>
      </c>
      <c r="R864" t="str">
        <f t="shared" si="66"/>
        <v>plays</v>
      </c>
      <c r="S864" s="9">
        <f t="shared" si="67"/>
        <v>40756.208333333336</v>
      </c>
      <c r="T864" s="9">
        <f t="shared" si="68"/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9"/>
        <v>3.8678571428571429</v>
      </c>
      <c r="G865" t="s">
        <v>20</v>
      </c>
      <c r="H865" s="6">
        <f>E865/I865</f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5"/>
        <v>film &amp; video</v>
      </c>
      <c r="R865" t="str">
        <f t="shared" si="66"/>
        <v>television</v>
      </c>
      <c r="S865" s="9">
        <f t="shared" si="67"/>
        <v>42172.208333333328</v>
      </c>
      <c r="T865" s="9">
        <f t="shared" si="68"/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9"/>
        <v>3.4707142857142856</v>
      </c>
      <c r="G866" t="s">
        <v>20</v>
      </c>
      <c r="H866" s="6">
        <f>E866/I866</f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5"/>
        <v>film &amp; video</v>
      </c>
      <c r="R866" t="str">
        <f t="shared" si="66"/>
        <v>shorts</v>
      </c>
      <c r="S866" s="9">
        <f t="shared" si="67"/>
        <v>42601.208333333328</v>
      </c>
      <c r="T866" s="9">
        <f t="shared" si="68"/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9"/>
        <v>1.8582098765432098</v>
      </c>
      <c r="G867" t="s">
        <v>20</v>
      </c>
      <c r="H867" s="6">
        <f>E867/I867</f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5"/>
        <v>theater</v>
      </c>
      <c r="R867" t="str">
        <f t="shared" si="66"/>
        <v>plays</v>
      </c>
      <c r="S867" s="9">
        <f t="shared" si="67"/>
        <v>41897.208333333336</v>
      </c>
      <c r="T867" s="9">
        <f t="shared" si="68"/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9"/>
        <v>0.43241247264770238</v>
      </c>
      <c r="G868" t="s">
        <v>74</v>
      </c>
      <c r="H868" s="6">
        <f>E868/I868</f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5"/>
        <v>photography</v>
      </c>
      <c r="R868" t="str">
        <f t="shared" si="66"/>
        <v>photography books</v>
      </c>
      <c r="S868" s="9">
        <f t="shared" si="67"/>
        <v>40671.208333333336</v>
      </c>
      <c r="T868" s="9">
        <f t="shared" si="68"/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9"/>
        <v>1.6243749999999999</v>
      </c>
      <c r="G869" t="s">
        <v>20</v>
      </c>
      <c r="H869" s="6">
        <f>E869/I869</f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5"/>
        <v>food</v>
      </c>
      <c r="R869" t="str">
        <f t="shared" si="66"/>
        <v>food trucks</v>
      </c>
      <c r="S869" s="9">
        <f t="shared" si="67"/>
        <v>43382.208333333328</v>
      </c>
      <c r="T869" s="9">
        <f t="shared" si="68"/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9"/>
        <v>1.8484285714285715</v>
      </c>
      <c r="G870" t="s">
        <v>20</v>
      </c>
      <c r="H870" s="6">
        <f>E870/I870</f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5"/>
        <v>theater</v>
      </c>
      <c r="R870" t="str">
        <f t="shared" si="66"/>
        <v>plays</v>
      </c>
      <c r="S870" s="9">
        <f t="shared" si="67"/>
        <v>41559.208333333336</v>
      </c>
      <c r="T870" s="9">
        <f t="shared" si="68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9"/>
        <v>0.23703520691785052</v>
      </c>
      <c r="G871" t="s">
        <v>14</v>
      </c>
      <c r="H871" s="6">
        <f>E871/I871</f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5"/>
        <v>film &amp; video</v>
      </c>
      <c r="R871" t="str">
        <f t="shared" si="66"/>
        <v>drama</v>
      </c>
      <c r="S871" s="9">
        <f t="shared" si="67"/>
        <v>40350.208333333336</v>
      </c>
      <c r="T871" s="9">
        <f t="shared" si="68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9"/>
        <v>0.89870129870129867</v>
      </c>
      <c r="G872" t="s">
        <v>14</v>
      </c>
      <c r="H872" s="6">
        <f>E872/I872</f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5"/>
        <v>theater</v>
      </c>
      <c r="R872" t="str">
        <f t="shared" si="66"/>
        <v>plays</v>
      </c>
      <c r="S872" s="9">
        <f t="shared" si="67"/>
        <v>42240.208333333328</v>
      </c>
      <c r="T872" s="9">
        <f t="shared" si="68"/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9"/>
        <v>2.7260419580419581</v>
      </c>
      <c r="G873" t="s">
        <v>20</v>
      </c>
      <c r="H873" s="6">
        <f>E873/I873</f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5"/>
        <v>theater</v>
      </c>
      <c r="R873" t="str">
        <f t="shared" si="66"/>
        <v>plays</v>
      </c>
      <c r="S873" s="9">
        <f t="shared" si="67"/>
        <v>43040.208333333328</v>
      </c>
      <c r="T873" s="9">
        <f t="shared" si="68"/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9"/>
        <v>1.7004255319148935</v>
      </c>
      <c r="G874" t="s">
        <v>20</v>
      </c>
      <c r="H874" s="6">
        <f>E874/I874</f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5"/>
        <v>film &amp; video</v>
      </c>
      <c r="R874" t="str">
        <f t="shared" si="66"/>
        <v>science fiction</v>
      </c>
      <c r="S874" s="9">
        <f t="shared" si="67"/>
        <v>43346.208333333328</v>
      </c>
      <c r="T874" s="9">
        <f t="shared" si="68"/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9"/>
        <v>1.8828503562945369</v>
      </c>
      <c r="G875" t="s">
        <v>20</v>
      </c>
      <c r="H875" s="6">
        <f>E875/I875</f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5"/>
        <v>photography</v>
      </c>
      <c r="R875" t="str">
        <f t="shared" si="66"/>
        <v>photography books</v>
      </c>
      <c r="S875" s="9">
        <f t="shared" si="67"/>
        <v>41647.25</v>
      </c>
      <c r="T875" s="9">
        <f t="shared" si="68"/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9"/>
        <v>3.4693532338308457</v>
      </c>
      <c r="G876" t="s">
        <v>20</v>
      </c>
      <c r="H876" s="6">
        <f>E876/I876</f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5"/>
        <v>photography</v>
      </c>
      <c r="R876" t="str">
        <f t="shared" si="66"/>
        <v>photography books</v>
      </c>
      <c r="S876" s="9">
        <f t="shared" si="67"/>
        <v>40291.208333333336</v>
      </c>
      <c r="T876" s="9">
        <f t="shared" si="68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9"/>
        <v>0.6917721518987342</v>
      </c>
      <c r="G877" t="s">
        <v>14</v>
      </c>
      <c r="H877" s="6">
        <f>E877/I877</f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5"/>
        <v>music</v>
      </c>
      <c r="R877" t="str">
        <f t="shared" si="66"/>
        <v>rock</v>
      </c>
      <c r="S877" s="9">
        <f t="shared" si="67"/>
        <v>40556.25</v>
      </c>
      <c r="T877" s="9">
        <f t="shared" si="68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9"/>
        <v>0.25433734939759034</v>
      </c>
      <c r="G878" t="s">
        <v>14</v>
      </c>
      <c r="H878" s="6">
        <f>E878/I878</f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5"/>
        <v>photography</v>
      </c>
      <c r="R878" t="str">
        <f t="shared" si="66"/>
        <v>photography books</v>
      </c>
      <c r="S878" s="9">
        <f t="shared" si="67"/>
        <v>43624.208333333328</v>
      </c>
      <c r="T878" s="9">
        <f t="shared" si="68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9"/>
        <v>0.77400977995110021</v>
      </c>
      <c r="G879" t="s">
        <v>14</v>
      </c>
      <c r="H879" s="6">
        <f>E879/I879</f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5"/>
        <v>food</v>
      </c>
      <c r="R879" t="str">
        <f t="shared" si="66"/>
        <v>food trucks</v>
      </c>
      <c r="S879" s="9">
        <f t="shared" si="67"/>
        <v>42577.208333333328</v>
      </c>
      <c r="T879" s="9">
        <f t="shared" si="68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9"/>
        <v>0.37481481481481482</v>
      </c>
      <c r="G880" t="s">
        <v>14</v>
      </c>
      <c r="H880" s="6">
        <f>E880/I880</f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5"/>
        <v>music</v>
      </c>
      <c r="R880" t="str">
        <f t="shared" si="66"/>
        <v>metal</v>
      </c>
      <c r="S880" s="9">
        <f t="shared" si="67"/>
        <v>43845.25</v>
      </c>
      <c r="T880" s="9">
        <f t="shared" si="68"/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9"/>
        <v>5.4379999999999997</v>
      </c>
      <c r="G881" t="s">
        <v>20</v>
      </c>
      <c r="H881" s="6">
        <f>E881/I881</f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5"/>
        <v>publishing</v>
      </c>
      <c r="R881" t="str">
        <f t="shared" si="66"/>
        <v>nonfiction</v>
      </c>
      <c r="S881" s="9">
        <f t="shared" si="67"/>
        <v>42788.25</v>
      </c>
      <c r="T881" s="9">
        <f t="shared" si="68"/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9"/>
        <v>2.2852189349112426</v>
      </c>
      <c r="G882" t="s">
        <v>20</v>
      </c>
      <c r="H882" s="6">
        <f>E882/I882</f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5"/>
        <v>music</v>
      </c>
      <c r="R882" t="str">
        <f t="shared" si="66"/>
        <v>electric music</v>
      </c>
      <c r="S882" s="9">
        <f t="shared" si="67"/>
        <v>43667.208333333328</v>
      </c>
      <c r="T882" s="9">
        <f t="shared" si="68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9"/>
        <v>0.38948339483394834</v>
      </c>
      <c r="G883" t="s">
        <v>14</v>
      </c>
      <c r="H883" s="6">
        <f>E883/I883</f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5"/>
        <v>theater</v>
      </c>
      <c r="R883" t="str">
        <f t="shared" si="66"/>
        <v>plays</v>
      </c>
      <c r="S883" s="9">
        <f t="shared" si="67"/>
        <v>42194.208333333328</v>
      </c>
      <c r="T883" s="9">
        <f t="shared" si="68"/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9"/>
        <v>3.7</v>
      </c>
      <c r="G884" t="s">
        <v>20</v>
      </c>
      <c r="H884" s="6">
        <f>E884/I884</f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5"/>
        <v>theater</v>
      </c>
      <c r="R884" t="str">
        <f t="shared" si="66"/>
        <v>plays</v>
      </c>
      <c r="S884" s="9">
        <f t="shared" si="67"/>
        <v>42025.25</v>
      </c>
      <c r="T884" s="9">
        <f t="shared" si="68"/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9"/>
        <v>2.3791176470588233</v>
      </c>
      <c r="G885" t="s">
        <v>20</v>
      </c>
      <c r="H885" s="6">
        <f>E885/I885</f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5"/>
        <v>film &amp; video</v>
      </c>
      <c r="R885" t="str">
        <f t="shared" si="66"/>
        <v>shorts</v>
      </c>
      <c r="S885" s="9">
        <f t="shared" si="67"/>
        <v>40323.208333333336</v>
      </c>
      <c r="T885" s="9">
        <f t="shared" si="68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9"/>
        <v>0.64036299765807958</v>
      </c>
      <c r="G886" t="s">
        <v>14</v>
      </c>
      <c r="H886" s="6">
        <f>E886/I886</f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5"/>
        <v>theater</v>
      </c>
      <c r="R886" t="str">
        <f t="shared" si="66"/>
        <v>plays</v>
      </c>
      <c r="S886" s="9">
        <f t="shared" si="67"/>
        <v>41763.208333333336</v>
      </c>
      <c r="T886" s="9">
        <f t="shared" si="68"/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9"/>
        <v>1.1827777777777777</v>
      </c>
      <c r="G887" t="s">
        <v>20</v>
      </c>
      <c r="H887" s="6">
        <f>E887/I887</f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5"/>
        <v>theater</v>
      </c>
      <c r="R887" t="str">
        <f t="shared" si="66"/>
        <v>plays</v>
      </c>
      <c r="S887" s="9">
        <f t="shared" si="67"/>
        <v>40335.208333333336</v>
      </c>
      <c r="T887" s="9">
        <f t="shared" si="68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9"/>
        <v>0.84824037184594958</v>
      </c>
      <c r="G888" t="s">
        <v>14</v>
      </c>
      <c r="H888" s="6">
        <f>E888/I888</f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5"/>
        <v>music</v>
      </c>
      <c r="R888" t="str">
        <f t="shared" si="66"/>
        <v>indie rock</v>
      </c>
      <c r="S888" s="9">
        <f t="shared" si="67"/>
        <v>40416.208333333336</v>
      </c>
      <c r="T888" s="9">
        <f t="shared" si="68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9"/>
        <v>0.29346153846153844</v>
      </c>
      <c r="G889" t="s">
        <v>14</v>
      </c>
      <c r="H889" s="6">
        <f>E889/I889</f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5"/>
        <v>theater</v>
      </c>
      <c r="R889" t="str">
        <f t="shared" si="66"/>
        <v>plays</v>
      </c>
      <c r="S889" s="9">
        <f t="shared" si="67"/>
        <v>42202.208333333328</v>
      </c>
      <c r="T889" s="9">
        <f t="shared" si="68"/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9"/>
        <v>2.0989655172413793</v>
      </c>
      <c r="G890" t="s">
        <v>20</v>
      </c>
      <c r="H890" s="6">
        <f>E890/I890</f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5"/>
        <v>theater</v>
      </c>
      <c r="R890" t="str">
        <f t="shared" si="66"/>
        <v>plays</v>
      </c>
      <c r="S890" s="9">
        <f t="shared" si="67"/>
        <v>42836.208333333328</v>
      </c>
      <c r="T890" s="9">
        <f t="shared" si="68"/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9"/>
        <v>1.697857142857143</v>
      </c>
      <c r="G891" t="s">
        <v>20</v>
      </c>
      <c r="H891" s="6">
        <f>E891/I891</f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5"/>
        <v>music</v>
      </c>
      <c r="R891" t="str">
        <f t="shared" si="66"/>
        <v>electric music</v>
      </c>
      <c r="S891" s="9">
        <f t="shared" si="67"/>
        <v>41710.208333333336</v>
      </c>
      <c r="T891" s="9">
        <f t="shared" si="68"/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9"/>
        <v>1.1595907738095239</v>
      </c>
      <c r="G892" t="s">
        <v>20</v>
      </c>
      <c r="H892" s="6">
        <f>E892/I892</f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5"/>
        <v>music</v>
      </c>
      <c r="R892" t="str">
        <f t="shared" si="66"/>
        <v>indie rock</v>
      </c>
      <c r="S892" s="9">
        <f t="shared" si="67"/>
        <v>43640.208333333328</v>
      </c>
      <c r="T892" s="9">
        <f t="shared" si="68"/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9"/>
        <v>2.5859999999999999</v>
      </c>
      <c r="G893" t="s">
        <v>20</v>
      </c>
      <c r="H893" s="6">
        <f>E893/I893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5"/>
        <v>film &amp; video</v>
      </c>
      <c r="R893" t="str">
        <f t="shared" si="66"/>
        <v>documentary</v>
      </c>
      <c r="S893" s="9">
        <f t="shared" si="67"/>
        <v>40880.25</v>
      </c>
      <c r="T893" s="9">
        <f t="shared" si="68"/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9"/>
        <v>2.3058333333333332</v>
      </c>
      <c r="G894" t="s">
        <v>20</v>
      </c>
      <c r="H894" s="6">
        <f>E894/I894</f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5"/>
        <v>publishing</v>
      </c>
      <c r="R894" t="str">
        <f t="shared" si="66"/>
        <v>translations</v>
      </c>
      <c r="S894" s="9">
        <f t="shared" si="67"/>
        <v>40319.208333333336</v>
      </c>
      <c r="T894" s="9">
        <f t="shared" si="68"/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9"/>
        <v>1.2821428571428573</v>
      </c>
      <c r="G895" t="s">
        <v>20</v>
      </c>
      <c r="H895" s="6">
        <f>E895/I895</f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5"/>
        <v>film &amp; video</v>
      </c>
      <c r="R895" t="str">
        <f t="shared" si="66"/>
        <v>documentary</v>
      </c>
      <c r="S895" s="9">
        <f t="shared" si="67"/>
        <v>42170.208333333328</v>
      </c>
      <c r="T895" s="9">
        <f t="shared" si="68"/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9"/>
        <v>1.8870588235294117</v>
      </c>
      <c r="G896" t="s">
        <v>20</v>
      </c>
      <c r="H896" s="6">
        <f>E896/I896</f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5"/>
        <v>film &amp; video</v>
      </c>
      <c r="R896" t="str">
        <f t="shared" si="66"/>
        <v>television</v>
      </c>
      <c r="S896" s="9">
        <f t="shared" si="67"/>
        <v>41466.208333333336</v>
      </c>
      <c r="T896" s="9">
        <f t="shared" si="68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9"/>
        <v>6.9511889862327911E-2</v>
      </c>
      <c r="G897" t="s">
        <v>14</v>
      </c>
      <c r="H897" s="6">
        <f>E897/I897</f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5"/>
        <v>theater</v>
      </c>
      <c r="R897" t="str">
        <f t="shared" si="66"/>
        <v>plays</v>
      </c>
      <c r="S897" s="9">
        <f t="shared" si="67"/>
        <v>43134.25</v>
      </c>
      <c r="T897" s="9">
        <f t="shared" si="68"/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9"/>
        <v>7.7443434343434348</v>
      </c>
      <c r="G898" t="s">
        <v>20</v>
      </c>
      <c r="H898" s="6">
        <f>E898/I898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5"/>
        <v>food</v>
      </c>
      <c r="R898" t="str">
        <f t="shared" si="66"/>
        <v>food trucks</v>
      </c>
      <c r="S898" s="9">
        <f t="shared" si="67"/>
        <v>40738.208333333336</v>
      </c>
      <c r="T898" s="9">
        <f t="shared" si="68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69"/>
        <v>0.27693181818181817</v>
      </c>
      <c r="G899" t="s">
        <v>14</v>
      </c>
      <c r="H899" s="6">
        <f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0">LEFT(P899,FIND("/",P899)-1)</f>
        <v>theater</v>
      </c>
      <c r="R899" t="str">
        <f t="shared" ref="R899:R962" si="71">MID(P899,FIND("/",P899)+1, LEN(P899))</f>
        <v>plays</v>
      </c>
      <c r="S899" s="9">
        <f t="shared" ref="S899:S962" si="72">(((L899/60)/60)/24)+DATE(1970,1,1)</f>
        <v>43583.208333333328</v>
      </c>
      <c r="T899" s="9">
        <f t="shared" ref="T899:T962" si="73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69"/>
        <v>0.52479620323841425</v>
      </c>
      <c r="G900" t="s">
        <v>14</v>
      </c>
      <c r="H900" s="6">
        <f>E900/I900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0"/>
        <v>film &amp; video</v>
      </c>
      <c r="R900" t="str">
        <f t="shared" si="71"/>
        <v>documentary</v>
      </c>
      <c r="S900" s="9">
        <f t="shared" si="72"/>
        <v>43815.25</v>
      </c>
      <c r="T900" s="9">
        <f t="shared" si="73"/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74">(E901/D901)</f>
        <v>4.0709677419354842</v>
      </c>
      <c r="G901" t="s">
        <v>20</v>
      </c>
      <c r="H901" s="6">
        <f>E901/I901</f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0"/>
        <v>music</v>
      </c>
      <c r="R901" t="str">
        <f t="shared" si="71"/>
        <v>jazz</v>
      </c>
      <c r="S901" s="9">
        <f t="shared" si="72"/>
        <v>41554.208333333336</v>
      </c>
      <c r="T901" s="9">
        <f t="shared" si="73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4"/>
        <v>0.02</v>
      </c>
      <c r="G902" t="s">
        <v>14</v>
      </c>
      <c r="H902" s="6">
        <f>E902/I902</f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0"/>
        <v>technology</v>
      </c>
      <c r="R902" t="str">
        <f t="shared" si="71"/>
        <v>web</v>
      </c>
      <c r="S902" s="9">
        <f t="shared" si="72"/>
        <v>41901.208333333336</v>
      </c>
      <c r="T902" s="9">
        <f t="shared" si="73"/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4"/>
        <v>1.5617857142857143</v>
      </c>
      <c r="G903" t="s">
        <v>20</v>
      </c>
      <c r="H903" s="6">
        <f>E903/I903</f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0"/>
        <v>music</v>
      </c>
      <c r="R903" t="str">
        <f t="shared" si="71"/>
        <v>rock</v>
      </c>
      <c r="S903" s="9">
        <f t="shared" si="72"/>
        <v>43298.208333333328</v>
      </c>
      <c r="T903" s="9">
        <f t="shared" si="73"/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4"/>
        <v>2.5242857142857145</v>
      </c>
      <c r="G904" t="s">
        <v>20</v>
      </c>
      <c r="H904" s="6">
        <f>E904/I904</f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0"/>
        <v>technology</v>
      </c>
      <c r="R904" t="str">
        <f t="shared" si="71"/>
        <v>web</v>
      </c>
      <c r="S904" s="9">
        <f t="shared" si="72"/>
        <v>42399.25</v>
      </c>
      <c r="T904" s="9">
        <f t="shared" si="73"/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4"/>
        <v>1.729268292682927E-2</v>
      </c>
      <c r="G905" t="s">
        <v>47</v>
      </c>
      <c r="H905" s="6">
        <f>E905/I905</f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0"/>
        <v>publishing</v>
      </c>
      <c r="R905" t="str">
        <f t="shared" si="71"/>
        <v>nonfiction</v>
      </c>
      <c r="S905" s="9">
        <f t="shared" si="72"/>
        <v>41034.208333333336</v>
      </c>
      <c r="T905" s="9">
        <f t="shared" si="73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4"/>
        <v>0.12230769230769231</v>
      </c>
      <c r="G906" t="s">
        <v>14</v>
      </c>
      <c r="H906" s="6">
        <f>E906/I906</f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0"/>
        <v>publishing</v>
      </c>
      <c r="R906" t="str">
        <f t="shared" si="71"/>
        <v>radio &amp; podcasts</v>
      </c>
      <c r="S906" s="9">
        <f t="shared" si="72"/>
        <v>41186.208333333336</v>
      </c>
      <c r="T906" s="9">
        <f t="shared" si="73"/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4"/>
        <v>1.6398734177215191</v>
      </c>
      <c r="G907" t="s">
        <v>20</v>
      </c>
      <c r="H907" s="6">
        <f>E907/I907</f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0"/>
        <v>theater</v>
      </c>
      <c r="R907" t="str">
        <f t="shared" si="71"/>
        <v>plays</v>
      </c>
      <c r="S907" s="9">
        <f t="shared" si="72"/>
        <v>41536.208333333336</v>
      </c>
      <c r="T907" s="9">
        <f t="shared" si="73"/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4"/>
        <v>1.6298181818181818</v>
      </c>
      <c r="G908" t="s">
        <v>20</v>
      </c>
      <c r="H908" s="6">
        <f>E908/I908</f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0"/>
        <v>film &amp; video</v>
      </c>
      <c r="R908" t="str">
        <f t="shared" si="71"/>
        <v>documentary</v>
      </c>
      <c r="S908" s="9">
        <f t="shared" si="72"/>
        <v>42868.208333333328</v>
      </c>
      <c r="T908" s="9">
        <f t="shared" si="73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4"/>
        <v>0.20252747252747252</v>
      </c>
      <c r="G909" t="s">
        <v>14</v>
      </c>
      <c r="H909" s="6">
        <f>E909/I909</f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0"/>
        <v>theater</v>
      </c>
      <c r="R909" t="str">
        <f t="shared" si="71"/>
        <v>plays</v>
      </c>
      <c r="S909" s="9">
        <f t="shared" si="72"/>
        <v>40660.208333333336</v>
      </c>
      <c r="T909" s="9">
        <f t="shared" si="73"/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4"/>
        <v>3.1924083769633507</v>
      </c>
      <c r="G910" t="s">
        <v>20</v>
      </c>
      <c r="H910" s="6">
        <f>E910/I910</f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0"/>
        <v>games</v>
      </c>
      <c r="R910" t="str">
        <f t="shared" si="71"/>
        <v>video games</v>
      </c>
      <c r="S910" s="9">
        <f t="shared" si="72"/>
        <v>41031.208333333336</v>
      </c>
      <c r="T910" s="9">
        <f t="shared" si="73"/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4"/>
        <v>4.7894444444444444</v>
      </c>
      <c r="G911" t="s">
        <v>20</v>
      </c>
      <c r="H911" s="6">
        <f>E911/I911</f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0"/>
        <v>theater</v>
      </c>
      <c r="R911" t="str">
        <f t="shared" si="71"/>
        <v>plays</v>
      </c>
      <c r="S911" s="9">
        <f t="shared" si="72"/>
        <v>43255.208333333328</v>
      </c>
      <c r="T911" s="9">
        <f t="shared" si="73"/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4"/>
        <v>0.19556634304207121</v>
      </c>
      <c r="G912" t="s">
        <v>74</v>
      </c>
      <c r="H912" s="6">
        <f>E912/I912</f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0"/>
        <v>theater</v>
      </c>
      <c r="R912" t="str">
        <f t="shared" si="71"/>
        <v>plays</v>
      </c>
      <c r="S912" s="9">
        <f t="shared" si="72"/>
        <v>42026.25</v>
      </c>
      <c r="T912" s="9">
        <f t="shared" si="73"/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4"/>
        <v>1.9894827586206896</v>
      </c>
      <c r="G913" t="s">
        <v>20</v>
      </c>
      <c r="H913" s="6">
        <f>E913/I913</f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0"/>
        <v>technology</v>
      </c>
      <c r="R913" t="str">
        <f t="shared" si="71"/>
        <v>web</v>
      </c>
      <c r="S913" s="9">
        <f t="shared" si="72"/>
        <v>43717.208333333328</v>
      </c>
      <c r="T913" s="9">
        <f t="shared" si="73"/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4"/>
        <v>7.95</v>
      </c>
      <c r="G914" t="s">
        <v>20</v>
      </c>
      <c r="H914" s="6">
        <f>E914/I914</f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0"/>
        <v>film &amp; video</v>
      </c>
      <c r="R914" t="str">
        <f t="shared" si="71"/>
        <v>drama</v>
      </c>
      <c r="S914" s="9">
        <f t="shared" si="72"/>
        <v>41157.208333333336</v>
      </c>
      <c r="T914" s="9">
        <f t="shared" si="73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4"/>
        <v>0.50621082621082625</v>
      </c>
      <c r="G915" t="s">
        <v>14</v>
      </c>
      <c r="H915" s="6">
        <f>E915/I915</f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0"/>
        <v>film &amp; video</v>
      </c>
      <c r="R915" t="str">
        <f t="shared" si="71"/>
        <v>drama</v>
      </c>
      <c r="S915" s="9">
        <f t="shared" si="72"/>
        <v>43597.208333333328</v>
      </c>
      <c r="T915" s="9">
        <f t="shared" si="73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4"/>
        <v>0.57437499999999997</v>
      </c>
      <c r="G916" t="s">
        <v>14</v>
      </c>
      <c r="H916" s="6">
        <f>E916/I916</f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0"/>
        <v>theater</v>
      </c>
      <c r="R916" t="str">
        <f t="shared" si="71"/>
        <v>plays</v>
      </c>
      <c r="S916" s="9">
        <f t="shared" si="72"/>
        <v>41490.208333333336</v>
      </c>
      <c r="T916" s="9">
        <f t="shared" si="73"/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4"/>
        <v>1.5562827640984909</v>
      </c>
      <c r="G917" t="s">
        <v>20</v>
      </c>
      <c r="H917" s="6">
        <f>E917/I917</f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0"/>
        <v>film &amp; video</v>
      </c>
      <c r="R917" t="str">
        <f t="shared" si="71"/>
        <v>television</v>
      </c>
      <c r="S917" s="9">
        <f t="shared" si="72"/>
        <v>42976.208333333328</v>
      </c>
      <c r="T917" s="9">
        <f t="shared" si="73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4"/>
        <v>0.36297297297297298</v>
      </c>
      <c r="G918" t="s">
        <v>14</v>
      </c>
      <c r="H918" s="6">
        <f>E918/I918</f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0"/>
        <v>photography</v>
      </c>
      <c r="R918" t="str">
        <f t="shared" si="71"/>
        <v>photography books</v>
      </c>
      <c r="S918" s="9">
        <f t="shared" si="72"/>
        <v>41991.25</v>
      </c>
      <c r="T918" s="9">
        <f t="shared" si="73"/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4"/>
        <v>0.58250000000000002</v>
      </c>
      <c r="G919" t="s">
        <v>47</v>
      </c>
      <c r="H919" s="6">
        <f>E919/I919</f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0"/>
        <v>film &amp; video</v>
      </c>
      <c r="R919" t="str">
        <f t="shared" si="71"/>
        <v>shorts</v>
      </c>
      <c r="S919" s="9">
        <f t="shared" si="72"/>
        <v>40722.208333333336</v>
      </c>
      <c r="T919" s="9">
        <f t="shared" si="73"/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4"/>
        <v>2.3739473684210526</v>
      </c>
      <c r="G920" t="s">
        <v>20</v>
      </c>
      <c r="H920" s="6">
        <f>E920/I920</f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0"/>
        <v>publishing</v>
      </c>
      <c r="R920" t="str">
        <f t="shared" si="71"/>
        <v>radio &amp; podcasts</v>
      </c>
      <c r="S920" s="9">
        <f t="shared" si="72"/>
        <v>41117.208333333336</v>
      </c>
      <c r="T920" s="9">
        <f t="shared" si="73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4"/>
        <v>0.58750000000000002</v>
      </c>
      <c r="G921" t="s">
        <v>14</v>
      </c>
      <c r="H921" s="6">
        <f>E921/I921</f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0"/>
        <v>theater</v>
      </c>
      <c r="R921" t="str">
        <f t="shared" si="71"/>
        <v>plays</v>
      </c>
      <c r="S921" s="9">
        <f t="shared" si="72"/>
        <v>43022.208333333328</v>
      </c>
      <c r="T921" s="9">
        <f t="shared" si="73"/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4"/>
        <v>1.8256603773584905</v>
      </c>
      <c r="G922" t="s">
        <v>20</v>
      </c>
      <c r="H922" s="6">
        <f>E922/I922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0"/>
        <v>film &amp; video</v>
      </c>
      <c r="R922" t="str">
        <f t="shared" si="71"/>
        <v>animation</v>
      </c>
      <c r="S922" s="9">
        <f t="shared" si="72"/>
        <v>43503.25</v>
      </c>
      <c r="T922" s="9">
        <f t="shared" si="73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4"/>
        <v>7.5436408977556111E-3</v>
      </c>
      <c r="G923" t="s">
        <v>14</v>
      </c>
      <c r="H923" s="6">
        <f>E923/I923</f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0"/>
        <v>technology</v>
      </c>
      <c r="R923" t="str">
        <f t="shared" si="71"/>
        <v>web</v>
      </c>
      <c r="S923" s="9">
        <f t="shared" si="72"/>
        <v>40951.25</v>
      </c>
      <c r="T923" s="9">
        <f t="shared" si="73"/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4"/>
        <v>1.7595330739299611</v>
      </c>
      <c r="G924" t="s">
        <v>20</v>
      </c>
      <c r="H924" s="6">
        <f>E924/I924</f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0"/>
        <v>music</v>
      </c>
      <c r="R924" t="str">
        <f t="shared" si="71"/>
        <v>world music</v>
      </c>
      <c r="S924" s="9">
        <f t="shared" si="72"/>
        <v>43443.25</v>
      </c>
      <c r="T924" s="9">
        <f t="shared" si="73"/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4"/>
        <v>2.3788235294117648</v>
      </c>
      <c r="G925" t="s">
        <v>20</v>
      </c>
      <c r="H925" s="6">
        <f>E925/I925</f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0"/>
        <v>theater</v>
      </c>
      <c r="R925" t="str">
        <f t="shared" si="71"/>
        <v>plays</v>
      </c>
      <c r="S925" s="9">
        <f t="shared" si="72"/>
        <v>40373.208333333336</v>
      </c>
      <c r="T925" s="9">
        <f t="shared" si="73"/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4"/>
        <v>4.8805076142131982</v>
      </c>
      <c r="G926" t="s">
        <v>20</v>
      </c>
      <c r="H926" s="6">
        <f>E926/I926</f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0"/>
        <v>theater</v>
      </c>
      <c r="R926" t="str">
        <f t="shared" si="71"/>
        <v>plays</v>
      </c>
      <c r="S926" s="9">
        <f t="shared" si="72"/>
        <v>43769.208333333328</v>
      </c>
      <c r="T926" s="9">
        <f t="shared" si="73"/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4"/>
        <v>2.2406666666666668</v>
      </c>
      <c r="G927" t="s">
        <v>20</v>
      </c>
      <c r="H927" s="6">
        <f>E927/I927</f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0"/>
        <v>theater</v>
      </c>
      <c r="R927" t="str">
        <f t="shared" si="71"/>
        <v>plays</v>
      </c>
      <c r="S927" s="9">
        <f t="shared" si="72"/>
        <v>43000.208333333328</v>
      </c>
      <c r="T927" s="9">
        <f t="shared" si="73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4"/>
        <v>0.18126436781609195</v>
      </c>
      <c r="G928" t="s">
        <v>14</v>
      </c>
      <c r="H928" s="6">
        <f>E928/I928</f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0"/>
        <v>food</v>
      </c>
      <c r="R928" t="str">
        <f t="shared" si="71"/>
        <v>food trucks</v>
      </c>
      <c r="S928" s="9">
        <f t="shared" si="72"/>
        <v>42502.208333333328</v>
      </c>
      <c r="T928" s="9">
        <f t="shared" si="73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4"/>
        <v>0.45847222222222223</v>
      </c>
      <c r="G929" t="s">
        <v>14</v>
      </c>
      <c r="H929" s="6">
        <f>E929/I929</f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0"/>
        <v>theater</v>
      </c>
      <c r="R929" t="str">
        <f t="shared" si="71"/>
        <v>plays</v>
      </c>
      <c r="S929" s="9">
        <f t="shared" si="72"/>
        <v>41102.208333333336</v>
      </c>
      <c r="T929" s="9">
        <f t="shared" si="73"/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4"/>
        <v>1.1731541218637993</v>
      </c>
      <c r="G930" t="s">
        <v>20</v>
      </c>
      <c r="H930" s="6">
        <f>E930/I930</f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0"/>
        <v>technology</v>
      </c>
      <c r="R930" t="str">
        <f t="shared" si="71"/>
        <v>web</v>
      </c>
      <c r="S930" s="9">
        <f t="shared" si="72"/>
        <v>41637.25</v>
      </c>
      <c r="T930" s="9">
        <f t="shared" si="73"/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4"/>
        <v>2.173090909090909</v>
      </c>
      <c r="G931" t="s">
        <v>20</v>
      </c>
      <c r="H931" s="6">
        <f>E931/I931</f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0"/>
        <v>theater</v>
      </c>
      <c r="R931" t="str">
        <f t="shared" si="71"/>
        <v>plays</v>
      </c>
      <c r="S931" s="9">
        <f t="shared" si="72"/>
        <v>42858.208333333328</v>
      </c>
      <c r="T931" s="9">
        <f t="shared" si="73"/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4"/>
        <v>1.1228571428571428</v>
      </c>
      <c r="G932" t="s">
        <v>20</v>
      </c>
      <c r="H932" s="6">
        <f>E932/I932</f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0"/>
        <v>theater</v>
      </c>
      <c r="R932" t="str">
        <f t="shared" si="71"/>
        <v>plays</v>
      </c>
      <c r="S932" s="9">
        <f t="shared" si="72"/>
        <v>42060.25</v>
      </c>
      <c r="T932" s="9">
        <f t="shared" si="73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4"/>
        <v>0.72518987341772156</v>
      </c>
      <c r="G933" t="s">
        <v>14</v>
      </c>
      <c r="H933" s="6">
        <f>E933/I933</f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0"/>
        <v>theater</v>
      </c>
      <c r="R933" t="str">
        <f t="shared" si="71"/>
        <v>plays</v>
      </c>
      <c r="S933" s="9">
        <f t="shared" si="72"/>
        <v>41818.208333333336</v>
      </c>
      <c r="T933" s="9">
        <f t="shared" si="73"/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4"/>
        <v>2.1230434782608696</v>
      </c>
      <c r="G934" t="s">
        <v>20</v>
      </c>
      <c r="H934" s="6">
        <f>E934/I934</f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0"/>
        <v>music</v>
      </c>
      <c r="R934" t="str">
        <f t="shared" si="71"/>
        <v>rock</v>
      </c>
      <c r="S934" s="9">
        <f t="shared" si="72"/>
        <v>41709.208333333336</v>
      </c>
      <c r="T934" s="9">
        <f t="shared" si="73"/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4"/>
        <v>2.3974657534246577</v>
      </c>
      <c r="G935" t="s">
        <v>20</v>
      </c>
      <c r="H935" s="6">
        <f>E935/I935</f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0"/>
        <v>theater</v>
      </c>
      <c r="R935" t="str">
        <f t="shared" si="71"/>
        <v>plays</v>
      </c>
      <c r="S935" s="9">
        <f t="shared" si="72"/>
        <v>41372.208333333336</v>
      </c>
      <c r="T935" s="9">
        <f t="shared" si="73"/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4"/>
        <v>1.8193548387096774</v>
      </c>
      <c r="G936" t="s">
        <v>20</v>
      </c>
      <c r="H936" s="6">
        <f>E936/I936</f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0"/>
        <v>theater</v>
      </c>
      <c r="R936" t="str">
        <f t="shared" si="71"/>
        <v>plays</v>
      </c>
      <c r="S936" s="9">
        <f t="shared" si="72"/>
        <v>42422.25</v>
      </c>
      <c r="T936" s="9">
        <f t="shared" si="73"/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4"/>
        <v>1.6413114754098361</v>
      </c>
      <c r="G937" t="s">
        <v>20</v>
      </c>
      <c r="H937" s="6">
        <f>E937/I937</f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0"/>
        <v>theater</v>
      </c>
      <c r="R937" t="str">
        <f t="shared" si="71"/>
        <v>plays</v>
      </c>
      <c r="S937" s="9">
        <f t="shared" si="72"/>
        <v>42209.208333333328</v>
      </c>
      <c r="T937" s="9">
        <f t="shared" si="73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4"/>
        <v>1.6375968992248063E-2</v>
      </c>
      <c r="G938" t="s">
        <v>14</v>
      </c>
      <c r="H938" s="6">
        <f>E938/I938</f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0"/>
        <v>theater</v>
      </c>
      <c r="R938" t="str">
        <f t="shared" si="71"/>
        <v>plays</v>
      </c>
      <c r="S938" s="9">
        <f t="shared" si="72"/>
        <v>43668.208333333328</v>
      </c>
      <c r="T938" s="9">
        <f t="shared" si="73"/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4"/>
        <v>0.49643859649122807</v>
      </c>
      <c r="G939" t="s">
        <v>74</v>
      </c>
      <c r="H939" s="6">
        <f>E939/I939</f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0"/>
        <v>film &amp; video</v>
      </c>
      <c r="R939" t="str">
        <f t="shared" si="71"/>
        <v>documentary</v>
      </c>
      <c r="S939" s="9">
        <f t="shared" si="72"/>
        <v>42334.25</v>
      </c>
      <c r="T939" s="9">
        <f t="shared" si="73"/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4"/>
        <v>1.0970652173913042</v>
      </c>
      <c r="G940" t="s">
        <v>20</v>
      </c>
      <c r="H940" s="6">
        <f>E940/I940</f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0"/>
        <v>publishing</v>
      </c>
      <c r="R940" t="str">
        <f t="shared" si="71"/>
        <v>fiction</v>
      </c>
      <c r="S940" s="9">
        <f t="shared" si="72"/>
        <v>43263.208333333328</v>
      </c>
      <c r="T940" s="9">
        <f t="shared" si="73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4"/>
        <v>0.49217948717948717</v>
      </c>
      <c r="G941" t="s">
        <v>14</v>
      </c>
      <c r="H941" s="6">
        <f>E941/I941</f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0"/>
        <v>games</v>
      </c>
      <c r="R941" t="str">
        <f t="shared" si="71"/>
        <v>video games</v>
      </c>
      <c r="S941" s="9">
        <f t="shared" si="72"/>
        <v>40670.208333333336</v>
      </c>
      <c r="T941" s="9">
        <f t="shared" si="73"/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4"/>
        <v>0.62232323232323228</v>
      </c>
      <c r="G942" t="s">
        <v>47</v>
      </c>
      <c r="H942" s="6">
        <f>E942/I942</f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0"/>
        <v>technology</v>
      </c>
      <c r="R942" t="str">
        <f t="shared" si="71"/>
        <v>web</v>
      </c>
      <c r="S942" s="9">
        <f t="shared" si="72"/>
        <v>41244.25</v>
      </c>
      <c r="T942" s="9">
        <f t="shared" si="73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4"/>
        <v>0.1305813953488372</v>
      </c>
      <c r="G943" t="s">
        <v>14</v>
      </c>
      <c r="H943" s="6">
        <f>E943/I943</f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0"/>
        <v>theater</v>
      </c>
      <c r="R943" t="str">
        <f t="shared" si="71"/>
        <v>plays</v>
      </c>
      <c r="S943" s="9">
        <f t="shared" si="72"/>
        <v>40552.25</v>
      </c>
      <c r="T943" s="9">
        <f t="shared" si="73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4"/>
        <v>0.64635416666666667</v>
      </c>
      <c r="G944" t="s">
        <v>14</v>
      </c>
      <c r="H944" s="6">
        <f>E944/I944</f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0"/>
        <v>theater</v>
      </c>
      <c r="R944" t="str">
        <f t="shared" si="71"/>
        <v>plays</v>
      </c>
      <c r="S944" s="9">
        <f t="shared" si="72"/>
        <v>40568.25</v>
      </c>
      <c r="T944" s="9">
        <f t="shared" si="73"/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4"/>
        <v>1.5958666666666668</v>
      </c>
      <c r="G945" t="s">
        <v>20</v>
      </c>
      <c r="H945" s="6">
        <f>E945/I945</f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0"/>
        <v>food</v>
      </c>
      <c r="R945" t="str">
        <f t="shared" si="71"/>
        <v>food trucks</v>
      </c>
      <c r="S945" s="9">
        <f t="shared" si="72"/>
        <v>41906.208333333336</v>
      </c>
      <c r="T945" s="9">
        <f t="shared" si="73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4"/>
        <v>0.81420000000000003</v>
      </c>
      <c r="G946" t="s">
        <v>14</v>
      </c>
      <c r="H946" s="6">
        <f>E946/I946</f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0"/>
        <v>photography</v>
      </c>
      <c r="R946" t="str">
        <f t="shared" si="71"/>
        <v>photography books</v>
      </c>
      <c r="S946" s="9">
        <f t="shared" si="72"/>
        <v>42776.25</v>
      </c>
      <c r="T946" s="9">
        <f t="shared" si="73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4"/>
        <v>0.32444767441860467</v>
      </c>
      <c r="G947" t="s">
        <v>14</v>
      </c>
      <c r="H947" s="6">
        <f>E947/I947</f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0"/>
        <v>photography</v>
      </c>
      <c r="R947" t="str">
        <f t="shared" si="71"/>
        <v>photography books</v>
      </c>
      <c r="S947" s="9">
        <f t="shared" si="72"/>
        <v>41004.208333333336</v>
      </c>
      <c r="T947" s="9">
        <f t="shared" si="73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4"/>
        <v>9.9141184124918666E-2</v>
      </c>
      <c r="G948" t="s">
        <v>14</v>
      </c>
      <c r="H948" s="6">
        <f>E948/I948</f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0"/>
        <v>theater</v>
      </c>
      <c r="R948" t="str">
        <f t="shared" si="71"/>
        <v>plays</v>
      </c>
      <c r="S948" s="9">
        <f t="shared" si="72"/>
        <v>40710.208333333336</v>
      </c>
      <c r="T948" s="9">
        <f t="shared" si="73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4"/>
        <v>0.26694444444444443</v>
      </c>
      <c r="G949" t="s">
        <v>14</v>
      </c>
      <c r="H949" s="6">
        <f>E949/I949</f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0"/>
        <v>theater</v>
      </c>
      <c r="R949" t="str">
        <f t="shared" si="71"/>
        <v>plays</v>
      </c>
      <c r="S949" s="9">
        <f t="shared" si="72"/>
        <v>41908.208333333336</v>
      </c>
      <c r="T949" s="9">
        <f t="shared" si="73"/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4"/>
        <v>0.62957446808510642</v>
      </c>
      <c r="G950" t="s">
        <v>74</v>
      </c>
      <c r="H950" s="6">
        <f>E950/I950</f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0"/>
        <v>film &amp; video</v>
      </c>
      <c r="R950" t="str">
        <f t="shared" si="71"/>
        <v>documentary</v>
      </c>
      <c r="S950" s="9">
        <f t="shared" si="72"/>
        <v>41985.25</v>
      </c>
      <c r="T950" s="9">
        <f t="shared" si="73"/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4"/>
        <v>1.6135593220338984</v>
      </c>
      <c r="G951" t="s">
        <v>20</v>
      </c>
      <c r="H951" s="6">
        <f>E951/I951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0"/>
        <v>technology</v>
      </c>
      <c r="R951" t="str">
        <f t="shared" si="71"/>
        <v>web</v>
      </c>
      <c r="S951" s="9">
        <f t="shared" si="72"/>
        <v>42112.208333333328</v>
      </c>
      <c r="T951" s="9">
        <f t="shared" si="73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4"/>
        <v>0.05</v>
      </c>
      <c r="G952" t="s">
        <v>14</v>
      </c>
      <c r="H952" s="6">
        <f>E952/I952</f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0"/>
        <v>theater</v>
      </c>
      <c r="R952" t="str">
        <f t="shared" si="71"/>
        <v>plays</v>
      </c>
      <c r="S952" s="9">
        <f t="shared" si="72"/>
        <v>43571.208333333328</v>
      </c>
      <c r="T952" s="9">
        <f t="shared" si="73"/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4"/>
        <v>10.969379310344827</v>
      </c>
      <c r="G953" t="s">
        <v>20</v>
      </c>
      <c r="H953" s="6">
        <f>E953/I953</f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0"/>
        <v>music</v>
      </c>
      <c r="R953" t="str">
        <f t="shared" si="71"/>
        <v>rock</v>
      </c>
      <c r="S953" s="9">
        <f t="shared" si="72"/>
        <v>42730.25</v>
      </c>
      <c r="T953" s="9">
        <f t="shared" si="73"/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4"/>
        <v>0.70094158075601376</v>
      </c>
      <c r="G954" t="s">
        <v>74</v>
      </c>
      <c r="H954" s="6">
        <f>E954/I954</f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0"/>
        <v>film &amp; video</v>
      </c>
      <c r="R954" t="str">
        <f t="shared" si="71"/>
        <v>documentary</v>
      </c>
      <c r="S954" s="9">
        <f t="shared" si="72"/>
        <v>42591.208333333328</v>
      </c>
      <c r="T954" s="9">
        <f t="shared" si="73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4"/>
        <v>0.6</v>
      </c>
      <c r="G955" t="s">
        <v>14</v>
      </c>
      <c r="H955" s="6">
        <f>E955/I955</f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0"/>
        <v>film &amp; video</v>
      </c>
      <c r="R955" t="str">
        <f t="shared" si="71"/>
        <v>science fiction</v>
      </c>
      <c r="S955" s="9">
        <f t="shared" si="72"/>
        <v>42358.25</v>
      </c>
      <c r="T955" s="9">
        <f t="shared" si="73"/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4"/>
        <v>3.6709859154929578</v>
      </c>
      <c r="G956" t="s">
        <v>20</v>
      </c>
      <c r="H956" s="6">
        <f>E956/I956</f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0"/>
        <v>technology</v>
      </c>
      <c r="R956" t="str">
        <f t="shared" si="71"/>
        <v>web</v>
      </c>
      <c r="S956" s="9">
        <f t="shared" si="72"/>
        <v>41174.208333333336</v>
      </c>
      <c r="T956" s="9">
        <f t="shared" si="73"/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4"/>
        <v>11.09</v>
      </c>
      <c r="G957" t="s">
        <v>20</v>
      </c>
      <c r="H957" s="6">
        <f>E957/I957</f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0"/>
        <v>theater</v>
      </c>
      <c r="R957" t="str">
        <f t="shared" si="71"/>
        <v>plays</v>
      </c>
      <c r="S957" s="9">
        <f t="shared" si="72"/>
        <v>41238.25</v>
      </c>
      <c r="T957" s="9">
        <f t="shared" si="73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4"/>
        <v>0.19028784648187633</v>
      </c>
      <c r="G958" t="s">
        <v>14</v>
      </c>
      <c r="H958" s="6">
        <f>E958/I958</f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0"/>
        <v>film &amp; video</v>
      </c>
      <c r="R958" t="str">
        <f t="shared" si="71"/>
        <v>science fiction</v>
      </c>
      <c r="S958" s="9">
        <f t="shared" si="72"/>
        <v>42360.25</v>
      </c>
      <c r="T958" s="9">
        <f t="shared" si="73"/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4"/>
        <v>1.2687755102040816</v>
      </c>
      <c r="G959" t="s">
        <v>20</v>
      </c>
      <c r="H959" s="6">
        <f>E959/I959</f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0"/>
        <v>theater</v>
      </c>
      <c r="R959" t="str">
        <f t="shared" si="71"/>
        <v>plays</v>
      </c>
      <c r="S959" s="9">
        <f t="shared" si="72"/>
        <v>40955.25</v>
      </c>
      <c r="T959" s="9">
        <f t="shared" si="73"/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4"/>
        <v>7.3463636363636367</v>
      </c>
      <c r="G960" t="s">
        <v>20</v>
      </c>
      <c r="H960" s="6">
        <f>E960/I960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0"/>
        <v>film &amp; video</v>
      </c>
      <c r="R960" t="str">
        <f t="shared" si="71"/>
        <v>animation</v>
      </c>
      <c r="S960" s="9">
        <f t="shared" si="72"/>
        <v>40350.208333333336</v>
      </c>
      <c r="T960" s="9">
        <f t="shared" si="73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4"/>
        <v>4.5731034482758622E-2</v>
      </c>
      <c r="G961" t="s">
        <v>14</v>
      </c>
      <c r="H961" s="6">
        <f>E961/I961</f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0"/>
        <v>publishing</v>
      </c>
      <c r="R961" t="str">
        <f t="shared" si="71"/>
        <v>translations</v>
      </c>
      <c r="S961" s="9">
        <f t="shared" si="72"/>
        <v>40357.208333333336</v>
      </c>
      <c r="T961" s="9">
        <f t="shared" si="73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4"/>
        <v>0.85054545454545449</v>
      </c>
      <c r="G962" t="s">
        <v>14</v>
      </c>
      <c r="H962" s="6">
        <f>E962/I962</f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0"/>
        <v>technology</v>
      </c>
      <c r="R962" t="str">
        <f t="shared" si="71"/>
        <v>web</v>
      </c>
      <c r="S962" s="9">
        <f t="shared" si="72"/>
        <v>42408.25</v>
      </c>
      <c r="T962" s="9">
        <f t="shared" si="73"/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4"/>
        <v>1.1929824561403508</v>
      </c>
      <c r="G963" t="s">
        <v>20</v>
      </c>
      <c r="H963" s="6">
        <f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5">LEFT(P963,FIND("/",P963)-1)</f>
        <v>publishing</v>
      </c>
      <c r="R963" t="str">
        <f t="shared" ref="R963:R1001" si="76">MID(P963,FIND("/",P963)+1, LEN(P963))</f>
        <v>translations</v>
      </c>
      <c r="S963" s="9">
        <f t="shared" ref="S963:S1001" si="77">(((L963/60)/60)/24)+DATE(1970,1,1)</f>
        <v>40591.25</v>
      </c>
      <c r="T963" s="9">
        <f t="shared" ref="T963:T1001" si="78">(((M963/60)/60)/24)+DATE(1970,1,1)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4"/>
        <v>2.9602777777777778</v>
      </c>
      <c r="G964" t="s">
        <v>20</v>
      </c>
      <c r="H964" s="6">
        <f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5"/>
        <v>food</v>
      </c>
      <c r="R964" t="str">
        <f t="shared" si="76"/>
        <v>food trucks</v>
      </c>
      <c r="S964" s="9">
        <f t="shared" si="77"/>
        <v>41592.25</v>
      </c>
      <c r="T964" s="9">
        <f t="shared" si="78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79">(E965/D965)</f>
        <v>0.84694915254237291</v>
      </c>
      <c r="G965" t="s">
        <v>14</v>
      </c>
      <c r="H965" s="6">
        <f>E965/I965</f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5"/>
        <v>photography</v>
      </c>
      <c r="R965" t="str">
        <f t="shared" si="76"/>
        <v>photography books</v>
      </c>
      <c r="S965" s="9">
        <f t="shared" si="77"/>
        <v>40607.25</v>
      </c>
      <c r="T965" s="9">
        <f t="shared" si="78"/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9"/>
        <v>3.5578378378378379</v>
      </c>
      <c r="G966" t="s">
        <v>20</v>
      </c>
      <c r="H966" s="6">
        <f>E966/I966</f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5"/>
        <v>theater</v>
      </c>
      <c r="R966" t="str">
        <f t="shared" si="76"/>
        <v>plays</v>
      </c>
      <c r="S966" s="9">
        <f t="shared" si="77"/>
        <v>42135.208333333328</v>
      </c>
      <c r="T966" s="9">
        <f t="shared" si="78"/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9"/>
        <v>3.8640909090909092</v>
      </c>
      <c r="G967" t="s">
        <v>20</v>
      </c>
      <c r="H967" s="6">
        <f>E967/I967</f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5"/>
        <v>music</v>
      </c>
      <c r="R967" t="str">
        <f t="shared" si="76"/>
        <v>rock</v>
      </c>
      <c r="S967" s="9">
        <f t="shared" si="77"/>
        <v>40203.25</v>
      </c>
      <c r="T967" s="9">
        <f t="shared" si="78"/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9"/>
        <v>7.9223529411764702</v>
      </c>
      <c r="G968" t="s">
        <v>20</v>
      </c>
      <c r="H968" s="6">
        <f>E968/I968</f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5"/>
        <v>theater</v>
      </c>
      <c r="R968" t="str">
        <f t="shared" si="76"/>
        <v>plays</v>
      </c>
      <c r="S968" s="9">
        <f t="shared" si="77"/>
        <v>42901.208333333328</v>
      </c>
      <c r="T968" s="9">
        <f t="shared" si="78"/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9"/>
        <v>1.3703393665158372</v>
      </c>
      <c r="G969" t="s">
        <v>20</v>
      </c>
      <c r="H969" s="6">
        <f>E969/I969</f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5"/>
        <v>music</v>
      </c>
      <c r="R969" t="str">
        <f t="shared" si="76"/>
        <v>world music</v>
      </c>
      <c r="S969" s="9">
        <f t="shared" si="77"/>
        <v>41005.208333333336</v>
      </c>
      <c r="T969" s="9">
        <f t="shared" si="78"/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9"/>
        <v>3.3820833333333336</v>
      </c>
      <c r="G970" t="s">
        <v>20</v>
      </c>
      <c r="H970" s="6">
        <f>E970/I970</f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5"/>
        <v>food</v>
      </c>
      <c r="R970" t="str">
        <f t="shared" si="76"/>
        <v>food trucks</v>
      </c>
      <c r="S970" s="9">
        <f t="shared" si="77"/>
        <v>40544.25</v>
      </c>
      <c r="T970" s="9">
        <f t="shared" si="78"/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9"/>
        <v>1.0822784810126582</v>
      </c>
      <c r="G971" t="s">
        <v>20</v>
      </c>
      <c r="H971" s="6">
        <f>E971/I971</f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5"/>
        <v>theater</v>
      </c>
      <c r="R971" t="str">
        <f t="shared" si="76"/>
        <v>plays</v>
      </c>
      <c r="S971" s="9">
        <f t="shared" si="77"/>
        <v>43821.25</v>
      </c>
      <c r="T971" s="9">
        <f t="shared" si="78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9"/>
        <v>0.60757639620653314</v>
      </c>
      <c r="G972" t="s">
        <v>14</v>
      </c>
      <c r="H972" s="6">
        <f>E972/I972</f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5"/>
        <v>theater</v>
      </c>
      <c r="R972" t="str">
        <f t="shared" si="76"/>
        <v>plays</v>
      </c>
      <c r="S972" s="9">
        <f t="shared" si="77"/>
        <v>40672.208333333336</v>
      </c>
      <c r="T972" s="9">
        <f t="shared" si="78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9"/>
        <v>0.27725490196078434</v>
      </c>
      <c r="G973" t="s">
        <v>14</v>
      </c>
      <c r="H973" s="6">
        <f>E973/I973</f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5"/>
        <v>film &amp; video</v>
      </c>
      <c r="R973" t="str">
        <f t="shared" si="76"/>
        <v>television</v>
      </c>
      <c r="S973" s="9">
        <f t="shared" si="77"/>
        <v>41555.208333333336</v>
      </c>
      <c r="T973" s="9">
        <f t="shared" si="78"/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9"/>
        <v>2.283934426229508</v>
      </c>
      <c r="G974" t="s">
        <v>20</v>
      </c>
      <c r="H974" s="6">
        <f>E974/I974</f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5"/>
        <v>technology</v>
      </c>
      <c r="R974" t="str">
        <f t="shared" si="76"/>
        <v>web</v>
      </c>
      <c r="S974" s="9">
        <f t="shared" si="77"/>
        <v>41792.208333333336</v>
      </c>
      <c r="T974" s="9">
        <f t="shared" si="78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9"/>
        <v>0.21615194054500414</v>
      </c>
      <c r="G975" t="s">
        <v>14</v>
      </c>
      <c r="H975" s="6">
        <f>E975/I975</f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5"/>
        <v>theater</v>
      </c>
      <c r="R975" t="str">
        <f t="shared" si="76"/>
        <v>plays</v>
      </c>
      <c r="S975" s="9">
        <f t="shared" si="77"/>
        <v>40522.25</v>
      </c>
      <c r="T975" s="9">
        <f t="shared" si="78"/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9"/>
        <v>3.73875</v>
      </c>
      <c r="G976" t="s">
        <v>20</v>
      </c>
      <c r="H976" s="6">
        <f>E976/I976</f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5"/>
        <v>music</v>
      </c>
      <c r="R976" t="str">
        <f t="shared" si="76"/>
        <v>indie rock</v>
      </c>
      <c r="S976" s="9">
        <f t="shared" si="77"/>
        <v>41412.208333333336</v>
      </c>
      <c r="T976" s="9">
        <f t="shared" si="78"/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9"/>
        <v>1.5492592592592593</v>
      </c>
      <c r="G977" t="s">
        <v>20</v>
      </c>
      <c r="H977" s="6">
        <f>E977/I977</f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5"/>
        <v>theater</v>
      </c>
      <c r="R977" t="str">
        <f t="shared" si="76"/>
        <v>plays</v>
      </c>
      <c r="S977" s="9">
        <f t="shared" si="77"/>
        <v>42337.25</v>
      </c>
      <c r="T977" s="9">
        <f t="shared" si="78"/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9"/>
        <v>3.2214999999999998</v>
      </c>
      <c r="G978" t="s">
        <v>20</v>
      </c>
      <c r="H978" s="6">
        <f>E978/I978</f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5"/>
        <v>theater</v>
      </c>
      <c r="R978" t="str">
        <f t="shared" si="76"/>
        <v>plays</v>
      </c>
      <c r="S978" s="9">
        <f t="shared" si="77"/>
        <v>40571.25</v>
      </c>
      <c r="T978" s="9">
        <f t="shared" si="78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9"/>
        <v>0.73957142857142855</v>
      </c>
      <c r="G979" t="s">
        <v>14</v>
      </c>
      <c r="H979" s="6">
        <f>E979/I979</f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5"/>
        <v>food</v>
      </c>
      <c r="R979" t="str">
        <f t="shared" si="76"/>
        <v>food trucks</v>
      </c>
      <c r="S979" s="9">
        <f t="shared" si="77"/>
        <v>43138.25</v>
      </c>
      <c r="T979" s="9">
        <f t="shared" si="78"/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9"/>
        <v>8.641</v>
      </c>
      <c r="G980" t="s">
        <v>20</v>
      </c>
      <c r="H980" s="6">
        <f>E980/I980</f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5"/>
        <v>games</v>
      </c>
      <c r="R980" t="str">
        <f t="shared" si="76"/>
        <v>video games</v>
      </c>
      <c r="S980" s="9">
        <f t="shared" si="77"/>
        <v>42686.25</v>
      </c>
      <c r="T980" s="9">
        <f t="shared" si="78"/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9"/>
        <v>1.432624584717608</v>
      </c>
      <c r="G981" t="s">
        <v>20</v>
      </c>
      <c r="H981" s="6">
        <f>E981/I981</f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5"/>
        <v>theater</v>
      </c>
      <c r="R981" t="str">
        <f t="shared" si="76"/>
        <v>plays</v>
      </c>
      <c r="S981" s="9">
        <f t="shared" si="77"/>
        <v>42078.208333333328</v>
      </c>
      <c r="T981" s="9">
        <f t="shared" si="78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9"/>
        <v>0.40281762295081969</v>
      </c>
      <c r="G982" t="s">
        <v>14</v>
      </c>
      <c r="H982" s="6">
        <f>E982/I982</f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5"/>
        <v>publishing</v>
      </c>
      <c r="R982" t="str">
        <f t="shared" si="76"/>
        <v>nonfiction</v>
      </c>
      <c r="S982" s="9">
        <f t="shared" si="77"/>
        <v>42307.208333333328</v>
      </c>
      <c r="T982" s="9">
        <f t="shared" si="78"/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9"/>
        <v>1.7822388059701493</v>
      </c>
      <c r="G983" t="s">
        <v>20</v>
      </c>
      <c r="H983" s="6">
        <f>E983/I983</f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5"/>
        <v>technology</v>
      </c>
      <c r="R983" t="str">
        <f t="shared" si="76"/>
        <v>web</v>
      </c>
      <c r="S983" s="9">
        <f t="shared" si="77"/>
        <v>43094.25</v>
      </c>
      <c r="T983" s="9">
        <f t="shared" si="78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9"/>
        <v>0.84930555555555554</v>
      </c>
      <c r="G984" t="s">
        <v>14</v>
      </c>
      <c r="H984" s="6">
        <f>E984/I984</f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5"/>
        <v>film &amp; video</v>
      </c>
      <c r="R984" t="str">
        <f t="shared" si="76"/>
        <v>documentary</v>
      </c>
      <c r="S984" s="9">
        <f t="shared" si="77"/>
        <v>40743.208333333336</v>
      </c>
      <c r="T984" s="9">
        <f t="shared" si="78"/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9"/>
        <v>1.4593648334624323</v>
      </c>
      <c r="G985" t="s">
        <v>20</v>
      </c>
      <c r="H985" s="6">
        <f>E985/I985</f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5"/>
        <v>film &amp; video</v>
      </c>
      <c r="R985" t="str">
        <f t="shared" si="76"/>
        <v>documentary</v>
      </c>
      <c r="S985" s="9">
        <f t="shared" si="77"/>
        <v>43681.208333333328</v>
      </c>
      <c r="T985" s="9">
        <f t="shared" si="78"/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9"/>
        <v>1.5246153846153847</v>
      </c>
      <c r="G986" t="s">
        <v>20</v>
      </c>
      <c r="H986" s="6">
        <f>E986/I986</f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5"/>
        <v>theater</v>
      </c>
      <c r="R986" t="str">
        <f t="shared" si="76"/>
        <v>plays</v>
      </c>
      <c r="S986" s="9">
        <f t="shared" si="77"/>
        <v>43716.208333333328</v>
      </c>
      <c r="T986" s="9">
        <f t="shared" si="78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9"/>
        <v>0.67129542790152408</v>
      </c>
      <c r="G987" t="s">
        <v>14</v>
      </c>
      <c r="H987" s="6">
        <f>E987/I987</f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5"/>
        <v>music</v>
      </c>
      <c r="R987" t="str">
        <f t="shared" si="76"/>
        <v>rock</v>
      </c>
      <c r="S987" s="9">
        <f t="shared" si="77"/>
        <v>41614.25</v>
      </c>
      <c r="T987" s="9">
        <f t="shared" si="78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9"/>
        <v>0.40307692307692305</v>
      </c>
      <c r="G988" t="s">
        <v>14</v>
      </c>
      <c r="H988" s="6">
        <f>E988/I988</f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5"/>
        <v>music</v>
      </c>
      <c r="R988" t="str">
        <f t="shared" si="76"/>
        <v>rock</v>
      </c>
      <c r="S988" s="9">
        <f t="shared" si="77"/>
        <v>40638.208333333336</v>
      </c>
      <c r="T988" s="9">
        <f t="shared" si="78"/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9"/>
        <v>2.1679032258064517</v>
      </c>
      <c r="G989" t="s">
        <v>20</v>
      </c>
      <c r="H989" s="6">
        <f>E989/I989</f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5"/>
        <v>film &amp; video</v>
      </c>
      <c r="R989" t="str">
        <f t="shared" si="76"/>
        <v>documentary</v>
      </c>
      <c r="S989" s="9">
        <f t="shared" si="77"/>
        <v>42852.208333333328</v>
      </c>
      <c r="T989" s="9">
        <f t="shared" si="78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9"/>
        <v>0.52117021276595743</v>
      </c>
      <c r="G990" t="s">
        <v>14</v>
      </c>
      <c r="H990" s="6">
        <f>E990/I990</f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5"/>
        <v>publishing</v>
      </c>
      <c r="R990" t="str">
        <f t="shared" si="76"/>
        <v>radio &amp; podcasts</v>
      </c>
      <c r="S990" s="9">
        <f t="shared" si="77"/>
        <v>42686.25</v>
      </c>
      <c r="T990" s="9">
        <f t="shared" si="78"/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9"/>
        <v>4.9958333333333336</v>
      </c>
      <c r="G991" t="s">
        <v>20</v>
      </c>
      <c r="H991" s="6">
        <f>E991/I991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5"/>
        <v>publishing</v>
      </c>
      <c r="R991" t="str">
        <f t="shared" si="76"/>
        <v>translations</v>
      </c>
      <c r="S991" s="9">
        <f t="shared" si="77"/>
        <v>43571.208333333328</v>
      </c>
      <c r="T991" s="9">
        <f t="shared" si="78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9"/>
        <v>0.87679487179487181</v>
      </c>
      <c r="G992" t="s">
        <v>14</v>
      </c>
      <c r="H992" s="6">
        <f>E992/I992</f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5"/>
        <v>film &amp; video</v>
      </c>
      <c r="R992" t="str">
        <f t="shared" si="76"/>
        <v>drama</v>
      </c>
      <c r="S992" s="9">
        <f t="shared" si="77"/>
        <v>42432.25</v>
      </c>
      <c r="T992" s="9">
        <f t="shared" si="78"/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9"/>
        <v>1.131734693877551</v>
      </c>
      <c r="G993" t="s">
        <v>20</v>
      </c>
      <c r="H993" s="6">
        <f>E993/I993</f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5"/>
        <v>music</v>
      </c>
      <c r="R993" t="str">
        <f t="shared" si="76"/>
        <v>rock</v>
      </c>
      <c r="S993" s="9">
        <f t="shared" si="77"/>
        <v>41907.208333333336</v>
      </c>
      <c r="T993" s="9">
        <f t="shared" si="78"/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9"/>
        <v>4.2654838709677421</v>
      </c>
      <c r="G994" t="s">
        <v>20</v>
      </c>
      <c r="H994" s="6">
        <f>E994/I994</f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5"/>
        <v>film &amp; video</v>
      </c>
      <c r="R994" t="str">
        <f t="shared" si="76"/>
        <v>drama</v>
      </c>
      <c r="S994" s="9">
        <f t="shared" si="77"/>
        <v>43227.208333333328</v>
      </c>
      <c r="T994" s="9">
        <f t="shared" si="78"/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9"/>
        <v>0.77632653061224488</v>
      </c>
      <c r="G995" t="s">
        <v>74</v>
      </c>
      <c r="H995" s="6">
        <f>E995/I995</f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5"/>
        <v>photography</v>
      </c>
      <c r="R995" t="str">
        <f t="shared" si="76"/>
        <v>photography books</v>
      </c>
      <c r="S995" s="9">
        <f t="shared" si="77"/>
        <v>42362.25</v>
      </c>
      <c r="T995" s="9">
        <f t="shared" si="78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9"/>
        <v>0.52496810772501767</v>
      </c>
      <c r="G996" t="s">
        <v>14</v>
      </c>
      <c r="H996" s="6">
        <f>E996/I996</f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5"/>
        <v>publishing</v>
      </c>
      <c r="R996" t="str">
        <f t="shared" si="76"/>
        <v>translations</v>
      </c>
      <c r="S996" s="9">
        <f t="shared" si="77"/>
        <v>41929.208333333336</v>
      </c>
      <c r="T996" s="9">
        <f t="shared" si="78"/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9"/>
        <v>1.5746762589928058</v>
      </c>
      <c r="G997" t="s">
        <v>20</v>
      </c>
      <c r="H997" s="6">
        <f>E997/I997</f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5"/>
        <v>food</v>
      </c>
      <c r="R997" t="str">
        <f t="shared" si="76"/>
        <v>food trucks</v>
      </c>
      <c r="S997" s="9">
        <f t="shared" si="77"/>
        <v>43408.208333333328</v>
      </c>
      <c r="T997" s="9">
        <f t="shared" si="78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9"/>
        <v>0.72939393939393937</v>
      </c>
      <c r="G998" t="s">
        <v>14</v>
      </c>
      <c r="H998" s="6">
        <f>E998/I998</f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5"/>
        <v>theater</v>
      </c>
      <c r="R998" t="str">
        <f t="shared" si="76"/>
        <v>plays</v>
      </c>
      <c r="S998" s="9">
        <f t="shared" si="77"/>
        <v>41276.25</v>
      </c>
      <c r="T998" s="9">
        <f t="shared" si="78"/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9"/>
        <v>0.60565789473684206</v>
      </c>
      <c r="G999" t="s">
        <v>74</v>
      </c>
      <c r="H999" s="6">
        <f>E999/I999</f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5"/>
        <v>theater</v>
      </c>
      <c r="R999" t="str">
        <f t="shared" si="76"/>
        <v>plays</v>
      </c>
      <c r="S999" s="9">
        <f t="shared" si="77"/>
        <v>41659.25</v>
      </c>
      <c r="T999" s="9">
        <f t="shared" si="78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9"/>
        <v>0.5679129129129129</v>
      </c>
      <c r="G1000" t="s">
        <v>14</v>
      </c>
      <c r="H1000" s="6">
        <f>E1000/I1000</f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5"/>
        <v>music</v>
      </c>
      <c r="R1000" t="str">
        <f t="shared" si="76"/>
        <v>indie rock</v>
      </c>
      <c r="S1000" s="9">
        <f t="shared" si="77"/>
        <v>40220.25</v>
      </c>
      <c r="T1000" s="9">
        <f t="shared" si="78"/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9"/>
        <v>0.56542754275427543</v>
      </c>
      <c r="G1001" t="s">
        <v>74</v>
      </c>
      <c r="H1001" s="6">
        <f>E1001/I1001</f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5"/>
        <v>food</v>
      </c>
      <c r="R1001" t="str">
        <f t="shared" si="76"/>
        <v>food trucks</v>
      </c>
      <c r="S1001" s="9">
        <f t="shared" si="77"/>
        <v>42550.208333333328</v>
      </c>
      <c r="T1001" s="9">
        <f t="shared" si="78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min"/>
        <cfvo type="percentile" val="50"/>
        <cfvo type="max"/>
        <color rgb="FFF8696B"/>
        <color rgb="FF92D050"/>
        <color rgb="FF00B0F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percent" val="0"/>
        <cfvo type="percent" val="100"/>
        <cfvo type="percent" val="100"/>
        <color rgb="FFF8696B"/>
        <color rgb="FF92D050"/>
        <color rgb="FF00B0F0"/>
      </colorScale>
    </cfRule>
    <cfRule type="colorScale" priority="5">
      <colorScale>
        <cfvo type="min"/>
        <cfvo type="percent" val="100"/>
        <cfvo type="max"/>
        <color rgb="FFF8696B"/>
        <color rgb="FF92D050"/>
        <color rgb="FF00B0F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ntainsText" dxfId="11" priority="9" operator="containsText" text="canceled">
      <formula>NOT(ISERROR(SEARCH("canceled",G1)))</formula>
    </cfRule>
    <cfRule type="containsText" dxfId="10" priority="10" operator="containsText" text="live">
      <formula>NOT(ISERROR(SEARCH("live",G1)))</formula>
    </cfRule>
    <cfRule type="containsText" dxfId="9" priority="11" operator="containsText" text="Failed">
      <formula>NOT(ISERROR(SEARCH("Failed",G1)))</formula>
    </cfRule>
    <cfRule type="containsText" dxfId="8" priority="12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9DED-B452-405C-A4BF-6A7BF4EAEC28}">
  <sheetPr codeName="Sheet2"/>
  <dimension ref="A1:F14"/>
  <sheetViews>
    <sheetView workbookViewId="0">
      <selection activeCell="F3" sqref="F3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2046</v>
      </c>
    </row>
    <row r="3" spans="1:6" x14ac:dyDescent="0.35">
      <c r="A3" s="5" t="s">
        <v>2036</v>
      </c>
      <c r="B3" s="5" t="s">
        <v>2034</v>
      </c>
    </row>
    <row r="4" spans="1:6" x14ac:dyDescent="0.3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35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2033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2DA0-F48D-44EF-A854-7471785E5824}">
  <sheetPr codeName="Sheet3"/>
  <dimension ref="A1:F30"/>
  <sheetViews>
    <sheetView workbookViewId="0">
      <selection activeCell="K8" sqref="K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2046</v>
      </c>
    </row>
    <row r="2" spans="1:6" x14ac:dyDescent="0.35">
      <c r="A2" s="5" t="s">
        <v>2031</v>
      </c>
      <c r="B2" t="s">
        <v>2046</v>
      </c>
    </row>
    <row r="4" spans="1:6" x14ac:dyDescent="0.35">
      <c r="A4" s="5" t="s">
        <v>2047</v>
      </c>
      <c r="B4" s="5" t="s">
        <v>2034</v>
      </c>
    </row>
    <row r="5" spans="1:6" x14ac:dyDescent="0.3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2049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2052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2054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2058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2062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2063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2064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2066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2067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2069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2071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2033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464A-4B7A-467E-8A63-98C0C663C003}">
  <sheetPr codeName="Sheet4"/>
  <dimension ref="A1:F18"/>
  <sheetViews>
    <sheetView workbookViewId="0">
      <selection activeCell="H16" sqref="H1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2031</v>
      </c>
      <c r="B1" t="s">
        <v>2046</v>
      </c>
    </row>
    <row r="2" spans="1:6" x14ac:dyDescent="0.35">
      <c r="A2" s="5" t="s">
        <v>2074</v>
      </c>
      <c r="B2" t="s">
        <v>2046</v>
      </c>
    </row>
    <row r="4" spans="1:6" x14ac:dyDescent="0.35">
      <c r="A4" s="5" t="s">
        <v>2047</v>
      </c>
      <c r="B4" s="5" t="s">
        <v>2034</v>
      </c>
    </row>
    <row r="5" spans="1:6" x14ac:dyDescent="0.3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7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7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7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7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7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7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7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7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7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7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7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7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7" t="s">
        <v>2033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7C22-84E6-4F3C-93B1-EB2EC3CA13D3}">
  <sheetPr codeName="Sheet5"/>
  <dimension ref="A1:H13"/>
  <sheetViews>
    <sheetView tabSelected="1" workbookViewId="0">
      <selection activeCell="A21" sqref="A21"/>
    </sheetView>
  </sheetViews>
  <sheetFormatPr defaultRowHeight="15.5" x14ac:dyDescent="0.35"/>
  <cols>
    <col min="1" max="1" width="14.75" customWidth="1"/>
    <col min="2" max="2" width="17" customWidth="1"/>
    <col min="3" max="3" width="14.5" customWidth="1"/>
    <col min="4" max="4" width="15.6640625" customWidth="1"/>
    <col min="5" max="5" width="14.08203125" customWidth="1"/>
    <col min="6" max="6" width="19.08203125" customWidth="1"/>
    <col min="7" max="7" width="15.58203125" customWidth="1"/>
    <col min="8" max="8" width="17.75" customWidth="1"/>
  </cols>
  <sheetData>
    <row r="1" spans="1:8" x14ac:dyDescent="0.35">
      <c r="A1" s="12" t="s">
        <v>2087</v>
      </c>
      <c r="B1" s="12" t="s">
        <v>2100</v>
      </c>
      <c r="C1" s="12" t="s">
        <v>2101</v>
      </c>
      <c r="D1" s="12" t="s">
        <v>2102</v>
      </c>
      <c r="E1" s="12" t="s">
        <v>2103</v>
      </c>
      <c r="F1" s="12" t="s">
        <v>2104</v>
      </c>
      <c r="G1" s="12" t="s">
        <v>2105</v>
      </c>
      <c r="H1" s="12" t="s">
        <v>2106</v>
      </c>
    </row>
    <row r="2" spans="1:8" ht="17.5" x14ac:dyDescent="0.45">
      <c r="A2" t="s">
        <v>2088</v>
      </c>
      <c r="B2" s="11">
        <f>COUNTIFS(Crowdfunding!$G:$G,"=successful",Crowdfunding!$D:$D,"&lt;1000")</f>
        <v>30</v>
      </c>
      <c r="C2" s="11">
        <f>COUNTIFS(Crowdfunding!$G:$G,"=failed",Crowdfunding!$D:$D,"&lt;1000")</f>
        <v>20</v>
      </c>
      <c r="D2" s="11">
        <f>COUNTIFS(Crowdfunding!$G:$G,"=canceled",Crowdfunding!$D:$D,"&lt;1000")</f>
        <v>1</v>
      </c>
      <c r="E2">
        <f>SUM(B2,C2,D2)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5">
      <c r="A3" t="s">
        <v>2089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SUM(B3,C3,D3)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5">
      <c r="A4" t="s">
        <v>2090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2091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2092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2093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2094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2095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2096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2097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2098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2099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E3DA-8263-4976-9E17-98476BC9A006}">
  <dimension ref="A1:J566"/>
  <sheetViews>
    <sheetView workbookViewId="0">
      <selection activeCell="J9" sqref="J9"/>
    </sheetView>
  </sheetViews>
  <sheetFormatPr defaultRowHeight="15.5" x14ac:dyDescent="0.35"/>
  <cols>
    <col min="8" max="8" width="12.4140625" customWidth="1"/>
    <col min="9" max="9" width="15.1640625" customWidth="1"/>
    <col min="10" max="10" width="17.58203125" customWidth="1"/>
    <col min="11" max="11" width="17.6640625" customWidth="1"/>
  </cols>
  <sheetData>
    <row r="1" spans="1:10" x14ac:dyDescent="0.35">
      <c r="A1" t="s">
        <v>2107</v>
      </c>
      <c r="B1" t="s">
        <v>2108</v>
      </c>
      <c r="D1" t="s">
        <v>2107</v>
      </c>
      <c r="E1" t="s">
        <v>2108</v>
      </c>
      <c r="I1" s="13" t="s">
        <v>2109</v>
      </c>
      <c r="J1" s="13"/>
    </row>
    <row r="2" spans="1:10" x14ac:dyDescent="0.35">
      <c r="A2" t="s">
        <v>20</v>
      </c>
      <c r="B2">
        <v>158</v>
      </c>
      <c r="D2" t="s">
        <v>14</v>
      </c>
      <c r="E2">
        <v>0</v>
      </c>
      <c r="I2" s="13" t="s">
        <v>2110</v>
      </c>
      <c r="J2" s="13" t="s">
        <v>2111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s="13" t="s">
        <v>2112</v>
      </c>
      <c r="I3">
        <f>AVERAGE(B:B)</f>
        <v>851.14690265486729</v>
      </c>
      <c r="J3">
        <f>AVERAGE(E:E)</f>
        <v>585.61538461538464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3" t="s">
        <v>2113</v>
      </c>
      <c r="I4">
        <f>MEDIAN(B:B)</f>
        <v>201</v>
      </c>
      <c r="J4">
        <f>MEDIAN(E:E)</f>
        <v>114.5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3" t="s">
        <v>2114</v>
      </c>
      <c r="I5">
        <f>MIN(B:B)</f>
        <v>16</v>
      </c>
      <c r="J5">
        <f>MIN(E:E)</f>
        <v>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3" t="s">
        <v>2115</v>
      </c>
      <c r="I6">
        <f>MAX(B:B)</f>
        <v>7295</v>
      </c>
      <c r="J6">
        <f>MAX(E:E)</f>
        <v>6080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13" t="s">
        <v>2116</v>
      </c>
      <c r="I7">
        <f>_xlfn.VAR.P(B:B)</f>
        <v>1603373.7324019109</v>
      </c>
      <c r="J7">
        <f>_xlfn.VAR.P(E:E)</f>
        <v>921574.68174133555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13" t="s">
        <v>2117</v>
      </c>
      <c r="I8">
        <f>_xlfn.STDEV.P(B:B)</f>
        <v>1266.2439466397898</v>
      </c>
      <c r="J8">
        <f>_xlfn.STDEV.P(E:E)</f>
        <v>959.98681331637863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Goal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Eugenio Elizondo</cp:lastModifiedBy>
  <dcterms:created xsi:type="dcterms:W3CDTF">2021-09-29T18:52:28Z</dcterms:created>
  <dcterms:modified xsi:type="dcterms:W3CDTF">2024-04-27T01:39:40Z</dcterms:modified>
</cp:coreProperties>
</file>