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bdallah1518\Desktop\GitHub\S5Project2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D3" i="1"/>
  <c r="E3" i="1"/>
  <c r="E4" i="1" s="1"/>
  <c r="D24" i="1" l="1"/>
  <c r="E24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C4" i="1"/>
  <c r="D31" i="1" s="1"/>
  <c r="E31" i="1" s="1"/>
  <c r="F31" i="1" s="1"/>
  <c r="D13" i="1"/>
  <c r="E13" i="1" s="1"/>
  <c r="E25" i="1" l="1"/>
  <c r="E26" i="1"/>
  <c r="D34" i="1"/>
  <c r="E34" i="1" s="1"/>
  <c r="F34" i="1" s="1"/>
  <c r="F37" i="1" s="1"/>
  <c r="D36" i="1"/>
  <c r="E36" i="1" s="1"/>
  <c r="D32" i="1"/>
  <c r="E32" i="1" s="1"/>
  <c r="F32" i="1" s="1"/>
  <c r="D30" i="1"/>
  <c r="E30" i="1" s="1"/>
  <c r="F30" i="1" s="1"/>
  <c r="D33" i="1"/>
  <c r="E33" i="1" s="1"/>
  <c r="F33" i="1" s="1"/>
  <c r="D35" i="1"/>
  <c r="E35" i="1" s="1"/>
  <c r="F35" i="1" s="1"/>
  <c r="C8" i="1" l="1"/>
</calcChain>
</file>

<file path=xl/sharedStrings.xml><?xml version="1.0" encoding="utf-8"?>
<sst xmlns="http://schemas.openxmlformats.org/spreadsheetml/2006/main" count="20" uniqueCount="18">
  <si>
    <t>Measured Torque (oz-in)</t>
  </si>
  <si>
    <t>Measured Torque (N*m)</t>
  </si>
  <si>
    <t>Torque Constant (N*m/A)</t>
  </si>
  <si>
    <t>oz-in to N*m</t>
  </si>
  <si>
    <t>PSU (V)</t>
  </si>
  <si>
    <t>Measured Current (A)</t>
  </si>
  <si>
    <t>Measured Tach Voltage</t>
  </si>
  <si>
    <t>Tach Speed (rad/s)</t>
  </si>
  <si>
    <t>Tach Speed (RPM)</t>
  </si>
  <si>
    <t>b (N*m*s)</t>
  </si>
  <si>
    <t>rpm to rad/s</t>
  </si>
  <si>
    <t>V to RPM</t>
  </si>
  <si>
    <t>Torque Constant</t>
  </si>
  <si>
    <t>Damping Measurements</t>
  </si>
  <si>
    <t>Torque Constant Measurements</t>
  </si>
  <si>
    <t>Conversion Factors</t>
  </si>
  <si>
    <t>Calculated Motor Constants</t>
  </si>
  <si>
    <t>Damping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</si>
</sst>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tabSelected="1" workbookViewId="0">
      <selection activeCell="D7" sqref="D7"/>
    </sheetView>
  </sheetViews>
  <sheetFormatPr defaultRowHeight="15" x14ac:dyDescent="0.25"/>
  <cols>
    <col min="1" max="1" width="7.7109375" bestFit="1" customWidth="1"/>
    <col min="2" max="2" width="20.5703125" bestFit="1" customWidth="1"/>
    <col min="3" max="3" width="23.28515625" bestFit="1" customWidth="1"/>
    <col min="4" max="4" width="23" bestFit="1" customWidth="1"/>
    <col min="5" max="5" width="24.140625" bestFit="1" customWidth="1"/>
    <col min="6" max="6" width="12" customWidth="1"/>
  </cols>
  <sheetData>
    <row r="1" spans="1:11" ht="18.75" x14ac:dyDescent="0.3">
      <c r="B1" s="5" t="s">
        <v>15</v>
      </c>
      <c r="C1" s="5"/>
    </row>
    <row r="2" spans="1:11" x14ac:dyDescent="0.25">
      <c r="B2" s="1" t="s">
        <v>3</v>
      </c>
      <c r="C2">
        <v>7.0615518333299997E-3</v>
      </c>
    </row>
    <row r="3" spans="1:11" x14ac:dyDescent="0.25">
      <c r="B3" s="1" t="s">
        <v>10</v>
      </c>
      <c r="C3">
        <v>0.104719755</v>
      </c>
      <c r="D3">
        <f>857*C3</f>
        <v>89.744830034999993</v>
      </c>
      <c r="E3">
        <f>1000*C3</f>
        <v>104.71975499999999</v>
      </c>
    </row>
    <row r="4" spans="1:11" x14ac:dyDescent="0.25">
      <c r="B4" s="1" t="s">
        <v>11</v>
      </c>
      <c r="C4">
        <f>14/1000</f>
        <v>1.4E-2</v>
      </c>
      <c r="E4">
        <f>10.9/E3</f>
        <v>0.10408733290103669</v>
      </c>
    </row>
    <row r="5" spans="1:11" x14ac:dyDescent="0.25">
      <c r="B5" s="1"/>
    </row>
    <row r="6" spans="1:11" ht="18.75" x14ac:dyDescent="0.3">
      <c r="B6" s="5" t="s">
        <v>16</v>
      </c>
      <c r="C6" s="5"/>
    </row>
    <row r="7" spans="1:11" x14ac:dyDescent="0.25">
      <c r="B7" s="4" t="s">
        <v>12</v>
      </c>
      <c r="C7">
        <v>0.1</v>
      </c>
    </row>
    <row r="8" spans="1:11" x14ac:dyDescent="0.25">
      <c r="B8" s="4" t="s">
        <v>17</v>
      </c>
      <c r="C8">
        <f>F37</f>
        <v>2.320783473440785E-4</v>
      </c>
    </row>
    <row r="11" spans="1:11" ht="18.75" x14ac:dyDescent="0.3">
      <c r="A11" s="5" t="s">
        <v>14</v>
      </c>
      <c r="B11" s="5"/>
      <c r="C11" s="5"/>
      <c r="D11" s="5"/>
      <c r="E11" s="5"/>
    </row>
    <row r="12" spans="1:11" x14ac:dyDescent="0.25">
      <c r="A12" s="3" t="s">
        <v>4</v>
      </c>
      <c r="B12" s="3" t="s">
        <v>5</v>
      </c>
      <c r="C12" s="3" t="s">
        <v>0</v>
      </c>
      <c r="D12" s="3" t="s">
        <v>1</v>
      </c>
      <c r="E12" s="3" t="s">
        <v>2</v>
      </c>
      <c r="F12" s="2"/>
      <c r="G12" s="1"/>
      <c r="I12" s="1"/>
      <c r="K12" s="1"/>
    </row>
    <row r="13" spans="1:11" x14ac:dyDescent="0.25">
      <c r="A13" s="2">
        <v>1</v>
      </c>
      <c r="B13" s="2">
        <v>0.22700000000000001</v>
      </c>
      <c r="C13" s="2">
        <v>2</v>
      </c>
      <c r="D13" s="2">
        <f>C13*$C$2</f>
        <v>1.4123103666659999E-2</v>
      </c>
      <c r="E13" s="2">
        <f>D13/B13</f>
        <v>6.2216315712158583E-2</v>
      </c>
      <c r="F13" s="2"/>
    </row>
    <row r="14" spans="1:11" x14ac:dyDescent="0.25">
      <c r="A14" s="2">
        <v>2</v>
      </c>
      <c r="B14" s="2">
        <v>0.48</v>
      </c>
      <c r="C14" s="2">
        <v>5.5</v>
      </c>
      <c r="D14" s="2">
        <f t="shared" ref="D14:D24" si="0">C14*$C$2</f>
        <v>3.8838535083315001E-2</v>
      </c>
      <c r="E14" s="2">
        <f t="shared" ref="E14:E24" si="1">D14/B14</f>
        <v>8.0913614756906255E-2</v>
      </c>
      <c r="F14" s="2"/>
    </row>
    <row r="15" spans="1:11" x14ac:dyDescent="0.25">
      <c r="A15" s="2">
        <v>2.5</v>
      </c>
      <c r="B15" s="2">
        <v>0.56499999999999995</v>
      </c>
      <c r="C15" s="2">
        <v>6</v>
      </c>
      <c r="D15" s="2">
        <f t="shared" si="0"/>
        <v>4.2369310999979995E-2</v>
      </c>
      <c r="E15" s="2">
        <f t="shared" si="1"/>
        <v>7.4989930973415928E-2</v>
      </c>
      <c r="F15" s="2"/>
    </row>
    <row r="16" spans="1:11" x14ac:dyDescent="0.25">
      <c r="A16" s="2">
        <v>3</v>
      </c>
      <c r="B16" s="2">
        <v>0.745</v>
      </c>
      <c r="C16" s="2">
        <v>9.5</v>
      </c>
      <c r="D16" s="2">
        <f t="shared" si="0"/>
        <v>6.7084742416634993E-2</v>
      </c>
      <c r="E16" s="2">
        <f t="shared" si="1"/>
        <v>9.0046634116288576E-2</v>
      </c>
      <c r="F16" s="2"/>
    </row>
    <row r="17" spans="1:6" x14ac:dyDescent="0.25">
      <c r="A17" s="2">
        <v>4</v>
      </c>
      <c r="B17" s="2">
        <v>0.95499999999999996</v>
      </c>
      <c r="C17" s="2">
        <v>13</v>
      </c>
      <c r="D17" s="2">
        <f t="shared" si="0"/>
        <v>9.1800173833289991E-2</v>
      </c>
      <c r="E17" s="2">
        <f t="shared" si="1"/>
        <v>9.6125836474649215E-2</v>
      </c>
      <c r="F17" s="2"/>
    </row>
    <row r="18" spans="1:6" x14ac:dyDescent="0.25">
      <c r="A18" s="2">
        <v>5</v>
      </c>
      <c r="B18" s="2">
        <v>1.2709999999999999</v>
      </c>
      <c r="C18" s="2">
        <v>18</v>
      </c>
      <c r="D18" s="2">
        <f t="shared" si="0"/>
        <v>0.12710793299994</v>
      </c>
      <c r="E18" s="2">
        <f t="shared" si="1"/>
        <v>0.10000624154204564</v>
      </c>
      <c r="F18" s="2"/>
    </row>
    <row r="19" spans="1:6" x14ac:dyDescent="0.25">
      <c r="A19" s="2">
        <v>6</v>
      </c>
      <c r="B19" s="2">
        <v>1.5</v>
      </c>
      <c r="C19" s="2">
        <v>21</v>
      </c>
      <c r="D19" s="2">
        <f t="shared" si="0"/>
        <v>0.14829258849992999</v>
      </c>
      <c r="E19" s="2">
        <f t="shared" si="1"/>
        <v>9.8861725666619993E-2</v>
      </c>
      <c r="F19" s="2"/>
    </row>
    <row r="20" spans="1:6" x14ac:dyDescent="0.25">
      <c r="A20" s="2">
        <v>7</v>
      </c>
      <c r="B20" s="2">
        <v>1.7649999999999999</v>
      </c>
      <c r="C20" s="2">
        <v>25</v>
      </c>
      <c r="D20" s="2">
        <f t="shared" si="0"/>
        <v>0.17653879583325</v>
      </c>
      <c r="E20" s="2">
        <f t="shared" si="1"/>
        <v>0.10002198064206799</v>
      </c>
      <c r="F20" s="2"/>
    </row>
    <row r="21" spans="1:6" x14ac:dyDescent="0.25">
      <c r="A21" s="2">
        <v>7.5</v>
      </c>
      <c r="B21" s="2">
        <v>1.88</v>
      </c>
      <c r="C21" s="2">
        <v>27</v>
      </c>
      <c r="D21" s="2">
        <f t="shared" si="0"/>
        <v>0.19066189949991</v>
      </c>
      <c r="E21" s="2">
        <f t="shared" si="1"/>
        <v>0.10141590398931384</v>
      </c>
      <c r="F21" s="2"/>
    </row>
    <row r="22" spans="1:6" x14ac:dyDescent="0.25">
      <c r="A22" s="2">
        <v>8</v>
      </c>
      <c r="B22" s="2">
        <v>2.08</v>
      </c>
      <c r="C22" s="2">
        <v>29.5</v>
      </c>
      <c r="D22" s="2">
        <f t="shared" si="0"/>
        <v>0.20831577908323498</v>
      </c>
      <c r="E22" s="2">
        <f t="shared" si="1"/>
        <v>0.10015181686693989</v>
      </c>
      <c r="F22" s="2"/>
    </row>
    <row r="23" spans="1:6" x14ac:dyDescent="0.25">
      <c r="A23" s="2">
        <v>9</v>
      </c>
      <c r="B23" s="2">
        <v>2.335</v>
      </c>
      <c r="C23" s="2">
        <v>33.5</v>
      </c>
      <c r="D23" s="2">
        <f t="shared" si="0"/>
        <v>0.23656198641655499</v>
      </c>
      <c r="E23" s="2">
        <f t="shared" si="1"/>
        <v>0.10131134321908136</v>
      </c>
      <c r="F23" s="2"/>
    </row>
    <row r="24" spans="1:6" x14ac:dyDescent="0.25">
      <c r="A24" s="2">
        <v>10</v>
      </c>
      <c r="B24" s="2">
        <v>2.54</v>
      </c>
      <c r="C24" s="2">
        <v>37</v>
      </c>
      <c r="D24" s="2">
        <f t="shared" si="0"/>
        <v>0.26127741783321001</v>
      </c>
      <c r="E24" s="2">
        <f t="shared" si="1"/>
        <v>0.10286512513118504</v>
      </c>
      <c r="F24" s="2"/>
    </row>
    <row r="25" spans="1:6" x14ac:dyDescent="0.25">
      <c r="E25" s="2">
        <f>AVERAGE(E13:E24)</f>
        <v>9.2410539090889351E-2</v>
      </c>
    </row>
    <row r="26" spans="1:6" x14ac:dyDescent="0.25">
      <c r="E26" s="2">
        <f>AVERAGE(E17:E24)</f>
        <v>0.10009499669148787</v>
      </c>
    </row>
    <row r="27" spans="1:6" x14ac:dyDescent="0.25">
      <c r="A27" s="2"/>
      <c r="B27" s="2"/>
      <c r="C27" s="2"/>
      <c r="D27" s="2"/>
      <c r="E27" s="2"/>
      <c r="F27" s="2"/>
    </row>
    <row r="28" spans="1:6" ht="18.75" x14ac:dyDescent="0.3">
      <c r="A28" s="5" t="s">
        <v>13</v>
      </c>
      <c r="B28" s="5"/>
      <c r="C28" s="5"/>
      <c r="D28" s="5"/>
      <c r="E28" s="5"/>
      <c r="F28" s="5"/>
    </row>
    <row r="29" spans="1:6" x14ac:dyDescent="0.25">
      <c r="A29" s="3" t="s">
        <v>4</v>
      </c>
      <c r="B29" s="3" t="s">
        <v>5</v>
      </c>
      <c r="C29" s="3" t="s">
        <v>6</v>
      </c>
      <c r="D29" s="3" t="s">
        <v>8</v>
      </c>
      <c r="E29" s="3" t="s">
        <v>7</v>
      </c>
      <c r="F29" s="3" t="s">
        <v>9</v>
      </c>
    </row>
    <row r="30" spans="1:6" x14ac:dyDescent="0.25">
      <c r="A30" s="2">
        <v>1</v>
      </c>
      <c r="B30" s="2">
        <v>0.16500000000000001</v>
      </c>
      <c r="C30" s="2">
        <v>0.4</v>
      </c>
      <c r="D30" s="2">
        <f t="shared" ref="D30:D36" si="2">C30/$C$4</f>
        <v>28.571428571428573</v>
      </c>
      <c r="E30" s="2">
        <f t="shared" ref="E30:E36" si="3">D30*$C$3</f>
        <v>2.9919929999999999</v>
      </c>
      <c r="F30" s="2">
        <f t="shared" ref="F30:F36" si="4">$C$7*B30/E30</f>
        <v>5.5147187844356588E-3</v>
      </c>
    </row>
    <row r="31" spans="1:6" x14ac:dyDescent="0.25">
      <c r="A31" s="2">
        <v>2.5</v>
      </c>
      <c r="B31" s="2">
        <v>0.17599999999999999</v>
      </c>
      <c r="C31" s="2">
        <v>2.38</v>
      </c>
      <c r="D31" s="2">
        <f t="shared" si="2"/>
        <v>170</v>
      </c>
      <c r="E31" s="2">
        <f t="shared" si="3"/>
        <v>17.802358349999999</v>
      </c>
      <c r="F31" s="2">
        <f t="shared" si="4"/>
        <v>9.8863305939462793E-4</v>
      </c>
    </row>
    <row r="32" spans="1:6" x14ac:dyDescent="0.25">
      <c r="A32" s="2">
        <v>5</v>
      </c>
      <c r="B32" s="2">
        <v>0.19400000000000001</v>
      </c>
      <c r="C32" s="2">
        <v>5.78</v>
      </c>
      <c r="D32" s="2">
        <f t="shared" si="2"/>
        <v>412.85714285714289</v>
      </c>
      <c r="E32" s="2">
        <f t="shared" si="3"/>
        <v>43.234298850000002</v>
      </c>
      <c r="F32" s="2">
        <f t="shared" si="4"/>
        <v>4.487178123856633E-4</v>
      </c>
    </row>
    <row r="33" spans="1:6" x14ac:dyDescent="0.25">
      <c r="A33" s="2">
        <v>7.5</v>
      </c>
      <c r="B33" s="2">
        <v>0.21099999999999999</v>
      </c>
      <c r="C33" s="2">
        <v>9.1</v>
      </c>
      <c r="D33" s="2">
        <f t="shared" si="2"/>
        <v>650</v>
      </c>
      <c r="E33" s="2">
        <f t="shared" si="3"/>
        <v>68.067840750000002</v>
      </c>
      <c r="F33" s="2">
        <f t="shared" si="4"/>
        <v>3.0998485874550089E-4</v>
      </c>
    </row>
    <row r="34" spans="1:6" x14ac:dyDescent="0.25">
      <c r="A34" s="2">
        <v>10</v>
      </c>
      <c r="B34" s="2">
        <v>0.22500000000000001</v>
      </c>
      <c r="C34" s="2">
        <v>12.5</v>
      </c>
      <c r="D34" s="2">
        <f t="shared" si="2"/>
        <v>892.85714285714289</v>
      </c>
      <c r="E34" s="2">
        <f t="shared" si="3"/>
        <v>93.499781249999998</v>
      </c>
      <c r="F34" s="2">
        <f t="shared" si="4"/>
        <v>2.406422742299197E-4</v>
      </c>
    </row>
    <row r="35" spans="1:6" x14ac:dyDescent="0.25">
      <c r="A35" s="2">
        <v>12.5</v>
      </c>
      <c r="B35" s="2">
        <v>0.24</v>
      </c>
      <c r="C35" s="2">
        <v>15.9</v>
      </c>
      <c r="D35" s="2">
        <f t="shared" si="2"/>
        <v>1135.7142857142858</v>
      </c>
      <c r="E35" s="2">
        <f t="shared" si="3"/>
        <v>118.93172175000001</v>
      </c>
      <c r="F35" s="2">
        <f t="shared" si="4"/>
        <v>2.0179645637729112E-4</v>
      </c>
    </row>
    <row r="36" spans="1:6" x14ac:dyDescent="0.25">
      <c r="A36" s="2">
        <v>15</v>
      </c>
      <c r="B36" s="2">
        <v>0.253</v>
      </c>
      <c r="C36" s="2">
        <v>19.23</v>
      </c>
      <c r="D36" s="2">
        <f t="shared" si="2"/>
        <v>1373.5714285714287</v>
      </c>
      <c r="E36" s="2">
        <f t="shared" si="3"/>
        <v>143.84006347499999</v>
      </c>
      <c r="F36" s="2">
        <f>$C$7*B36/E36</f>
        <v>1.7588980002360225E-4</v>
      </c>
    </row>
    <row r="37" spans="1:6" x14ac:dyDescent="0.25">
      <c r="F37" s="2">
        <f>AVERAGE(F33:F36)</f>
        <v>2.320783473440785E-4</v>
      </c>
    </row>
  </sheetData>
  <mergeCells count="4">
    <mergeCell ref="A28:F28"/>
    <mergeCell ref="A11:E11"/>
    <mergeCell ref="B6:C6"/>
    <mergeCell ref="B1:C1"/>
  </mergeCells>
  <pageMargins left="0.25" right="0.25" top="0.75" bottom="0.75" header="0.3" footer="0.3"/>
  <pageSetup scale="91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Conestoga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cp:lastPrinted>2016-11-17T21:41:44Z</cp:lastPrinted>
  <dcterms:created xsi:type="dcterms:W3CDTF">2016-11-17T21:13:51Z</dcterms:created>
  <dcterms:modified xsi:type="dcterms:W3CDTF">2016-11-18T18:05:03Z</dcterms:modified>
</cp:coreProperties>
</file>