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Bryan/Documents/PhD/Research/Project/TreeConv/doc/"/>
    </mc:Choice>
  </mc:AlternateContent>
  <bookViews>
    <workbookView xWindow="9160" yWindow="480" windowWidth="25600" windowHeight="14180" tabRatio="500" activeTab="4"/>
  </bookViews>
  <sheets>
    <sheet name="Sheet1" sheetId="1" r:id="rId1"/>
    <sheet name="Sheet2" sheetId="2" r:id="rId2"/>
    <sheet name="TreeConv" sheetId="3" r:id="rId3"/>
    <sheet name="Layer" sheetId="7" r:id="rId4"/>
    <sheet name="Time" sheetId="9" r:id="rId5"/>
    <sheet name="Layer-treeconv" sheetId="8" r:id="rId6"/>
    <sheet name="Sparse" sheetId="6" r:id="rId7"/>
    <sheet name="Tox" sheetId="5" r:id="rId8"/>
    <sheet name="Parameter Search" sheetId="4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O13" i="8"/>
  <c r="N13" i="8"/>
  <c r="L13" i="8"/>
  <c r="K13" i="8"/>
  <c r="I13" i="8"/>
  <c r="H13" i="8"/>
  <c r="F13" i="8"/>
  <c r="E13" i="8"/>
  <c r="C13" i="8"/>
  <c r="B13" i="8"/>
  <c r="I11" i="8"/>
  <c r="H11" i="8"/>
  <c r="I9" i="8"/>
  <c r="H9" i="8"/>
  <c r="F9" i="8"/>
  <c r="E9" i="8"/>
  <c r="C9" i="8"/>
  <c r="B9" i="8"/>
  <c r="U7" i="8"/>
  <c r="T7" i="8"/>
  <c r="R7" i="8"/>
  <c r="Q7" i="8"/>
  <c r="O7" i="8"/>
  <c r="N7" i="8"/>
  <c r="L7" i="8"/>
  <c r="K7" i="8"/>
  <c r="I7" i="8"/>
  <c r="H7" i="8"/>
  <c r="F7" i="8"/>
  <c r="E7" i="8"/>
  <c r="C7" i="8"/>
  <c r="B7" i="8"/>
  <c r="U5" i="8"/>
  <c r="T5" i="8"/>
  <c r="R5" i="8"/>
  <c r="Q5" i="8"/>
  <c r="O5" i="8"/>
  <c r="N5" i="8"/>
  <c r="L5" i="8"/>
  <c r="K5" i="8"/>
  <c r="I5" i="8"/>
  <c r="H5" i="8"/>
  <c r="F5" i="8"/>
  <c r="E5" i="8"/>
  <c r="C5" i="8"/>
  <c r="B5" i="8"/>
  <c r="U3" i="8"/>
  <c r="T3" i="8"/>
  <c r="R3" i="8"/>
  <c r="Q3" i="8"/>
  <c r="O3" i="8"/>
  <c r="N3" i="8"/>
  <c r="L3" i="8"/>
  <c r="K3" i="8"/>
  <c r="I3" i="8"/>
  <c r="H3" i="8"/>
  <c r="F3" i="8"/>
  <c r="E3" i="8"/>
  <c r="C3" i="8"/>
  <c r="B3" i="8"/>
  <c r="I11" i="7"/>
  <c r="H11" i="7"/>
  <c r="U3" i="7"/>
  <c r="T3" i="7"/>
  <c r="R3" i="7"/>
  <c r="Q3" i="7"/>
  <c r="O3" i="7"/>
  <c r="N3" i="7"/>
  <c r="F3" i="7"/>
  <c r="E3" i="7"/>
  <c r="L3" i="7"/>
  <c r="K3" i="7"/>
  <c r="C3" i="7"/>
  <c r="B3" i="7"/>
  <c r="I3" i="7"/>
  <c r="H3" i="7"/>
  <c r="O13" i="7"/>
  <c r="N13" i="7"/>
  <c r="L13" i="7"/>
  <c r="K13" i="7"/>
  <c r="I13" i="7"/>
  <c r="H13" i="7"/>
  <c r="F13" i="7"/>
  <c r="E13" i="7"/>
  <c r="I9" i="7"/>
  <c r="H9" i="7"/>
  <c r="F9" i="7"/>
  <c r="E9" i="7"/>
  <c r="C13" i="7"/>
  <c r="B13" i="7"/>
  <c r="C9" i="7"/>
  <c r="B9" i="7"/>
  <c r="U7" i="7"/>
  <c r="T7" i="7"/>
  <c r="R7" i="7"/>
  <c r="Q7" i="7"/>
  <c r="O7" i="7"/>
  <c r="N7" i="7"/>
  <c r="L7" i="7"/>
  <c r="K7" i="7"/>
  <c r="I7" i="7"/>
  <c r="H7" i="7"/>
  <c r="F7" i="7"/>
  <c r="E7" i="7"/>
  <c r="C7" i="7"/>
  <c r="B7" i="7"/>
  <c r="U5" i="7"/>
  <c r="T5" i="7"/>
  <c r="R5" i="7"/>
  <c r="Q5" i="7"/>
  <c r="O5" i="7"/>
  <c r="N5" i="7"/>
  <c r="L5" i="7"/>
  <c r="K5" i="7"/>
  <c r="F5" i="7"/>
  <c r="E5" i="7"/>
  <c r="C5" i="7"/>
  <c r="B5" i="7"/>
  <c r="I5" i="7"/>
  <c r="H5" i="7"/>
  <c r="H3" i="5"/>
  <c r="H4" i="5"/>
  <c r="H5" i="5"/>
  <c r="H6" i="5"/>
  <c r="H7" i="5"/>
  <c r="H8" i="5"/>
  <c r="H9" i="5"/>
  <c r="H10" i="5"/>
  <c r="H11" i="5"/>
  <c r="H12" i="5"/>
  <c r="H13" i="5"/>
  <c r="H14" i="5"/>
  <c r="H2" i="5"/>
  <c r="D14" i="5"/>
  <c r="C14" i="5"/>
  <c r="P32" i="2"/>
  <c r="O32" i="2"/>
  <c r="M32" i="2"/>
  <c r="N32" i="2"/>
  <c r="L32" i="2"/>
  <c r="V15" i="2"/>
  <c r="S15" i="2"/>
  <c r="T15" i="2"/>
  <c r="U15" i="2"/>
  <c r="W15" i="2"/>
  <c r="G18" i="1"/>
  <c r="H18" i="1"/>
  <c r="G15" i="1"/>
  <c r="H15" i="1"/>
  <c r="G16" i="1"/>
  <c r="H16" i="1"/>
  <c r="G19" i="1"/>
  <c r="G7" i="1"/>
  <c r="H19" i="1"/>
  <c r="G17" i="1"/>
  <c r="H17" i="1"/>
  <c r="F32" i="2"/>
  <c r="E32" i="2"/>
  <c r="C32" i="2"/>
  <c r="D32" i="2"/>
  <c r="B32" i="2"/>
  <c r="P15" i="2"/>
  <c r="O15" i="2"/>
  <c r="M15" i="2"/>
  <c r="N15" i="2"/>
  <c r="L15" i="2"/>
  <c r="F15" i="2"/>
  <c r="E15" i="2"/>
  <c r="C15" i="2"/>
  <c r="D15" i="2"/>
  <c r="B15" i="2"/>
  <c r="H21" i="2"/>
  <c r="H22" i="2"/>
  <c r="H23" i="2"/>
  <c r="H24" i="2"/>
  <c r="H25" i="2"/>
  <c r="H26" i="2"/>
  <c r="H27" i="2"/>
  <c r="H28" i="2"/>
  <c r="H29" i="2"/>
  <c r="H30" i="2"/>
  <c r="H31" i="2"/>
  <c r="H20" i="2"/>
  <c r="G21" i="2"/>
  <c r="G22" i="2"/>
  <c r="G23" i="2"/>
  <c r="G24" i="2"/>
  <c r="G25" i="2"/>
  <c r="G26" i="2"/>
  <c r="G27" i="2"/>
  <c r="G28" i="2"/>
  <c r="G29" i="2"/>
  <c r="G30" i="2"/>
  <c r="G31" i="2"/>
  <c r="G20" i="2"/>
  <c r="H15" i="2"/>
  <c r="U7" i="1"/>
  <c r="T7" i="1"/>
  <c r="U4" i="1"/>
  <c r="T4" i="1"/>
  <c r="T3" i="1"/>
  <c r="U6" i="1"/>
  <c r="T6" i="1"/>
  <c r="U5" i="1"/>
  <c r="T5" i="1"/>
  <c r="V3" i="2"/>
  <c r="V4" i="2"/>
  <c r="V5" i="2"/>
  <c r="V6" i="2"/>
  <c r="V7" i="2"/>
  <c r="V8" i="2"/>
  <c r="V9" i="2"/>
  <c r="V10" i="2"/>
  <c r="V11" i="2"/>
  <c r="V12" i="2"/>
  <c r="V13" i="2"/>
  <c r="V14" i="2"/>
  <c r="W14" i="2"/>
  <c r="W13" i="2"/>
  <c r="W12" i="2"/>
  <c r="W11" i="2"/>
  <c r="W10" i="2"/>
  <c r="W9" i="2"/>
  <c r="W8" i="2"/>
  <c r="W7" i="2"/>
  <c r="W6" i="2"/>
  <c r="W5" i="2"/>
  <c r="W4" i="2"/>
  <c r="W3" i="2"/>
  <c r="H4" i="2"/>
  <c r="H5" i="2"/>
  <c r="H6" i="2"/>
  <c r="H7" i="2"/>
  <c r="H8" i="2"/>
  <c r="H9" i="2"/>
  <c r="H10" i="2"/>
  <c r="H11" i="2"/>
  <c r="H12" i="2"/>
  <c r="H13" i="2"/>
  <c r="H14" i="2"/>
  <c r="H3" i="2"/>
  <c r="G4" i="2"/>
  <c r="G5" i="2"/>
  <c r="G6" i="2"/>
  <c r="G7" i="2"/>
  <c r="G8" i="2"/>
  <c r="G9" i="2"/>
  <c r="G10" i="2"/>
  <c r="G11" i="2"/>
  <c r="G12" i="2"/>
  <c r="G13" i="2"/>
  <c r="G14" i="2"/>
  <c r="G3" i="2"/>
  <c r="N18" i="1"/>
  <c r="N15" i="1"/>
  <c r="N16" i="1"/>
  <c r="N19" i="1"/>
  <c r="M18" i="1"/>
  <c r="M15" i="1"/>
  <c r="M16" i="1"/>
  <c r="M19" i="1"/>
  <c r="N17" i="1"/>
  <c r="M17" i="1"/>
  <c r="P21" i="2"/>
  <c r="P22" i="2"/>
  <c r="P23" i="2"/>
  <c r="P24" i="2"/>
  <c r="P25" i="2"/>
  <c r="P26" i="2"/>
  <c r="P27" i="2"/>
  <c r="P28" i="2"/>
  <c r="P29" i="2"/>
  <c r="P30" i="2"/>
  <c r="P31" i="2"/>
  <c r="O21" i="2"/>
  <c r="O22" i="2"/>
  <c r="O23" i="2"/>
  <c r="O24" i="2"/>
  <c r="O25" i="2"/>
  <c r="O26" i="2"/>
  <c r="O27" i="2"/>
  <c r="O28" i="2"/>
  <c r="O29" i="2"/>
  <c r="O30" i="2"/>
  <c r="O31" i="2"/>
  <c r="P20" i="2"/>
  <c r="O20" i="2"/>
  <c r="P4" i="2"/>
  <c r="P5" i="2"/>
  <c r="P6" i="2"/>
  <c r="P7" i="2"/>
  <c r="P8" i="2"/>
  <c r="P9" i="2"/>
  <c r="P10" i="2"/>
  <c r="P11" i="2"/>
  <c r="P12" i="2"/>
  <c r="P13" i="2"/>
  <c r="P14" i="2"/>
  <c r="P3" i="2"/>
  <c r="O4" i="2"/>
  <c r="O5" i="2"/>
  <c r="O6" i="2"/>
  <c r="O7" i="2"/>
  <c r="O8" i="2"/>
  <c r="O9" i="2"/>
  <c r="O10" i="2"/>
  <c r="O11" i="2"/>
  <c r="O12" i="2"/>
  <c r="O13" i="2"/>
  <c r="O14" i="2"/>
  <c r="O3" i="2"/>
  <c r="E3" i="2"/>
  <c r="E4" i="2"/>
  <c r="E5" i="2"/>
  <c r="E6" i="2"/>
  <c r="E7" i="2"/>
  <c r="E8" i="2"/>
  <c r="E9" i="2"/>
  <c r="E10" i="2"/>
  <c r="E11" i="2"/>
  <c r="E12" i="2"/>
  <c r="E13" i="2"/>
  <c r="E14" i="2"/>
  <c r="F4" i="2"/>
  <c r="F5" i="2"/>
  <c r="F6" i="2"/>
  <c r="F7" i="2"/>
  <c r="F8" i="2"/>
  <c r="F9" i="2"/>
  <c r="F10" i="2"/>
  <c r="F11" i="2"/>
  <c r="F12" i="2"/>
  <c r="F13" i="2"/>
  <c r="F14" i="2"/>
  <c r="F3" i="2"/>
  <c r="F21" i="2"/>
  <c r="F22" i="2"/>
  <c r="F23" i="2"/>
  <c r="F24" i="2"/>
  <c r="F25" i="2"/>
  <c r="F26" i="2"/>
  <c r="F27" i="2"/>
  <c r="F28" i="2"/>
  <c r="F29" i="2"/>
  <c r="F30" i="2"/>
  <c r="F31" i="2"/>
  <c r="F20" i="2"/>
  <c r="E21" i="2"/>
  <c r="E22" i="2"/>
  <c r="E23" i="2"/>
  <c r="E24" i="2"/>
  <c r="E25" i="2"/>
  <c r="E26" i="2"/>
  <c r="E27" i="2"/>
  <c r="E28" i="2"/>
  <c r="E29" i="2"/>
  <c r="E30" i="2"/>
  <c r="E31" i="2"/>
  <c r="E20" i="2"/>
  <c r="E20" i="1"/>
  <c r="F20" i="1"/>
  <c r="E18" i="1"/>
  <c r="F18" i="1"/>
  <c r="F15" i="1"/>
  <c r="F16" i="1"/>
  <c r="F19" i="1"/>
  <c r="F17" i="1"/>
  <c r="E19" i="1"/>
  <c r="E16" i="1"/>
  <c r="E17" i="1"/>
  <c r="E15" i="1"/>
  <c r="O7" i="1"/>
  <c r="H7" i="1"/>
  <c r="M7" i="1"/>
  <c r="N7" i="1"/>
  <c r="E7" i="1"/>
  <c r="F7" i="1"/>
  <c r="H6" i="1"/>
  <c r="H3" i="1"/>
  <c r="H4" i="1"/>
  <c r="H5" i="1"/>
  <c r="N6" i="1"/>
  <c r="N3" i="1"/>
  <c r="N4" i="1"/>
  <c r="N5" i="1"/>
  <c r="M6" i="1"/>
  <c r="M3" i="1"/>
  <c r="M4" i="1"/>
  <c r="M5" i="1"/>
  <c r="F6" i="1"/>
  <c r="F3" i="1"/>
  <c r="F4" i="1"/>
  <c r="F5" i="1"/>
  <c r="E6" i="1"/>
  <c r="E3" i="1"/>
  <c r="E4" i="1"/>
  <c r="E5" i="1"/>
</calcChain>
</file>

<file path=xl/sharedStrings.xml><?xml version="1.0" encoding="utf-8"?>
<sst xmlns="http://schemas.openxmlformats.org/spreadsheetml/2006/main" count="276" uniqueCount="125">
  <si>
    <t>Sogou News</t>
  </si>
  <si>
    <t>Yahoo!Answer</t>
  </si>
  <si>
    <t>DBPedia</t>
  </si>
  <si>
    <t>Yelp Review Full</t>
  </si>
  <si>
    <t>Sparse</t>
  </si>
  <si>
    <t>FNN</t>
  </si>
  <si>
    <t>AG's News</t>
  </si>
  <si>
    <t>NR.AhR</t>
  </si>
  <si>
    <t>NR.AR</t>
  </si>
  <si>
    <t>NR.AR.LBD</t>
  </si>
  <si>
    <t>NR.Aromatase</t>
  </si>
  <si>
    <t>NR.ER</t>
  </si>
  <si>
    <t>NR.ER.LBD</t>
  </si>
  <si>
    <t>NR.PPAR.gamma</t>
  </si>
  <si>
    <t>SR.ARE</t>
  </si>
  <si>
    <t>SR.ATAD5</t>
  </si>
  <si>
    <t>SR.HSE</t>
  </si>
  <si>
    <t>SR.MMP</t>
  </si>
  <si>
    <t>SR.p53</t>
  </si>
  <si>
    <t>sparse structure with FC connections</t>
  </si>
  <si>
    <t>Single Sparse Path</t>
  </si>
  <si>
    <t>average</t>
  </si>
  <si>
    <t>std</t>
  </si>
  <si>
    <t># of parameters</t>
  </si>
  <si>
    <t>parameter ratio w.r.t FNN</t>
  </si>
  <si>
    <t>GlobalPrune</t>
  </si>
  <si>
    <t>Layerwise Prune</t>
  </si>
  <si>
    <t>tasteless unseasoned flavorless bland lacked meh watery overcooked disappointing forgettable</t>
  </si>
  <si>
    <t>paprika panko crusts unagi  crumb</t>
  </si>
  <si>
    <t>mediocre inedible tasteless script motions</t>
  </si>
  <si>
    <t>vindaloo tortas spicey wink drapes</t>
  </si>
  <si>
    <t>album songwriting chet saxophone thrash</t>
  </si>
  <si>
    <t>hurling backstroke badminton skier outfielder paralympic skater handball</t>
  </si>
  <si>
    <t>journalists   hardcover editors reprinted republished journal asimov astounding</t>
  </si>
  <si>
    <t>harddrive antispyware wifi mcafee routers</t>
  </si>
  <si>
    <t>javascript linux tcp linksys laptops</t>
  </si>
  <si>
    <t>romantic dating foreplay flirt boyfriend</t>
  </si>
  <si>
    <t>mozilla mainframe  designs collaborate  microprocessors</t>
  </si>
  <si>
    <t xml:space="preserve"> republicans prosecutor commit argument clashed jfk protesters</t>
  </si>
  <si>
    <t>noted furious harsh concessions apologizes</t>
  </si>
  <si>
    <t>angelababy beckham nielsen beyonce betty</t>
  </si>
  <si>
    <t>shareholders impact shares monday automobile</t>
  </si>
  <si>
    <t>singtao asian evan eurosport der parade livehouse</t>
  </si>
  <si>
    <t>Agnews</t>
  </si>
  <si>
    <t>7 layers</t>
  </si>
  <si>
    <t>10000-&gt;1008-&gt;499-&gt;499-&gt;264-&gt;264-&gt;131-&gt;131</t>
  </si>
  <si>
    <t>3 layers</t>
  </si>
  <si>
    <t>DNN</t>
  </si>
  <si>
    <t>10000-&gt;1000-&gt;500-&gt;250</t>
  </si>
  <si>
    <t>10000-&gt;100-&gt;50-&gt;25</t>
  </si>
  <si>
    <t>10000-&gt;1100-&gt;550-&gt;275</t>
  </si>
  <si>
    <t>TreeConv</t>
  </si>
  <si>
    <t>Yahoo</t>
  </si>
  <si>
    <t>Yelp</t>
  </si>
  <si>
    <t>10000-&gt;1200-&gt;663-&gt;372</t>
  </si>
  <si>
    <t>10000-&gt;200-&gt;100-&gt;50</t>
  </si>
  <si>
    <t>(9,10)-&gt;(5,2)-&gt;(5,2)</t>
  </si>
  <si>
    <t>10000-&gt;1200-&gt;707-&gt;392</t>
  </si>
  <si>
    <t>10000-&gt;134-&gt;74-&gt;50</t>
  </si>
  <si>
    <t>Sogounews</t>
  </si>
  <si>
    <t>lr=0.001</t>
  </si>
  <si>
    <t>Annealing step (5, 0.5)</t>
  </si>
  <si>
    <t>(6,5)-&gt;(5,4)-&gt;(5,2)</t>
  </si>
  <si>
    <t>10000-&gt;1928-&gt;584-&gt;349</t>
  </si>
  <si>
    <t>(10,15)-&gt;(5,1)-&gt;(5,2)</t>
  </si>
  <si>
    <t>10000-&gt;595-&gt;695-&gt;412</t>
  </si>
  <si>
    <t>10000-&gt;100-&gt;100-&gt;50</t>
  </si>
  <si>
    <t>(9,10)-&gt;(5,2)-&gt;(5,1)</t>
  </si>
  <si>
    <t>10000-&gt;1200-&gt;707-&gt;707</t>
  </si>
  <si>
    <t>10000-&gt;100-&gt;100-&gt;100</t>
  </si>
  <si>
    <t>10000-&gt;500-&gt;500-&gt;300</t>
  </si>
  <si>
    <t>10000-&gt;100-&gt;50-&gt;50</t>
  </si>
  <si>
    <t>10000-&gt;100-&gt;50-&gt;50-&gt;25-&gt;25-&gt;20-&gt;20</t>
  </si>
  <si>
    <t>Tox</t>
  </si>
  <si>
    <t>TreeConvFC</t>
  </si>
  <si>
    <t>1644-&gt;846-&gt;467-&gt;248</t>
  </si>
  <si>
    <t>0.0190-&gt;0.0229-&gt;0.0449</t>
  </si>
  <si>
    <t>kernel_stride = [(6, 10), (5, 2), (5, 2)]</t>
  </si>
  <si>
    <t xml:space="preserve">    fcwidths = [100, 50, 25] </t>
  </si>
  <si>
    <t>Sparsity</t>
  </si>
  <si>
    <t>2.36%-&gt;3.47%-&gt;4.77%</t>
  </si>
  <si>
    <t>MiIslands</t>
  </si>
  <si>
    <t>kernel_stride = [(100, 10), (50, 2), (20, 2)]</t>
  </si>
  <si>
    <t>1%-&gt;4.51%-&gt;3.25%</t>
  </si>
  <si>
    <t>10000-&gt;1008-&gt;562-&gt;298</t>
  </si>
  <si>
    <t>10000-&gt;1008-&gt;565-&gt;317</t>
  </si>
  <si>
    <t>Dbpedia</t>
  </si>
  <si>
    <t>1 layer</t>
  </si>
  <si>
    <t>2 layers</t>
  </si>
  <si>
    <t>4 layers</t>
  </si>
  <si>
    <t>5 layers</t>
  </si>
  <si>
    <t>6 layers</t>
  </si>
  <si>
    <t>normalize the data to [0,1] and use cross-entropy for DAE</t>
  </si>
  <si>
    <t>(9,10),(5,2),(5,2)</t>
  </si>
  <si>
    <t>100,50,50</t>
  </si>
  <si>
    <t>kernel_stride</t>
  </si>
  <si>
    <t>(6,5),(5,4),(5,2)</t>
  </si>
  <si>
    <t>fcwidths</t>
  </si>
  <si>
    <t>100,50,25</t>
  </si>
  <si>
    <t>2.25%-&gt;1.56%-&gt;4.94%</t>
  </si>
  <si>
    <t>2091-&gt;537-&gt;306</t>
  </si>
  <si>
    <t>3layers</t>
  </si>
  <si>
    <t>2191-&gt;587-&gt;331</t>
  </si>
  <si>
    <t>1.62M/23.39M</t>
  </si>
  <si>
    <t>2251-&gt;564-&gt;300</t>
  </si>
  <si>
    <t>10.34%-&gt;2.82%-&gt;5.77%</t>
  </si>
  <si>
    <t>2351-&gt;614-&gt;325</t>
  </si>
  <si>
    <t>3.5M/25.16M</t>
  </si>
  <si>
    <t>2007-&gt;507-&gt;275</t>
  </si>
  <si>
    <t>5.6%-&gt;2.05%-&gt;4.0%</t>
  </si>
  <si>
    <t>2107-&gt;557-&gt;300-&gt;5</t>
  </si>
  <si>
    <t>2.27M/22.4M</t>
  </si>
  <si>
    <t>2086-&gt;534-&gt;286</t>
  </si>
  <si>
    <t>9.89%-&gt;2.88%-&gt;6.04%</t>
  </si>
  <si>
    <t>3.23M/23.32M</t>
  </si>
  <si>
    <t>5.83%-&gt;2.02%-&gt;7.68%</t>
  </si>
  <si>
    <t>1928-&gt;434-&gt;242</t>
  </si>
  <si>
    <t>2028-&gt;484-&gt;267-&gt;10</t>
  </si>
  <si>
    <t>2.27M/21.39M</t>
  </si>
  <si>
    <t>Tox21</t>
  </si>
  <si>
    <t>AG News</t>
  </si>
  <si>
    <t>Sogou</t>
  </si>
  <si>
    <t>TRF-net</t>
  </si>
  <si>
    <t>Pruned FNN</t>
  </si>
  <si>
    <t>Reg 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</si>
</sst>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%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4" fontId="0" fillId="0" borderId="0" xfId="0" applyNumberFormat="1"/>
    <xf numFmtId="164" fontId="0" fillId="0" borderId="0" xfId="0" applyNumberFormat="1"/>
    <xf numFmtId="10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2" fontId="1" fillId="3" borderId="0" xfId="0" applyNumberFormat="1" applyFont="1" applyFill="1"/>
    <xf numFmtId="164" fontId="0" fillId="0" borderId="0" xfId="0" applyNumberFormat="1" applyFill="1"/>
    <xf numFmtId="9" fontId="0" fillId="0" borderId="0" xfId="0" applyNumberFormat="1"/>
    <xf numFmtId="165" fontId="0" fillId="0" borderId="0" xfId="0" applyNumberFormat="1"/>
    <xf numFmtId="0" fontId="4" fillId="0" borderId="0" xfId="0" applyFont="1"/>
    <xf numFmtId="10" fontId="4" fillId="0" borderId="0" xfId="0" applyNumberFormat="1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75" workbookViewId="0">
      <selection activeCell="U7" sqref="U7"/>
    </sheetView>
  </sheetViews>
  <sheetFormatPr baseColWidth="10" defaultRowHeight="16" x14ac:dyDescent="0.2"/>
  <cols>
    <col min="1" max="1" width="12.6640625" customWidth="1"/>
    <col min="4" max="4" width="11.1640625" customWidth="1"/>
    <col min="5" max="6" width="13.6640625" customWidth="1"/>
    <col min="7" max="7" width="14" style="3" customWidth="1"/>
    <col min="8" max="8" width="21.1640625" customWidth="1"/>
    <col min="9" max="9" width="13.6640625" customWidth="1"/>
    <col min="13" max="13" width="13.5" customWidth="1"/>
    <col min="14" max="14" width="13.33203125" customWidth="1"/>
    <col min="15" max="15" width="14.1640625" style="3" customWidth="1"/>
    <col min="20" max="20" width="19.1640625" customWidth="1"/>
    <col min="21" max="21" width="12.83203125" customWidth="1"/>
  </cols>
  <sheetData>
    <row r="1" spans="1:29" x14ac:dyDescent="0.2">
      <c r="B1" s="20" t="s">
        <v>4</v>
      </c>
      <c r="C1" s="20"/>
      <c r="D1" s="20"/>
      <c r="E1" s="20"/>
      <c r="F1" s="20"/>
      <c r="G1" s="20"/>
      <c r="H1" s="20"/>
      <c r="I1" s="1"/>
      <c r="J1" s="20" t="s">
        <v>5</v>
      </c>
      <c r="K1" s="20"/>
      <c r="L1" s="20"/>
      <c r="M1" s="20"/>
      <c r="N1" s="20"/>
      <c r="O1" s="20"/>
      <c r="Q1" s="20" t="s">
        <v>25</v>
      </c>
      <c r="R1" s="20"/>
      <c r="S1" s="20"/>
      <c r="T1" s="20"/>
      <c r="U1" s="20"/>
      <c r="V1" s="20"/>
      <c r="X1" s="20" t="s">
        <v>26</v>
      </c>
      <c r="Y1" s="20"/>
      <c r="Z1" s="20"/>
      <c r="AA1" s="20"/>
      <c r="AB1" s="20"/>
      <c r="AC1" s="20"/>
    </row>
    <row r="2" spans="1:29" x14ac:dyDescent="0.2">
      <c r="B2" s="8"/>
      <c r="C2" s="8"/>
      <c r="D2" s="8"/>
      <c r="E2" s="8" t="s">
        <v>21</v>
      </c>
      <c r="F2" s="8" t="s">
        <v>22</v>
      </c>
      <c r="G2" s="8" t="s">
        <v>23</v>
      </c>
      <c r="H2" s="8" t="s">
        <v>24</v>
      </c>
      <c r="I2" s="1"/>
      <c r="J2" s="8"/>
      <c r="K2" s="8"/>
      <c r="L2" s="8"/>
      <c r="M2" s="8" t="s">
        <v>21</v>
      </c>
      <c r="N2" s="8" t="s">
        <v>22</v>
      </c>
      <c r="O2" s="8" t="s">
        <v>23</v>
      </c>
      <c r="P2" s="8"/>
      <c r="T2" s="8" t="s">
        <v>21</v>
      </c>
      <c r="U2" s="8" t="s">
        <v>22</v>
      </c>
    </row>
    <row r="3" spans="1:29" x14ac:dyDescent="0.2">
      <c r="A3" s="4" t="s">
        <v>3</v>
      </c>
      <c r="B3">
        <v>59.21</v>
      </c>
      <c r="C3">
        <v>59.06</v>
      </c>
      <c r="D3">
        <v>59.16</v>
      </c>
      <c r="E3" s="12">
        <f>AVERAGE(B3:D3)</f>
        <v>59.143333333333338</v>
      </c>
      <c r="F3" s="2">
        <f>STDEVP(B3:D3)</f>
        <v>6.2360956446231346E-2</v>
      </c>
      <c r="G3" s="3">
        <v>1726720</v>
      </c>
      <c r="H3" s="5">
        <f>G3/O3</f>
        <v>0.32067129409527434</v>
      </c>
      <c r="J3">
        <v>59.01</v>
      </c>
      <c r="K3">
        <v>59.06</v>
      </c>
      <c r="L3">
        <v>59.32</v>
      </c>
      <c r="M3" s="2">
        <f>AVERAGE(J3:L3)</f>
        <v>59.129999999999995</v>
      </c>
      <c r="N3" s="2">
        <f>STDEVP(J3:L3)</f>
        <v>0.13589211407093038</v>
      </c>
      <c r="O3" s="3">
        <v>5384704</v>
      </c>
      <c r="Q3">
        <v>59.18</v>
      </c>
      <c r="R3">
        <v>59.21</v>
      </c>
      <c r="S3">
        <v>59.21</v>
      </c>
      <c r="T3" s="12">
        <f>AVERAGE(Q3:S3)</f>
        <v>59.199999999999996</v>
      </c>
      <c r="U3" s="2">
        <f>STDEVP(Q3:S3)</f>
        <v>1.4142135623731487E-2</v>
      </c>
      <c r="X3">
        <v>59.28</v>
      </c>
    </row>
    <row r="4" spans="1:29" x14ac:dyDescent="0.2">
      <c r="A4" s="4" t="s">
        <v>2</v>
      </c>
      <c r="B4">
        <v>98.12</v>
      </c>
      <c r="C4">
        <v>98.13</v>
      </c>
      <c r="D4">
        <v>98.07</v>
      </c>
      <c r="E4" s="12">
        <f>AVERAGE(B4:D4)</f>
        <v>98.106666666666669</v>
      </c>
      <c r="F4" s="2">
        <f>STDEVP(B4:D4)</f>
        <v>2.6246692913375301E-2</v>
      </c>
      <c r="G4" s="3">
        <v>1775560</v>
      </c>
      <c r="H4" s="5">
        <f>G4/O4</f>
        <v>0.17132785553019525</v>
      </c>
      <c r="J4">
        <v>98.05</v>
      </c>
      <c r="K4">
        <v>97.96</v>
      </c>
      <c r="L4">
        <v>97.95</v>
      </c>
      <c r="M4" s="2">
        <f>AVERAGE(J4:L4)</f>
        <v>97.986666666666665</v>
      </c>
      <c r="N4" s="2">
        <f>STDEVP(J4:L4)</f>
        <v>4.4969125210772599E-2</v>
      </c>
      <c r="O4" s="3">
        <v>10363522</v>
      </c>
      <c r="Q4">
        <v>98.13</v>
      </c>
      <c r="R4">
        <v>98.11</v>
      </c>
      <c r="S4">
        <v>98.09</v>
      </c>
      <c r="T4" s="12">
        <f>AVERAGE(Q4:S4)</f>
        <v>98.110000000000014</v>
      </c>
      <c r="U4" s="2">
        <f>STDEVP(Q4:S4)</f>
        <v>1.6329931618551272E-2</v>
      </c>
      <c r="X4">
        <v>98.12</v>
      </c>
    </row>
    <row r="5" spans="1:29" x14ac:dyDescent="0.2">
      <c r="A5" s="4" t="s">
        <v>0</v>
      </c>
      <c r="B5">
        <v>96.15</v>
      </c>
      <c r="C5">
        <v>96.12</v>
      </c>
      <c r="D5">
        <v>96.01</v>
      </c>
      <c r="E5" s="12">
        <f>AVERAGE(B5:D5)</f>
        <v>96.093333333333348</v>
      </c>
      <c r="F5" s="2">
        <f>STDEVP(B5:D5)</f>
        <v>6.0184900284226059E-2</v>
      </c>
      <c r="G5" s="3">
        <v>1843255</v>
      </c>
      <c r="H5" s="5">
        <f>G5/O5</f>
        <v>0.13765035642253576</v>
      </c>
      <c r="J5">
        <v>96.19</v>
      </c>
      <c r="K5">
        <v>96.05</v>
      </c>
      <c r="L5">
        <v>96.11</v>
      </c>
      <c r="M5" s="2">
        <f>AVERAGE(J5:L5)</f>
        <v>96.116666666666674</v>
      </c>
      <c r="N5" s="2">
        <f>STDEVP(J5:L5)</f>
        <v>5.7348835113617665E-2</v>
      </c>
      <c r="O5" s="3">
        <v>13390848</v>
      </c>
      <c r="Q5">
        <v>96.25</v>
      </c>
      <c r="R5">
        <v>96.23</v>
      </c>
      <c r="S5">
        <v>96.12</v>
      </c>
      <c r="T5" s="12">
        <f>AVERAGE(Q5:S5)</f>
        <v>96.2</v>
      </c>
      <c r="U5" s="2">
        <f>STDEVP(Q5:S5)</f>
        <v>5.7154760664939394E-2</v>
      </c>
      <c r="X5">
        <v>96.23</v>
      </c>
    </row>
    <row r="6" spans="1:29" x14ac:dyDescent="0.2">
      <c r="A6" s="4" t="s">
        <v>1</v>
      </c>
      <c r="B6">
        <v>71.33</v>
      </c>
      <c r="C6">
        <v>71.47</v>
      </c>
      <c r="D6">
        <v>71.45</v>
      </c>
      <c r="E6" s="12">
        <f t="shared" ref="E6:E7" si="0">AVERAGE(B6:D6)</f>
        <v>71.416666666666671</v>
      </c>
      <c r="F6" s="2">
        <f t="shared" ref="F6:F7" si="1">STDEVP(B6:D6)</f>
        <v>6.1824123303305674E-2</v>
      </c>
      <c r="G6" s="3">
        <v>1692638</v>
      </c>
      <c r="H6" s="5">
        <f t="shared" ref="H6:H7" si="2">G6/O6</f>
        <v>0.31419251033548756</v>
      </c>
      <c r="J6">
        <v>71.900000000000006</v>
      </c>
      <c r="K6">
        <v>71.75</v>
      </c>
      <c r="L6">
        <v>71.88</v>
      </c>
      <c r="M6" s="2">
        <f t="shared" ref="M6:M7" si="3">AVERAGE(J6:L6)</f>
        <v>71.843333333333334</v>
      </c>
      <c r="N6" s="2">
        <f t="shared" ref="N6:N7" si="4">STDEVP(J6:L6)</f>
        <v>6.6499791144200793E-2</v>
      </c>
      <c r="O6" s="3">
        <v>5387264</v>
      </c>
      <c r="Q6">
        <v>71.77</v>
      </c>
      <c r="R6">
        <v>71.77</v>
      </c>
      <c r="S6">
        <v>71.67</v>
      </c>
      <c r="T6" s="12">
        <f t="shared" ref="T6:T7" si="5">AVERAGE(Q6:S6)</f>
        <v>71.736666666666665</v>
      </c>
      <c r="U6" s="2">
        <f t="shared" ref="U6:U7" si="6">STDEVP(Q6:S6)</f>
        <v>4.7140452079100489E-2</v>
      </c>
      <c r="X6">
        <v>71.75</v>
      </c>
    </row>
    <row r="7" spans="1:29" x14ac:dyDescent="0.2">
      <c r="A7" s="4" t="s">
        <v>6</v>
      </c>
      <c r="B7">
        <v>91.41</v>
      </c>
      <c r="C7">
        <v>91.34</v>
      </c>
      <c r="D7">
        <v>91.41</v>
      </c>
      <c r="E7" s="12">
        <f t="shared" si="0"/>
        <v>91.386666666666656</v>
      </c>
      <c r="F7" s="2">
        <f t="shared" si="1"/>
        <v>3.2998316455369006E-2</v>
      </c>
      <c r="G7" s="3">
        <f>632000+17577+100*(10000+1264+279+12)</f>
        <v>1805077</v>
      </c>
      <c r="H7" s="5">
        <f t="shared" si="2"/>
        <v>6.2509592475620573E-2</v>
      </c>
      <c r="J7">
        <v>91.59</v>
      </c>
      <c r="K7">
        <v>91.62</v>
      </c>
      <c r="L7">
        <v>91.62</v>
      </c>
      <c r="M7" s="2">
        <f t="shared" si="3"/>
        <v>91.610000000000014</v>
      </c>
      <c r="N7" s="2">
        <f t="shared" si="4"/>
        <v>1.4142135623731487E-2</v>
      </c>
      <c r="O7" s="3">
        <f xml:space="preserve"> 10000*2048 + 2048*2048*2+2048*4</f>
        <v>28876800</v>
      </c>
      <c r="Q7">
        <v>91.38</v>
      </c>
      <c r="R7">
        <v>91.59</v>
      </c>
      <c r="S7">
        <v>91.5</v>
      </c>
      <c r="T7" s="12">
        <f t="shared" si="5"/>
        <v>91.490000000000009</v>
      </c>
      <c r="U7" s="2">
        <f t="shared" si="6"/>
        <v>8.6023252670429526E-2</v>
      </c>
      <c r="X7">
        <v>91.45</v>
      </c>
    </row>
    <row r="8" spans="1:29" x14ac:dyDescent="0.2">
      <c r="H8" s="5"/>
    </row>
    <row r="14" spans="1:29" x14ac:dyDescent="0.2">
      <c r="B14" s="20" t="s">
        <v>20</v>
      </c>
      <c r="C14" s="20"/>
      <c r="D14" s="20"/>
      <c r="E14" s="20"/>
      <c r="F14" s="20"/>
      <c r="J14" s="20" t="s">
        <v>19</v>
      </c>
      <c r="K14" s="20"/>
      <c r="L14" s="20"/>
      <c r="M14" s="20"/>
      <c r="N14" s="20"/>
      <c r="O14" s="20"/>
    </row>
    <row r="15" spans="1:29" x14ac:dyDescent="0.2">
      <c r="A15" s="4" t="s">
        <v>3</v>
      </c>
      <c r="B15">
        <v>58.82</v>
      </c>
      <c r="C15">
        <v>58.51</v>
      </c>
      <c r="D15">
        <v>58.57</v>
      </c>
      <c r="E15" s="12">
        <f>AVERAGE(B15:D15)</f>
        <v>58.633333333333333</v>
      </c>
      <c r="F15" s="12">
        <f>STDEVP(B15:D15)</f>
        <v>0.13424687043734915</v>
      </c>
      <c r="G15" s="3">
        <f>566000+16520+100*(295+5)</f>
        <v>612520</v>
      </c>
      <c r="H15" s="5">
        <f>G15/G3</f>
        <v>0.35473035581912526</v>
      </c>
      <c r="J15">
        <v>59.16</v>
      </c>
      <c r="K15">
        <v>59.09</v>
      </c>
      <c r="L15">
        <v>59.18</v>
      </c>
      <c r="M15" s="12">
        <f>AVERAGE(J15:L15)</f>
        <v>59.143333333333338</v>
      </c>
      <c r="N15" s="2">
        <f>STDEVP(J15:L15)</f>
        <v>3.8586123009298604E-2</v>
      </c>
    </row>
    <row r="16" spans="1:29" x14ac:dyDescent="0.2">
      <c r="A16" s="4" t="s">
        <v>2</v>
      </c>
      <c r="B16">
        <v>97.97</v>
      </c>
      <c r="C16">
        <v>97.88</v>
      </c>
      <c r="D16">
        <v>97.87</v>
      </c>
      <c r="E16" s="12">
        <f>AVERAGE(B16:D16)</f>
        <v>97.90666666666668</v>
      </c>
      <c r="F16" s="12">
        <f>STDEVP(B16:D16)</f>
        <v>4.4969125210772599E-2</v>
      </c>
      <c r="G16" s="3">
        <f>608000+15660+100*(261+14)</f>
        <v>651160</v>
      </c>
      <c r="H16" s="5">
        <f>G16/G4</f>
        <v>0.36673500191488884</v>
      </c>
      <c r="J16">
        <v>97.96</v>
      </c>
      <c r="K16">
        <v>97.99</v>
      </c>
      <c r="L16">
        <v>97.94</v>
      </c>
      <c r="M16" s="12">
        <f>AVERAGE(J16:L16)</f>
        <v>97.963333333333324</v>
      </c>
      <c r="N16" s="2">
        <f>STDEVP(J16:L16)</f>
        <v>2.0548046676562241E-2</v>
      </c>
    </row>
    <row r="17" spans="1:22" x14ac:dyDescent="0.2">
      <c r="A17" s="4" t="s">
        <v>0</v>
      </c>
      <c r="B17">
        <v>95.69</v>
      </c>
      <c r="C17">
        <v>95.62</v>
      </c>
      <c r="D17">
        <v>95.71</v>
      </c>
      <c r="E17" s="12">
        <f t="shared" ref="E17:E18" si="7">AVERAGE(B17:D17)</f>
        <v>95.673333333333332</v>
      </c>
      <c r="F17" s="12">
        <f t="shared" ref="F17:F20" si="8">STDEVP(B17:D17)</f>
        <v>3.8586123009296348E-2</v>
      </c>
      <c r="G17" s="3">
        <f>651000+23855+100*(367+5)</f>
        <v>712055</v>
      </c>
      <c r="H17" s="5">
        <f>G17/G5</f>
        <v>0.38630303457741877</v>
      </c>
      <c r="J17">
        <v>96.16</v>
      </c>
      <c r="K17">
        <v>96.19</v>
      </c>
      <c r="L17">
        <v>96.21</v>
      </c>
      <c r="M17" s="12">
        <f t="shared" ref="M17:M19" si="9">AVERAGE(J17:L17)</f>
        <v>96.186666666666667</v>
      </c>
      <c r="N17" s="2">
        <f t="shared" ref="N17:N19" si="10">STDEVP(J17:L17)</f>
        <v>2.0548046676562241E-2</v>
      </c>
    </row>
    <row r="18" spans="1:22" x14ac:dyDescent="0.2">
      <c r="A18" s="4" t="s">
        <v>1</v>
      </c>
      <c r="B18" s="7">
        <v>70.02</v>
      </c>
      <c r="C18" s="7">
        <v>70</v>
      </c>
      <c r="D18" s="7">
        <v>69.84</v>
      </c>
      <c r="E18" s="12">
        <f t="shared" si="7"/>
        <v>69.953333333333333</v>
      </c>
      <c r="F18" s="12">
        <f t="shared" si="8"/>
        <v>8.0553639823961118E-2</v>
      </c>
      <c r="G18" s="3">
        <f>543000+13338+100*(247+10)</f>
        <v>582038</v>
      </c>
      <c r="H18" s="5">
        <f>G18/G6</f>
        <v>0.34386442937001294</v>
      </c>
      <c r="J18">
        <v>71.7</v>
      </c>
      <c r="K18">
        <v>71.91</v>
      </c>
      <c r="L18">
        <v>71.7</v>
      </c>
      <c r="M18" s="12">
        <f t="shared" si="9"/>
        <v>71.77</v>
      </c>
      <c r="N18" s="2">
        <f t="shared" si="10"/>
        <v>9.8994949366113694E-2</v>
      </c>
    </row>
    <row r="19" spans="1:22" x14ac:dyDescent="0.2">
      <c r="A19" s="4" t="s">
        <v>6</v>
      </c>
      <c r="B19" s="6">
        <v>91.32</v>
      </c>
      <c r="C19" s="6">
        <v>91.63</v>
      </c>
      <c r="D19" s="6">
        <v>91.39</v>
      </c>
      <c r="E19" s="14">
        <f t="shared" ref="E19:E20" si="11">AVERAGE(B19:D19)</f>
        <v>91.446666666666658</v>
      </c>
      <c r="F19" s="12">
        <f t="shared" si="8"/>
        <v>0.13274871834493251</v>
      </c>
      <c r="G19" s="3">
        <f>632000+17577+100*(279+4)</f>
        <v>677877</v>
      </c>
      <c r="H19" s="5">
        <f>G19/G7</f>
        <v>0.37553910442601618</v>
      </c>
      <c r="J19">
        <v>91.46</v>
      </c>
      <c r="K19">
        <v>91.55</v>
      </c>
      <c r="L19">
        <v>91.36</v>
      </c>
      <c r="M19" s="12">
        <f t="shared" si="9"/>
        <v>91.456666666666663</v>
      </c>
      <c r="N19" s="2">
        <f t="shared" si="10"/>
        <v>7.7602978178817769E-2</v>
      </c>
    </row>
    <row r="20" spans="1:22" x14ac:dyDescent="0.2">
      <c r="B20">
        <v>91.33</v>
      </c>
      <c r="C20">
        <v>91.29</v>
      </c>
      <c r="D20">
        <v>91.36</v>
      </c>
      <c r="E20" s="12">
        <f t="shared" si="11"/>
        <v>91.326666666666668</v>
      </c>
      <c r="F20" s="12">
        <f t="shared" si="8"/>
        <v>2.8674417556805804E-2</v>
      </c>
      <c r="M20" s="2"/>
      <c r="N20" s="2"/>
    </row>
    <row r="21" spans="1:22" x14ac:dyDescent="0.2">
      <c r="E21" s="12"/>
      <c r="F21" s="12"/>
      <c r="M21" s="2"/>
      <c r="N21" s="2"/>
    </row>
    <row r="22" spans="1:22" x14ac:dyDescent="0.2">
      <c r="E22" s="12"/>
      <c r="F22" s="12"/>
      <c r="M22" s="2"/>
      <c r="N22" s="2"/>
    </row>
    <row r="24" spans="1:22" x14ac:dyDescent="0.2">
      <c r="B24" s="20" t="s">
        <v>4</v>
      </c>
      <c r="C24" s="20"/>
      <c r="D24" s="20"/>
      <c r="E24" s="20"/>
      <c r="F24" s="20"/>
      <c r="G24" s="20"/>
      <c r="H24" s="20"/>
      <c r="J24" s="20" t="s">
        <v>5</v>
      </c>
      <c r="K24" s="20"/>
      <c r="L24" s="20"/>
      <c r="M24" s="20"/>
      <c r="N24" s="20"/>
      <c r="O24" s="20"/>
      <c r="Q24" s="20" t="s">
        <v>25</v>
      </c>
      <c r="R24" s="20"/>
      <c r="S24" s="20"/>
      <c r="T24" s="20"/>
      <c r="U24" s="20"/>
      <c r="V24" s="20"/>
    </row>
    <row r="25" spans="1:22" x14ac:dyDescent="0.2">
      <c r="A25" s="4" t="s">
        <v>3</v>
      </c>
      <c r="B25">
        <v>0.16319</v>
      </c>
      <c r="C25" t="s">
        <v>27</v>
      </c>
      <c r="D25" t="s">
        <v>28</v>
      </c>
      <c r="E25" t="s">
        <v>29</v>
      </c>
      <c r="F25" t="s">
        <v>30</v>
      </c>
      <c r="J25">
        <v>0.11169999999999999</v>
      </c>
      <c r="Q25">
        <v>0.1</v>
      </c>
    </row>
    <row r="26" spans="1:22" x14ac:dyDescent="0.2">
      <c r="A26" s="4" t="s">
        <v>2</v>
      </c>
      <c r="B26">
        <v>6.0900000000000003E-2</v>
      </c>
      <c r="C26" t="s">
        <v>31</v>
      </c>
      <c r="D26" t="s">
        <v>32</v>
      </c>
      <c r="F26" t="s">
        <v>33</v>
      </c>
      <c r="J26">
        <v>4.9700000000000001E-2</v>
      </c>
      <c r="Q26">
        <v>5.5329999999999997E-2</v>
      </c>
    </row>
    <row r="27" spans="1:22" x14ac:dyDescent="0.2">
      <c r="A27" s="4" t="s">
        <v>0</v>
      </c>
      <c r="B27">
        <v>1.9199999999999998E-2</v>
      </c>
      <c r="C27" t="s">
        <v>40</v>
      </c>
      <c r="D27" t="s">
        <v>41</v>
      </c>
      <c r="E27" t="s">
        <v>42</v>
      </c>
      <c r="J27">
        <v>2.35E-2</v>
      </c>
      <c r="Q27">
        <v>2.46E-2</v>
      </c>
    </row>
    <row r="28" spans="1:22" x14ac:dyDescent="0.2">
      <c r="A28" s="4" t="s">
        <v>1</v>
      </c>
      <c r="B28">
        <v>0.1729</v>
      </c>
      <c r="C28" t="s">
        <v>34</v>
      </c>
      <c r="D28" t="s">
        <v>35</v>
      </c>
      <c r="E28" t="s">
        <v>36</v>
      </c>
      <c r="J28">
        <v>0.16320000000000001</v>
      </c>
      <c r="Q28">
        <v>0.15529999999999999</v>
      </c>
    </row>
    <row r="29" spans="1:22" x14ac:dyDescent="0.2">
      <c r="A29" s="4" t="s">
        <v>6</v>
      </c>
      <c r="B29">
        <v>5.3100000000000001E-2</v>
      </c>
      <c r="C29" t="s">
        <v>37</v>
      </c>
      <c r="D29" t="s">
        <v>38</v>
      </c>
      <c r="E29" t="s">
        <v>39</v>
      </c>
      <c r="J29">
        <v>5.9499999999999997E-2</v>
      </c>
      <c r="Q29">
        <v>5.6099999999999997E-2</v>
      </c>
    </row>
  </sheetData>
  <mergeCells count="9">
    <mergeCell ref="B24:H24"/>
    <mergeCell ref="J24:O24"/>
    <mergeCell ref="Q24:V24"/>
    <mergeCell ref="X1:AC1"/>
    <mergeCell ref="B14:F14"/>
    <mergeCell ref="J14:O14"/>
    <mergeCell ref="J1:O1"/>
    <mergeCell ref="B1:H1"/>
    <mergeCell ref="Q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opLeftCell="N1" zoomScaleNormal="83" zoomScalePageLayoutView="83" workbookViewId="0">
      <selection activeCell="W15" sqref="W15"/>
    </sheetView>
  </sheetViews>
  <sheetFormatPr baseColWidth="10" defaultRowHeight="16" x14ac:dyDescent="0.2"/>
  <cols>
    <col min="17" max="17" width="11.6640625" bestFit="1" customWidth="1"/>
  </cols>
  <sheetData>
    <row r="1" spans="1:31" x14ac:dyDescent="0.2">
      <c r="B1" s="20" t="s">
        <v>4</v>
      </c>
      <c r="C1" s="20"/>
      <c r="D1" s="20"/>
      <c r="E1" s="20"/>
      <c r="F1" s="20"/>
      <c r="G1" s="20"/>
      <c r="H1" s="20"/>
      <c r="L1" s="20" t="s">
        <v>5</v>
      </c>
      <c r="M1" s="20"/>
      <c r="N1" s="20"/>
      <c r="O1" s="20"/>
      <c r="P1" s="20"/>
      <c r="Q1" s="20"/>
      <c r="S1" s="20" t="s">
        <v>25</v>
      </c>
      <c r="T1" s="20"/>
      <c r="U1" s="20"/>
      <c r="V1" s="20"/>
      <c r="W1" s="20"/>
      <c r="X1" s="20"/>
      <c r="Z1" s="20" t="s">
        <v>26</v>
      </c>
      <c r="AA1" s="20"/>
      <c r="AB1" s="20"/>
      <c r="AC1" s="20"/>
      <c r="AD1" s="20"/>
      <c r="AE1" s="20"/>
    </row>
    <row r="2" spans="1:31" s="7" customFormat="1" x14ac:dyDescent="0.2">
      <c r="B2" s="8"/>
      <c r="C2" s="8"/>
      <c r="D2" s="8"/>
      <c r="E2" s="8" t="s">
        <v>21</v>
      </c>
      <c r="F2" s="8" t="s">
        <v>22</v>
      </c>
      <c r="G2" s="8" t="s">
        <v>23</v>
      </c>
      <c r="H2" s="8" t="s">
        <v>24</v>
      </c>
      <c r="L2" s="8"/>
      <c r="M2" s="8"/>
      <c r="N2" s="8"/>
      <c r="O2" s="8" t="s">
        <v>21</v>
      </c>
      <c r="P2" s="8" t="s">
        <v>22</v>
      </c>
      <c r="Q2" s="8" t="s">
        <v>23</v>
      </c>
      <c r="R2" s="8"/>
      <c r="V2" s="8" t="s">
        <v>21</v>
      </c>
      <c r="W2" s="8" t="s">
        <v>22</v>
      </c>
    </row>
    <row r="3" spans="1:31" x14ac:dyDescent="0.2">
      <c r="A3" s="4" t="s">
        <v>7</v>
      </c>
      <c r="B3">
        <v>0.89170000000000005</v>
      </c>
      <c r="C3">
        <v>0.89490000000000003</v>
      </c>
      <c r="D3">
        <v>0.89249999999999996</v>
      </c>
      <c r="E3" s="2">
        <f t="shared" ref="E3:E14" si="0">AVERAGE(B3:D3)</f>
        <v>0.89303333333333335</v>
      </c>
      <c r="F3" s="2">
        <f>STDEVP(B3:D3)</f>
        <v>1.3597385369580786E-3</v>
      </c>
      <c r="G3" s="9">
        <f>57564 + 11725 + 100*(1644+702+335+6)</f>
        <v>337989</v>
      </c>
      <c r="H3" s="5">
        <f>G3/Q3</f>
        <v>0.3707515751970093</v>
      </c>
      <c r="L3">
        <v>0.88109999999999999</v>
      </c>
      <c r="M3">
        <v>0.88839999999999997</v>
      </c>
      <c r="N3">
        <v>0.88339999999999996</v>
      </c>
      <c r="O3" s="2">
        <f t="shared" ref="O3:O15" si="1">AVERAGE(L3:N3)</f>
        <v>0.88429999999999997</v>
      </c>
      <c r="P3" s="2">
        <f>STDEVP(L3:N3)</f>
        <v>3.0474032661704968E-3</v>
      </c>
      <c r="Q3" s="9">
        <v>911632</v>
      </c>
      <c r="S3">
        <v>0.87780000000000002</v>
      </c>
      <c r="T3">
        <v>0.88780000000000003</v>
      </c>
      <c r="U3">
        <v>0.88790000000000002</v>
      </c>
      <c r="V3" s="2">
        <f t="shared" ref="V3:V15" si="2">AVERAGE(S3:U3)</f>
        <v>0.88450000000000006</v>
      </c>
      <c r="W3" s="2">
        <f>STDEVP(S3:U3)</f>
        <v>4.7377913278939037E-3</v>
      </c>
      <c r="Z3">
        <v>0.88500000000000001</v>
      </c>
      <c r="AA3">
        <v>0.87709999999999999</v>
      </c>
    </row>
    <row r="4" spans="1:31" x14ac:dyDescent="0.2">
      <c r="A4" s="4" t="s">
        <v>8</v>
      </c>
      <c r="B4">
        <v>0.6996</v>
      </c>
      <c r="C4">
        <v>0.75900000000000001</v>
      </c>
      <c r="D4">
        <v>0.73609999999999998</v>
      </c>
      <c r="E4" s="2">
        <f t="shared" si="0"/>
        <v>0.7315666666666667</v>
      </c>
      <c r="F4" s="2">
        <f t="shared" ref="F4:F15" si="3">STDEVP(B4:D4)</f>
        <v>2.4460898502621599E-2</v>
      </c>
      <c r="G4" s="9">
        <f t="shared" ref="G4:G14" si="4">57564 + 11725 + 100*(1644+702+335+6)</f>
        <v>337989</v>
      </c>
      <c r="H4" s="5">
        <f t="shared" ref="H4:H14" si="5">G4/Q4</f>
        <v>0.20052696404161605</v>
      </c>
      <c r="L4">
        <v>0.66739999999999999</v>
      </c>
      <c r="M4">
        <v>0.67930000000000001</v>
      </c>
      <c r="N4">
        <v>0.6421</v>
      </c>
      <c r="O4" s="2">
        <f t="shared" si="1"/>
        <v>0.66293333333333326</v>
      </c>
      <c r="P4" s="2">
        <f t="shared" ref="P4:P15" si="6">STDEVP(L4:N4)</f>
        <v>1.5511787632492769E-2</v>
      </c>
      <c r="Q4" s="9">
        <v>1685504</v>
      </c>
      <c r="S4">
        <v>0.68869999999999998</v>
      </c>
      <c r="T4">
        <v>0.6704</v>
      </c>
      <c r="U4">
        <v>0.63880000000000003</v>
      </c>
      <c r="V4" s="2">
        <f t="shared" si="2"/>
        <v>0.66596666666666671</v>
      </c>
      <c r="W4" s="2">
        <f t="shared" ref="W4:W15" si="7">STDEVP(S4:U4)</f>
        <v>2.0611377656257913E-2</v>
      </c>
      <c r="Z4">
        <v>0.67810000000000004</v>
      </c>
      <c r="AA4">
        <v>0.64839999999999998</v>
      </c>
    </row>
    <row r="5" spans="1:31" x14ac:dyDescent="0.2">
      <c r="A5" s="4" t="s">
        <v>9</v>
      </c>
      <c r="B5">
        <v>0.76890000000000003</v>
      </c>
      <c r="C5">
        <v>0.81100000000000005</v>
      </c>
      <c r="D5">
        <v>0.76829999999999998</v>
      </c>
      <c r="E5" s="2">
        <f t="shared" si="0"/>
        <v>0.78273333333333339</v>
      </c>
      <c r="F5" s="2">
        <f t="shared" si="3"/>
        <v>1.998905255939418E-2</v>
      </c>
      <c r="G5" s="9">
        <f t="shared" si="4"/>
        <v>337989</v>
      </c>
      <c r="H5" s="5">
        <f t="shared" si="5"/>
        <v>0.20052696404161605</v>
      </c>
      <c r="L5">
        <v>0.69030000000000002</v>
      </c>
      <c r="M5">
        <v>0.72450000000000003</v>
      </c>
      <c r="N5">
        <v>0.75</v>
      </c>
      <c r="O5" s="2">
        <f t="shared" si="1"/>
        <v>0.72160000000000002</v>
      </c>
      <c r="P5" s="2">
        <f t="shared" si="6"/>
        <v>2.4458536342144423E-2</v>
      </c>
      <c r="Q5" s="9">
        <v>1685504</v>
      </c>
      <c r="S5">
        <v>0.7853</v>
      </c>
      <c r="T5">
        <v>0.75739999999999996</v>
      </c>
      <c r="U5">
        <v>0.69989999999999997</v>
      </c>
      <c r="V5" s="2">
        <f t="shared" si="2"/>
        <v>0.74753333333333327</v>
      </c>
      <c r="W5" s="2">
        <f t="shared" si="7"/>
        <v>3.5555621527716588E-2</v>
      </c>
      <c r="Z5">
        <v>0.77659999999999996</v>
      </c>
      <c r="AA5">
        <v>0.72540000000000004</v>
      </c>
    </row>
    <row r="6" spans="1:31" x14ac:dyDescent="0.2">
      <c r="A6" s="4" t="s">
        <v>10</v>
      </c>
      <c r="B6">
        <v>0.7923</v>
      </c>
      <c r="C6">
        <v>0.79239999999999999</v>
      </c>
      <c r="D6">
        <v>0.77149999999999996</v>
      </c>
      <c r="E6" s="2">
        <f t="shared" si="0"/>
        <v>0.78539999999999999</v>
      </c>
      <c r="F6" s="2">
        <f t="shared" si="3"/>
        <v>9.8288690431130987E-3</v>
      </c>
      <c r="G6" s="9">
        <f t="shared" si="4"/>
        <v>337989</v>
      </c>
      <c r="H6" s="5">
        <f t="shared" si="5"/>
        <v>0.40105392808323209</v>
      </c>
      <c r="L6">
        <v>0.78690000000000004</v>
      </c>
      <c r="M6">
        <v>0.77700000000000002</v>
      </c>
      <c r="N6">
        <v>0.78639999999999999</v>
      </c>
      <c r="O6" s="2">
        <f t="shared" si="1"/>
        <v>0.78343333333333331</v>
      </c>
      <c r="P6" s="2">
        <f t="shared" si="6"/>
        <v>4.5536310297997944E-3</v>
      </c>
      <c r="Q6" s="9">
        <v>842752</v>
      </c>
      <c r="S6">
        <v>0.76870000000000005</v>
      </c>
      <c r="T6">
        <v>0.78100000000000003</v>
      </c>
      <c r="U6">
        <v>0.78480000000000005</v>
      </c>
      <c r="V6" s="2">
        <f t="shared" si="2"/>
        <v>0.77816666666666678</v>
      </c>
      <c r="W6" s="2">
        <f t="shared" si="7"/>
        <v>6.8713576209913224E-3</v>
      </c>
      <c r="Z6">
        <v>0.78879999999999995</v>
      </c>
      <c r="AA6">
        <v>0.78469999999999995</v>
      </c>
    </row>
    <row r="7" spans="1:31" x14ac:dyDescent="0.2">
      <c r="A7" s="4" t="s">
        <v>11</v>
      </c>
      <c r="B7">
        <v>0.78490000000000004</v>
      </c>
      <c r="C7">
        <v>0.77470000000000006</v>
      </c>
      <c r="D7">
        <v>0.78149999999999997</v>
      </c>
      <c r="E7" s="2">
        <f t="shared" si="0"/>
        <v>0.78036666666666665</v>
      </c>
      <c r="F7" s="2">
        <f t="shared" si="3"/>
        <v>4.2405450383437883E-3</v>
      </c>
      <c r="G7" s="9">
        <f t="shared" si="4"/>
        <v>337989</v>
      </c>
      <c r="H7" s="5">
        <f t="shared" si="5"/>
        <v>0.12362074262640449</v>
      </c>
      <c r="L7">
        <v>0.7722</v>
      </c>
      <c r="M7">
        <v>0.77470000000000006</v>
      </c>
      <c r="N7">
        <v>0.75439999999999996</v>
      </c>
      <c r="O7" s="2">
        <f t="shared" si="1"/>
        <v>0.7671</v>
      </c>
      <c r="P7" s="2">
        <f t="shared" si="6"/>
        <v>9.0380676400803328E-3</v>
      </c>
      <c r="Q7" s="9">
        <v>2734080</v>
      </c>
      <c r="S7">
        <v>0.78220000000000001</v>
      </c>
      <c r="T7">
        <v>0.77949999999999997</v>
      </c>
      <c r="U7">
        <v>0.76849999999999996</v>
      </c>
      <c r="V7" s="2">
        <f t="shared" si="2"/>
        <v>0.77673333333333339</v>
      </c>
      <c r="W7" s="2">
        <f t="shared" si="7"/>
        <v>5.9252754272598228E-3</v>
      </c>
      <c r="Z7">
        <v>0.78810000000000002</v>
      </c>
      <c r="AA7">
        <v>0.78039999999999998</v>
      </c>
    </row>
    <row r="8" spans="1:31" x14ac:dyDescent="0.2">
      <c r="A8" s="4" t="s">
        <v>12</v>
      </c>
      <c r="B8">
        <v>0.76500000000000001</v>
      </c>
      <c r="C8">
        <v>0.78100000000000003</v>
      </c>
      <c r="D8">
        <v>0.78559999999999997</v>
      </c>
      <c r="E8" s="2">
        <f t="shared" si="0"/>
        <v>0.7772</v>
      </c>
      <c r="F8" s="2">
        <f t="shared" si="3"/>
        <v>8.8287409445892348E-3</v>
      </c>
      <c r="G8" s="9">
        <f t="shared" si="4"/>
        <v>337989</v>
      </c>
      <c r="H8" s="5">
        <f t="shared" si="5"/>
        <v>0.20745907153519799</v>
      </c>
      <c r="L8">
        <v>0.81</v>
      </c>
      <c r="M8">
        <v>0.81859999999999999</v>
      </c>
      <c r="N8">
        <v>0.81489999999999996</v>
      </c>
      <c r="O8" s="2">
        <f t="shared" si="1"/>
        <v>0.81450000000000011</v>
      </c>
      <c r="P8" s="2">
        <f t="shared" si="6"/>
        <v>3.5223098481914506E-3</v>
      </c>
      <c r="Q8" s="9">
        <v>1629184</v>
      </c>
      <c r="S8">
        <v>0.80249999999999999</v>
      </c>
      <c r="T8">
        <v>0.81520000000000004</v>
      </c>
      <c r="U8">
        <v>0.79859999999999998</v>
      </c>
      <c r="V8" s="2">
        <f t="shared" si="2"/>
        <v>0.80543333333333333</v>
      </c>
      <c r="W8" s="2">
        <f t="shared" si="7"/>
        <v>7.0872342199823791E-3</v>
      </c>
      <c r="Z8">
        <v>0.79159999999999997</v>
      </c>
      <c r="AA8">
        <v>0.79420000000000002</v>
      </c>
    </row>
    <row r="9" spans="1:31" x14ac:dyDescent="0.2">
      <c r="A9" s="4" t="s">
        <v>13</v>
      </c>
      <c r="B9">
        <v>0.82569999999999999</v>
      </c>
      <c r="C9">
        <v>0.82110000000000005</v>
      </c>
      <c r="D9">
        <v>0.82269999999999999</v>
      </c>
      <c r="E9" s="2">
        <f t="shared" si="0"/>
        <v>0.82316666666666671</v>
      </c>
      <c r="F9" s="2">
        <f t="shared" si="3"/>
        <v>1.9067132861433232E-3</v>
      </c>
      <c r="G9" s="9">
        <f t="shared" si="4"/>
        <v>337989</v>
      </c>
      <c r="H9" s="5">
        <f t="shared" si="5"/>
        <v>0.39384578454769187</v>
      </c>
      <c r="L9">
        <v>0.8145</v>
      </c>
      <c r="M9">
        <v>0.79039999999999999</v>
      </c>
      <c r="N9">
        <v>0.80220000000000002</v>
      </c>
      <c r="O9" s="2">
        <f t="shared" si="1"/>
        <v>0.80236666666666656</v>
      </c>
      <c r="P9" s="2">
        <f t="shared" si="6"/>
        <v>9.8394895983254967E-3</v>
      </c>
      <c r="Q9" s="9">
        <v>858176</v>
      </c>
      <c r="S9">
        <v>0.7752</v>
      </c>
      <c r="T9">
        <v>0.78620000000000001</v>
      </c>
      <c r="U9">
        <v>0.77939999999999998</v>
      </c>
      <c r="V9" s="2">
        <f t="shared" si="2"/>
        <v>0.78026666666666655</v>
      </c>
      <c r="W9" s="2">
        <f t="shared" si="7"/>
        <v>4.5323528351422808E-3</v>
      </c>
      <c r="Z9">
        <v>0.7994</v>
      </c>
      <c r="AA9">
        <v>0.79390000000000005</v>
      </c>
    </row>
    <row r="10" spans="1:31" x14ac:dyDescent="0.2">
      <c r="A10" s="4" t="s">
        <v>14</v>
      </c>
      <c r="B10">
        <v>0.78269999999999995</v>
      </c>
      <c r="C10">
        <v>0.79079999999999995</v>
      </c>
      <c r="D10">
        <v>0.78949999999999998</v>
      </c>
      <c r="E10" s="2">
        <f t="shared" si="0"/>
        <v>0.78766666666666663</v>
      </c>
      <c r="F10" s="2">
        <f t="shared" si="3"/>
        <v>3.5518383346593327E-3</v>
      </c>
      <c r="G10" s="9">
        <f t="shared" si="4"/>
        <v>337989</v>
      </c>
      <c r="H10" s="5">
        <f t="shared" si="5"/>
        <v>6.9959173974671468E-2</v>
      </c>
      <c r="L10">
        <v>0.77329999999999999</v>
      </c>
      <c r="M10">
        <v>0.77549999999999997</v>
      </c>
      <c r="N10">
        <v>0.79379999999999995</v>
      </c>
      <c r="O10" s="2">
        <f t="shared" si="1"/>
        <v>0.78086666666666671</v>
      </c>
      <c r="P10" s="2">
        <f t="shared" si="6"/>
        <v>9.18924492122296E-3</v>
      </c>
      <c r="Q10" s="9">
        <v>4831232</v>
      </c>
      <c r="S10">
        <v>0.7792</v>
      </c>
      <c r="T10">
        <v>0.77990000000000004</v>
      </c>
      <c r="U10">
        <v>0.78449999999999998</v>
      </c>
      <c r="V10" s="2">
        <f t="shared" si="2"/>
        <v>0.78120000000000001</v>
      </c>
      <c r="W10" s="2">
        <f t="shared" si="7"/>
        <v>2.3508863576673744E-3</v>
      </c>
      <c r="Z10">
        <v>0.78820000000000001</v>
      </c>
      <c r="AA10">
        <v>0.77810000000000001</v>
      </c>
    </row>
    <row r="11" spans="1:31" x14ac:dyDescent="0.2">
      <c r="A11" s="4" t="s">
        <v>15</v>
      </c>
      <c r="B11">
        <v>0.81520000000000004</v>
      </c>
      <c r="C11">
        <v>0.81059999999999999</v>
      </c>
      <c r="D11">
        <v>0.83050000000000002</v>
      </c>
      <c r="E11" s="2">
        <f t="shared" si="0"/>
        <v>0.81876666666666653</v>
      </c>
      <c r="F11" s="2">
        <f t="shared" si="3"/>
        <v>8.5065987458103568E-3</v>
      </c>
      <c r="G11" s="9">
        <f t="shared" si="4"/>
        <v>337989</v>
      </c>
      <c r="H11" s="5">
        <f t="shared" si="5"/>
        <v>0.40105392808323209</v>
      </c>
      <c r="L11">
        <v>0.79959999999999998</v>
      </c>
      <c r="M11">
        <v>0.79620000000000002</v>
      </c>
      <c r="N11">
        <v>0.79820000000000002</v>
      </c>
      <c r="O11" s="2">
        <f t="shared" si="1"/>
        <v>0.79800000000000004</v>
      </c>
      <c r="P11" s="2">
        <f t="shared" si="6"/>
        <v>1.3952299690970741E-3</v>
      </c>
      <c r="Q11" s="9">
        <v>842752</v>
      </c>
      <c r="S11">
        <v>0.79120000000000001</v>
      </c>
      <c r="T11">
        <v>0.79920000000000002</v>
      </c>
      <c r="U11">
        <v>0.78690000000000004</v>
      </c>
      <c r="V11" s="2">
        <f t="shared" si="2"/>
        <v>0.79243333333333332</v>
      </c>
      <c r="W11" s="2">
        <f t="shared" si="7"/>
        <v>5.0966219749512005E-3</v>
      </c>
      <c r="Z11">
        <v>0.79520000000000002</v>
      </c>
      <c r="AA11">
        <v>0.8034</v>
      </c>
    </row>
    <row r="12" spans="1:31" x14ac:dyDescent="0.2">
      <c r="A12" s="4" t="s">
        <v>16</v>
      </c>
      <c r="B12">
        <v>0.82730000000000004</v>
      </c>
      <c r="C12">
        <v>0.83169999999999999</v>
      </c>
      <c r="D12">
        <v>0.84009999999999996</v>
      </c>
      <c r="E12" s="2">
        <f t="shared" si="0"/>
        <v>0.83303333333333329</v>
      </c>
      <c r="F12" s="2">
        <f t="shared" si="3"/>
        <v>5.3099487337972696E-3</v>
      </c>
      <c r="G12" s="9">
        <f t="shared" si="4"/>
        <v>337989</v>
      </c>
      <c r="H12" s="5">
        <f t="shared" si="5"/>
        <v>0.30590118889017609</v>
      </c>
      <c r="L12">
        <v>0.83199999999999996</v>
      </c>
      <c r="M12">
        <v>0.83750000000000002</v>
      </c>
      <c r="N12">
        <v>0.82589999999999997</v>
      </c>
      <c r="O12" s="2">
        <f t="shared" si="1"/>
        <v>0.83179999999999998</v>
      </c>
      <c r="P12" s="2">
        <f t="shared" si="6"/>
        <v>4.7377913278939237E-3</v>
      </c>
      <c r="Q12" s="9">
        <v>1104896</v>
      </c>
      <c r="S12">
        <v>0.82540000000000002</v>
      </c>
      <c r="T12">
        <v>0.82179999999999997</v>
      </c>
      <c r="U12">
        <v>0.84519999999999995</v>
      </c>
      <c r="V12" s="2">
        <f t="shared" si="2"/>
        <v>0.83079999999999998</v>
      </c>
      <c r="W12" s="2">
        <f t="shared" si="7"/>
        <v>1.028785691968933E-2</v>
      </c>
      <c r="Z12">
        <v>0.8266</v>
      </c>
      <c r="AA12">
        <v>0.84489999999999998</v>
      </c>
    </row>
    <row r="13" spans="1:31" x14ac:dyDescent="0.2">
      <c r="A13" s="4" t="s">
        <v>17</v>
      </c>
      <c r="B13">
        <v>0.92679999999999996</v>
      </c>
      <c r="C13">
        <v>0.9244</v>
      </c>
      <c r="D13">
        <v>0.9234</v>
      </c>
      <c r="E13" s="2">
        <f t="shared" si="0"/>
        <v>0.92486666666666661</v>
      </c>
      <c r="F13" s="2">
        <f t="shared" si="3"/>
        <v>1.4267289706021609E-3</v>
      </c>
      <c r="G13" s="9">
        <f t="shared" si="4"/>
        <v>337989</v>
      </c>
      <c r="H13" s="5">
        <f t="shared" si="5"/>
        <v>0.20052696404161605</v>
      </c>
      <c r="L13">
        <v>0.92700000000000005</v>
      </c>
      <c r="M13">
        <v>0.92889999999999995</v>
      </c>
      <c r="N13">
        <v>0.92</v>
      </c>
      <c r="O13" s="2">
        <f t="shared" si="1"/>
        <v>0.92530000000000001</v>
      </c>
      <c r="P13" s="2">
        <f t="shared" si="6"/>
        <v>3.8270963754087057E-3</v>
      </c>
      <c r="Q13" s="9">
        <v>1685504</v>
      </c>
      <c r="S13">
        <v>0.93120000000000003</v>
      </c>
      <c r="T13">
        <v>0.92300000000000004</v>
      </c>
      <c r="U13">
        <v>0.9244</v>
      </c>
      <c r="V13" s="2">
        <f t="shared" si="2"/>
        <v>0.92620000000000002</v>
      </c>
      <c r="W13" s="2">
        <f t="shared" si="7"/>
        <v>3.5814336049502116E-3</v>
      </c>
      <c r="Z13">
        <v>0.92620000000000002</v>
      </c>
      <c r="AA13">
        <v>0.92620000000000002</v>
      </c>
    </row>
    <row r="14" spans="1:31" x14ac:dyDescent="0.2">
      <c r="A14" s="4" t="s">
        <v>18</v>
      </c>
      <c r="B14">
        <v>0.84440000000000004</v>
      </c>
      <c r="C14">
        <v>0.84370000000000001</v>
      </c>
      <c r="D14">
        <v>0.83930000000000005</v>
      </c>
      <c r="E14" s="2">
        <f t="shared" si="0"/>
        <v>0.8424666666666667</v>
      </c>
      <c r="F14" s="2">
        <f t="shared" si="3"/>
        <v>2.2573337271115925E-3</v>
      </c>
      <c r="G14" s="9">
        <f t="shared" si="4"/>
        <v>337989</v>
      </c>
      <c r="H14" s="5">
        <f t="shared" si="5"/>
        <v>0.40105392808323209</v>
      </c>
      <c r="L14">
        <v>0.83350000000000002</v>
      </c>
      <c r="M14">
        <v>0.84530000000000005</v>
      </c>
      <c r="N14">
        <v>0.84140000000000004</v>
      </c>
      <c r="O14" s="2">
        <f t="shared" si="1"/>
        <v>0.84006666666666663</v>
      </c>
      <c r="P14" s="2">
        <f t="shared" si="6"/>
        <v>4.9087223954462616E-3</v>
      </c>
      <c r="Q14" s="9">
        <v>842752</v>
      </c>
      <c r="S14">
        <v>0.82140000000000002</v>
      </c>
      <c r="T14">
        <v>0.82140000000000002</v>
      </c>
      <c r="U14">
        <v>0.84050000000000002</v>
      </c>
      <c r="V14" s="2">
        <f t="shared" si="2"/>
        <v>0.82776666666666665</v>
      </c>
      <c r="W14" s="2">
        <f t="shared" si="7"/>
        <v>9.0038263471087076E-3</v>
      </c>
      <c r="Z14">
        <v>0.82410000000000005</v>
      </c>
      <c r="AA14">
        <v>0.82909999999999995</v>
      </c>
    </row>
    <row r="15" spans="1:31" x14ac:dyDescent="0.2">
      <c r="B15">
        <f>AVERAGE(B3:B14)</f>
        <v>0.81037500000000007</v>
      </c>
      <c r="C15">
        <f t="shared" ref="C15:D15" si="8">AVERAGE(C3:C14)</f>
        <v>0.81960833333333338</v>
      </c>
      <c r="D15">
        <f t="shared" si="8"/>
        <v>0.81508333333333338</v>
      </c>
      <c r="E15" s="2">
        <f>AVERAGE(B15:D15)</f>
        <v>0.81502222222222231</v>
      </c>
      <c r="F15" s="2">
        <f t="shared" si="3"/>
        <v>3.7697402242097052E-3</v>
      </c>
      <c r="H15" s="11">
        <f>AVERAGE(H3:H14)</f>
        <v>0.2730233510954746</v>
      </c>
      <c r="L15">
        <f>AVERAGE(L3:L14)</f>
        <v>0.79898333333333349</v>
      </c>
      <c r="M15">
        <f t="shared" ref="M15:N15" si="9">AVERAGE(M3:M14)</f>
        <v>0.80302499999999999</v>
      </c>
      <c r="N15">
        <f t="shared" si="9"/>
        <v>0.80105833333333332</v>
      </c>
      <c r="O15" s="2">
        <f t="shared" si="1"/>
        <v>0.80102222222222219</v>
      </c>
      <c r="P15" s="2">
        <f t="shared" si="6"/>
        <v>1.6502010726716567E-3</v>
      </c>
      <c r="S15" s="2">
        <f>AVERAGE(S3:S14)</f>
        <v>0.8024</v>
      </c>
      <c r="T15" s="2">
        <f>AVERAGE(T3:T14)</f>
        <v>0.80190000000000017</v>
      </c>
      <c r="U15" s="2">
        <f>AVERAGE(U3:U14)</f>
        <v>0.79495000000000005</v>
      </c>
      <c r="V15" s="2">
        <f t="shared" si="2"/>
        <v>0.79975000000000007</v>
      </c>
      <c r="W15" s="2">
        <f t="shared" si="7"/>
        <v>3.4002450892055948E-3</v>
      </c>
    </row>
    <row r="19" spans="1:22" x14ac:dyDescent="0.2">
      <c r="B19" s="20" t="s">
        <v>20</v>
      </c>
      <c r="C19" s="20"/>
      <c r="D19" s="20"/>
      <c r="E19" s="20"/>
      <c r="F19" s="20"/>
      <c r="L19" s="20" t="s">
        <v>19</v>
      </c>
      <c r="M19" s="20"/>
      <c r="N19" s="20"/>
      <c r="O19" s="20"/>
      <c r="P19" s="20"/>
      <c r="Q19" s="20"/>
    </row>
    <row r="20" spans="1:22" x14ac:dyDescent="0.2">
      <c r="A20" s="4" t="s">
        <v>7</v>
      </c>
      <c r="B20">
        <v>0.89190000000000003</v>
      </c>
      <c r="C20">
        <v>0.8972</v>
      </c>
      <c r="D20">
        <v>0.89539999999999997</v>
      </c>
      <c r="E20" s="2">
        <f t="shared" ref="E20:E32" si="10">AVERAGE(B20:D20)</f>
        <v>0.89483333333333326</v>
      </c>
      <c r="F20" s="2">
        <f>STDEVP(B20:D20)</f>
        <v>2.2005049925465192E-3</v>
      </c>
      <c r="G20">
        <f>57564 + 11725 + 100*(335+2)</f>
        <v>102989</v>
      </c>
      <c r="H20">
        <f>G20/G3</f>
        <v>0.30471110006538676</v>
      </c>
      <c r="L20">
        <v>0.8891</v>
      </c>
      <c r="M20">
        <v>0.89200000000000002</v>
      </c>
      <c r="N20">
        <v>0.89200000000000002</v>
      </c>
      <c r="O20" s="2">
        <f t="shared" ref="O20:O32" si="11">AVERAGE(L20:N20)</f>
        <v>0.89103333333333323</v>
      </c>
      <c r="P20" s="2">
        <f>STDEVP(L20:N20)</f>
        <v>1.3670731102939982E-3</v>
      </c>
      <c r="V20" s="13"/>
    </row>
    <row r="21" spans="1:22" x14ac:dyDescent="0.2">
      <c r="A21" s="4" t="s">
        <v>8</v>
      </c>
      <c r="B21">
        <v>0.81</v>
      </c>
      <c r="C21">
        <v>0.81330000000000002</v>
      </c>
      <c r="D21">
        <v>0.79090000000000005</v>
      </c>
      <c r="E21" s="2">
        <f t="shared" si="10"/>
        <v>0.80473333333333341</v>
      </c>
      <c r="F21" s="2">
        <f t="shared" ref="F21:F32" si="12">STDEVP(B21:D21)</f>
        <v>9.8739837733082918E-3</v>
      </c>
      <c r="G21">
        <f t="shared" ref="G21:G31" si="13">57564 + 11725 + 100*(335+2)</f>
        <v>102989</v>
      </c>
      <c r="H21">
        <f t="shared" ref="H21:H31" si="14">G21/G4</f>
        <v>0.30471110006538676</v>
      </c>
      <c r="L21">
        <v>0.64229999999999998</v>
      </c>
      <c r="M21">
        <v>0.69579999999999997</v>
      </c>
      <c r="N21">
        <v>0.69579999999999997</v>
      </c>
      <c r="O21" s="2">
        <f t="shared" si="11"/>
        <v>0.67796666666666672</v>
      </c>
      <c r="P21" s="2">
        <f t="shared" ref="P21:P32" si="15">STDEVP(L21:N21)</f>
        <v>2.5220141862320192E-2</v>
      </c>
      <c r="V21" s="13"/>
    </row>
    <row r="22" spans="1:22" x14ac:dyDescent="0.2">
      <c r="A22" s="4" t="s">
        <v>9</v>
      </c>
      <c r="B22">
        <v>0.70579999999999998</v>
      </c>
      <c r="C22">
        <v>0.70099999999999996</v>
      </c>
      <c r="D22">
        <v>0.69140000000000001</v>
      </c>
      <c r="E22" s="2">
        <f t="shared" si="10"/>
        <v>0.69940000000000013</v>
      </c>
      <c r="F22" s="2">
        <f t="shared" si="12"/>
        <v>5.9866518188382897E-3</v>
      </c>
      <c r="G22">
        <f t="shared" si="13"/>
        <v>102989</v>
      </c>
      <c r="H22">
        <f t="shared" si="14"/>
        <v>0.30471110006538676</v>
      </c>
      <c r="L22">
        <v>0.79879999999999995</v>
      </c>
      <c r="M22">
        <v>0.77</v>
      </c>
      <c r="N22">
        <v>0.77</v>
      </c>
      <c r="O22" s="2">
        <f t="shared" si="11"/>
        <v>0.77959999999999996</v>
      </c>
      <c r="P22" s="2">
        <f t="shared" si="15"/>
        <v>1.3576450198781682E-2</v>
      </c>
      <c r="V22" s="13"/>
    </row>
    <row r="23" spans="1:22" x14ac:dyDescent="0.2">
      <c r="A23" s="4" t="s">
        <v>10</v>
      </c>
      <c r="B23">
        <v>0.76919999999999999</v>
      </c>
      <c r="C23">
        <v>0.64480000000000004</v>
      </c>
      <c r="D23">
        <v>0.62319999999999998</v>
      </c>
      <c r="E23" s="2">
        <f t="shared" si="10"/>
        <v>0.67906666666666682</v>
      </c>
      <c r="F23" s="2">
        <f t="shared" si="12"/>
        <v>6.4341035808330657E-2</v>
      </c>
      <c r="G23">
        <f t="shared" si="13"/>
        <v>102989</v>
      </c>
      <c r="H23">
        <f t="shared" si="14"/>
        <v>0.30471110006538676</v>
      </c>
      <c r="L23">
        <v>0.79330000000000001</v>
      </c>
      <c r="M23">
        <v>0.76690000000000003</v>
      </c>
      <c r="N23">
        <v>0.76690000000000003</v>
      </c>
      <c r="O23" s="2">
        <f t="shared" si="11"/>
        <v>0.77570000000000006</v>
      </c>
      <c r="P23" s="2">
        <f t="shared" si="15"/>
        <v>1.2445079348883227E-2</v>
      </c>
      <c r="V23" s="13"/>
    </row>
    <row r="24" spans="1:22" x14ac:dyDescent="0.2">
      <c r="A24" s="4" t="s">
        <v>11</v>
      </c>
      <c r="B24">
        <v>0.77110000000000001</v>
      </c>
      <c r="C24">
        <v>0.76990000000000003</v>
      </c>
      <c r="D24">
        <v>0.75960000000000005</v>
      </c>
      <c r="E24" s="2">
        <f t="shared" si="10"/>
        <v>0.7668666666666667</v>
      </c>
      <c r="F24" s="2">
        <f t="shared" si="12"/>
        <v>5.1616104291414755E-3</v>
      </c>
      <c r="G24">
        <f t="shared" si="13"/>
        <v>102989</v>
      </c>
      <c r="H24">
        <f t="shared" si="14"/>
        <v>0.30471110006538676</v>
      </c>
      <c r="L24">
        <v>0.76229999999999998</v>
      </c>
      <c r="M24">
        <v>0.77280000000000004</v>
      </c>
      <c r="N24">
        <v>0.77280000000000004</v>
      </c>
      <c r="O24" s="2">
        <f t="shared" si="11"/>
        <v>0.76929999999999998</v>
      </c>
      <c r="P24" s="2">
        <f t="shared" si="15"/>
        <v>4.9497474683058628E-3</v>
      </c>
      <c r="V24" s="13"/>
    </row>
    <row r="25" spans="1:22" x14ac:dyDescent="0.2">
      <c r="A25" s="4" t="s">
        <v>12</v>
      </c>
      <c r="B25">
        <v>0.74390000000000001</v>
      </c>
      <c r="C25">
        <v>0.73819999999999997</v>
      </c>
      <c r="D25">
        <v>0.73460000000000003</v>
      </c>
      <c r="E25" s="2">
        <f t="shared" si="10"/>
        <v>0.7389</v>
      </c>
      <c r="F25" s="2">
        <f t="shared" si="12"/>
        <v>3.8288379438153222E-3</v>
      </c>
      <c r="G25">
        <f t="shared" si="13"/>
        <v>102989</v>
      </c>
      <c r="H25">
        <f t="shared" si="14"/>
        <v>0.30471110006538676</v>
      </c>
      <c r="L25">
        <v>0.78890000000000005</v>
      </c>
      <c r="M25">
        <v>0.80100000000000005</v>
      </c>
      <c r="N25">
        <v>0.80100000000000005</v>
      </c>
      <c r="O25" s="2">
        <f t="shared" si="11"/>
        <v>0.79696666666666671</v>
      </c>
      <c r="P25" s="2">
        <f t="shared" si="15"/>
        <v>5.7039947015714828E-3</v>
      </c>
      <c r="V25" s="13"/>
    </row>
    <row r="26" spans="1:22" x14ac:dyDescent="0.2">
      <c r="A26" s="4" t="s">
        <v>13</v>
      </c>
      <c r="B26">
        <v>0.74360000000000004</v>
      </c>
      <c r="C26">
        <v>0.73819999999999997</v>
      </c>
      <c r="D26">
        <v>0.74260000000000004</v>
      </c>
      <c r="E26" s="2">
        <f t="shared" si="10"/>
        <v>0.74146666666666672</v>
      </c>
      <c r="F26" s="2">
        <f t="shared" si="12"/>
        <v>2.3456816114345905E-3</v>
      </c>
      <c r="G26">
        <f t="shared" si="13"/>
        <v>102989</v>
      </c>
      <c r="H26">
        <f t="shared" si="14"/>
        <v>0.30471110006538676</v>
      </c>
      <c r="L26">
        <v>0.81810000000000005</v>
      </c>
      <c r="M26">
        <v>0.81130000000000002</v>
      </c>
      <c r="N26">
        <v>0.81130000000000002</v>
      </c>
      <c r="O26" s="2">
        <f t="shared" si="11"/>
        <v>0.81356666666666666</v>
      </c>
      <c r="P26" s="2">
        <f t="shared" si="15"/>
        <v>3.2055507413790286E-3</v>
      </c>
      <c r="V26" s="13"/>
    </row>
    <row r="27" spans="1:22" x14ac:dyDescent="0.2">
      <c r="A27" s="4" t="s">
        <v>14</v>
      </c>
      <c r="B27">
        <v>0.76429999999999998</v>
      </c>
      <c r="C27">
        <v>0.75990000000000002</v>
      </c>
      <c r="D27">
        <v>0.75960000000000005</v>
      </c>
      <c r="E27" s="2">
        <f t="shared" si="10"/>
        <v>0.76126666666666676</v>
      </c>
      <c r="F27" s="2">
        <f t="shared" si="12"/>
        <v>2.1483844059095748E-3</v>
      </c>
      <c r="G27">
        <f t="shared" si="13"/>
        <v>102989</v>
      </c>
      <c r="H27">
        <f t="shared" si="14"/>
        <v>0.30471110006538676</v>
      </c>
      <c r="L27">
        <v>0.78539999999999999</v>
      </c>
      <c r="M27">
        <v>0.77300000000000002</v>
      </c>
      <c r="N27">
        <v>0.77300000000000002</v>
      </c>
      <c r="O27" s="2">
        <f t="shared" si="11"/>
        <v>0.77713333333333334</v>
      </c>
      <c r="P27" s="2">
        <f t="shared" si="15"/>
        <v>5.8454160578087768E-3</v>
      </c>
      <c r="V27" s="13"/>
    </row>
    <row r="28" spans="1:22" x14ac:dyDescent="0.2">
      <c r="A28" s="4" t="s">
        <v>15</v>
      </c>
      <c r="B28">
        <v>0.81059999999999999</v>
      </c>
      <c r="C28">
        <v>0.79610000000000003</v>
      </c>
      <c r="D28">
        <v>0.80659999999999998</v>
      </c>
      <c r="E28" s="2">
        <f t="shared" si="10"/>
        <v>0.80443333333333333</v>
      </c>
      <c r="F28" s="2">
        <f t="shared" si="12"/>
        <v>6.1146454426146942E-3</v>
      </c>
      <c r="G28">
        <f t="shared" si="13"/>
        <v>102989</v>
      </c>
      <c r="H28">
        <f t="shared" si="14"/>
        <v>0.30471110006538676</v>
      </c>
      <c r="L28">
        <v>0.82489999999999997</v>
      </c>
      <c r="M28">
        <v>0.81179999999999997</v>
      </c>
      <c r="N28">
        <v>0.81179999999999997</v>
      </c>
      <c r="O28" s="2">
        <f t="shared" si="11"/>
        <v>0.8161666666666666</v>
      </c>
      <c r="P28" s="2">
        <f t="shared" si="15"/>
        <v>6.1753992223625154E-3</v>
      </c>
      <c r="V28" s="13"/>
    </row>
    <row r="29" spans="1:22" x14ac:dyDescent="0.2">
      <c r="A29" s="4" t="s">
        <v>16</v>
      </c>
      <c r="B29">
        <v>0.7863</v>
      </c>
      <c r="C29">
        <v>0.7782</v>
      </c>
      <c r="D29">
        <v>0.77470000000000006</v>
      </c>
      <c r="E29" s="2">
        <f t="shared" si="10"/>
        <v>0.77973333333333328</v>
      </c>
      <c r="F29" s="2">
        <f t="shared" si="12"/>
        <v>4.8582118338151977E-3</v>
      </c>
      <c r="G29">
        <f t="shared" si="13"/>
        <v>102989</v>
      </c>
      <c r="H29">
        <f t="shared" si="14"/>
        <v>0.30471110006538676</v>
      </c>
      <c r="L29">
        <v>0.83509999999999995</v>
      </c>
      <c r="M29">
        <v>0.85040000000000004</v>
      </c>
      <c r="N29">
        <v>0.85040000000000004</v>
      </c>
      <c r="O29" s="2">
        <f t="shared" si="11"/>
        <v>0.84529999999999994</v>
      </c>
      <c r="P29" s="2">
        <f t="shared" si="15"/>
        <v>7.2124891681028275E-3</v>
      </c>
      <c r="V29" s="13"/>
    </row>
    <row r="30" spans="1:22" x14ac:dyDescent="0.2">
      <c r="A30" s="4" t="s">
        <v>17</v>
      </c>
      <c r="B30">
        <v>0.9194</v>
      </c>
      <c r="C30">
        <v>0.91979999999999995</v>
      </c>
      <c r="D30">
        <v>0.92510000000000003</v>
      </c>
      <c r="E30" s="2">
        <f t="shared" si="10"/>
        <v>0.92143333333333333</v>
      </c>
      <c r="F30" s="2">
        <f t="shared" si="12"/>
        <v>2.5978623691198556E-3</v>
      </c>
      <c r="G30">
        <f t="shared" si="13"/>
        <v>102989</v>
      </c>
      <c r="H30">
        <f t="shared" si="14"/>
        <v>0.30471110006538676</v>
      </c>
      <c r="L30">
        <v>0.9214</v>
      </c>
      <c r="M30">
        <v>0.92220000000000002</v>
      </c>
      <c r="N30">
        <v>0.92220000000000002</v>
      </c>
      <c r="O30" s="2">
        <f t="shared" si="11"/>
        <v>0.92193333333333338</v>
      </c>
      <c r="P30" s="2">
        <f t="shared" si="15"/>
        <v>3.7712361663283614E-4</v>
      </c>
      <c r="V30" s="13"/>
    </row>
    <row r="31" spans="1:22" x14ac:dyDescent="0.2">
      <c r="A31" s="4" t="s">
        <v>18</v>
      </c>
      <c r="B31">
        <v>0.81340000000000001</v>
      </c>
      <c r="C31">
        <v>0.82079999999999997</v>
      </c>
      <c r="D31">
        <v>0.80840000000000001</v>
      </c>
      <c r="E31" s="2">
        <f t="shared" si="10"/>
        <v>0.81419999999999992</v>
      </c>
      <c r="F31" s="2">
        <f t="shared" si="12"/>
        <v>5.093787065304803E-3</v>
      </c>
      <c r="G31">
        <f t="shared" si="13"/>
        <v>102989</v>
      </c>
      <c r="H31">
        <f t="shared" si="14"/>
        <v>0.30471110006538676</v>
      </c>
      <c r="L31">
        <v>0.82079999999999997</v>
      </c>
      <c r="M31">
        <v>0.81869999999999998</v>
      </c>
      <c r="N31">
        <v>0.81869999999999998</v>
      </c>
      <c r="O31" s="2">
        <f t="shared" si="11"/>
        <v>0.81939999999999991</v>
      </c>
      <c r="P31" s="2">
        <f t="shared" si="15"/>
        <v>9.8994949366116203E-4</v>
      </c>
      <c r="V31" s="13"/>
    </row>
    <row r="32" spans="1:22" x14ac:dyDescent="0.2">
      <c r="B32">
        <f>AVERAGE(B20:B31)</f>
        <v>0.79412499999999986</v>
      </c>
      <c r="C32">
        <f t="shared" ref="C32:D32" si="16">AVERAGE(C20:C31)</f>
        <v>0.78144999999999998</v>
      </c>
      <c r="D32">
        <f t="shared" si="16"/>
        <v>0.77600833333333341</v>
      </c>
      <c r="E32" s="2">
        <f t="shared" si="10"/>
        <v>0.78386111111111101</v>
      </c>
      <c r="F32" s="2">
        <f t="shared" si="12"/>
        <v>7.5900590849860257E-3</v>
      </c>
      <c r="L32">
        <f>AVERAGE(L20:L31)</f>
        <v>0.80669999999999986</v>
      </c>
      <c r="M32">
        <f t="shared" ref="M32:N32" si="17">AVERAGE(M20:M31)</f>
        <v>0.80715833333333331</v>
      </c>
      <c r="N32">
        <f t="shared" si="17"/>
        <v>0.80715833333333331</v>
      </c>
      <c r="O32" s="2">
        <f t="shared" si="11"/>
        <v>0.80700555555555553</v>
      </c>
      <c r="P32" s="2">
        <f t="shared" si="15"/>
        <v>2.160604053626109E-4</v>
      </c>
      <c r="V32" s="13"/>
    </row>
    <row r="41" spans="6:23" x14ac:dyDescent="0.2">
      <c r="F41" s="5"/>
      <c r="H41" s="10"/>
      <c r="J41" s="10"/>
    </row>
    <row r="42" spans="6:23" x14ac:dyDescent="0.2">
      <c r="F42" s="5"/>
      <c r="H42" s="10"/>
      <c r="J42" s="10"/>
    </row>
    <row r="43" spans="6:23" x14ac:dyDescent="0.2">
      <c r="F43" s="5"/>
      <c r="H43" s="10"/>
      <c r="I43" s="7"/>
      <c r="J43" s="15"/>
      <c r="K43" s="7"/>
      <c r="L43" s="7"/>
      <c r="M43" s="7"/>
      <c r="Q43" s="10"/>
      <c r="S43" s="10"/>
    </row>
    <row r="44" spans="6:23" x14ac:dyDescent="0.2">
      <c r="F44" s="5"/>
      <c r="H44" s="10"/>
      <c r="I44" s="7"/>
      <c r="J44" s="15"/>
      <c r="K44" s="7"/>
      <c r="L44" s="7"/>
      <c r="M44" s="7"/>
      <c r="Q44" s="10"/>
      <c r="S44" s="10"/>
    </row>
    <row r="45" spans="6:23" x14ac:dyDescent="0.2">
      <c r="F45" s="5"/>
      <c r="H45" s="10"/>
      <c r="I45" s="7"/>
      <c r="J45" s="15"/>
      <c r="L45" s="7"/>
      <c r="M45" s="7"/>
      <c r="N45" s="7"/>
      <c r="Q45" s="10"/>
      <c r="R45" s="7"/>
      <c r="S45" s="10"/>
    </row>
    <row r="46" spans="6:23" x14ac:dyDescent="0.2">
      <c r="F46" s="5"/>
      <c r="H46" s="10"/>
      <c r="I46" s="7"/>
      <c r="L46" s="15"/>
      <c r="M46" s="7"/>
      <c r="N46" s="7"/>
      <c r="O46" s="7"/>
      <c r="Q46" s="10"/>
      <c r="R46" s="7"/>
      <c r="S46" s="10"/>
    </row>
    <row r="47" spans="6:23" x14ac:dyDescent="0.2">
      <c r="F47" s="5"/>
      <c r="H47" s="10"/>
      <c r="I47" s="7"/>
      <c r="J47" s="7"/>
      <c r="K47" s="7"/>
      <c r="L47" s="15"/>
      <c r="M47" s="7"/>
      <c r="N47" s="10"/>
      <c r="P47" s="10"/>
      <c r="Q47" s="10"/>
      <c r="R47" s="10"/>
      <c r="S47" s="10"/>
      <c r="T47" s="10"/>
      <c r="V47" s="10"/>
    </row>
    <row r="48" spans="6:23" x14ac:dyDescent="0.2">
      <c r="F48" s="5"/>
      <c r="H48" s="10"/>
      <c r="I48" s="7"/>
      <c r="J48" s="7"/>
      <c r="L48" s="7"/>
      <c r="M48" s="15"/>
      <c r="N48" s="7"/>
      <c r="O48" s="10"/>
      <c r="Q48" s="10"/>
      <c r="R48" s="7"/>
      <c r="S48" s="10"/>
      <c r="U48" s="10"/>
      <c r="W48" s="10"/>
    </row>
    <row r="49" spans="4:24" x14ac:dyDescent="0.2">
      <c r="F49" s="5"/>
      <c r="H49" s="10"/>
      <c r="I49" s="7"/>
      <c r="L49" s="7"/>
      <c r="M49" s="7"/>
      <c r="N49" s="15"/>
      <c r="O49" s="7"/>
      <c r="P49" s="10"/>
      <c r="Q49" s="10"/>
      <c r="R49" s="15"/>
      <c r="S49" s="10"/>
      <c r="T49" s="10"/>
      <c r="V49" s="10"/>
      <c r="X49" s="10"/>
    </row>
    <row r="50" spans="4:24" x14ac:dyDescent="0.2">
      <c r="F50" s="5"/>
      <c r="H50" s="10"/>
      <c r="I50" s="7"/>
      <c r="J50" s="7"/>
      <c r="K50" s="7"/>
      <c r="L50" s="15"/>
      <c r="M50" s="7"/>
      <c r="N50" s="10"/>
      <c r="P50" s="10"/>
      <c r="Q50" s="10"/>
      <c r="R50" s="10"/>
      <c r="S50" s="10"/>
      <c r="T50" s="10"/>
      <c r="V50" s="10"/>
    </row>
    <row r="51" spans="4:24" x14ac:dyDescent="0.2">
      <c r="F51" s="5"/>
      <c r="H51" s="10"/>
      <c r="I51" s="7"/>
      <c r="J51" s="7"/>
      <c r="L51" s="7"/>
      <c r="M51" s="15"/>
      <c r="N51" s="7"/>
      <c r="O51" s="10"/>
      <c r="Q51" s="10"/>
      <c r="R51" s="7"/>
      <c r="S51" s="10"/>
      <c r="U51" s="10"/>
      <c r="W51" s="10"/>
    </row>
    <row r="52" spans="4:24" x14ac:dyDescent="0.2">
      <c r="F52" s="5"/>
      <c r="H52" s="10"/>
      <c r="I52" s="7"/>
      <c r="J52" s="7"/>
      <c r="K52" s="7"/>
      <c r="L52" s="15"/>
      <c r="M52" s="7"/>
      <c r="N52" s="10"/>
      <c r="P52" s="10"/>
      <c r="Q52" s="10"/>
      <c r="R52" s="10"/>
      <c r="S52" s="10"/>
      <c r="T52" s="10"/>
      <c r="V52" s="10"/>
    </row>
    <row r="53" spans="4:24" x14ac:dyDescent="0.2">
      <c r="I53" s="7"/>
      <c r="J53" s="7"/>
      <c r="K53" s="7"/>
      <c r="L53" s="15"/>
      <c r="M53" s="7"/>
      <c r="N53" s="10"/>
      <c r="P53" s="10"/>
      <c r="Q53" s="10"/>
      <c r="R53" s="10"/>
      <c r="S53" s="10"/>
      <c r="T53" s="10"/>
      <c r="V53" s="10"/>
    </row>
    <row r="54" spans="4:24" x14ac:dyDescent="0.2">
      <c r="I54" s="7"/>
      <c r="J54" s="7"/>
      <c r="K54" s="7"/>
      <c r="L54" s="15"/>
      <c r="M54" s="7"/>
      <c r="N54" s="10"/>
      <c r="P54" s="10"/>
      <c r="Q54" s="10"/>
      <c r="R54" s="10"/>
      <c r="S54" s="10"/>
      <c r="T54" s="10"/>
      <c r="V54" s="10"/>
    </row>
    <row r="55" spans="4:24" x14ac:dyDescent="0.2">
      <c r="I55" s="7"/>
      <c r="J55" s="7"/>
      <c r="K55" s="7"/>
      <c r="L55" s="15"/>
      <c r="M55" s="7"/>
      <c r="N55" s="10"/>
      <c r="P55" s="10"/>
      <c r="Q55" s="10"/>
      <c r="R55" s="10"/>
      <c r="S55" s="10"/>
      <c r="T55" s="10"/>
      <c r="V55" s="10"/>
    </row>
    <row r="56" spans="4:24" x14ac:dyDescent="0.2">
      <c r="I56" s="7"/>
      <c r="J56" s="7"/>
      <c r="K56" s="7"/>
      <c r="L56" s="15"/>
      <c r="M56" s="7"/>
      <c r="N56" s="10"/>
      <c r="P56" s="10"/>
      <c r="R56" s="10"/>
    </row>
    <row r="57" spans="4:24" x14ac:dyDescent="0.2">
      <c r="I57" s="7"/>
      <c r="J57" s="7"/>
      <c r="K57" s="7"/>
      <c r="L57" s="15"/>
      <c r="M57" s="7"/>
      <c r="N57" s="10"/>
      <c r="P57" s="10"/>
      <c r="R57" s="10"/>
    </row>
    <row r="58" spans="4:24" x14ac:dyDescent="0.2">
      <c r="D58" s="7"/>
      <c r="I58" s="7"/>
      <c r="J58" s="7"/>
      <c r="K58" s="7"/>
      <c r="L58" s="15"/>
      <c r="M58" s="7"/>
      <c r="N58" s="10"/>
      <c r="P58" s="10"/>
      <c r="R58" s="10"/>
    </row>
    <row r="59" spans="4:24" x14ac:dyDescent="0.2">
      <c r="D59" s="7"/>
      <c r="I59" s="7"/>
      <c r="J59" s="7"/>
      <c r="K59" s="7"/>
      <c r="L59" s="15"/>
      <c r="M59" s="7"/>
      <c r="N59" s="10"/>
      <c r="P59" s="10"/>
      <c r="R59" s="10"/>
    </row>
    <row r="60" spans="4:24" x14ac:dyDescent="0.2">
      <c r="D60" s="7"/>
      <c r="I60" s="7"/>
      <c r="J60" s="7"/>
      <c r="K60" s="7"/>
      <c r="L60" s="7"/>
      <c r="M60" s="7"/>
    </row>
    <row r="61" spans="4:24" x14ac:dyDescent="0.2">
      <c r="D61" s="7"/>
      <c r="I61" s="7"/>
      <c r="J61" s="7"/>
      <c r="K61" s="7"/>
      <c r="L61" s="7"/>
      <c r="M61" s="7"/>
    </row>
    <row r="62" spans="4:24" x14ac:dyDescent="0.2">
      <c r="D62" s="7"/>
    </row>
    <row r="63" spans="4:24" x14ac:dyDescent="0.2">
      <c r="D63" s="7"/>
    </row>
    <row r="64" spans="4:24" x14ac:dyDescent="0.2">
      <c r="D64" s="7"/>
    </row>
    <row r="65" spans="4:4" x14ac:dyDescent="0.2">
      <c r="D65" s="7"/>
    </row>
    <row r="66" spans="4:4" x14ac:dyDescent="0.2">
      <c r="D66" s="7"/>
    </row>
    <row r="67" spans="4:4" x14ac:dyDescent="0.2">
      <c r="D67" s="7"/>
    </row>
    <row r="68" spans="4:4" x14ac:dyDescent="0.2">
      <c r="D68" s="7"/>
    </row>
    <row r="69" spans="4:4" x14ac:dyDescent="0.2">
      <c r="D69" s="7"/>
    </row>
    <row r="70" spans="4:4" x14ac:dyDescent="0.2">
      <c r="D70" s="7"/>
    </row>
    <row r="71" spans="4:4" x14ac:dyDescent="0.2">
      <c r="D71" s="7"/>
    </row>
    <row r="72" spans="4:4" x14ac:dyDescent="0.2">
      <c r="D72" s="7"/>
    </row>
    <row r="73" spans="4:4" x14ac:dyDescent="0.2">
      <c r="D73" s="7"/>
    </row>
    <row r="74" spans="4:4" x14ac:dyDescent="0.2">
      <c r="D74" s="7"/>
    </row>
  </sheetData>
  <mergeCells count="6">
    <mergeCell ref="Z1:AE1"/>
    <mergeCell ref="B19:F19"/>
    <mergeCell ref="B1:H1"/>
    <mergeCell ref="L1:Q1"/>
    <mergeCell ref="L19:Q19"/>
    <mergeCell ref="S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7" sqref="B7"/>
    </sheetView>
  </sheetViews>
  <sheetFormatPr baseColWidth="10" defaultRowHeight="16" x14ac:dyDescent="0.2"/>
  <cols>
    <col min="3" max="3" width="48" customWidth="1"/>
    <col min="4" max="4" width="14.83203125" customWidth="1"/>
  </cols>
  <sheetData>
    <row r="1" spans="1:10" x14ac:dyDescent="0.2">
      <c r="A1" t="s">
        <v>51</v>
      </c>
      <c r="B1" t="s">
        <v>44</v>
      </c>
      <c r="C1" t="s">
        <v>45</v>
      </c>
      <c r="D1" t="s">
        <v>72</v>
      </c>
      <c r="H1" t="s">
        <v>47</v>
      </c>
    </row>
    <row r="2" spans="1:10" x14ac:dyDescent="0.2">
      <c r="A2" t="s">
        <v>43</v>
      </c>
      <c r="B2" s="5">
        <v>0.91803000000000001</v>
      </c>
    </row>
    <row r="4" spans="1:10" x14ac:dyDescent="0.2">
      <c r="B4" t="s">
        <v>46</v>
      </c>
      <c r="C4" t="s">
        <v>48</v>
      </c>
      <c r="I4" t="s">
        <v>46</v>
      </c>
      <c r="J4" t="s">
        <v>48</v>
      </c>
    </row>
    <row r="5" spans="1:10" x14ac:dyDescent="0.2">
      <c r="B5" s="16">
        <v>0.91</v>
      </c>
      <c r="I5" s="5">
        <v>0.91600000000000004</v>
      </c>
    </row>
    <row r="7" spans="1:10" x14ac:dyDescent="0.2">
      <c r="B7" t="s">
        <v>46</v>
      </c>
      <c r="C7" t="s">
        <v>48</v>
      </c>
      <c r="D7" t="s">
        <v>49</v>
      </c>
      <c r="I7" t="s">
        <v>46</v>
      </c>
      <c r="J7" t="s">
        <v>50</v>
      </c>
    </row>
    <row r="8" spans="1:10" x14ac:dyDescent="0.2">
      <c r="B8" s="5">
        <v>0.91908000000000001</v>
      </c>
      <c r="I8" s="5">
        <v>0.91539000000000004</v>
      </c>
    </row>
    <row r="9" spans="1:10" x14ac:dyDescent="0.2">
      <c r="B9" s="5">
        <v>0.91969999999999996</v>
      </c>
    </row>
    <row r="14" spans="1:10" x14ac:dyDescent="0.2">
      <c r="A14" t="s">
        <v>2</v>
      </c>
      <c r="B14" t="s">
        <v>46</v>
      </c>
      <c r="C14" t="s">
        <v>48</v>
      </c>
      <c r="I14" t="s">
        <v>46</v>
      </c>
      <c r="J14" t="s">
        <v>50</v>
      </c>
    </row>
    <row r="15" spans="1:10" x14ac:dyDescent="0.2">
      <c r="B15" s="5">
        <v>0.97750000000000004</v>
      </c>
      <c r="I15" s="5">
        <v>0.98089999999999999</v>
      </c>
    </row>
    <row r="16" spans="1:10" x14ac:dyDescent="0.2">
      <c r="B16" t="s">
        <v>46</v>
      </c>
      <c r="C16" t="s">
        <v>48</v>
      </c>
      <c r="D16" t="s">
        <v>49</v>
      </c>
    </row>
    <row r="17" spans="1:10" x14ac:dyDescent="0.2">
      <c r="B17" s="5">
        <v>0.98050000000000004</v>
      </c>
    </row>
    <row r="19" spans="1:10" x14ac:dyDescent="0.2">
      <c r="A19" t="s">
        <v>53</v>
      </c>
      <c r="B19" t="s">
        <v>46</v>
      </c>
      <c r="C19" t="s">
        <v>48</v>
      </c>
      <c r="I19" t="s">
        <v>46</v>
      </c>
      <c r="J19" t="s">
        <v>50</v>
      </c>
    </row>
    <row r="20" spans="1:10" x14ac:dyDescent="0.2">
      <c r="B20" s="5">
        <v>0.58689999999999998</v>
      </c>
      <c r="I20" s="5">
        <v>0.59050000000000002</v>
      </c>
    </row>
    <row r="21" spans="1:10" x14ac:dyDescent="0.2">
      <c r="B21" t="s">
        <v>46</v>
      </c>
      <c r="C21" t="s">
        <v>48</v>
      </c>
      <c r="D21" t="s">
        <v>49</v>
      </c>
    </row>
    <row r="22" spans="1:10" x14ac:dyDescent="0.2">
      <c r="B22" s="5">
        <v>0.5917</v>
      </c>
    </row>
    <row r="24" spans="1:10" x14ac:dyDescent="0.2">
      <c r="A24" t="s">
        <v>52</v>
      </c>
      <c r="B24" t="s">
        <v>46</v>
      </c>
      <c r="C24" t="s">
        <v>48</v>
      </c>
    </row>
    <row r="25" spans="1:10" x14ac:dyDescent="0.2">
      <c r="B25" s="5">
        <v>0.70430000000000004</v>
      </c>
    </row>
    <row r="26" spans="1:10" x14ac:dyDescent="0.2">
      <c r="B26" t="s">
        <v>46</v>
      </c>
      <c r="C26" t="s">
        <v>48</v>
      </c>
      <c r="D26" t="s">
        <v>71</v>
      </c>
      <c r="I26" t="s">
        <v>46</v>
      </c>
      <c r="J26" t="s">
        <v>50</v>
      </c>
    </row>
    <row r="27" spans="1:10" x14ac:dyDescent="0.2">
      <c r="B27" s="5">
        <v>0.7157</v>
      </c>
      <c r="C27" t="s">
        <v>92</v>
      </c>
      <c r="D27" t="s">
        <v>93</v>
      </c>
      <c r="E27" t="s">
        <v>94</v>
      </c>
      <c r="I27" s="5">
        <v>0.71809999999999996</v>
      </c>
    </row>
    <row r="29" spans="1:10" x14ac:dyDescent="0.2">
      <c r="A29" t="s">
        <v>59</v>
      </c>
      <c r="B29" t="s">
        <v>46</v>
      </c>
      <c r="C29" t="s">
        <v>48</v>
      </c>
    </row>
    <row r="30" spans="1:10" x14ac:dyDescent="0.2">
      <c r="B30" s="5">
        <v>0.96030000000000004</v>
      </c>
      <c r="I30" s="5">
        <v>0.96109999999999995</v>
      </c>
    </row>
    <row r="31" spans="1:10" x14ac:dyDescent="0.2">
      <c r="B31" t="s">
        <v>46</v>
      </c>
      <c r="C31" t="s">
        <v>48</v>
      </c>
      <c r="D31" t="s">
        <v>49</v>
      </c>
    </row>
    <row r="32" spans="1:10" x14ac:dyDescent="0.2">
      <c r="B32" s="5">
        <v>0.96284999999999998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I5" sqref="I5"/>
    </sheetView>
  </sheetViews>
  <sheetFormatPr baseColWidth="10" defaultRowHeight="16" x14ac:dyDescent="0.2"/>
  <sheetData>
    <row r="1" spans="1:22" x14ac:dyDescent="0.2">
      <c r="B1" s="21" t="s">
        <v>87</v>
      </c>
      <c r="C1" s="21"/>
      <c r="D1" s="21"/>
      <c r="E1" s="21" t="s">
        <v>88</v>
      </c>
      <c r="F1" s="21"/>
      <c r="G1" s="21"/>
      <c r="H1" s="21" t="s">
        <v>46</v>
      </c>
      <c r="I1" s="21"/>
      <c r="J1" s="21"/>
      <c r="K1" s="21" t="s">
        <v>89</v>
      </c>
      <c r="L1" s="21"/>
      <c r="M1" s="21"/>
      <c r="N1" s="21" t="s">
        <v>90</v>
      </c>
      <c r="O1" s="21"/>
      <c r="P1" s="21"/>
      <c r="Q1" s="21" t="s">
        <v>91</v>
      </c>
      <c r="R1" s="21"/>
      <c r="S1" s="21"/>
      <c r="T1" s="21" t="s">
        <v>44</v>
      </c>
      <c r="U1" s="21"/>
      <c r="V1" s="21"/>
    </row>
    <row r="2" spans="1:22" x14ac:dyDescent="0.2">
      <c r="A2" s="21" t="s">
        <v>73</v>
      </c>
      <c r="B2" s="5">
        <v>0.81200000000000006</v>
      </c>
      <c r="C2" s="5">
        <v>0.81689999999999996</v>
      </c>
      <c r="D2" s="5">
        <v>0.81279999999999997</v>
      </c>
      <c r="E2" s="5">
        <v>0.79849999999999999</v>
      </c>
      <c r="F2" s="5">
        <v>0.79769999999999996</v>
      </c>
      <c r="G2" s="5">
        <v>0.80149999999999999</v>
      </c>
      <c r="H2" s="5">
        <v>0.8135</v>
      </c>
      <c r="I2" s="5">
        <v>0.81089999999999995</v>
      </c>
      <c r="J2" s="5">
        <v>0.81172999999999995</v>
      </c>
      <c r="K2" s="5">
        <v>0.79600000000000004</v>
      </c>
      <c r="L2" s="5">
        <v>0.81290000000000007</v>
      </c>
      <c r="M2" s="5">
        <v>0.79849999999999999</v>
      </c>
      <c r="N2" s="5">
        <v>0.80500000000000005</v>
      </c>
      <c r="O2" s="5">
        <v>0.80389999999999995</v>
      </c>
      <c r="P2" s="5">
        <v>0.81540000000000001</v>
      </c>
      <c r="Q2" s="5">
        <v>0.7954</v>
      </c>
      <c r="R2" s="5">
        <v>0.80459999999999998</v>
      </c>
      <c r="S2" s="5">
        <v>0.7974</v>
      </c>
      <c r="T2" s="5">
        <v>0.79830000000000001</v>
      </c>
      <c r="U2" s="5">
        <v>0.81259999999999999</v>
      </c>
    </row>
    <row r="3" spans="1:22" x14ac:dyDescent="0.2">
      <c r="A3" s="21"/>
      <c r="B3" s="5">
        <f>AVERAGE(B2:D2)</f>
        <v>0.81389999999999996</v>
      </c>
      <c r="C3" s="17">
        <f>STDEV(B2:D2)</f>
        <v>2.6286878856189469E-3</v>
      </c>
      <c r="E3" s="5">
        <f>AVERAGE(E2:G2)</f>
        <v>0.79923333333333335</v>
      </c>
      <c r="F3" s="17">
        <f>STDEV(E2:G2)</f>
        <v>2.0033305601755728E-3</v>
      </c>
      <c r="H3" s="5">
        <f>AVERAGE(H2:J2)</f>
        <v>0.81204333333333334</v>
      </c>
      <c r="I3" s="17">
        <f>STDEV(H2:J2)</f>
        <v>1.3280185741673203E-3</v>
      </c>
      <c r="K3" s="5">
        <f>AVERAGE(K2:M2)</f>
        <v>0.80246666666666666</v>
      </c>
      <c r="L3" s="17">
        <f>STDEV(K2:M2)</f>
        <v>9.1215861193837244E-3</v>
      </c>
      <c r="N3" s="5">
        <f>AVERAGE(N2:P2)</f>
        <v>0.80810000000000004</v>
      </c>
      <c r="O3" s="17">
        <f>STDEV(N2:P2)</f>
        <v>6.345864795282056E-3</v>
      </c>
      <c r="Q3" s="5">
        <f>AVERAGE(Q2:S2)</f>
        <v>0.79913333333333336</v>
      </c>
      <c r="R3" s="17">
        <f>STDEV(Q2:S2)</f>
        <v>4.8387326164330731E-3</v>
      </c>
      <c r="T3" s="5">
        <f>AVERAGE(T2:V2)</f>
        <v>0.80545</v>
      </c>
      <c r="U3" s="17">
        <f>STDEV(T2:V2)</f>
        <v>1.0111626970967616E-2</v>
      </c>
    </row>
    <row r="4" spans="1:22" x14ac:dyDescent="0.2">
      <c r="A4" s="21" t="s">
        <v>43</v>
      </c>
      <c r="B4" s="5">
        <v>0.91510000000000002</v>
      </c>
      <c r="C4" s="5">
        <v>0.91788999999999998</v>
      </c>
      <c r="D4" s="5">
        <v>0.91696999999999995</v>
      </c>
      <c r="E4" s="5">
        <v>0.91657999999999995</v>
      </c>
      <c r="F4" s="5">
        <v>0.91986999999999997</v>
      </c>
      <c r="G4" s="5">
        <v>0.92079</v>
      </c>
      <c r="H4" s="5">
        <v>0.91910000000000003</v>
      </c>
      <c r="I4" s="5">
        <v>0.91969999999999996</v>
      </c>
      <c r="J4" s="5">
        <v>0.92013</v>
      </c>
      <c r="K4" s="5">
        <v>0.91749999999999998</v>
      </c>
      <c r="L4" s="5">
        <v>0.92</v>
      </c>
      <c r="M4" s="5">
        <v>0.91986999999999997</v>
      </c>
      <c r="N4" s="5">
        <v>0.92066000000000003</v>
      </c>
      <c r="O4" s="5">
        <v>0.91974</v>
      </c>
      <c r="P4" s="5">
        <v>0.91961000000000004</v>
      </c>
      <c r="Q4" s="5">
        <v>0.91881999999999997</v>
      </c>
      <c r="R4" s="5">
        <v>0.92118</v>
      </c>
      <c r="S4" s="5">
        <v>0.91854999999999998</v>
      </c>
      <c r="T4" s="5">
        <v>0.91842000000000001</v>
      </c>
      <c r="U4" s="5">
        <v>0.91920999999999997</v>
      </c>
      <c r="V4" s="5">
        <v>0.91908000000000001</v>
      </c>
    </row>
    <row r="5" spans="1:22" x14ac:dyDescent="0.2">
      <c r="A5" s="21"/>
      <c r="B5" s="5">
        <f>AVERAGE(B4:D4)</f>
        <v>0.91665333333333343</v>
      </c>
      <c r="C5" s="17">
        <f>STDEV(B4:D4)</f>
        <v>1.4217008592996136E-3</v>
      </c>
      <c r="E5" s="5">
        <f>AVERAGE(E4:G4)</f>
        <v>0.91908000000000001</v>
      </c>
      <c r="F5" s="17">
        <f>STDEV(E4:G4)</f>
        <v>2.2133910635041636E-3</v>
      </c>
      <c r="H5" s="5">
        <f>AVERAGE(H4:J4)</f>
        <v>0.91964333333333326</v>
      </c>
      <c r="I5" s="17">
        <f>STDEV(H4:J4)</f>
        <v>5.1733290377987517E-4</v>
      </c>
      <c r="K5" s="5">
        <f>AVERAGE(K4:M4)</f>
        <v>0.91912333333333329</v>
      </c>
      <c r="L5" s="17">
        <f>STDEV(K4:M4)</f>
        <v>1.4073497551544789E-3</v>
      </c>
      <c r="N5" s="5">
        <f>AVERAGE(N4:P4)</f>
        <v>0.9200033333333334</v>
      </c>
      <c r="O5" s="17">
        <f>STDEV(N4:P4)</f>
        <v>5.723926391327372E-4</v>
      </c>
      <c r="Q5" s="5">
        <f>AVERAGE(Q4:S4)</f>
        <v>0.91951666666666654</v>
      </c>
      <c r="R5" s="17">
        <f>STDEV(Q4:S4)</f>
        <v>1.4468010690255153E-3</v>
      </c>
      <c r="T5" s="5">
        <f>AVERAGE(T4:V4)</f>
        <v>0.91890333333333329</v>
      </c>
      <c r="U5" s="17">
        <f>STDEV(T4:V4)</f>
        <v>4.2359571921033292E-4</v>
      </c>
    </row>
    <row r="6" spans="1:22" x14ac:dyDescent="0.2">
      <c r="A6" s="21" t="s">
        <v>86</v>
      </c>
      <c r="B6" s="5">
        <v>0.98084000000000005</v>
      </c>
      <c r="C6" s="5">
        <v>0.98084000000000005</v>
      </c>
      <c r="D6" s="5">
        <v>0.98102999999999996</v>
      </c>
      <c r="E6" s="5">
        <v>0.98085999999999995</v>
      </c>
      <c r="F6" s="5">
        <v>0.98063999999999996</v>
      </c>
      <c r="G6" s="5">
        <v>0.98097000000000001</v>
      </c>
      <c r="H6" s="5">
        <v>0.98041</v>
      </c>
      <c r="I6" s="5">
        <v>0.98029999999999995</v>
      </c>
      <c r="J6" s="5">
        <v>0.98036999999999996</v>
      </c>
      <c r="K6" s="5">
        <v>0.98009000000000002</v>
      </c>
      <c r="L6" s="5">
        <v>0.98023000000000005</v>
      </c>
      <c r="M6" s="5">
        <v>0.98082999999999998</v>
      </c>
      <c r="N6" s="5">
        <v>0.98067000000000004</v>
      </c>
      <c r="O6" s="5">
        <v>0.98016000000000003</v>
      </c>
      <c r="P6" s="5">
        <v>0.98033999999999999</v>
      </c>
      <c r="Q6" s="5">
        <v>0.98023000000000005</v>
      </c>
      <c r="R6" s="5">
        <v>0.98036999999999996</v>
      </c>
      <c r="S6" s="5">
        <v>0.97985999999999995</v>
      </c>
      <c r="T6" s="5">
        <v>0.97963</v>
      </c>
      <c r="U6" s="5">
        <v>0.98026999999999997</v>
      </c>
      <c r="V6" s="5">
        <v>0.97972999999999999</v>
      </c>
    </row>
    <row r="7" spans="1:22" x14ac:dyDescent="0.2">
      <c r="A7" s="21"/>
      <c r="B7" s="5">
        <f>AVERAGE(B6:D6)</f>
        <v>0.98090333333333335</v>
      </c>
      <c r="C7" s="17">
        <f>STDEV(B6:D6)</f>
        <v>1.0969655114597836E-4</v>
      </c>
      <c r="E7" s="5">
        <f>AVERAGE(E6:G6)</f>
        <v>0.98082333333333338</v>
      </c>
      <c r="F7" s="17">
        <f>STDEV(E6:G6)</f>
        <v>1.6802777548173683E-4</v>
      </c>
      <c r="H7" s="5">
        <f>AVERAGE(H6:J6)</f>
        <v>0.98036000000000001</v>
      </c>
      <c r="I7" s="17">
        <f>STDEV(H6:J6)</f>
        <v>5.5677643628325992E-5</v>
      </c>
      <c r="K7" s="5">
        <f>AVERAGE(K6:M6)</f>
        <v>0.98038333333333327</v>
      </c>
      <c r="L7" s="17">
        <f>STDEV(K6:M6)</f>
        <v>3.9310727967478844E-4</v>
      </c>
      <c r="N7" s="5">
        <f>AVERAGE(N6:P6)</f>
        <v>0.98038999999999998</v>
      </c>
      <c r="O7" s="17">
        <f>STDEV(N6:P6)</f>
        <v>2.5865034312756095E-4</v>
      </c>
      <c r="Q7" s="5">
        <f>AVERAGE(Q6:S6)</f>
        <v>0.98015333333333332</v>
      </c>
      <c r="R7" s="17">
        <f>STDEV(Q6:S6)</f>
        <v>2.6350205565297343E-4</v>
      </c>
      <c r="T7" s="5">
        <f>AVERAGE(T6:V6)</f>
        <v>0.97987666666666673</v>
      </c>
      <c r="U7" s="17">
        <f>STDEV(T6:V6)</f>
        <v>3.4428670223133029E-4</v>
      </c>
    </row>
    <row r="8" spans="1:22" x14ac:dyDescent="0.2">
      <c r="A8" s="21" t="s">
        <v>53</v>
      </c>
      <c r="B8" s="5">
        <v>0.58919999999999995</v>
      </c>
      <c r="C8" s="5">
        <v>0.59087999999999996</v>
      </c>
      <c r="E8" s="5">
        <v>0.58892</v>
      </c>
      <c r="H8" s="5">
        <v>0.5917</v>
      </c>
      <c r="I8" s="5">
        <v>0.59089999999999998</v>
      </c>
      <c r="K8" s="5">
        <v>0.59087999999999996</v>
      </c>
      <c r="N8" s="5">
        <v>0.59077999999999997</v>
      </c>
      <c r="Q8" s="5">
        <v>0.59011999999999998</v>
      </c>
      <c r="T8" s="5">
        <v>0.58982000000000001</v>
      </c>
    </row>
    <row r="9" spans="1:22" x14ac:dyDescent="0.2">
      <c r="A9" s="21"/>
      <c r="B9" s="5">
        <f>AVERAGE(B8:D8)</f>
        <v>0.5900399999999999</v>
      </c>
      <c r="C9" s="17">
        <f>STDEV(B8:D8)</f>
        <v>1.1879393923934104E-3</v>
      </c>
      <c r="E9" s="5">
        <f>AVERAGE(E8:G8)</f>
        <v>0.58892</v>
      </c>
      <c r="F9" s="17" t="e">
        <f>STDEV(E8:G8)</f>
        <v>#DIV/0!</v>
      </c>
      <c r="H9" s="5">
        <f>AVERAGE(H8:J8)</f>
        <v>0.59129999999999994</v>
      </c>
      <c r="I9" s="17">
        <f>STDEV(H8:J8)</f>
        <v>5.6568542494925419E-4</v>
      </c>
    </row>
    <row r="10" spans="1:22" x14ac:dyDescent="0.2">
      <c r="A10" s="21" t="s">
        <v>52</v>
      </c>
      <c r="B10" s="5">
        <v>0.71430000000000005</v>
      </c>
      <c r="E10" s="5">
        <v>0.71428000000000003</v>
      </c>
      <c r="H10" s="5">
        <v>0.7157</v>
      </c>
      <c r="I10" s="5">
        <v>0.71579999999999999</v>
      </c>
      <c r="K10" s="5">
        <v>0.71389999999999998</v>
      </c>
      <c r="N10" s="5">
        <v>0.71509999999999996</v>
      </c>
      <c r="Q10" s="5">
        <v>0.71479999999999999</v>
      </c>
      <c r="T10" s="5">
        <v>0.71379999999999999</v>
      </c>
    </row>
    <row r="11" spans="1:22" x14ac:dyDescent="0.2">
      <c r="A11" s="21"/>
      <c r="H11" s="5">
        <f>AVERAGE(H10:J10)</f>
        <v>0.71575</v>
      </c>
      <c r="I11" s="17">
        <f>STDEV(H10:J10)</f>
        <v>7.0710678118646961E-5</v>
      </c>
    </row>
    <row r="12" spans="1:22" x14ac:dyDescent="0.2">
      <c r="A12" s="21" t="s">
        <v>59</v>
      </c>
      <c r="B12" s="5">
        <v>0.96213000000000004</v>
      </c>
      <c r="C12" s="5">
        <v>0.96265000000000001</v>
      </c>
      <c r="E12" s="5">
        <v>0.96162999999999998</v>
      </c>
      <c r="F12" s="5">
        <v>0.96189999999999998</v>
      </c>
      <c r="H12" s="5">
        <v>0.96289999999999998</v>
      </c>
      <c r="I12" s="5">
        <v>0.96157000000000004</v>
      </c>
      <c r="J12" s="5">
        <v>0.96184999999999998</v>
      </c>
      <c r="K12" s="5">
        <v>0.96197999999999995</v>
      </c>
      <c r="L12" s="5">
        <v>0.96143000000000001</v>
      </c>
      <c r="N12" s="5">
        <v>0.96187999999999996</v>
      </c>
      <c r="O12" s="5">
        <v>0.96203000000000005</v>
      </c>
      <c r="Q12" s="5">
        <v>0.9617</v>
      </c>
      <c r="T12" s="5">
        <v>0.96213000000000004</v>
      </c>
    </row>
    <row r="13" spans="1:22" x14ac:dyDescent="0.2">
      <c r="A13" s="21"/>
      <c r="B13" s="5">
        <f>AVERAGE(B12:D12)</f>
        <v>0.96239000000000008</v>
      </c>
      <c r="C13" s="17">
        <f>STDEV(B12:D12)</f>
        <v>3.676955262169799E-4</v>
      </c>
      <c r="E13" s="5">
        <f>AVERAGE(E12:G12)</f>
        <v>0.96176499999999998</v>
      </c>
      <c r="F13" s="17">
        <f>STDEV(E12:G12)</f>
        <v>1.9091883092036251E-4</v>
      </c>
      <c r="H13" s="5">
        <f>AVERAGE(H12:J12)</f>
        <v>0.96210666666666667</v>
      </c>
      <c r="I13" s="17">
        <f>STDEV(H12:J12)</f>
        <v>7.0116569606142401E-4</v>
      </c>
      <c r="K13" s="5">
        <f>AVERAGE(K12:M12)</f>
        <v>0.96170500000000003</v>
      </c>
      <c r="L13" s="17">
        <f>STDEV(K12:M12)</f>
        <v>3.889087296525583E-4</v>
      </c>
      <c r="N13" s="5">
        <f>AVERAGE(N12:P12)</f>
        <v>0.961955</v>
      </c>
      <c r="O13" s="17">
        <f>STDEV(N12:P12)</f>
        <v>1.0606601717804895E-4</v>
      </c>
    </row>
  </sheetData>
  <mergeCells count="13">
    <mergeCell ref="A10:A11"/>
    <mergeCell ref="A12:A13"/>
    <mergeCell ref="A4:A5"/>
    <mergeCell ref="T1:V1"/>
    <mergeCell ref="B1:D1"/>
    <mergeCell ref="A2:A3"/>
    <mergeCell ref="A6:A7"/>
    <mergeCell ref="A8:A9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B1" t="s">
        <v>122</v>
      </c>
      <c r="C1" t="s">
        <v>5</v>
      </c>
      <c r="D1" t="s">
        <v>123</v>
      </c>
      <c r="E1" t="s">
        <v>124</v>
      </c>
    </row>
    <row r="2" spans="1:5" x14ac:dyDescent="0.2">
      <c r="A2" t="s">
        <v>119</v>
      </c>
    </row>
    <row r="3" spans="1:5" x14ac:dyDescent="0.2">
      <c r="A3" t="s">
        <v>120</v>
      </c>
    </row>
    <row r="4" spans="1:5" x14ac:dyDescent="0.2">
      <c r="A4" t="s">
        <v>2</v>
      </c>
    </row>
    <row r="5" spans="1:5" x14ac:dyDescent="0.2">
      <c r="A5" t="s">
        <v>53</v>
      </c>
    </row>
    <row r="6" spans="1:5" x14ac:dyDescent="0.2">
      <c r="A6" t="s">
        <v>52</v>
      </c>
    </row>
    <row r="7" spans="1:5" x14ac:dyDescent="0.2">
      <c r="A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6" sqref="B6"/>
    </sheetView>
  </sheetViews>
  <sheetFormatPr baseColWidth="10" defaultRowHeight="16" x14ac:dyDescent="0.2"/>
  <sheetData>
    <row r="1" spans="1:22" x14ac:dyDescent="0.2">
      <c r="B1" s="21" t="s">
        <v>87</v>
      </c>
      <c r="C1" s="21"/>
      <c r="D1" s="21"/>
      <c r="E1" s="21" t="s">
        <v>88</v>
      </c>
      <c r="F1" s="21"/>
      <c r="G1" s="21"/>
      <c r="H1" s="21" t="s">
        <v>46</v>
      </c>
      <c r="I1" s="21"/>
      <c r="J1" s="21"/>
      <c r="K1" s="21" t="s">
        <v>89</v>
      </c>
      <c r="L1" s="21"/>
      <c r="M1" s="21"/>
      <c r="N1" s="21" t="s">
        <v>90</v>
      </c>
      <c r="O1" s="21"/>
      <c r="P1" s="21"/>
      <c r="Q1" s="21" t="s">
        <v>91</v>
      </c>
      <c r="R1" s="21"/>
      <c r="S1" s="21"/>
      <c r="T1" s="21" t="s">
        <v>44</v>
      </c>
      <c r="U1" s="21"/>
      <c r="V1" s="21"/>
    </row>
    <row r="2" spans="1:22" x14ac:dyDescent="0.2">
      <c r="A2" s="21" t="s">
        <v>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2" x14ac:dyDescent="0.2">
      <c r="A3" s="21"/>
      <c r="B3" s="5" t="e">
        <f>AVERAGE(B2:D2)</f>
        <v>#DIV/0!</v>
      </c>
      <c r="C3" s="17" t="e">
        <f>STDEV(B2:D2)</f>
        <v>#DIV/0!</v>
      </c>
      <c r="E3" s="5" t="e">
        <f>AVERAGE(E2:G2)</f>
        <v>#DIV/0!</v>
      </c>
      <c r="F3" s="17" t="e">
        <f>STDEV(E2:G2)</f>
        <v>#DIV/0!</v>
      </c>
      <c r="H3" s="5" t="e">
        <f>AVERAGE(H2:J2)</f>
        <v>#DIV/0!</v>
      </c>
      <c r="I3" s="17" t="e">
        <f>STDEV(H2:J2)</f>
        <v>#DIV/0!</v>
      </c>
      <c r="K3" s="5" t="e">
        <f>AVERAGE(K2:M2)</f>
        <v>#DIV/0!</v>
      </c>
      <c r="L3" s="17" t="e">
        <f>STDEV(K2:M2)</f>
        <v>#DIV/0!</v>
      </c>
      <c r="N3" s="5" t="e">
        <f>AVERAGE(N2:P2)</f>
        <v>#DIV/0!</v>
      </c>
      <c r="O3" s="17" t="e">
        <f>STDEV(N2:P2)</f>
        <v>#DIV/0!</v>
      </c>
      <c r="Q3" s="5" t="e">
        <f>AVERAGE(Q2:S2)</f>
        <v>#DIV/0!</v>
      </c>
      <c r="R3" s="17" t="e">
        <f>STDEV(Q2:S2)</f>
        <v>#DIV/0!</v>
      </c>
      <c r="T3" s="5" t="e">
        <f>AVERAGE(T2:V2)</f>
        <v>#DIV/0!</v>
      </c>
      <c r="U3" s="17" t="e">
        <f>STDEV(T2:V2)</f>
        <v>#DIV/0!</v>
      </c>
    </row>
    <row r="4" spans="1:22" x14ac:dyDescent="0.2">
      <c r="A4" s="21" t="s">
        <v>43</v>
      </c>
      <c r="B4" s="5">
        <v>0.91144999999999998</v>
      </c>
      <c r="C4" s="5">
        <v>0.90947</v>
      </c>
      <c r="D4" s="5"/>
      <c r="E4" s="5">
        <v>0.90973999999999999</v>
      </c>
      <c r="F4" s="5"/>
      <c r="G4" s="5"/>
      <c r="H4" s="5">
        <v>0.91105000000000003</v>
      </c>
      <c r="I4" s="5"/>
      <c r="J4" s="5"/>
      <c r="K4" s="5">
        <v>0.91381999999999997</v>
      </c>
      <c r="L4" s="5"/>
      <c r="M4" s="5"/>
      <c r="N4" s="5">
        <v>0.91171000000000002</v>
      </c>
      <c r="O4" s="5"/>
      <c r="P4" s="5"/>
      <c r="Q4" s="5">
        <v>0.91091999999999995</v>
      </c>
      <c r="R4" s="5"/>
      <c r="S4" s="5"/>
      <c r="T4" s="5">
        <v>0.91105000000000003</v>
      </c>
      <c r="U4" s="5"/>
      <c r="V4" s="5"/>
    </row>
    <row r="5" spans="1:22" x14ac:dyDescent="0.2">
      <c r="A5" s="21"/>
      <c r="B5" s="5">
        <f>AVERAGE(B4:D4)</f>
        <v>0.91046000000000005</v>
      </c>
      <c r="C5" s="17">
        <f>STDEV(B4:D4)</f>
        <v>1.4000714267493513E-3</v>
      </c>
      <c r="E5" s="5">
        <f>AVERAGE(E4:G4)</f>
        <v>0.90973999999999999</v>
      </c>
      <c r="F5" s="17" t="e">
        <f>STDEV(E4:G4)</f>
        <v>#DIV/0!</v>
      </c>
      <c r="H5" s="5">
        <f>AVERAGE(H4:J4)</f>
        <v>0.91105000000000003</v>
      </c>
      <c r="I5" s="17" t="e">
        <f>STDEV(H4:J4)</f>
        <v>#DIV/0!</v>
      </c>
      <c r="K5" s="5">
        <f>AVERAGE(K4:M4)</f>
        <v>0.91381999999999997</v>
      </c>
      <c r="L5" s="17" t="e">
        <f>STDEV(K4:M4)</f>
        <v>#DIV/0!</v>
      </c>
      <c r="N5" s="5">
        <f>AVERAGE(N4:P4)</f>
        <v>0.91171000000000002</v>
      </c>
      <c r="O5" s="17" t="e">
        <f>STDEV(N4:P4)</f>
        <v>#DIV/0!</v>
      </c>
      <c r="Q5" s="5">
        <f>AVERAGE(Q4:S4)</f>
        <v>0.91091999999999995</v>
      </c>
      <c r="R5" s="17" t="e">
        <f>STDEV(Q4:S4)</f>
        <v>#DIV/0!</v>
      </c>
      <c r="T5" s="5">
        <f>AVERAGE(T4:V4)</f>
        <v>0.91105000000000003</v>
      </c>
      <c r="U5" s="17" t="e">
        <f>STDEV(T4:V4)</f>
        <v>#DIV/0!</v>
      </c>
    </row>
    <row r="6" spans="1:22" x14ac:dyDescent="0.2">
      <c r="A6" s="21" t="s">
        <v>86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21"/>
      <c r="B7" s="5" t="e">
        <f>AVERAGE(B6:D6)</f>
        <v>#DIV/0!</v>
      </c>
      <c r="C7" s="17" t="e">
        <f>STDEV(B6:D6)</f>
        <v>#DIV/0!</v>
      </c>
      <c r="E7" s="5" t="e">
        <f>AVERAGE(E6:G6)</f>
        <v>#DIV/0!</v>
      </c>
      <c r="F7" s="17" t="e">
        <f>STDEV(E6:G6)</f>
        <v>#DIV/0!</v>
      </c>
      <c r="H7" s="5" t="e">
        <f>AVERAGE(H6:J6)</f>
        <v>#DIV/0!</v>
      </c>
      <c r="I7" s="17" t="e">
        <f>STDEV(H6:J6)</f>
        <v>#DIV/0!</v>
      </c>
      <c r="K7" s="5" t="e">
        <f>AVERAGE(K6:M6)</f>
        <v>#DIV/0!</v>
      </c>
      <c r="L7" s="17" t="e">
        <f>STDEV(K6:M6)</f>
        <v>#DIV/0!</v>
      </c>
      <c r="N7" s="5" t="e">
        <f>AVERAGE(N6:P6)</f>
        <v>#DIV/0!</v>
      </c>
      <c r="O7" s="17" t="e">
        <f>STDEV(N6:P6)</f>
        <v>#DIV/0!</v>
      </c>
      <c r="Q7" s="5" t="e">
        <f>AVERAGE(Q6:S6)</f>
        <v>#DIV/0!</v>
      </c>
      <c r="R7" s="17" t="e">
        <f>STDEV(Q6:S6)</f>
        <v>#DIV/0!</v>
      </c>
      <c r="T7" s="5" t="e">
        <f>AVERAGE(T6:V6)</f>
        <v>#DIV/0!</v>
      </c>
      <c r="U7" s="17" t="e">
        <f>STDEV(T6:V6)</f>
        <v>#DIV/0!</v>
      </c>
    </row>
    <row r="8" spans="1:22" x14ac:dyDescent="0.2">
      <c r="A8" s="21" t="s">
        <v>53</v>
      </c>
      <c r="B8" s="5"/>
      <c r="C8" s="5"/>
      <c r="E8" s="5"/>
      <c r="H8" s="5"/>
      <c r="I8" s="5"/>
      <c r="K8" s="5"/>
      <c r="N8" s="5"/>
      <c r="Q8" s="5"/>
      <c r="T8" s="5"/>
    </row>
    <row r="9" spans="1:22" x14ac:dyDescent="0.2">
      <c r="A9" s="21"/>
      <c r="B9" s="5" t="e">
        <f>AVERAGE(B8:D8)</f>
        <v>#DIV/0!</v>
      </c>
      <c r="C9" s="17" t="e">
        <f>STDEV(B8:D8)</f>
        <v>#DIV/0!</v>
      </c>
      <c r="E9" s="5" t="e">
        <f>AVERAGE(E8:G8)</f>
        <v>#DIV/0!</v>
      </c>
      <c r="F9" s="17" t="e">
        <f>STDEV(E8:G8)</f>
        <v>#DIV/0!</v>
      </c>
      <c r="H9" s="5" t="e">
        <f>AVERAGE(H8:J8)</f>
        <v>#DIV/0!</v>
      </c>
      <c r="I9" s="17" t="e">
        <f>STDEV(H8:J8)</f>
        <v>#DIV/0!</v>
      </c>
    </row>
    <row r="10" spans="1:22" x14ac:dyDescent="0.2">
      <c r="A10" s="21" t="s">
        <v>52</v>
      </c>
      <c r="B10" s="5"/>
      <c r="E10" s="5"/>
      <c r="H10" s="5"/>
      <c r="I10" s="5"/>
      <c r="K10" s="5"/>
      <c r="N10" s="5"/>
      <c r="Q10" s="5"/>
      <c r="T10" s="5"/>
    </row>
    <row r="11" spans="1:22" x14ac:dyDescent="0.2">
      <c r="A11" s="21"/>
      <c r="H11" s="5" t="e">
        <f>AVERAGE(H10:J10)</f>
        <v>#DIV/0!</v>
      </c>
      <c r="I11" s="17" t="e">
        <f>STDEV(H10:J10)</f>
        <v>#DIV/0!</v>
      </c>
    </row>
    <row r="12" spans="1:22" x14ac:dyDescent="0.2">
      <c r="A12" s="21" t="s">
        <v>59</v>
      </c>
      <c r="B12" s="5"/>
      <c r="C12" s="5"/>
      <c r="E12" s="5"/>
      <c r="F12" s="5"/>
      <c r="H12" s="5"/>
      <c r="I12" s="5"/>
      <c r="J12" s="5"/>
      <c r="K12" s="5"/>
      <c r="L12" s="5"/>
      <c r="N12" s="5"/>
      <c r="O12" s="5"/>
      <c r="Q12" s="5"/>
      <c r="T12" s="5"/>
    </row>
    <row r="13" spans="1:22" x14ac:dyDescent="0.2">
      <c r="A13" s="21"/>
      <c r="B13" s="5" t="e">
        <f>AVERAGE(B12:D12)</f>
        <v>#DIV/0!</v>
      </c>
      <c r="C13" s="17" t="e">
        <f>STDEV(B12:D12)</f>
        <v>#DIV/0!</v>
      </c>
      <c r="E13" s="5" t="e">
        <f>AVERAGE(E12:G12)</f>
        <v>#DIV/0!</v>
      </c>
      <c r="F13" s="17" t="e">
        <f>STDEV(E12:G12)</f>
        <v>#DIV/0!</v>
      </c>
      <c r="H13" s="5" t="e">
        <f>AVERAGE(H12:J12)</f>
        <v>#DIV/0!</v>
      </c>
      <c r="I13" s="17" t="e">
        <f>STDEV(H12:J12)</f>
        <v>#DIV/0!</v>
      </c>
      <c r="K13" s="5" t="e">
        <f>AVERAGE(K12:M12)</f>
        <v>#DIV/0!</v>
      </c>
      <c r="L13" s="17" t="e">
        <f>STDEV(K12:M12)</f>
        <v>#DIV/0!</v>
      </c>
      <c r="N13" s="5" t="e">
        <f>AVERAGE(N12:P12)</f>
        <v>#DIV/0!</v>
      </c>
      <c r="O13" s="17" t="e">
        <f>STDEV(N12:P12)</f>
        <v>#DIV/0!</v>
      </c>
    </row>
  </sheetData>
  <mergeCells count="13">
    <mergeCell ref="A12:A13"/>
    <mergeCell ref="T1:V1"/>
    <mergeCell ref="A2:A3"/>
    <mergeCell ref="A4:A5"/>
    <mergeCell ref="A6:A7"/>
    <mergeCell ref="A8:A9"/>
    <mergeCell ref="A10:A1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6" workbookViewId="0">
      <selection activeCell="C24" sqref="C24"/>
    </sheetView>
  </sheetViews>
  <sheetFormatPr baseColWidth="10" defaultRowHeight="16" x14ac:dyDescent="0.2"/>
  <cols>
    <col min="2" max="2" width="15" customWidth="1"/>
    <col min="3" max="3" width="22.1640625" customWidth="1"/>
  </cols>
  <sheetData>
    <row r="1" spans="1:9" x14ac:dyDescent="0.2">
      <c r="A1" t="s">
        <v>51</v>
      </c>
      <c r="G1" t="s">
        <v>81</v>
      </c>
    </row>
    <row r="2" spans="1:9" x14ac:dyDescent="0.2">
      <c r="A2" t="s">
        <v>43</v>
      </c>
      <c r="B2" t="s">
        <v>77</v>
      </c>
      <c r="G2" t="s">
        <v>82</v>
      </c>
    </row>
    <row r="3" spans="1:9" x14ac:dyDescent="0.2">
      <c r="B3" t="s">
        <v>78</v>
      </c>
      <c r="G3" t="s">
        <v>78</v>
      </c>
    </row>
    <row r="4" spans="1:9" x14ac:dyDescent="0.2">
      <c r="B4" t="s">
        <v>79</v>
      </c>
      <c r="C4" t="s">
        <v>80</v>
      </c>
      <c r="G4" t="s">
        <v>79</v>
      </c>
      <c r="H4" t="s">
        <v>83</v>
      </c>
    </row>
    <row r="5" spans="1:9" x14ac:dyDescent="0.2">
      <c r="B5" t="s">
        <v>46</v>
      </c>
      <c r="C5" t="s">
        <v>84</v>
      </c>
      <c r="D5" t="s">
        <v>49</v>
      </c>
      <c r="G5" t="s">
        <v>46</v>
      </c>
      <c r="H5" t="s">
        <v>85</v>
      </c>
      <c r="I5" t="s">
        <v>49</v>
      </c>
    </row>
    <row r="6" spans="1:9" x14ac:dyDescent="0.2">
      <c r="B6" s="5">
        <v>0.91788999999999998</v>
      </c>
      <c r="G6" s="5">
        <v>0.91749999999999998</v>
      </c>
    </row>
    <row r="11" spans="1:9" x14ac:dyDescent="0.2">
      <c r="A11" t="s">
        <v>43</v>
      </c>
      <c r="B11" t="s">
        <v>95</v>
      </c>
      <c r="C11" t="s">
        <v>96</v>
      </c>
      <c r="D11" t="s">
        <v>100</v>
      </c>
    </row>
    <row r="12" spans="1:9" x14ac:dyDescent="0.2">
      <c r="B12" t="s">
        <v>97</v>
      </c>
      <c r="C12" t="s">
        <v>98</v>
      </c>
      <c r="D12" t="s">
        <v>99</v>
      </c>
    </row>
    <row r="13" spans="1:9" x14ac:dyDescent="0.2">
      <c r="B13" t="s">
        <v>101</v>
      </c>
      <c r="C13" t="s">
        <v>102</v>
      </c>
    </row>
    <row r="14" spans="1:9" x14ac:dyDescent="0.2">
      <c r="B14" s="5">
        <v>0.91800000000000004</v>
      </c>
      <c r="C14" t="s">
        <v>103</v>
      </c>
      <c r="D14" s="5">
        <v>6.93E-2</v>
      </c>
    </row>
    <row r="16" spans="1:9" x14ac:dyDescent="0.2">
      <c r="A16" t="s">
        <v>86</v>
      </c>
      <c r="B16" t="s">
        <v>95</v>
      </c>
      <c r="C16" t="s">
        <v>96</v>
      </c>
      <c r="D16" t="s">
        <v>104</v>
      </c>
    </row>
    <row r="17" spans="1:4" x14ac:dyDescent="0.2">
      <c r="B17" t="s">
        <v>97</v>
      </c>
      <c r="C17" t="s">
        <v>98</v>
      </c>
      <c r="D17" t="s">
        <v>105</v>
      </c>
    </row>
    <row r="18" spans="1:4" x14ac:dyDescent="0.2">
      <c r="B18" t="s">
        <v>101</v>
      </c>
      <c r="C18" t="s">
        <v>106</v>
      </c>
    </row>
    <row r="19" spans="1:4" x14ac:dyDescent="0.2">
      <c r="B19" s="5">
        <v>0.98019999999999996</v>
      </c>
      <c r="C19" t="s">
        <v>107</v>
      </c>
      <c r="D19" s="5">
        <v>0.13900000000000001</v>
      </c>
    </row>
    <row r="21" spans="1:4" x14ac:dyDescent="0.2">
      <c r="A21" t="s">
        <v>53</v>
      </c>
      <c r="B21" t="s">
        <v>95</v>
      </c>
      <c r="C21" t="s">
        <v>96</v>
      </c>
      <c r="D21" t="s">
        <v>112</v>
      </c>
    </row>
    <row r="22" spans="1:4" x14ac:dyDescent="0.2">
      <c r="B22" t="s">
        <v>97</v>
      </c>
      <c r="C22" t="s">
        <v>98</v>
      </c>
      <c r="D22" t="s">
        <v>113</v>
      </c>
    </row>
    <row r="23" spans="1:4" x14ac:dyDescent="0.2">
      <c r="B23" t="s">
        <v>101</v>
      </c>
      <c r="C23" t="s">
        <v>114</v>
      </c>
      <c r="D23" s="5">
        <v>0.13850000000000001</v>
      </c>
    </row>
    <row r="24" spans="1:4" x14ac:dyDescent="0.2">
      <c r="B24" s="5">
        <v>0.59140000000000004</v>
      </c>
      <c r="D24" s="5"/>
    </row>
    <row r="26" spans="1:4" x14ac:dyDescent="0.2">
      <c r="A26" t="s">
        <v>52</v>
      </c>
      <c r="B26" t="s">
        <v>95</v>
      </c>
      <c r="C26" t="s">
        <v>96</v>
      </c>
      <c r="D26" t="s">
        <v>116</v>
      </c>
    </row>
    <row r="27" spans="1:4" x14ac:dyDescent="0.2">
      <c r="B27" t="s">
        <v>97</v>
      </c>
      <c r="C27" t="s">
        <v>98</v>
      </c>
      <c r="D27" t="s">
        <v>115</v>
      </c>
    </row>
    <row r="28" spans="1:4" x14ac:dyDescent="0.2">
      <c r="B28" t="s">
        <v>101</v>
      </c>
      <c r="C28" t="s">
        <v>117</v>
      </c>
    </row>
    <row r="29" spans="1:4" x14ac:dyDescent="0.2">
      <c r="B29" s="5">
        <v>0.71399999999999997</v>
      </c>
      <c r="C29" t="s">
        <v>118</v>
      </c>
      <c r="D29" s="5">
        <v>0.1061</v>
      </c>
    </row>
    <row r="31" spans="1:4" x14ac:dyDescent="0.2">
      <c r="A31" s="18" t="s">
        <v>59</v>
      </c>
      <c r="B31" s="18" t="s">
        <v>95</v>
      </c>
      <c r="C31" s="18" t="s">
        <v>96</v>
      </c>
      <c r="D31" s="18" t="s">
        <v>108</v>
      </c>
    </row>
    <row r="32" spans="1:4" x14ac:dyDescent="0.2">
      <c r="A32" s="18"/>
      <c r="B32" s="18" t="s">
        <v>97</v>
      </c>
      <c r="C32" s="18" t="s">
        <v>98</v>
      </c>
      <c r="D32" s="19" t="s">
        <v>109</v>
      </c>
    </row>
    <row r="33" spans="1:4" x14ac:dyDescent="0.2">
      <c r="A33" s="18"/>
      <c r="B33" s="18" t="s">
        <v>101</v>
      </c>
      <c r="C33" s="18" t="s">
        <v>110</v>
      </c>
      <c r="D33" s="18"/>
    </row>
    <row r="34" spans="1:4" x14ac:dyDescent="0.2">
      <c r="A34" s="18"/>
      <c r="B34" s="19">
        <v>0.96</v>
      </c>
      <c r="C34" s="18" t="s">
        <v>111</v>
      </c>
      <c r="D34" s="19">
        <v>0.10100000000000001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73</v>
      </c>
      <c r="C1" t="s">
        <v>51</v>
      </c>
      <c r="D1" t="s">
        <v>74</v>
      </c>
      <c r="E1" t="s">
        <v>75</v>
      </c>
    </row>
    <row r="2" spans="1:8" x14ac:dyDescent="0.2">
      <c r="B2" s="4" t="s">
        <v>7</v>
      </c>
      <c r="C2">
        <v>0.88719999999999999</v>
      </c>
      <c r="D2">
        <v>0.89370000000000005</v>
      </c>
      <c r="E2" t="s">
        <v>76</v>
      </c>
      <c r="H2">
        <f>IF(C2&gt;D2,1,0)</f>
        <v>0</v>
      </c>
    </row>
    <row r="3" spans="1:8" x14ac:dyDescent="0.2">
      <c r="B3" s="4" t="s">
        <v>8</v>
      </c>
      <c r="C3">
        <v>0.8044</v>
      </c>
      <c r="D3">
        <v>0.84160000000000001</v>
      </c>
      <c r="H3">
        <f t="shared" ref="H3:H14" si="0">IF(C3&gt;D3,1,0)</f>
        <v>0</v>
      </c>
    </row>
    <row r="4" spans="1:8" x14ac:dyDescent="0.2">
      <c r="B4" s="4" t="s">
        <v>9</v>
      </c>
      <c r="C4">
        <v>0.83169999999999999</v>
      </c>
      <c r="D4">
        <v>0.75129999999999997</v>
      </c>
      <c r="H4">
        <f t="shared" si="0"/>
        <v>1</v>
      </c>
    </row>
    <row r="5" spans="1:8" x14ac:dyDescent="0.2">
      <c r="B5" s="4" t="s">
        <v>10</v>
      </c>
      <c r="C5">
        <v>0.81759999999999999</v>
      </c>
      <c r="D5">
        <v>0.78120000000000001</v>
      </c>
      <c r="H5">
        <f t="shared" si="0"/>
        <v>1</v>
      </c>
    </row>
    <row r="6" spans="1:8" x14ac:dyDescent="0.2">
      <c r="B6" s="4" t="s">
        <v>11</v>
      </c>
      <c r="C6">
        <v>0.77680000000000005</v>
      </c>
      <c r="D6">
        <v>0.76549999999999996</v>
      </c>
      <c r="H6">
        <f t="shared" si="0"/>
        <v>1</v>
      </c>
    </row>
    <row r="7" spans="1:8" x14ac:dyDescent="0.2">
      <c r="B7" s="4" t="s">
        <v>12</v>
      </c>
      <c r="C7">
        <v>0.79149999999999998</v>
      </c>
      <c r="D7">
        <v>0.74009999999999998</v>
      </c>
      <c r="H7">
        <f t="shared" si="0"/>
        <v>1</v>
      </c>
    </row>
    <row r="8" spans="1:8" x14ac:dyDescent="0.2">
      <c r="B8" s="4" t="s">
        <v>13</v>
      </c>
      <c r="C8">
        <v>0.78459999999999996</v>
      </c>
      <c r="D8">
        <v>0.79220000000000002</v>
      </c>
      <c r="H8">
        <f t="shared" si="0"/>
        <v>0</v>
      </c>
    </row>
    <row r="9" spans="1:8" x14ac:dyDescent="0.2">
      <c r="B9" s="4" t="s">
        <v>14</v>
      </c>
      <c r="C9">
        <v>0.76870000000000005</v>
      </c>
      <c r="D9">
        <v>0.78879999999999995</v>
      </c>
      <c r="H9">
        <f t="shared" si="0"/>
        <v>0</v>
      </c>
    </row>
    <row r="10" spans="1:8" x14ac:dyDescent="0.2">
      <c r="B10" s="4" t="s">
        <v>15</v>
      </c>
      <c r="C10">
        <v>0.80110000000000003</v>
      </c>
      <c r="D10">
        <v>0.83160000000000001</v>
      </c>
      <c r="H10">
        <f t="shared" si="0"/>
        <v>0</v>
      </c>
    </row>
    <row r="11" spans="1:8" x14ac:dyDescent="0.2">
      <c r="B11" s="4" t="s">
        <v>16</v>
      </c>
      <c r="C11">
        <v>0.80179999999999996</v>
      </c>
      <c r="D11">
        <v>0.81540000000000001</v>
      </c>
      <c r="H11">
        <f t="shared" si="0"/>
        <v>0</v>
      </c>
    </row>
    <row r="12" spans="1:8" x14ac:dyDescent="0.2">
      <c r="B12" s="4" t="s">
        <v>17</v>
      </c>
      <c r="C12">
        <v>0.91710000000000003</v>
      </c>
      <c r="D12">
        <v>0.92169999999999996</v>
      </c>
      <c r="H12">
        <f t="shared" si="0"/>
        <v>0</v>
      </c>
    </row>
    <row r="13" spans="1:8" x14ac:dyDescent="0.2">
      <c r="B13" s="4" t="s">
        <v>18</v>
      </c>
      <c r="C13">
        <v>0.85209999999999997</v>
      </c>
      <c r="D13">
        <v>0.83860000000000001</v>
      </c>
      <c r="H13">
        <f t="shared" si="0"/>
        <v>1</v>
      </c>
    </row>
    <row r="14" spans="1:8" x14ac:dyDescent="0.2">
      <c r="C14">
        <f>AVERAGE(C2:C13)</f>
        <v>0.81955</v>
      </c>
      <c r="D14">
        <f>AVERAGE(D2:D13)</f>
        <v>0.81347499999999995</v>
      </c>
      <c r="H14">
        <f t="shared" si="0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16" sqref="F16"/>
    </sheetView>
  </sheetViews>
  <sheetFormatPr baseColWidth="10" defaultRowHeight="16" x14ac:dyDescent="0.2"/>
  <cols>
    <col min="6" max="6" width="19.83203125" customWidth="1"/>
  </cols>
  <sheetData>
    <row r="1" spans="1:12" x14ac:dyDescent="0.2">
      <c r="B1" t="s">
        <v>56</v>
      </c>
      <c r="E1" t="s">
        <v>56</v>
      </c>
      <c r="H1" t="s">
        <v>62</v>
      </c>
      <c r="J1" t="s">
        <v>64</v>
      </c>
      <c r="L1" t="s">
        <v>67</v>
      </c>
    </row>
    <row r="2" spans="1:12" x14ac:dyDescent="0.2">
      <c r="A2" t="s">
        <v>52</v>
      </c>
      <c r="B2" t="s">
        <v>54</v>
      </c>
      <c r="E2" t="s">
        <v>57</v>
      </c>
      <c r="H2" t="s">
        <v>63</v>
      </c>
      <c r="J2" t="s">
        <v>65</v>
      </c>
      <c r="L2" t="s">
        <v>68</v>
      </c>
    </row>
    <row r="3" spans="1:12" x14ac:dyDescent="0.2">
      <c r="B3" t="s">
        <v>55</v>
      </c>
      <c r="E3" t="s">
        <v>58</v>
      </c>
      <c r="H3" t="s">
        <v>55</v>
      </c>
      <c r="J3" t="s">
        <v>66</v>
      </c>
      <c r="L3" t="s">
        <v>69</v>
      </c>
    </row>
    <row r="4" spans="1:12" x14ac:dyDescent="0.2">
      <c r="B4" s="5">
        <v>0.70618000000000003</v>
      </c>
      <c r="E4" s="5">
        <v>0.70750000000000002</v>
      </c>
      <c r="H4" s="5">
        <v>0.70906999999999998</v>
      </c>
      <c r="J4" s="5">
        <v>0.7087</v>
      </c>
      <c r="L4" s="5">
        <v>0.70520000000000005</v>
      </c>
    </row>
    <row r="7" spans="1:12" x14ac:dyDescent="0.2">
      <c r="E7" t="s">
        <v>60</v>
      </c>
      <c r="F7" t="s">
        <v>61</v>
      </c>
      <c r="G7" s="5">
        <v>0.70808000000000004</v>
      </c>
      <c r="J7" t="s">
        <v>64</v>
      </c>
    </row>
    <row r="8" spans="1:12" x14ac:dyDescent="0.2">
      <c r="J8" t="s">
        <v>65</v>
      </c>
    </row>
    <row r="9" spans="1:12" x14ac:dyDescent="0.2">
      <c r="J9" t="s">
        <v>70</v>
      </c>
    </row>
    <row r="10" spans="1:12" x14ac:dyDescent="0.2">
      <c r="J10" s="5">
        <v>0.70820000000000005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TreeConv</vt:lpstr>
      <vt:lpstr>Layer</vt:lpstr>
      <vt:lpstr>Time</vt:lpstr>
      <vt:lpstr>Layer-treeconv</vt:lpstr>
      <vt:lpstr>Sparse</vt:lpstr>
      <vt:lpstr>Tox</vt:lpstr>
      <vt:lpstr>Parameter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2017-10-19T16:29:53Z</dcterms:created>
  <dcterms:modified xsi:type="dcterms:W3CDTF">2018-03-21T03:45:26Z</dcterms:modified>
</cp:coreProperties>
</file>