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s-suite-portfolio\"/>
    </mc:Choice>
  </mc:AlternateContent>
  <xr:revisionPtr revIDLastSave="0" documentId="13_ncr:1_{4D403893-D865-4C9A-BFED-BF83DE3696B8}" xr6:coauthVersionLast="47" xr6:coauthVersionMax="47" xr10:uidLastSave="{00000000-0000-0000-0000-000000000000}"/>
  <bookViews>
    <workbookView xWindow="-120" yWindow="-120" windowWidth="29040" windowHeight="15720" xr2:uid="{73FB57DB-2AF3-4633-AD92-B5E5B205DDCB}"/>
  </bookViews>
  <sheets>
    <sheet name="Overview" sheetId="1" r:id="rId1"/>
    <sheet name="James Bond (Pivot Table)" sheetId="14" r:id="rId2"/>
    <sheet name="Directors" sheetId="9" r:id="rId3"/>
    <sheet name="Bond Actors" sheetId="11" r:id="rId4"/>
    <sheet name="Film Details" sheetId="8" r:id="rId5"/>
    <sheet name="Inflation Adjustment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3" i="9"/>
  <c r="E4" i="9"/>
  <c r="E5" i="9"/>
  <c r="E6" i="9"/>
  <c r="E7" i="9"/>
  <c r="E8" i="9"/>
  <c r="E9" i="9"/>
  <c r="E10" i="9"/>
  <c r="E11" i="9"/>
  <c r="E12" i="9"/>
  <c r="E13" i="9"/>
  <c r="E14" i="9"/>
  <c r="E3" i="9"/>
  <c r="E4" i="11"/>
  <c r="F4" i="11"/>
  <c r="E5" i="11"/>
  <c r="F5" i="11"/>
  <c r="E6" i="11"/>
  <c r="F6" i="11"/>
  <c r="E7" i="11"/>
  <c r="F7" i="11"/>
  <c r="E8" i="11"/>
  <c r="F8" i="11"/>
  <c r="F3" i="11"/>
  <c r="E3" i="1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3" i="8"/>
  <c r="B8" i="11"/>
  <c r="B5" i="11"/>
  <c r="B7" i="11"/>
  <c r="B4" i="11"/>
  <c r="B3" i="11"/>
  <c r="B6" i="11"/>
  <c r="B7" i="9"/>
  <c r="B13" i="9"/>
  <c r="B12" i="9"/>
  <c r="B6" i="9"/>
  <c r="B8" i="9"/>
  <c r="B5" i="9"/>
  <c r="B10" i="9"/>
  <c r="B9" i="9"/>
  <c r="B11" i="9"/>
  <c r="B14" i="9"/>
  <c r="B4" i="9"/>
  <c r="B3" i="9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4" i="1"/>
  <c r="F4" i="1" s="1"/>
  <c r="B5" i="1"/>
  <c r="F5" i="1" s="1"/>
  <c r="B6" i="1"/>
  <c r="F6" i="1" s="1"/>
  <c r="B7" i="1"/>
  <c r="F7" i="1" s="1"/>
  <c r="B8" i="1"/>
  <c r="F8" i="1" s="1"/>
  <c r="D14" i="9" s="1"/>
  <c r="B9" i="1"/>
  <c r="F9" i="1" s="1"/>
  <c r="B10" i="1"/>
  <c r="E10" i="1" s="1"/>
  <c r="B11" i="1"/>
  <c r="E11" i="1" s="1"/>
  <c r="B12" i="1"/>
  <c r="F12" i="1" s="1"/>
  <c r="B13" i="1"/>
  <c r="F13" i="1" s="1"/>
  <c r="B14" i="1"/>
  <c r="E14" i="1" s="1"/>
  <c r="B15" i="1"/>
  <c r="F15" i="1" s="1"/>
  <c r="B16" i="1"/>
  <c r="E16" i="1" s="1"/>
  <c r="B17" i="1"/>
  <c r="E17" i="1" s="1"/>
  <c r="B18" i="1"/>
  <c r="E18" i="1" s="1"/>
  <c r="B19" i="1"/>
  <c r="B20" i="1"/>
  <c r="F20" i="1" s="1"/>
  <c r="D11" i="9" s="1"/>
  <c r="B21" i="1"/>
  <c r="F21" i="1" s="1"/>
  <c r="D9" i="9" s="1"/>
  <c r="B22" i="1"/>
  <c r="F22" i="1" s="1"/>
  <c r="D10" i="9" s="1"/>
  <c r="B23" i="1"/>
  <c r="F23" i="1" s="1"/>
  <c r="B24" i="1"/>
  <c r="F24" i="1" s="1"/>
  <c r="D8" i="9" s="1"/>
  <c r="B25" i="1"/>
  <c r="F25" i="1" s="1"/>
  <c r="B26" i="1"/>
  <c r="E26" i="1" s="1"/>
  <c r="B27" i="1"/>
  <c r="E27" i="1" s="1"/>
  <c r="C6" i="9" s="1"/>
  <c r="B3" i="1"/>
  <c r="F3" i="1" s="1"/>
  <c r="B52" i="7"/>
  <c r="B3" i="7"/>
  <c r="B4" i="7"/>
  <c r="B5" i="7"/>
  <c r="B6" i="7"/>
  <c r="B7" i="7"/>
  <c r="B8" i="7"/>
  <c r="B9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3" i="7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C7" i="11" l="1"/>
  <c r="D13" i="9"/>
  <c r="E19" i="1"/>
  <c r="D7" i="9"/>
  <c r="D6" i="11"/>
  <c r="C4" i="11"/>
  <c r="D8" i="11"/>
  <c r="E15" i="1"/>
  <c r="C4" i="9" s="1"/>
  <c r="F18" i="1"/>
  <c r="F17" i="1"/>
  <c r="D7" i="11" s="1"/>
  <c r="E8" i="1"/>
  <c r="F16" i="1"/>
  <c r="E9" i="1"/>
  <c r="E7" i="1"/>
  <c r="E25" i="1"/>
  <c r="C3" i="9" s="1"/>
  <c r="E24" i="1"/>
  <c r="C8" i="9" s="1"/>
  <c r="F26" i="1"/>
  <c r="D3" i="9" s="1"/>
  <c r="F10" i="1"/>
  <c r="D5" i="11" s="1"/>
  <c r="E23" i="1"/>
  <c r="C5" i="9" s="1"/>
  <c r="E22" i="1"/>
  <c r="C10" i="9" s="1"/>
  <c r="E13" i="1"/>
  <c r="F14" i="1"/>
  <c r="E20" i="1"/>
  <c r="C11" i="9" s="1"/>
  <c r="E4" i="1"/>
  <c r="F27" i="1"/>
  <c r="D6" i="9" s="1"/>
  <c r="F19" i="1"/>
  <c r="F11" i="1"/>
  <c r="E6" i="1"/>
  <c r="E21" i="1"/>
  <c r="C9" i="9" s="1"/>
  <c r="E5" i="1"/>
  <c r="E3" i="1"/>
  <c r="E12" i="1"/>
  <c r="C5" i="11" s="1"/>
  <c r="C12" i="9" l="1"/>
  <c r="D3" i="11"/>
  <c r="D12" i="9"/>
  <c r="D4" i="11"/>
  <c r="D5" i="9"/>
  <c r="C6" i="11"/>
  <c r="C13" i="9"/>
  <c r="D4" i="9"/>
  <c r="C7" i="9"/>
  <c r="C3" i="11"/>
  <c r="C14" i="9"/>
  <c r="C8" i="11"/>
</calcChain>
</file>

<file path=xl/sharedStrings.xml><?xml version="1.0" encoding="utf-8"?>
<sst xmlns="http://schemas.openxmlformats.org/spreadsheetml/2006/main" count="171" uniqueCount="64">
  <si>
    <t>Title</t>
  </si>
  <si>
    <t>Year</t>
  </si>
  <si>
    <t>Bond actor</t>
  </si>
  <si>
    <t>Director</t>
  </si>
  <si>
    <t>Dr. No</t>
  </si>
  <si>
    <t>Sean Connery</t>
  </si>
  <si>
    <t>Terence Young</t>
  </si>
  <si>
    <t>From Russia with Love</t>
  </si>
  <si>
    <t>Goldfinger</t>
  </si>
  <si>
    <t>Guy Hamilton</t>
  </si>
  <si>
    <t>Thunderball</t>
  </si>
  <si>
    <t>You Only Live Twice</t>
  </si>
  <si>
    <t>Lewis Gilbert</t>
  </si>
  <si>
    <t>On Her Majesty's Secret Service</t>
  </si>
  <si>
    <t>George Lazenby</t>
  </si>
  <si>
    <t>Peter R. Hunt</t>
  </si>
  <si>
    <t>Diamonds Are Forever</t>
  </si>
  <si>
    <t>Live and Let Die</t>
  </si>
  <si>
    <t>Roger Moore</t>
  </si>
  <si>
    <t>The Man with the Golden Gun</t>
  </si>
  <si>
    <t>The Spy Who Loved Me</t>
  </si>
  <si>
    <t>Moonraker</t>
  </si>
  <si>
    <t>For Your Eyes Only</t>
  </si>
  <si>
    <t>John Glen</t>
  </si>
  <si>
    <t>Octopussy</t>
  </si>
  <si>
    <t>A View to a Kill</t>
  </si>
  <si>
    <t>The Living Daylights</t>
  </si>
  <si>
    <t>Timothy Dalton</t>
  </si>
  <si>
    <t>Licence to Kill</t>
  </si>
  <si>
    <t>GoldenEye</t>
  </si>
  <si>
    <t>Pierce Brosnan</t>
  </si>
  <si>
    <t>Martin Campbell</t>
  </si>
  <si>
    <t>Tomorrow Never Dies</t>
  </si>
  <si>
    <t>Roger Spottiswoode</t>
  </si>
  <si>
    <t>The World Is Not Enough</t>
  </si>
  <si>
    <t>Michael Apted</t>
  </si>
  <si>
    <t>Die Another Day</t>
  </si>
  <si>
    <t>Lee Tamahori</t>
  </si>
  <si>
    <t>Casino Royale</t>
  </si>
  <si>
    <t>Daniel Craig</t>
  </si>
  <si>
    <t>Quantum of Solace</t>
  </si>
  <si>
    <t>Marc Forster</t>
  </si>
  <si>
    <t>Skyfall</t>
  </si>
  <si>
    <t>Sam Mendes</t>
  </si>
  <si>
    <t>Spectre</t>
  </si>
  <si>
    <t>No Time to Die</t>
  </si>
  <si>
    <t>Cary Joji Fukunaga</t>
  </si>
  <si>
    <t>Bond Actor</t>
  </si>
  <si>
    <t>Low Estimate</t>
  </si>
  <si>
    <t>High Estimate</t>
  </si>
  <si>
    <t>Box Office Revenue</t>
  </si>
  <si>
    <t>Box Office</t>
  </si>
  <si>
    <t>Budget</t>
  </si>
  <si>
    <t>Dollar Value</t>
  </si>
  <si>
    <t>Inflation Rate</t>
  </si>
  <si>
    <t>Mean Estimate</t>
  </si>
  <si>
    <t>Adjusted for Inflation (2022)</t>
  </si>
  <si>
    <t>Films</t>
  </si>
  <si>
    <t>Average Budget</t>
  </si>
  <si>
    <t>Average Box Office</t>
  </si>
  <si>
    <t>Sum of Budget</t>
  </si>
  <si>
    <t>Grand Total</t>
  </si>
  <si>
    <t>George Lazenby Total</t>
  </si>
  <si>
    <t>Roger Moore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</si>
</sst>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Bond Films</a:t>
            </a:r>
            <a:r>
              <a:rPr lang="en-GB" baseline="0"/>
              <a:t> - Budget &amp; Box Office (Adjusted for Inflation)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Overview!$E$1:$E$2</c:f>
              <c:strCache>
                <c:ptCount val="2"/>
                <c:pt idx="0">
                  <c:v>Adjusted for Inflation (2022)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Overview!$E$3:$E$27</c:f>
              <c:numCache>
                <c:formatCode>_-[$$-409]* #,##0_ ;_-[$$-409]* \-#,##0\ ;_-[$$-409]* "-"??_ ;_-@_ </c:formatCode>
                <c:ptCount val="25"/>
                <c:pt idx="0">
                  <c:v>10658117.473124357</c:v>
                </c:pt>
                <c:pt idx="1">
                  <c:v>19125933.088907074</c:v>
                </c:pt>
                <c:pt idx="2">
                  <c:v>28317934.688935552</c:v>
                </c:pt>
                <c:pt idx="3">
                  <c:v>63170277.165883206</c:v>
                </c:pt>
                <c:pt idx="4">
                  <c:v>90235625.843365893</c:v>
                </c:pt>
                <c:pt idx="5">
                  <c:v>55811673.51939714</c:v>
                </c:pt>
                <c:pt idx="6">
                  <c:v>52021761.600513197</c:v>
                </c:pt>
                <c:pt idx="7">
                  <c:v>46134149.959493265</c:v>
                </c:pt>
                <c:pt idx="8">
                  <c:v>41547325.251705028</c:v>
                </c:pt>
                <c:pt idx="9">
                  <c:v>67601737.823644876</c:v>
                </c:pt>
                <c:pt idx="10">
                  <c:v>137039767.41877106</c:v>
                </c:pt>
                <c:pt idx="11">
                  <c:v>90131295.303332731</c:v>
                </c:pt>
                <c:pt idx="12">
                  <c:v>80791856.361074924</c:v>
                </c:pt>
                <c:pt idx="13">
                  <c:v>81582409.488799661</c:v>
                </c:pt>
                <c:pt idx="14">
                  <c:v>103029664.62491933</c:v>
                </c:pt>
                <c:pt idx="15">
                  <c:v>84946026.125380591</c:v>
                </c:pt>
                <c:pt idx="16">
                  <c:v>115204519.37485352</c:v>
                </c:pt>
                <c:pt idx="17">
                  <c:v>200563279.16887328</c:v>
                </c:pt>
                <c:pt idx="18">
                  <c:v>237124497.99982083</c:v>
                </c:pt>
                <c:pt idx="19">
                  <c:v>230975542.16576779</c:v>
                </c:pt>
                <c:pt idx="20">
                  <c:v>217717063.43338084</c:v>
                </c:pt>
                <c:pt idx="21">
                  <c:v>271807996.28834611</c:v>
                </c:pt>
                <c:pt idx="22">
                  <c:v>223029575.91529548</c:v>
                </c:pt>
                <c:pt idx="23">
                  <c:v>305565785.09921628</c:v>
                </c:pt>
                <c:pt idx="24">
                  <c:v>297540000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C-4D0F-9016-9BDFB918D44B}"/>
            </c:ext>
          </c:extLst>
        </c:ser>
        <c:ser>
          <c:idx val="1"/>
          <c:order val="1"/>
          <c:tx>
            <c:strRef>
              <c:f>Overview!$F$1:$F$2</c:f>
              <c:strCache>
                <c:ptCount val="2"/>
                <c:pt idx="0">
                  <c:v>Adjusted for Inflation (2022)</c:v>
                </c:pt>
                <c:pt idx="1">
                  <c:v> Box Office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Overview!$F$3:$F$27</c:f>
              <c:numCache>
                <c:formatCode>_-[$$-409]* #,##0_ ;_-[$$-409]* \-#,##0\ ;_-[$$-409]* "-"??_ ;_-@_ </c:formatCode>
                <c:ptCount val="25"/>
                <c:pt idx="0">
                  <c:v>576507263.31899929</c:v>
                </c:pt>
                <c:pt idx="1">
                  <c:v>754518060.35738409</c:v>
                </c:pt>
                <c:pt idx="2">
                  <c:v>1178970014.2160168</c:v>
                </c:pt>
                <c:pt idx="3">
                  <c:v>1311712225.8562806</c:v>
                </c:pt>
                <c:pt idx="4">
                  <c:v>977698625.64268279</c:v>
                </c:pt>
                <c:pt idx="5">
                  <c:v>515062015.62186497</c:v>
                </c:pt>
                <c:pt idx="6">
                  <c:v>838128381.34160149</c:v>
                </c:pt>
                <c:pt idx="7">
                  <c:v>833050936.41142118</c:v>
                </c:pt>
                <c:pt idx="8">
                  <c:v>579288420.65234435</c:v>
                </c:pt>
                <c:pt idx="9">
                  <c:v>895240156.6074115</c:v>
                </c:pt>
                <c:pt idx="10">
                  <c:v>847631267.29904556</c:v>
                </c:pt>
                <c:pt idx="11">
                  <c:v>627378194.80784106</c:v>
                </c:pt>
                <c:pt idx="12">
                  <c:v>539689600.49198043</c:v>
                </c:pt>
                <c:pt idx="13">
                  <c:v>414438640.20310229</c:v>
                </c:pt>
                <c:pt idx="14">
                  <c:v>492481796.90711439</c:v>
                </c:pt>
                <c:pt idx="15">
                  <c:v>368571368.91067916</c:v>
                </c:pt>
                <c:pt idx="16">
                  <c:v>675866513.66580737</c:v>
                </c:pt>
                <c:pt idx="17">
                  <c:v>607159745.12031639</c:v>
                </c:pt>
                <c:pt idx="18">
                  <c:v>635493654.63951981</c:v>
                </c:pt>
                <c:pt idx="19">
                  <c:v>702686156.44796956</c:v>
                </c:pt>
                <c:pt idx="20">
                  <c:v>879576936.27085853</c:v>
                </c:pt>
                <c:pt idx="21">
                  <c:v>796533333.12299836</c:v>
                </c:pt>
                <c:pt idx="22">
                  <c:v>1412860502.055409</c:v>
                </c:pt>
                <c:pt idx="23">
                  <c:v>1087320351.2601204</c:v>
                </c:pt>
                <c:pt idx="24">
                  <c:v>832896000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C-4D0F-9016-9BDFB918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779616"/>
        <c:axId val="1276787104"/>
      </c:barChart>
      <c:catAx>
        <c:axId val="12767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87104"/>
        <c:crosses val="autoZero"/>
        <c:auto val="1"/>
        <c:lblAlgn val="ctr"/>
        <c:lblOffset val="100"/>
        <c:noMultiLvlLbl val="0"/>
      </c:catAx>
      <c:valAx>
        <c:axId val="1276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90680695480748"/>
          <c:y val="0.9458737374330185"/>
          <c:w val="0.41744560969180161"/>
          <c:h val="4.343659745234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$1 in 1900, adjusted for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Adjustment'!$B$1</c:f>
              <c:strCache>
                <c:ptCount val="1"/>
                <c:pt idx="0">
                  <c:v> Dollar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Adjustment'!$A$2:$A$124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cat>
          <c:val>
            <c:numRef>
              <c:f>'Inflation Adjustment'!$B$2:$B$124</c:f>
              <c:numCache>
                <c:formatCode>_-[$$-409]* #,##0.00_ ;_-[$$-409]* \-#,##0.00\ ;_-[$$-409]* "-"??_ ;_-@_ </c:formatCode>
                <c:ptCount val="123"/>
                <c:pt idx="0">
                  <c:v>1</c:v>
                </c:pt>
                <c:pt idx="1">
                  <c:v>1.0119</c:v>
                </c:pt>
                <c:pt idx="2">
                  <c:v>1.02384042</c:v>
                </c:pt>
                <c:pt idx="3">
                  <c:v>1.0476959017860001</c:v>
                </c:pt>
                <c:pt idx="4">
                  <c:v>1.0596396350663606</c:v>
                </c:pt>
                <c:pt idx="5">
                  <c:v>1.0477716711536174</c:v>
                </c:pt>
                <c:pt idx="6">
                  <c:v>1.0715560880888044</c:v>
                </c:pt>
                <c:pt idx="7">
                  <c:v>1.1191331783999474</c:v>
                </c:pt>
                <c:pt idx="8">
                  <c:v>1.0952956417000286</c:v>
                </c:pt>
                <c:pt idx="9">
                  <c:v>1.0833569192054981</c:v>
                </c:pt>
                <c:pt idx="10">
                  <c:v>1.1310246236505401</c:v>
                </c:pt>
                <c:pt idx="11">
                  <c:v>1.1310246236505401</c:v>
                </c:pt>
                <c:pt idx="12">
                  <c:v>1.1548892432095663</c:v>
                </c:pt>
                <c:pt idx="13">
                  <c:v>1.1786799616196832</c:v>
                </c:pt>
                <c:pt idx="14">
                  <c:v>1.1905846292320421</c:v>
                </c:pt>
                <c:pt idx="15">
                  <c:v>1.2024904755243626</c:v>
                </c:pt>
                <c:pt idx="16">
                  <c:v>1.297727721185892</c:v>
                </c:pt>
                <c:pt idx="17">
                  <c:v>1.523921662988593</c:v>
                </c:pt>
                <c:pt idx="18">
                  <c:v>1.797770385827643</c:v>
                </c:pt>
                <c:pt idx="19">
                  <c:v>2.0597055310427304</c:v>
                </c:pt>
                <c:pt idx="20">
                  <c:v>2.3812255644385005</c:v>
                </c:pt>
                <c:pt idx="21">
                  <c:v>2.1311968801724581</c:v>
                </c:pt>
                <c:pt idx="22">
                  <c:v>2.0001282720418518</c:v>
                </c:pt>
                <c:pt idx="23">
                  <c:v>2.0359305681114011</c:v>
                </c:pt>
                <c:pt idx="24">
                  <c:v>2.0359305681114011</c:v>
                </c:pt>
                <c:pt idx="25">
                  <c:v>2.0835713434052079</c:v>
                </c:pt>
                <c:pt idx="26">
                  <c:v>2.1073240567200275</c:v>
                </c:pt>
                <c:pt idx="27">
                  <c:v>2.0717102801614589</c:v>
                </c:pt>
                <c:pt idx="28">
                  <c:v>2.0360768633426818</c:v>
                </c:pt>
                <c:pt idx="29">
                  <c:v>2.0360768633426818</c:v>
                </c:pt>
                <c:pt idx="30">
                  <c:v>1.9884326647404631</c:v>
                </c:pt>
                <c:pt idx="31">
                  <c:v>1.8098714114467696</c:v>
                </c:pt>
                <c:pt idx="32">
                  <c:v>1.6312371031369735</c:v>
                </c:pt>
                <c:pt idx="33">
                  <c:v>1.547880887166674</c:v>
                </c:pt>
                <c:pt idx="34">
                  <c:v>1.5955556184914075</c:v>
                </c:pt>
                <c:pt idx="35">
                  <c:v>1.6312960643456149</c:v>
                </c:pt>
                <c:pt idx="36">
                  <c:v>1.6551129868850607</c:v>
                </c:pt>
                <c:pt idx="37">
                  <c:v>1.714697054412923</c:v>
                </c:pt>
                <c:pt idx="38">
                  <c:v>1.679031355681134</c:v>
                </c:pt>
                <c:pt idx="39">
                  <c:v>1.6551891104304619</c:v>
                </c:pt>
                <c:pt idx="40">
                  <c:v>1.6671064720255613</c:v>
                </c:pt>
                <c:pt idx="41">
                  <c:v>1.7504617956268393</c:v>
                </c:pt>
                <c:pt idx="42">
                  <c:v>1.9409120389910395</c:v>
                </c:pt>
                <c:pt idx="43">
                  <c:v>2.05988994698119</c:v>
                </c:pt>
                <c:pt idx="44">
                  <c:v>2.0955260430639648</c:v>
                </c:pt>
                <c:pt idx="45">
                  <c:v>2.1430944842415167</c:v>
                </c:pt>
                <c:pt idx="46">
                  <c:v>2.3216142547788348</c:v>
                </c:pt>
                <c:pt idx="47">
                  <c:v>2.6549980617650752</c:v>
                </c:pt>
                <c:pt idx="48">
                  <c:v>2.8692564053495166</c:v>
                </c:pt>
                <c:pt idx="49">
                  <c:v>2.8336776259231828</c:v>
                </c:pt>
                <c:pt idx="50">
                  <c:v>2.8693819640098148</c:v>
                </c:pt>
                <c:pt idx="51">
                  <c:v>3.0954892627737882</c:v>
                </c:pt>
                <c:pt idx="52">
                  <c:v>3.1549226566190454</c:v>
                </c:pt>
                <c:pt idx="53">
                  <c:v>3.1785845765436882</c:v>
                </c:pt>
                <c:pt idx="54">
                  <c:v>3.2024239608677663</c:v>
                </c:pt>
                <c:pt idx="55">
                  <c:v>3.1905749922125555</c:v>
                </c:pt>
                <c:pt idx="56">
                  <c:v>3.2381145595965224</c:v>
                </c:pt>
                <c:pt idx="57">
                  <c:v>3.3452961515191668</c:v>
                </c:pt>
                <c:pt idx="58">
                  <c:v>3.4406370918374631</c:v>
                </c:pt>
                <c:pt idx="59">
                  <c:v>3.4643774877711415</c:v>
                </c:pt>
                <c:pt idx="60">
                  <c:v>3.5239647805608056</c:v>
                </c:pt>
                <c:pt idx="61">
                  <c:v>3.5595568248444698</c:v>
                </c:pt>
                <c:pt idx="62">
                  <c:v>3.5951523930929143</c:v>
                </c:pt>
                <c:pt idx="63">
                  <c:v>3.6426084046817411</c:v>
                </c:pt>
                <c:pt idx="64">
                  <c:v>3.6903265747830725</c:v>
                </c:pt>
                <c:pt idx="65">
                  <c:v>3.7497408326370798</c:v>
                </c:pt>
                <c:pt idx="66">
                  <c:v>3.8569834204505002</c:v>
                </c:pt>
                <c:pt idx="67">
                  <c:v>3.9761642081424204</c:v>
                </c:pt>
                <c:pt idx="68">
                  <c:v>4.1427654884635876</c:v>
                </c:pt>
                <c:pt idx="69">
                  <c:v>4.3689604841336998</c:v>
                </c:pt>
                <c:pt idx="70">
                  <c:v>4.6188650238261468</c:v>
                </c:pt>
                <c:pt idx="71">
                  <c:v>4.8211713118697324</c:v>
                </c:pt>
                <c:pt idx="72">
                  <c:v>4.9759309109807512</c:v>
                </c:pt>
                <c:pt idx="73">
                  <c:v>5.2854338136437544</c:v>
                </c:pt>
                <c:pt idx="74">
                  <c:v>5.8689457066700248</c:v>
                </c:pt>
                <c:pt idx="75">
                  <c:v>6.4047804496889977</c:v>
                </c:pt>
                <c:pt idx="76">
                  <c:v>6.7736958035910844</c:v>
                </c:pt>
                <c:pt idx="77">
                  <c:v>7.2139860308245041</c:v>
                </c:pt>
                <c:pt idx="78">
                  <c:v>7.7615275705640849</c:v>
                </c:pt>
                <c:pt idx="79">
                  <c:v>8.6424609498231089</c:v>
                </c:pt>
                <c:pt idx="80">
                  <c:v>9.8091931780492292</c:v>
                </c:pt>
                <c:pt idx="81">
                  <c:v>10.821501914023909</c:v>
                </c:pt>
                <c:pt idx="82">
                  <c:v>11.488106431927783</c:v>
                </c:pt>
                <c:pt idx="83">
                  <c:v>11.856874648392665</c:v>
                </c:pt>
                <c:pt idx="84">
                  <c:v>12.369091633203228</c:v>
                </c:pt>
                <c:pt idx="85">
                  <c:v>12.809431295345263</c:v>
                </c:pt>
                <c:pt idx="86">
                  <c:v>13.047686717438685</c:v>
                </c:pt>
                <c:pt idx="87">
                  <c:v>13.523927282625197</c:v>
                </c:pt>
                <c:pt idx="88">
                  <c:v>14.083817872125881</c:v>
                </c:pt>
                <c:pt idx="89">
                  <c:v>14.762657893562348</c:v>
                </c:pt>
                <c:pt idx="90">
                  <c:v>15.559841419814717</c:v>
                </c:pt>
                <c:pt idx="91">
                  <c:v>16.214910743588916</c:v>
                </c:pt>
                <c:pt idx="92">
                  <c:v>16.702979556970941</c:v>
                </c:pt>
                <c:pt idx="93">
                  <c:v>17.202398645724372</c:v>
                </c:pt>
                <c:pt idx="94">
                  <c:v>17.642780051054917</c:v>
                </c:pt>
                <c:pt idx="95">
                  <c:v>18.142070726499771</c:v>
                </c:pt>
                <c:pt idx="96">
                  <c:v>18.677261812931516</c:v>
                </c:pt>
                <c:pt idx="97">
                  <c:v>19.104971108447646</c:v>
                </c:pt>
                <c:pt idx="98">
                  <c:v>19.403008657739431</c:v>
                </c:pt>
                <c:pt idx="99">
                  <c:v>19.831815149075471</c:v>
                </c:pt>
                <c:pt idx="100">
                  <c:v>20.498164138084409</c:v>
                </c:pt>
                <c:pt idx="101">
                  <c:v>21.082361816019812</c:v>
                </c:pt>
                <c:pt idx="102">
                  <c:v>21.415463132712926</c:v>
                </c:pt>
                <c:pt idx="103">
                  <c:v>21.903735692138778</c:v>
                </c:pt>
                <c:pt idx="104">
                  <c:v>22.486375061549669</c:v>
                </c:pt>
                <c:pt idx="105">
                  <c:v>23.248663176136205</c:v>
                </c:pt>
                <c:pt idx="106">
                  <c:v>23.999594996725403</c:v>
                </c:pt>
                <c:pt idx="107">
                  <c:v>24.683583454132076</c:v>
                </c:pt>
                <c:pt idx="108">
                  <c:v>25.63143305877075</c:v>
                </c:pt>
                <c:pt idx="109">
                  <c:v>25.539159899759174</c:v>
                </c:pt>
                <c:pt idx="110">
                  <c:v>25.958002122115222</c:v>
                </c:pt>
                <c:pt idx="111">
                  <c:v>26.778274989174065</c:v>
                </c:pt>
                <c:pt idx="112">
                  <c:v>27.332585281449965</c:v>
                </c:pt>
                <c:pt idx="113">
                  <c:v>27.731641026559135</c:v>
                </c:pt>
                <c:pt idx="114">
                  <c:v>28.180893611189394</c:v>
                </c:pt>
                <c:pt idx="115">
                  <c:v>28.214710683522824</c:v>
                </c:pt>
                <c:pt idx="116">
                  <c:v>28.570216038135211</c:v>
                </c:pt>
                <c:pt idx="117">
                  <c:v>29.178761639747492</c:v>
                </c:pt>
                <c:pt idx="118">
                  <c:v>29.905312804577203</c:v>
                </c:pt>
                <c:pt idx="119">
                  <c:v>30.431646309937765</c:v>
                </c:pt>
                <c:pt idx="120">
                  <c:v>30.80595555955</c:v>
                </c:pt>
                <c:pt idx="121">
                  <c:v>32.253835470848848</c:v>
                </c:pt>
                <c:pt idx="122">
                  <c:v>34.834142308516761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808-BA54-2FA2A6C1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12912"/>
        <c:axId val="1305010832"/>
      </c:lineChart>
      <c:catAx>
        <c:axId val="1305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0832"/>
        <c:crosses val="autoZero"/>
        <c:auto val="1"/>
        <c:lblAlgn val="ctr"/>
        <c:lblOffset val="100"/>
        <c:noMultiLvlLbl val="0"/>
      </c:catAx>
      <c:valAx>
        <c:axId val="1305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24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82686-9D31-7E84-F764-75B5ED15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58DAC-D9CA-FF6E-5D5C-3C4DC5DC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Moorhouse" refreshedDate="44986.995327314813" createdVersion="8" refreshedVersion="8" minRefreshableVersion="3" recordCount="25" xr:uid="{542930A5-8340-4DE1-AD12-C1908674E58E}">
  <cacheSource type="worksheet">
    <worksheetSource ref="A2:F27" sheet="Overview"/>
  </cacheSource>
  <cacheFields count="6">
    <cacheField name="Title" numFmtId="0">
      <sharedItems count="25">
        <s v="Dr. No"/>
        <s v="From Russia with Love"/>
        <s v="Goldfinger"/>
        <s v="Thunderball"/>
        <s v="You Only Live Twice"/>
        <s v="On Her Majesty's Secret Service"/>
        <s v="Diamonds Are Forever"/>
        <s v="Live and Let Die"/>
        <s v="The Man with the Golden Gun"/>
        <s v="The Spy Who Loved Me"/>
        <s v="Moonraker"/>
        <s v="For Your Eyes Only"/>
        <s v="Octopussy"/>
        <s v="A View to a Kill"/>
        <s v="The Living Daylights"/>
        <s v="Licence to Kill"/>
        <s v="GoldenEye"/>
        <s v="Tomorrow Never Dies"/>
        <s v="The World Is Not Enough"/>
        <s v="Die Another Day"/>
        <s v="Casino Royale"/>
        <s v="Quantum of Solace"/>
        <s v="Skyfall"/>
        <s v="Spectre"/>
        <s v="No Time to Die"/>
      </sharedItems>
    </cacheField>
    <cacheField name="Year" numFmtId="0">
      <sharedItems containsSemiMixedTypes="0" containsString="0" containsNumber="1" containsInteger="1" minValue="1962" maxValue="2021"/>
    </cacheField>
    <cacheField name="Bond actor" numFmtId="0">
      <sharedItems count="6">
        <s v="Sean Connery"/>
        <s v="George Lazenby"/>
        <s v="Roger Moore"/>
        <s v="Timothy Dalton"/>
        <s v="Pierce Brosnan"/>
        <s v="Daniel Craig"/>
      </sharedItems>
    </cacheField>
    <cacheField name="Director" numFmtId="0">
      <sharedItems/>
    </cacheField>
    <cacheField name="Budget" numFmtId="165">
      <sharedItems containsSemiMixedTypes="0" containsString="0" containsNumber="1" minValue="10658117.473124357" maxValue="305565785.09921628"/>
    </cacheField>
    <cacheField name="Box Office" numFmtId="165">
      <sharedItems containsSemiMixedTypes="0" containsString="0" containsNumber="1" minValue="368571368.91067916" maxValue="1412860502.055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962"/>
    <x v="0"/>
    <s v="Terence Young"/>
    <n v="10658117.473124357"/>
    <n v="576507263.31899929"/>
  </r>
  <r>
    <x v="1"/>
    <n v="1963"/>
    <x v="0"/>
    <s v="Terence Young"/>
    <n v="19125933.088907074"/>
    <n v="754518060.35738409"/>
  </r>
  <r>
    <x v="2"/>
    <n v="1964"/>
    <x v="0"/>
    <s v="Guy Hamilton"/>
    <n v="28317934.688935552"/>
    <n v="1178970014.2160168"/>
  </r>
  <r>
    <x v="3"/>
    <n v="1965"/>
    <x v="0"/>
    <s v="Terence Young"/>
    <n v="63170277.165883206"/>
    <n v="1311712225.8562806"/>
  </r>
  <r>
    <x v="4"/>
    <n v="1967"/>
    <x v="0"/>
    <s v="Lewis Gilbert"/>
    <n v="90235625.843365893"/>
    <n v="977698625.64268279"/>
  </r>
  <r>
    <x v="5"/>
    <n v="1969"/>
    <x v="1"/>
    <s v="Peter R. Hunt"/>
    <n v="55811673.51939714"/>
    <n v="515062015.62186497"/>
  </r>
  <r>
    <x v="6"/>
    <n v="1971"/>
    <x v="0"/>
    <s v="Guy Hamilton"/>
    <n v="52021761.600513197"/>
    <n v="838128381.34160149"/>
  </r>
  <r>
    <x v="7"/>
    <n v="1973"/>
    <x v="2"/>
    <s v="Guy Hamilton"/>
    <n v="46134149.959493265"/>
    <n v="833050936.41142118"/>
  </r>
  <r>
    <x v="8"/>
    <n v="1974"/>
    <x v="2"/>
    <s v="Guy Hamilton"/>
    <n v="41547325.251705028"/>
    <n v="579288420.65234435"/>
  </r>
  <r>
    <x v="9"/>
    <n v="1977"/>
    <x v="2"/>
    <s v="Lewis Gilbert"/>
    <n v="67601737.823644876"/>
    <n v="895240156.6074115"/>
  </r>
  <r>
    <x v="10"/>
    <n v="1979"/>
    <x v="2"/>
    <s v="Lewis Gilbert"/>
    <n v="137039767.41877106"/>
    <n v="847631267.29904556"/>
  </r>
  <r>
    <x v="11"/>
    <n v="1981"/>
    <x v="2"/>
    <s v="John Glen"/>
    <n v="90131295.303332731"/>
    <n v="627378194.80784106"/>
  </r>
  <r>
    <x v="12"/>
    <n v="1983"/>
    <x v="2"/>
    <s v="John Glen"/>
    <n v="80791856.361074924"/>
    <n v="539689600.49198043"/>
  </r>
  <r>
    <x v="13"/>
    <n v="1985"/>
    <x v="2"/>
    <s v="John Glen"/>
    <n v="81582409.488799661"/>
    <n v="414438640.20310229"/>
  </r>
  <r>
    <x v="14"/>
    <n v="1987"/>
    <x v="3"/>
    <s v="John Glen"/>
    <n v="103029664.62491933"/>
    <n v="492481796.90711439"/>
  </r>
  <r>
    <x v="15"/>
    <n v="1989"/>
    <x v="3"/>
    <s v="John Glen"/>
    <n v="84946026.125380591"/>
    <n v="368571368.91067916"/>
  </r>
  <r>
    <x v="16"/>
    <n v="1995"/>
    <x v="4"/>
    <s v="Martin Campbell"/>
    <n v="115204519.37485352"/>
    <n v="675866513.66580737"/>
  </r>
  <r>
    <x v="17"/>
    <n v="1997"/>
    <x v="4"/>
    <s v="Roger Spottiswoode"/>
    <n v="200563279.16887328"/>
    <n v="607159745.12031639"/>
  </r>
  <r>
    <x v="18"/>
    <n v="1999"/>
    <x v="4"/>
    <s v="Michael Apted"/>
    <n v="237124497.99982083"/>
    <n v="635493654.63951981"/>
  </r>
  <r>
    <x v="19"/>
    <n v="2002"/>
    <x v="4"/>
    <s v="Lee Tamahori"/>
    <n v="230975542.16576779"/>
    <n v="702686156.44796956"/>
  </r>
  <r>
    <x v="20"/>
    <n v="2006"/>
    <x v="5"/>
    <s v="Martin Campbell"/>
    <n v="217717063.43338084"/>
    <n v="879576936.27085853"/>
  </r>
  <r>
    <x v="21"/>
    <n v="2008"/>
    <x v="5"/>
    <s v="Marc Forster"/>
    <n v="271807996.28834611"/>
    <n v="796533333.12299836"/>
  </r>
  <r>
    <x v="22"/>
    <n v="2012"/>
    <x v="5"/>
    <s v="Sam Mendes"/>
    <n v="223029575.91529548"/>
    <n v="1412860502.055409"/>
  </r>
  <r>
    <x v="23"/>
    <n v="2015"/>
    <x v="5"/>
    <s v="Sam Mendes"/>
    <n v="305565785.09921628"/>
    <n v="1087320351.2601204"/>
  </r>
  <r>
    <x v="24"/>
    <n v="2021"/>
    <x v="5"/>
    <s v="Cary Joji Fukunaga"/>
    <n v="297540000"/>
    <n v="83289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F618F-15F6-47B3-97FE-04C050C2C3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7" firstHeaderRow="1" firstDataRow="1" firstDataCol="2"/>
  <pivotFields count="6">
    <pivotField axis="axisRow" compact="0" outline="0" showAll="0" sortType="descending">
      <items count="26">
        <item x="13"/>
        <item x="20"/>
        <item x="6"/>
        <item x="19"/>
        <item x="0"/>
        <item x="11"/>
        <item x="1"/>
        <item x="16"/>
        <item x="2"/>
        <item x="15"/>
        <item x="7"/>
        <item x="10"/>
        <item x="24"/>
        <item x="12"/>
        <item x="5"/>
        <item x="21"/>
        <item x="22"/>
        <item x="23"/>
        <item x="14"/>
        <item x="8"/>
        <item x="9"/>
        <item x="18"/>
        <item x="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7">
        <item sd="0" x="5"/>
        <item x="1"/>
        <item sd="0" x="4"/>
        <item x="2"/>
        <item sd="0" x="0"/>
        <item sd="0" x="3"/>
        <item t="default"/>
      </items>
    </pivotField>
    <pivotField compact="0" outline="0" showAll="0"/>
    <pivotField dataField="1" compact="0" numFmtId="165" outline="0" showAll="0"/>
    <pivotField compact="0" numFmtId="165" outline="0" showAll="0"/>
  </pivotFields>
  <rowFields count="2">
    <field x="2"/>
    <field x="0"/>
  </rowFields>
  <rowItems count="15">
    <i>
      <x/>
    </i>
    <i>
      <x v="1"/>
      <x v="14"/>
    </i>
    <i t="default">
      <x v="1"/>
    </i>
    <i>
      <x v="2"/>
    </i>
    <i>
      <x v="3"/>
      <x v="11"/>
    </i>
    <i r="1">
      <x v="5"/>
    </i>
    <i r="1">
      <x/>
    </i>
    <i r="1">
      <x v="13"/>
    </i>
    <i r="1">
      <x v="20"/>
    </i>
    <i r="1">
      <x v="10"/>
    </i>
    <i r="1">
      <x v="19"/>
    </i>
    <i t="default">
      <x v="3"/>
    </i>
    <i>
      <x v="4"/>
    </i>
    <i>
      <x v="5"/>
    </i>
    <i t="grand">
      <x/>
    </i>
  </rowItems>
  <colItems count="1">
    <i/>
  </colItems>
  <dataFields count="1">
    <dataField name="Sum of Budget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D0BF-978A-43EF-B3E1-AC4B0EFC9BE6}">
  <dimension ref="A1:F27"/>
  <sheetViews>
    <sheetView tabSelected="1" workbookViewId="0">
      <selection activeCell="A32" sqref="A32"/>
    </sheetView>
  </sheetViews>
  <sheetFormatPr defaultRowHeight="15" x14ac:dyDescent="0.25"/>
  <cols>
    <col min="1" max="1" width="31.42578125" style="1" customWidth="1"/>
    <col min="2" max="2" width="14.28515625" style="1" customWidth="1"/>
    <col min="3" max="3" width="20" style="1" customWidth="1"/>
    <col min="4" max="4" width="23.140625" style="1" customWidth="1"/>
    <col min="5" max="6" width="21.42578125" style="1" customWidth="1"/>
    <col min="7" max="7" width="4.28515625" style="1" customWidth="1"/>
    <col min="8" max="16384" width="9.140625" style="1"/>
  </cols>
  <sheetData>
    <row r="1" spans="1:6" x14ac:dyDescent="0.25">
      <c r="E1" s="9" t="s">
        <v>56</v>
      </c>
      <c r="F1" s="9"/>
    </row>
    <row r="2" spans="1:6" x14ac:dyDescent="0.25">
      <c r="A2" s="1" t="s">
        <v>0</v>
      </c>
      <c r="B2" s="1" t="s">
        <v>1</v>
      </c>
      <c r="C2" s="1" t="s">
        <v>47</v>
      </c>
      <c r="D2" s="1" t="s">
        <v>3</v>
      </c>
      <c r="E2" s="1" t="s">
        <v>52</v>
      </c>
      <c r="F2" s="6" t="s">
        <v>51</v>
      </c>
    </row>
    <row r="3" spans="1:6" x14ac:dyDescent="0.25">
      <c r="A3" s="1" t="s">
        <v>4</v>
      </c>
      <c r="B3" s="1">
        <f>VLOOKUP(A3, 'Film Details'!A$3:D$27, 2)</f>
        <v>1962</v>
      </c>
      <c r="C3" s="1" t="str">
        <f>VLOOKUP(A3, 'Film Details'!A$3:D$27, 3)</f>
        <v>Sean Connery</v>
      </c>
      <c r="D3" s="1" t="str">
        <f>VLOOKUP(A3, 'Film Details'!A$3:D$27, 4)</f>
        <v>Terence Young</v>
      </c>
      <c r="E3" s="4">
        <f>VLOOKUP($A3, 'Film Details'!$A$3:$H$27, 7)*(VLOOKUP(2022, 'Inflation Adjustment'!$A$2:$C$124, 2)/VLOOKUP($B3, 'Inflation Adjustment'!$A$2:$C$124, 2))</f>
        <v>10658117.473124357</v>
      </c>
      <c r="F3" s="4">
        <f>VLOOKUP($A3, 'Film Details'!$A$3:$H$27, 8)*(VLOOKUP(2022, 'Inflation Adjustment'!$A$2:$C$124, 2)/VLOOKUP($B3, 'Inflation Adjustment'!$A$2:$C$124, 2))</f>
        <v>576507263.31899929</v>
      </c>
    </row>
    <row r="4" spans="1:6" x14ac:dyDescent="0.25">
      <c r="A4" s="1" t="s">
        <v>7</v>
      </c>
      <c r="B4" s="1">
        <f>VLOOKUP(A4, 'Film Details'!A$3:D$27, 2)</f>
        <v>1963</v>
      </c>
      <c r="C4" s="1" t="str">
        <f>VLOOKUP(A4, 'Film Details'!A$3:D$27, 3)</f>
        <v>Sean Connery</v>
      </c>
      <c r="D4" s="1" t="str">
        <f>VLOOKUP(A4, 'Film Details'!A$3:D$27, 4)</f>
        <v>Terence Young</v>
      </c>
      <c r="E4" s="4">
        <f>VLOOKUP($A4, 'Film Details'!$A$3:$H$27, 7)*(VLOOKUP(2022, 'Inflation Adjustment'!$A$2:$C$124, 2)/VLOOKUP($B4, 'Inflation Adjustment'!$A$2:$C$124, 2))</f>
        <v>19125933.088907074</v>
      </c>
      <c r="F4" s="4">
        <f>VLOOKUP($A4, 'Film Details'!$A$3:$H$27, 8)*(VLOOKUP(2022, 'Inflation Adjustment'!$A$2:$C$124, 2)/VLOOKUP($B4, 'Inflation Adjustment'!$A$2:$C$124, 2))</f>
        <v>754518060.35738409</v>
      </c>
    </row>
    <row r="5" spans="1:6" x14ac:dyDescent="0.25">
      <c r="A5" s="1" t="s">
        <v>8</v>
      </c>
      <c r="B5" s="1">
        <f>VLOOKUP(A5, 'Film Details'!A$3:D$27, 2)</f>
        <v>1964</v>
      </c>
      <c r="C5" s="1" t="str">
        <f>VLOOKUP(A5, 'Film Details'!A$3:D$27, 3)</f>
        <v>Sean Connery</v>
      </c>
      <c r="D5" s="1" t="str">
        <f>VLOOKUP(A5, 'Film Details'!A$3:D$27, 4)</f>
        <v>Guy Hamilton</v>
      </c>
      <c r="E5" s="4">
        <f>VLOOKUP($A5, 'Film Details'!$A$3:$H$27, 7)*(VLOOKUP(2022, 'Inflation Adjustment'!$A$2:$C$124, 2)/VLOOKUP($B5, 'Inflation Adjustment'!$A$2:$C$124, 2))</f>
        <v>28317934.688935552</v>
      </c>
      <c r="F5" s="4">
        <f>VLOOKUP($A5, 'Film Details'!$A$3:$H$27, 8)*(VLOOKUP(2022, 'Inflation Adjustment'!$A$2:$C$124, 2)/VLOOKUP($B5, 'Inflation Adjustment'!$A$2:$C$124, 2))</f>
        <v>1178970014.2160168</v>
      </c>
    </row>
    <row r="6" spans="1:6" x14ac:dyDescent="0.25">
      <c r="A6" s="1" t="s">
        <v>10</v>
      </c>
      <c r="B6" s="1">
        <f>VLOOKUP(A6, 'Film Details'!A$3:D$27, 2)</f>
        <v>1965</v>
      </c>
      <c r="C6" s="1" t="str">
        <f>VLOOKUP(A6, 'Film Details'!A$3:D$27, 3)</f>
        <v>Sean Connery</v>
      </c>
      <c r="D6" s="1" t="str">
        <f>VLOOKUP(A6, 'Film Details'!A$3:D$27, 4)</f>
        <v>Terence Young</v>
      </c>
      <c r="E6" s="4">
        <f>VLOOKUP($A6, 'Film Details'!$A$3:$H$27, 7)*(VLOOKUP(2022, 'Inflation Adjustment'!$A$2:$C$124, 2)/VLOOKUP($B6, 'Inflation Adjustment'!$A$2:$C$124, 2))</f>
        <v>63170277.165883206</v>
      </c>
      <c r="F6" s="4">
        <f>VLOOKUP($A6, 'Film Details'!$A$3:$H$27, 8)*(VLOOKUP(2022, 'Inflation Adjustment'!$A$2:$C$124, 2)/VLOOKUP($B6, 'Inflation Adjustment'!$A$2:$C$124, 2))</f>
        <v>1311712225.8562806</v>
      </c>
    </row>
    <row r="7" spans="1:6" x14ac:dyDescent="0.25">
      <c r="A7" s="1" t="s">
        <v>11</v>
      </c>
      <c r="B7" s="1">
        <f>VLOOKUP(A7, 'Film Details'!A$3:D$27, 2)</f>
        <v>1967</v>
      </c>
      <c r="C7" s="1" t="str">
        <f>VLOOKUP(A7, 'Film Details'!A$3:D$27, 3)</f>
        <v>Sean Connery</v>
      </c>
      <c r="D7" s="1" t="str">
        <f>VLOOKUP(A7, 'Film Details'!A$3:D$27, 4)</f>
        <v>Lewis Gilbert</v>
      </c>
      <c r="E7" s="4">
        <f>VLOOKUP($A7, 'Film Details'!$A$3:$H$27, 7)*(VLOOKUP(2022, 'Inflation Adjustment'!$A$2:$C$124, 2)/VLOOKUP($B7, 'Inflation Adjustment'!$A$2:$C$124, 2))</f>
        <v>90235625.843365893</v>
      </c>
      <c r="F7" s="4">
        <f>VLOOKUP($A7, 'Film Details'!$A$3:$H$27, 8)*(VLOOKUP(2022, 'Inflation Adjustment'!$A$2:$C$124, 2)/VLOOKUP($B7, 'Inflation Adjustment'!$A$2:$C$124, 2))</f>
        <v>977698625.64268279</v>
      </c>
    </row>
    <row r="8" spans="1:6" x14ac:dyDescent="0.25">
      <c r="A8" s="1" t="s">
        <v>13</v>
      </c>
      <c r="B8" s="1">
        <f>VLOOKUP(A8, 'Film Details'!A$3:D$27, 2)</f>
        <v>1969</v>
      </c>
      <c r="C8" s="1" t="str">
        <f>VLOOKUP(A8, 'Film Details'!A$3:D$27, 3)</f>
        <v>George Lazenby</v>
      </c>
      <c r="D8" s="1" t="str">
        <f>VLOOKUP(A8, 'Film Details'!A$3:D$27, 4)</f>
        <v>Peter R. Hunt</v>
      </c>
      <c r="E8" s="4">
        <f>VLOOKUP($A8, 'Film Details'!$A$3:$H$27, 7)*(VLOOKUP(2022, 'Inflation Adjustment'!$A$2:$C$124, 2)/VLOOKUP($B8, 'Inflation Adjustment'!$A$2:$C$124, 2))</f>
        <v>55811673.51939714</v>
      </c>
      <c r="F8" s="4">
        <f>VLOOKUP($A8, 'Film Details'!$A$3:$H$27, 8)*(VLOOKUP(2022, 'Inflation Adjustment'!$A$2:$C$124, 2)/VLOOKUP($B8, 'Inflation Adjustment'!$A$2:$C$124, 2))</f>
        <v>515062015.62186497</v>
      </c>
    </row>
    <row r="9" spans="1:6" x14ac:dyDescent="0.25">
      <c r="A9" s="1" t="s">
        <v>16</v>
      </c>
      <c r="B9" s="1">
        <f>VLOOKUP(A9, 'Film Details'!A$3:D$27, 2)</f>
        <v>1971</v>
      </c>
      <c r="C9" s="1" t="str">
        <f>VLOOKUP(A9, 'Film Details'!A$3:D$27, 3)</f>
        <v>Sean Connery</v>
      </c>
      <c r="D9" s="1" t="str">
        <f>VLOOKUP(A9, 'Film Details'!A$3:D$27, 4)</f>
        <v>Guy Hamilton</v>
      </c>
      <c r="E9" s="4">
        <f>VLOOKUP($A9, 'Film Details'!$A$3:$H$27, 7)*(VLOOKUP(2022, 'Inflation Adjustment'!$A$2:$C$124, 2)/VLOOKUP($B9, 'Inflation Adjustment'!$A$2:$C$124, 2))</f>
        <v>52021761.600513197</v>
      </c>
      <c r="F9" s="4">
        <f>VLOOKUP($A9, 'Film Details'!$A$3:$H$27, 8)*(VLOOKUP(2022, 'Inflation Adjustment'!$A$2:$C$124, 2)/VLOOKUP($B9, 'Inflation Adjustment'!$A$2:$C$124, 2))</f>
        <v>838128381.34160149</v>
      </c>
    </row>
    <row r="10" spans="1:6" x14ac:dyDescent="0.25">
      <c r="A10" s="1" t="s">
        <v>17</v>
      </c>
      <c r="B10" s="1">
        <f>VLOOKUP(A10, 'Film Details'!A$3:D$27, 2)</f>
        <v>1973</v>
      </c>
      <c r="C10" s="1" t="str">
        <f>VLOOKUP(A10, 'Film Details'!A$3:D$27, 3)</f>
        <v>Roger Moore</v>
      </c>
      <c r="D10" s="1" t="str">
        <f>VLOOKUP(A10, 'Film Details'!A$3:D$27, 4)</f>
        <v>Guy Hamilton</v>
      </c>
      <c r="E10" s="4">
        <f>VLOOKUP($A10, 'Film Details'!$A$3:$H$27, 7)*(VLOOKUP(2022, 'Inflation Adjustment'!$A$2:$C$124, 2)/VLOOKUP($B10, 'Inflation Adjustment'!$A$2:$C$124, 2))</f>
        <v>46134149.959493265</v>
      </c>
      <c r="F10" s="4">
        <f>VLOOKUP($A10, 'Film Details'!$A$3:$H$27, 8)*(VLOOKUP(2022, 'Inflation Adjustment'!$A$2:$C$124, 2)/VLOOKUP($B10, 'Inflation Adjustment'!$A$2:$C$124, 2))</f>
        <v>833050936.41142118</v>
      </c>
    </row>
    <row r="11" spans="1:6" x14ac:dyDescent="0.25">
      <c r="A11" s="1" t="s">
        <v>19</v>
      </c>
      <c r="B11" s="1">
        <f>VLOOKUP(A11, 'Film Details'!A$3:D$27, 2)</f>
        <v>1974</v>
      </c>
      <c r="C11" s="1" t="str">
        <f>VLOOKUP(A11, 'Film Details'!A$3:D$27, 3)</f>
        <v>Roger Moore</v>
      </c>
      <c r="D11" s="1" t="str">
        <f>VLOOKUP(A11, 'Film Details'!A$3:D$27, 4)</f>
        <v>Guy Hamilton</v>
      </c>
      <c r="E11" s="4">
        <f>VLOOKUP($A11, 'Film Details'!$A$3:$H$27, 7)*(VLOOKUP(2022, 'Inflation Adjustment'!$A$2:$C$124, 2)/VLOOKUP($B11, 'Inflation Adjustment'!$A$2:$C$124, 2))</f>
        <v>41547325.251705028</v>
      </c>
      <c r="F11" s="4">
        <f>VLOOKUP($A11, 'Film Details'!$A$3:$H$27, 8)*(VLOOKUP(2022, 'Inflation Adjustment'!$A$2:$C$124, 2)/VLOOKUP($B11, 'Inflation Adjustment'!$A$2:$C$124, 2))</f>
        <v>579288420.65234435</v>
      </c>
    </row>
    <row r="12" spans="1:6" x14ac:dyDescent="0.25">
      <c r="A12" s="1" t="s">
        <v>20</v>
      </c>
      <c r="B12" s="1">
        <f>VLOOKUP(A12, 'Film Details'!A$3:D$27, 2)</f>
        <v>1977</v>
      </c>
      <c r="C12" s="1" t="str">
        <f>VLOOKUP(A12, 'Film Details'!A$3:D$27, 3)</f>
        <v>Roger Moore</v>
      </c>
      <c r="D12" s="1" t="str">
        <f>VLOOKUP(A12, 'Film Details'!A$3:D$27, 4)</f>
        <v>Lewis Gilbert</v>
      </c>
      <c r="E12" s="4">
        <f>VLOOKUP($A12, 'Film Details'!$A$3:$H$27, 7)*(VLOOKUP(2022, 'Inflation Adjustment'!$A$2:$C$124, 2)/VLOOKUP($B12, 'Inflation Adjustment'!$A$2:$C$124, 2))</f>
        <v>67601737.823644876</v>
      </c>
      <c r="F12" s="4">
        <f>VLOOKUP($A12, 'Film Details'!$A$3:$H$27, 8)*(VLOOKUP(2022, 'Inflation Adjustment'!$A$2:$C$124, 2)/VLOOKUP($B12, 'Inflation Adjustment'!$A$2:$C$124, 2))</f>
        <v>895240156.6074115</v>
      </c>
    </row>
    <row r="13" spans="1:6" x14ac:dyDescent="0.25">
      <c r="A13" s="1" t="s">
        <v>21</v>
      </c>
      <c r="B13" s="1">
        <f>VLOOKUP(A13, 'Film Details'!A$3:D$27, 2)</f>
        <v>1979</v>
      </c>
      <c r="C13" s="1" t="str">
        <f>VLOOKUP(A13, 'Film Details'!A$3:D$27, 3)</f>
        <v>Roger Moore</v>
      </c>
      <c r="D13" s="1" t="str">
        <f>VLOOKUP(A13, 'Film Details'!A$3:D$27, 4)</f>
        <v>Lewis Gilbert</v>
      </c>
      <c r="E13" s="4">
        <f>VLOOKUP($A13, 'Film Details'!$A$3:$H$27, 7)*(VLOOKUP(2022, 'Inflation Adjustment'!$A$2:$C$124, 2)/VLOOKUP($B13, 'Inflation Adjustment'!$A$2:$C$124, 2))</f>
        <v>137039767.41877106</v>
      </c>
      <c r="F13" s="4">
        <f>VLOOKUP($A13, 'Film Details'!$A$3:$H$27, 8)*(VLOOKUP(2022, 'Inflation Adjustment'!$A$2:$C$124, 2)/VLOOKUP($B13, 'Inflation Adjustment'!$A$2:$C$124, 2))</f>
        <v>847631267.29904556</v>
      </c>
    </row>
    <row r="14" spans="1:6" x14ac:dyDescent="0.25">
      <c r="A14" s="1" t="s">
        <v>22</v>
      </c>
      <c r="B14" s="1">
        <f>VLOOKUP(A14, 'Film Details'!A$3:D$27, 2)</f>
        <v>1981</v>
      </c>
      <c r="C14" s="1" t="str">
        <f>VLOOKUP(A14, 'Film Details'!A$3:D$27, 3)</f>
        <v>Roger Moore</v>
      </c>
      <c r="D14" s="1" t="str">
        <f>VLOOKUP(A14, 'Film Details'!A$3:D$27, 4)</f>
        <v>John Glen</v>
      </c>
      <c r="E14" s="4">
        <f>VLOOKUP($A14, 'Film Details'!$A$3:$H$27, 7)*(VLOOKUP(2022, 'Inflation Adjustment'!$A$2:$C$124, 2)/VLOOKUP($B14, 'Inflation Adjustment'!$A$2:$C$124, 2))</f>
        <v>90131295.303332731</v>
      </c>
      <c r="F14" s="4">
        <f>VLOOKUP($A14, 'Film Details'!$A$3:$H$27, 8)*(VLOOKUP(2022, 'Inflation Adjustment'!$A$2:$C$124, 2)/VLOOKUP($B14, 'Inflation Adjustment'!$A$2:$C$124, 2))</f>
        <v>627378194.80784106</v>
      </c>
    </row>
    <row r="15" spans="1:6" x14ac:dyDescent="0.25">
      <c r="A15" s="1" t="s">
        <v>24</v>
      </c>
      <c r="B15" s="1">
        <f>VLOOKUP(A15, 'Film Details'!A$3:D$27, 2)</f>
        <v>1983</v>
      </c>
      <c r="C15" s="1" t="str">
        <f>VLOOKUP(A15, 'Film Details'!A$3:D$27, 3)</f>
        <v>Roger Moore</v>
      </c>
      <c r="D15" s="1" t="str">
        <f>VLOOKUP(A15, 'Film Details'!A$3:D$27, 4)</f>
        <v>John Glen</v>
      </c>
      <c r="E15" s="4">
        <f>VLOOKUP($A15, 'Film Details'!$A$3:$H$27, 7)*(VLOOKUP(2022, 'Inflation Adjustment'!$A$2:$C$124, 2)/VLOOKUP($B15, 'Inflation Adjustment'!$A$2:$C$124, 2))</f>
        <v>80791856.361074924</v>
      </c>
      <c r="F15" s="4">
        <f>VLOOKUP($A15, 'Film Details'!$A$3:$H$27, 8)*(VLOOKUP(2022, 'Inflation Adjustment'!$A$2:$C$124, 2)/VLOOKUP($B15, 'Inflation Adjustment'!$A$2:$C$124, 2))</f>
        <v>539689600.49198043</v>
      </c>
    </row>
    <row r="16" spans="1:6" x14ac:dyDescent="0.25">
      <c r="A16" s="1" t="s">
        <v>25</v>
      </c>
      <c r="B16" s="1">
        <f>VLOOKUP(A16, 'Film Details'!A$3:D$27, 2)</f>
        <v>1985</v>
      </c>
      <c r="C16" s="1" t="str">
        <f>VLOOKUP(A16, 'Film Details'!A$3:D$27, 3)</f>
        <v>Roger Moore</v>
      </c>
      <c r="D16" s="1" t="str">
        <f>VLOOKUP(A16, 'Film Details'!A$3:D$27, 4)</f>
        <v>John Glen</v>
      </c>
      <c r="E16" s="4">
        <f>VLOOKUP($A16, 'Film Details'!$A$3:$H$27, 7)*(VLOOKUP(2022, 'Inflation Adjustment'!$A$2:$C$124, 2)/VLOOKUP($B16, 'Inflation Adjustment'!$A$2:$C$124, 2))</f>
        <v>81582409.488799661</v>
      </c>
      <c r="F16" s="4">
        <f>VLOOKUP($A16, 'Film Details'!$A$3:$H$27, 8)*(VLOOKUP(2022, 'Inflation Adjustment'!$A$2:$C$124, 2)/VLOOKUP($B16, 'Inflation Adjustment'!$A$2:$C$124, 2))</f>
        <v>414438640.20310229</v>
      </c>
    </row>
    <row r="17" spans="1:6" x14ac:dyDescent="0.25">
      <c r="A17" s="1" t="s">
        <v>26</v>
      </c>
      <c r="B17" s="1">
        <f>VLOOKUP(A17, 'Film Details'!A$3:D$27, 2)</f>
        <v>1987</v>
      </c>
      <c r="C17" s="1" t="str">
        <f>VLOOKUP(A17, 'Film Details'!A$3:D$27, 3)</f>
        <v>Timothy Dalton</v>
      </c>
      <c r="D17" s="1" t="str">
        <f>VLOOKUP(A17, 'Film Details'!A$3:D$27, 4)</f>
        <v>John Glen</v>
      </c>
      <c r="E17" s="4">
        <f>VLOOKUP($A17, 'Film Details'!$A$3:$H$27, 7)*(VLOOKUP(2022, 'Inflation Adjustment'!$A$2:$C$124, 2)/VLOOKUP($B17, 'Inflation Adjustment'!$A$2:$C$124, 2))</f>
        <v>103029664.62491933</v>
      </c>
      <c r="F17" s="4">
        <f>VLOOKUP($A17, 'Film Details'!$A$3:$H$27, 8)*(VLOOKUP(2022, 'Inflation Adjustment'!$A$2:$C$124, 2)/VLOOKUP($B17, 'Inflation Adjustment'!$A$2:$C$124, 2))</f>
        <v>492481796.90711439</v>
      </c>
    </row>
    <row r="18" spans="1:6" x14ac:dyDescent="0.25">
      <c r="A18" s="1" t="s">
        <v>28</v>
      </c>
      <c r="B18" s="1">
        <f>VLOOKUP(A18, 'Film Details'!A$3:D$27, 2)</f>
        <v>1989</v>
      </c>
      <c r="C18" s="1" t="str">
        <f>VLOOKUP(A18, 'Film Details'!A$3:D$27, 3)</f>
        <v>Timothy Dalton</v>
      </c>
      <c r="D18" s="1" t="str">
        <f>VLOOKUP(A18, 'Film Details'!A$3:D$27, 4)</f>
        <v>John Glen</v>
      </c>
      <c r="E18" s="4">
        <f>VLOOKUP($A18, 'Film Details'!$A$3:$H$27, 7)*(VLOOKUP(2022, 'Inflation Adjustment'!$A$2:$C$124, 2)/VLOOKUP($B18, 'Inflation Adjustment'!$A$2:$C$124, 2))</f>
        <v>84946026.125380591</v>
      </c>
      <c r="F18" s="4">
        <f>VLOOKUP($A18, 'Film Details'!$A$3:$H$27, 8)*(VLOOKUP(2022, 'Inflation Adjustment'!$A$2:$C$124, 2)/VLOOKUP($B18, 'Inflation Adjustment'!$A$2:$C$124, 2))</f>
        <v>368571368.91067916</v>
      </c>
    </row>
    <row r="19" spans="1:6" x14ac:dyDescent="0.25">
      <c r="A19" s="1" t="s">
        <v>29</v>
      </c>
      <c r="B19" s="1">
        <f>VLOOKUP(A19, 'Film Details'!A$3:D$27, 2)</f>
        <v>1995</v>
      </c>
      <c r="C19" s="1" t="str">
        <f>VLOOKUP(A19, 'Film Details'!A$3:D$27, 3)</f>
        <v>Pierce Brosnan</v>
      </c>
      <c r="D19" s="1" t="str">
        <f>VLOOKUP(A19, 'Film Details'!A$3:D$27, 4)</f>
        <v>Martin Campbell</v>
      </c>
      <c r="E19" s="4">
        <f>VLOOKUP($A19, 'Film Details'!$A$3:$H$27, 7)*(VLOOKUP(2022, 'Inflation Adjustment'!$A$2:$C$124, 2)/VLOOKUP($B19, 'Inflation Adjustment'!$A$2:$C$124, 2))</f>
        <v>115204519.37485352</v>
      </c>
      <c r="F19" s="4">
        <f>VLOOKUP($A19, 'Film Details'!$A$3:$H$27, 8)*(VLOOKUP(2022, 'Inflation Adjustment'!$A$2:$C$124, 2)/VLOOKUP($B19, 'Inflation Adjustment'!$A$2:$C$124, 2))</f>
        <v>675866513.66580737</v>
      </c>
    </row>
    <row r="20" spans="1:6" x14ac:dyDescent="0.25">
      <c r="A20" s="1" t="s">
        <v>32</v>
      </c>
      <c r="B20" s="1">
        <f>VLOOKUP(A20, 'Film Details'!A$3:D$27, 2)</f>
        <v>1997</v>
      </c>
      <c r="C20" s="1" t="str">
        <f>VLOOKUP(A20, 'Film Details'!A$3:D$27, 3)</f>
        <v>Pierce Brosnan</v>
      </c>
      <c r="D20" s="1" t="str">
        <f>VLOOKUP(A20, 'Film Details'!A$3:D$27, 4)</f>
        <v>Roger Spottiswoode</v>
      </c>
      <c r="E20" s="4">
        <f>VLOOKUP($A20, 'Film Details'!$A$3:$H$27, 7)*(VLOOKUP(2022, 'Inflation Adjustment'!$A$2:$C$124, 2)/VLOOKUP($B20, 'Inflation Adjustment'!$A$2:$C$124, 2))</f>
        <v>200563279.16887328</v>
      </c>
      <c r="F20" s="4">
        <f>VLOOKUP($A20, 'Film Details'!$A$3:$H$27, 8)*(VLOOKUP(2022, 'Inflation Adjustment'!$A$2:$C$124, 2)/VLOOKUP($B20, 'Inflation Adjustment'!$A$2:$C$124, 2))</f>
        <v>607159745.12031639</v>
      </c>
    </row>
    <row r="21" spans="1:6" x14ac:dyDescent="0.25">
      <c r="A21" s="1" t="s">
        <v>34</v>
      </c>
      <c r="B21" s="1">
        <f>VLOOKUP(A21, 'Film Details'!A$3:D$27, 2)</f>
        <v>1999</v>
      </c>
      <c r="C21" s="1" t="str">
        <f>VLOOKUP(A21, 'Film Details'!A$3:D$27, 3)</f>
        <v>Pierce Brosnan</v>
      </c>
      <c r="D21" s="1" t="str">
        <f>VLOOKUP(A21, 'Film Details'!A$3:D$27, 4)</f>
        <v>Michael Apted</v>
      </c>
      <c r="E21" s="4">
        <f>VLOOKUP($A21, 'Film Details'!$A$3:$H$27, 7)*(VLOOKUP(2022, 'Inflation Adjustment'!$A$2:$C$124, 2)/VLOOKUP($B21, 'Inflation Adjustment'!$A$2:$C$124, 2))</f>
        <v>237124497.99982083</v>
      </c>
      <c r="F21" s="4">
        <f>VLOOKUP($A21, 'Film Details'!$A$3:$H$27, 8)*(VLOOKUP(2022, 'Inflation Adjustment'!$A$2:$C$124, 2)/VLOOKUP($B21, 'Inflation Adjustment'!$A$2:$C$124, 2))</f>
        <v>635493654.63951981</v>
      </c>
    </row>
    <row r="22" spans="1:6" x14ac:dyDescent="0.25">
      <c r="A22" s="1" t="s">
        <v>36</v>
      </c>
      <c r="B22" s="1">
        <f>VLOOKUP(A22, 'Film Details'!A$3:D$27, 2)</f>
        <v>2002</v>
      </c>
      <c r="C22" s="1" t="str">
        <f>VLOOKUP(A22, 'Film Details'!A$3:D$27, 3)</f>
        <v>Pierce Brosnan</v>
      </c>
      <c r="D22" s="1" t="str">
        <f>VLOOKUP(A22, 'Film Details'!A$3:D$27, 4)</f>
        <v>Lee Tamahori</v>
      </c>
      <c r="E22" s="4">
        <f>VLOOKUP($A22, 'Film Details'!$A$3:$H$27, 7)*(VLOOKUP(2022, 'Inflation Adjustment'!$A$2:$C$124, 2)/VLOOKUP($B22, 'Inflation Adjustment'!$A$2:$C$124, 2))</f>
        <v>230975542.16576779</v>
      </c>
      <c r="F22" s="4">
        <f>VLOOKUP($A22, 'Film Details'!$A$3:$H$27, 8)*(VLOOKUP(2022, 'Inflation Adjustment'!$A$2:$C$124, 2)/VLOOKUP($B22, 'Inflation Adjustment'!$A$2:$C$124, 2))</f>
        <v>702686156.44796956</v>
      </c>
    </row>
    <row r="23" spans="1:6" x14ac:dyDescent="0.25">
      <c r="A23" s="1" t="s">
        <v>38</v>
      </c>
      <c r="B23" s="1">
        <f>VLOOKUP(A23, 'Film Details'!A$3:D$27, 2)</f>
        <v>2006</v>
      </c>
      <c r="C23" s="1" t="str">
        <f>VLOOKUP(A23, 'Film Details'!A$3:D$27, 3)</f>
        <v>Daniel Craig</v>
      </c>
      <c r="D23" s="1" t="str">
        <f>VLOOKUP(A23, 'Film Details'!A$3:D$27, 4)</f>
        <v>Martin Campbell</v>
      </c>
      <c r="E23" s="4">
        <f>VLOOKUP($A23, 'Film Details'!$A$3:$H$27, 7)*(VLOOKUP(2022, 'Inflation Adjustment'!$A$2:$C$124, 2)/VLOOKUP($B23, 'Inflation Adjustment'!$A$2:$C$124, 2))</f>
        <v>217717063.43338084</v>
      </c>
      <c r="F23" s="4">
        <f>VLOOKUP($A23, 'Film Details'!$A$3:$H$27, 8)*(VLOOKUP(2022, 'Inflation Adjustment'!$A$2:$C$124, 2)/VLOOKUP($B23, 'Inflation Adjustment'!$A$2:$C$124, 2))</f>
        <v>879576936.27085853</v>
      </c>
    </row>
    <row r="24" spans="1:6" x14ac:dyDescent="0.25">
      <c r="A24" s="1" t="s">
        <v>40</v>
      </c>
      <c r="B24" s="1">
        <f>VLOOKUP(A24, 'Film Details'!A$3:D$27, 2)</f>
        <v>2008</v>
      </c>
      <c r="C24" s="1" t="str">
        <f>VLOOKUP(A24, 'Film Details'!A$3:D$27, 3)</f>
        <v>Daniel Craig</v>
      </c>
      <c r="D24" s="1" t="str">
        <f>VLOOKUP(A24, 'Film Details'!A$3:D$27, 4)</f>
        <v>Marc Forster</v>
      </c>
      <c r="E24" s="4">
        <f>VLOOKUP($A24, 'Film Details'!$A$3:$H$27, 7)*(VLOOKUP(2022, 'Inflation Adjustment'!$A$2:$C$124, 2)/VLOOKUP($B24, 'Inflation Adjustment'!$A$2:$C$124, 2))</f>
        <v>271807996.28834611</v>
      </c>
      <c r="F24" s="4">
        <f>VLOOKUP($A24, 'Film Details'!$A$3:$H$27, 8)*(VLOOKUP(2022, 'Inflation Adjustment'!$A$2:$C$124, 2)/VLOOKUP($B24, 'Inflation Adjustment'!$A$2:$C$124, 2))</f>
        <v>796533333.12299836</v>
      </c>
    </row>
    <row r="25" spans="1:6" x14ac:dyDescent="0.25">
      <c r="A25" s="1" t="s">
        <v>42</v>
      </c>
      <c r="B25" s="1">
        <f>VLOOKUP(A25, 'Film Details'!A$3:D$27, 2)</f>
        <v>2012</v>
      </c>
      <c r="C25" s="1" t="str">
        <f>VLOOKUP(A25, 'Film Details'!A$3:D$27, 3)</f>
        <v>Daniel Craig</v>
      </c>
      <c r="D25" s="1" t="str">
        <f>VLOOKUP(A25, 'Film Details'!A$3:D$27, 4)</f>
        <v>Sam Mendes</v>
      </c>
      <c r="E25" s="4">
        <f>VLOOKUP($A25, 'Film Details'!$A$3:$H$27, 7)*(VLOOKUP(2022, 'Inflation Adjustment'!$A$2:$C$124, 2)/VLOOKUP($B25, 'Inflation Adjustment'!$A$2:$C$124, 2))</f>
        <v>223029575.91529548</v>
      </c>
      <c r="F25" s="4">
        <f>VLOOKUP($A25, 'Film Details'!$A$3:$H$27, 8)*(VLOOKUP(2022, 'Inflation Adjustment'!$A$2:$C$124, 2)/VLOOKUP($B25, 'Inflation Adjustment'!$A$2:$C$124, 2))</f>
        <v>1412860502.055409</v>
      </c>
    </row>
    <row r="26" spans="1:6" x14ac:dyDescent="0.25">
      <c r="A26" s="1" t="s">
        <v>44</v>
      </c>
      <c r="B26" s="1">
        <f>VLOOKUP(A26, 'Film Details'!A$3:D$27, 2)</f>
        <v>2015</v>
      </c>
      <c r="C26" s="1" t="str">
        <f>VLOOKUP(A26, 'Film Details'!A$3:D$27, 3)</f>
        <v>Daniel Craig</v>
      </c>
      <c r="D26" s="1" t="str">
        <f>VLOOKUP(A26, 'Film Details'!A$3:D$27, 4)</f>
        <v>Sam Mendes</v>
      </c>
      <c r="E26" s="4">
        <f>VLOOKUP($A26, 'Film Details'!$A$3:$H$27, 7)*(VLOOKUP(2022, 'Inflation Adjustment'!$A$2:$C$124, 2)/VLOOKUP($B26, 'Inflation Adjustment'!$A$2:$C$124, 2))</f>
        <v>305565785.09921628</v>
      </c>
      <c r="F26" s="4">
        <f>VLOOKUP($A26, 'Film Details'!$A$3:$H$27, 8)*(VLOOKUP(2022, 'Inflation Adjustment'!$A$2:$C$124, 2)/VLOOKUP($B26, 'Inflation Adjustment'!$A$2:$C$124, 2))</f>
        <v>1087320351.2601204</v>
      </c>
    </row>
    <row r="27" spans="1:6" x14ac:dyDescent="0.25">
      <c r="A27" s="1" t="s">
        <v>45</v>
      </c>
      <c r="B27" s="1">
        <f>VLOOKUP(A27, 'Film Details'!A$3:D$27, 2)</f>
        <v>2021</v>
      </c>
      <c r="C27" s="1" t="str">
        <f>VLOOKUP(A27, 'Film Details'!A$3:D$27, 3)</f>
        <v>Daniel Craig</v>
      </c>
      <c r="D27" s="1" t="str">
        <f>VLOOKUP(A27, 'Film Details'!A$3:D$27, 4)</f>
        <v>Cary Joji Fukunaga</v>
      </c>
      <c r="E27" s="4">
        <f>VLOOKUP($A27, 'Film Details'!$A$3:$H$27, 7)*(VLOOKUP(2022, 'Inflation Adjustment'!$A$2:$C$124, 2)/VLOOKUP($B27, 'Inflation Adjustment'!$A$2:$C$124, 2))</f>
        <v>297540000</v>
      </c>
      <c r="F27" s="4">
        <f>VLOOKUP($A27, 'Film Details'!$A$3:$H$27, 8)*(VLOOKUP(2022, 'Inflation Adjustment'!$A$2:$C$124, 2)/VLOOKUP($B27, 'Inflation Adjustment'!$A$2:$C$124, 2))</f>
        <v>832896000</v>
      </c>
    </row>
  </sheetData>
  <mergeCells count="1">
    <mergeCell ref="E1:F1"/>
  </mergeCells>
  <conditionalFormatting sqref="B1:B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E28:E1048576 E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6A3C-BBE4-49C9-BA66-00CC3353D9EE}">
  <dimension ref="A2:C17"/>
  <sheetViews>
    <sheetView workbookViewId="0">
      <selection activeCell="B21" sqref="B21"/>
    </sheetView>
  </sheetViews>
  <sheetFormatPr defaultRowHeight="15" x14ac:dyDescent="0.25"/>
  <cols>
    <col min="1" max="1" width="32" customWidth="1"/>
    <col min="2" max="2" width="29.28515625" bestFit="1" customWidth="1"/>
    <col min="3" max="3" width="15" bestFit="1" customWidth="1"/>
  </cols>
  <sheetData>
    <row r="2" spans="1:3" x14ac:dyDescent="0.25">
      <c r="A2" s="7" t="s">
        <v>2</v>
      </c>
      <c r="B2" s="7" t="s">
        <v>0</v>
      </c>
      <c r="C2" t="s">
        <v>60</v>
      </c>
    </row>
    <row r="3" spans="1:3" x14ac:dyDescent="0.25">
      <c r="A3" t="s">
        <v>39</v>
      </c>
      <c r="C3" s="8">
        <v>1315660420.7362387</v>
      </c>
    </row>
    <row r="4" spans="1:3" x14ac:dyDescent="0.25">
      <c r="A4" t="s">
        <v>14</v>
      </c>
      <c r="B4" t="s">
        <v>13</v>
      </c>
      <c r="C4" s="8">
        <v>55811673.51939714</v>
      </c>
    </row>
    <row r="5" spans="1:3" x14ac:dyDescent="0.25">
      <c r="A5" t="s">
        <v>62</v>
      </c>
      <c r="C5" s="8">
        <v>55811673.51939714</v>
      </c>
    </row>
    <row r="6" spans="1:3" x14ac:dyDescent="0.25">
      <c r="A6" t="s">
        <v>30</v>
      </c>
      <c r="C6" s="8">
        <v>783867838.70931542</v>
      </c>
    </row>
    <row r="7" spans="1:3" x14ac:dyDescent="0.25">
      <c r="A7" t="s">
        <v>18</v>
      </c>
      <c r="B7" t="s">
        <v>21</v>
      </c>
      <c r="C7" s="8">
        <v>137039767.41877106</v>
      </c>
    </row>
    <row r="8" spans="1:3" x14ac:dyDescent="0.25">
      <c r="B8" t="s">
        <v>22</v>
      </c>
      <c r="C8" s="8">
        <v>90131295.303332731</v>
      </c>
    </row>
    <row r="9" spans="1:3" x14ac:dyDescent="0.25">
      <c r="B9" t="s">
        <v>25</v>
      </c>
      <c r="C9" s="8">
        <v>81582409.488799661</v>
      </c>
    </row>
    <row r="10" spans="1:3" x14ac:dyDescent="0.25">
      <c r="B10" t="s">
        <v>24</v>
      </c>
      <c r="C10" s="8">
        <v>80791856.361074924</v>
      </c>
    </row>
    <row r="11" spans="1:3" x14ac:dyDescent="0.25">
      <c r="B11" t="s">
        <v>20</v>
      </c>
      <c r="C11" s="8">
        <v>67601737.823644876</v>
      </c>
    </row>
    <row r="12" spans="1:3" x14ac:dyDescent="0.25">
      <c r="B12" t="s">
        <v>17</v>
      </c>
      <c r="C12" s="8">
        <v>46134149.959493265</v>
      </c>
    </row>
    <row r="13" spans="1:3" x14ac:dyDescent="0.25">
      <c r="B13" t="s">
        <v>19</v>
      </c>
      <c r="C13" s="8">
        <v>41547325.251705028</v>
      </c>
    </row>
    <row r="14" spans="1:3" x14ac:dyDescent="0.25">
      <c r="A14" t="s">
        <v>63</v>
      </c>
      <c r="C14" s="8">
        <v>544828541.60682154</v>
      </c>
    </row>
    <row r="15" spans="1:3" x14ac:dyDescent="0.25">
      <c r="A15" t="s">
        <v>5</v>
      </c>
      <c r="C15" s="8">
        <v>263529649.86072925</v>
      </c>
    </row>
    <row r="16" spans="1:3" x14ac:dyDescent="0.25">
      <c r="A16" t="s">
        <v>27</v>
      </c>
      <c r="C16" s="8">
        <v>187975690.75029993</v>
      </c>
    </row>
    <row r="17" spans="1:3" x14ac:dyDescent="0.25">
      <c r="A17" t="s">
        <v>61</v>
      </c>
      <c r="C17" s="8">
        <v>3151673815.1828017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D351-486E-474E-ACDA-D7B847D05673}">
  <dimension ref="A1:F14"/>
  <sheetViews>
    <sheetView workbookViewId="0">
      <selection activeCell="C28" sqref="C28"/>
    </sheetView>
  </sheetViews>
  <sheetFormatPr defaultRowHeight="15" x14ac:dyDescent="0.25"/>
  <cols>
    <col min="1" max="1" width="49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9" t="s">
        <v>56</v>
      </c>
      <c r="D1" s="9"/>
      <c r="E1" s="9"/>
      <c r="F1" s="9"/>
    </row>
    <row r="2" spans="1:6" x14ac:dyDescent="0.25">
      <c r="A2" s="1" t="s">
        <v>3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43</v>
      </c>
      <c r="B3" s="1">
        <f>COUNTIF(Overview!D$3:D$27, A3)</f>
        <v>2</v>
      </c>
      <c r="C3" s="2">
        <f>SUMIF(Overview!D$3:D$27, A3, Overview!E$3:E$27)</f>
        <v>528595361.01451176</v>
      </c>
      <c r="D3" s="2">
        <f>SUMIF(Overview!D$3:D$27, A3, Overview!F$3:F$27)</f>
        <v>2500180853.3155293</v>
      </c>
      <c r="E3" s="5">
        <f>C3/$B3</f>
        <v>264297680.50725588</v>
      </c>
      <c r="F3" s="5">
        <f>D3/$B3</f>
        <v>1250090426.6577647</v>
      </c>
    </row>
    <row r="4" spans="1:6" x14ac:dyDescent="0.25">
      <c r="A4" s="1" t="s">
        <v>23</v>
      </c>
      <c r="B4" s="1">
        <f>COUNTIF(Overview!D$3:D$27, A4)</f>
        <v>5</v>
      </c>
      <c r="C4" s="2">
        <f>SUMIF(Overview!D$3:D$27, A4, Overview!E$3:E$27)</f>
        <v>440481251.90350723</v>
      </c>
      <c r="D4" s="2">
        <f>SUMIF(Overview!D$3:D$27, A4, Overview!F$3:F$27)</f>
        <v>2442559601.3207173</v>
      </c>
      <c r="E4" s="5">
        <f t="shared" ref="E4:E14" si="0">C4/$B4</f>
        <v>88096250.380701452</v>
      </c>
      <c r="F4" s="5">
        <f t="shared" ref="F4:F14" si="1">D4/$B4</f>
        <v>488511920.26414347</v>
      </c>
    </row>
    <row r="5" spans="1:6" x14ac:dyDescent="0.25">
      <c r="A5" s="1" t="s">
        <v>31</v>
      </c>
      <c r="B5" s="1">
        <f>COUNTIF(Overview!D$3:D$27, A5)</f>
        <v>2</v>
      </c>
      <c r="C5" s="2">
        <f>SUMIF(Overview!D$3:D$27, A5, Overview!E$3:E$27)</f>
        <v>332921582.80823433</v>
      </c>
      <c r="D5" s="2">
        <f>SUMIF(Overview!D$3:D$27, A5, Overview!F$3:F$27)</f>
        <v>1555443449.936666</v>
      </c>
      <c r="E5" s="5">
        <f t="shared" si="0"/>
        <v>166460791.40411717</v>
      </c>
      <c r="F5" s="5">
        <f t="shared" si="1"/>
        <v>777721724.96833301</v>
      </c>
    </row>
    <row r="6" spans="1:6" x14ac:dyDescent="0.25">
      <c r="A6" s="1" t="s">
        <v>46</v>
      </c>
      <c r="B6" s="1">
        <f>COUNTIF(Overview!D$3:D$27, A6)</f>
        <v>1</v>
      </c>
      <c r="C6" s="2">
        <f>SUMIF(Overview!D$3:D$27, A6, Overview!E$3:E$27)</f>
        <v>297540000</v>
      </c>
      <c r="D6" s="2">
        <f>SUMIF(Overview!D$3:D$27, A6, Overview!F$3:F$27)</f>
        <v>832896000</v>
      </c>
      <c r="E6" s="5">
        <f t="shared" si="0"/>
        <v>297540000</v>
      </c>
      <c r="F6" s="5">
        <f t="shared" si="1"/>
        <v>832896000</v>
      </c>
    </row>
    <row r="7" spans="1:6" x14ac:dyDescent="0.25">
      <c r="A7" s="1" t="s">
        <v>12</v>
      </c>
      <c r="B7" s="1">
        <f>COUNTIF(Overview!D$3:D$27, A7)</f>
        <v>3</v>
      </c>
      <c r="C7" s="2">
        <f>SUMIF(Overview!D$3:D$27, A7, Overview!E$3:E$27)</f>
        <v>294877131.08578181</v>
      </c>
      <c r="D7" s="2">
        <f>SUMIF(Overview!D$3:D$27, A7, Overview!F$3:F$27)</f>
        <v>2720570049.54914</v>
      </c>
      <c r="E7" s="5">
        <f t="shared" si="0"/>
        <v>98292377.028593943</v>
      </c>
      <c r="F7" s="5">
        <f t="shared" si="1"/>
        <v>906856683.1830467</v>
      </c>
    </row>
    <row r="8" spans="1:6" x14ac:dyDescent="0.25">
      <c r="A8" s="1" t="s">
        <v>41</v>
      </c>
      <c r="B8" s="1">
        <f>COUNTIF(Overview!D$3:D$27, A8)</f>
        <v>1</v>
      </c>
      <c r="C8" s="2">
        <f>SUMIF(Overview!D$3:D$27, A8, Overview!E$3:E$27)</f>
        <v>271807996.28834611</v>
      </c>
      <c r="D8" s="2">
        <f>SUMIF(Overview!D$3:D$27, A8, Overview!F$3:F$27)</f>
        <v>796533333.12299836</v>
      </c>
      <c r="E8" s="5">
        <f t="shared" si="0"/>
        <v>271807996.28834611</v>
      </c>
      <c r="F8" s="5">
        <f t="shared" si="1"/>
        <v>796533333.12299836</v>
      </c>
    </row>
    <row r="9" spans="1:6" x14ac:dyDescent="0.25">
      <c r="A9" s="1" t="s">
        <v>35</v>
      </c>
      <c r="B9" s="1">
        <f>COUNTIF(Overview!D$3:D$27, A9)</f>
        <v>1</v>
      </c>
      <c r="C9" s="2">
        <f>SUMIF(Overview!D$3:D$27, A9, Overview!E$3:E$27)</f>
        <v>237124497.99982083</v>
      </c>
      <c r="D9" s="2">
        <f>SUMIF(Overview!D$3:D$27, A9, Overview!F$3:F$27)</f>
        <v>635493654.63951981</v>
      </c>
      <c r="E9" s="5">
        <f t="shared" si="0"/>
        <v>237124497.99982083</v>
      </c>
      <c r="F9" s="5">
        <f t="shared" si="1"/>
        <v>635493654.63951981</v>
      </c>
    </row>
    <row r="10" spans="1:6" x14ac:dyDescent="0.25">
      <c r="A10" s="1" t="s">
        <v>37</v>
      </c>
      <c r="B10" s="1">
        <f>COUNTIF(Overview!D$3:D$27, A10)</f>
        <v>1</v>
      </c>
      <c r="C10" s="2">
        <f>SUMIF(Overview!D$3:D$27, A10, Overview!E$3:E$27)</f>
        <v>230975542.16576779</v>
      </c>
      <c r="D10" s="2">
        <f>SUMIF(Overview!D$3:D$27, A10, Overview!F$3:F$27)</f>
        <v>702686156.44796956</v>
      </c>
      <c r="E10" s="5">
        <f t="shared" si="0"/>
        <v>230975542.16576779</v>
      </c>
      <c r="F10" s="5">
        <f t="shared" si="1"/>
        <v>702686156.44796956</v>
      </c>
    </row>
    <row r="11" spans="1:6" x14ac:dyDescent="0.25">
      <c r="A11" s="1" t="s">
        <v>33</v>
      </c>
      <c r="B11" s="1">
        <f>COUNTIF(Overview!D$3:D$27, A11)</f>
        <v>1</v>
      </c>
      <c r="C11" s="2">
        <f>SUMIF(Overview!D$3:D$27, A11, Overview!E$3:E$27)</f>
        <v>200563279.16887328</v>
      </c>
      <c r="D11" s="2">
        <f>SUMIF(Overview!D$3:D$27, A11, Overview!F$3:F$27)</f>
        <v>607159745.12031639</v>
      </c>
      <c r="E11" s="5">
        <f t="shared" si="0"/>
        <v>200563279.16887328</v>
      </c>
      <c r="F11" s="5">
        <f t="shared" si="1"/>
        <v>607159745.12031639</v>
      </c>
    </row>
    <row r="12" spans="1:6" x14ac:dyDescent="0.25">
      <c r="A12" s="1" t="s">
        <v>9</v>
      </c>
      <c r="B12" s="1">
        <f>COUNTIF(Overview!D$3:D$27, A12)</f>
        <v>4</v>
      </c>
      <c r="C12" s="2">
        <f>SUMIF(Overview!D$3:D$27, A12, Overview!E$3:E$27)</f>
        <v>168021171.50064704</v>
      </c>
      <c r="D12" s="2">
        <f>SUMIF(Overview!D$3:D$27, A12, Overview!F$3:F$27)</f>
        <v>3429437752.6213837</v>
      </c>
      <c r="E12" s="5">
        <f t="shared" si="0"/>
        <v>42005292.87516176</v>
      </c>
      <c r="F12" s="5">
        <f t="shared" si="1"/>
        <v>857359438.15534592</v>
      </c>
    </row>
    <row r="13" spans="1:6" x14ac:dyDescent="0.25">
      <c r="A13" s="1" t="s">
        <v>6</v>
      </c>
      <c r="B13" s="1">
        <f>COUNTIF(Overview!D$3:D$27, A13)</f>
        <v>3</v>
      </c>
      <c r="C13" s="2">
        <f>SUMIF(Overview!D$3:D$27, A13, Overview!E$3:E$27)</f>
        <v>92954327.727914631</v>
      </c>
      <c r="D13" s="2">
        <f>SUMIF(Overview!D$3:D$27, A13, Overview!F$3:F$27)</f>
        <v>2642737549.5326643</v>
      </c>
      <c r="E13" s="5">
        <f t="shared" si="0"/>
        <v>30984775.909304876</v>
      </c>
      <c r="F13" s="5">
        <f t="shared" si="1"/>
        <v>880912516.5108881</v>
      </c>
    </row>
    <row r="14" spans="1:6" x14ac:dyDescent="0.25">
      <c r="A14" s="1" t="s">
        <v>15</v>
      </c>
      <c r="B14" s="1">
        <f>COUNTIF(Overview!D$3:D$27, A14)</f>
        <v>1</v>
      </c>
      <c r="C14" s="2">
        <f>SUMIF(Overview!D$3:D$27, A14, Overview!E$3:E$27)</f>
        <v>55811673.51939714</v>
      </c>
      <c r="D14" s="2">
        <f>SUMIF(Overview!D$3:D$27, A14, Overview!F$3:F$27)</f>
        <v>515062015.62186497</v>
      </c>
      <c r="E14" s="5">
        <f t="shared" si="0"/>
        <v>55811673.51939714</v>
      </c>
      <c r="F14" s="5">
        <f t="shared" si="1"/>
        <v>515062015.62186497</v>
      </c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{9A27B723-64DB-4C50-A21A-DE34E3D7BC8E}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27B723-64DB-4C50-A21A-DE34E3D7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E87-B2D5-4E27-BE85-A73CD9782D7E}">
  <dimension ref="A1:F27"/>
  <sheetViews>
    <sheetView workbookViewId="0">
      <selection activeCell="A2" sqref="A2"/>
    </sheetView>
  </sheetViews>
  <sheetFormatPr defaultRowHeight="15" x14ac:dyDescent="0.25"/>
  <cols>
    <col min="1" max="1" width="31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10" t="s">
        <v>56</v>
      </c>
      <c r="D1" s="10"/>
      <c r="E1" s="10"/>
      <c r="F1" s="10"/>
    </row>
    <row r="2" spans="1:6" x14ac:dyDescent="0.25">
      <c r="A2" s="1" t="s">
        <v>47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39</v>
      </c>
      <c r="B3" s="1">
        <f>COUNTIF(Overview!C$3:C$27, A3)</f>
        <v>5</v>
      </c>
      <c r="C3" s="2">
        <f>SUMIF(Overview!C$3:C$27, A3, Overview!E$3:E$27)</f>
        <v>1315660420.7362387</v>
      </c>
      <c r="D3" s="2">
        <f>SUMIF(Overview!C$3:C$27, A3, Overview!F$3:F$27)</f>
        <v>5009187122.7093868</v>
      </c>
      <c r="E3" s="5">
        <f>C3/$B3</f>
        <v>263132084.14724773</v>
      </c>
      <c r="F3" s="5">
        <f>D3/$B3</f>
        <v>1001837424.5418774</v>
      </c>
    </row>
    <row r="4" spans="1:6" x14ac:dyDescent="0.25">
      <c r="A4" s="1" t="s">
        <v>30</v>
      </c>
      <c r="B4" s="1">
        <f>COUNTIF(Overview!C$3:C$27, A4)</f>
        <v>4</v>
      </c>
      <c r="C4" s="2">
        <f>SUMIF(Overview!C$3:C$27, A4, Overview!E$3:E$27)</f>
        <v>783867838.70931542</v>
      </c>
      <c r="D4" s="2">
        <f>SUMIF(Overview!C$3:C$27, A4, Overview!F$3:F$27)</f>
        <v>2621206069.8736129</v>
      </c>
      <c r="E4" s="5">
        <f t="shared" ref="E4:E8" si="0">C4/$B4</f>
        <v>195966959.67732885</v>
      </c>
      <c r="F4" s="5">
        <f t="shared" ref="F4:F8" si="1">D4/$B4</f>
        <v>655301517.46840322</v>
      </c>
    </row>
    <row r="5" spans="1:6" x14ac:dyDescent="0.25">
      <c r="A5" s="1" t="s">
        <v>18</v>
      </c>
      <c r="B5" s="1">
        <f>COUNTIF(Overview!C$3:C$27, A5)</f>
        <v>7</v>
      </c>
      <c r="C5" s="2">
        <f>SUMIF(Overview!C$3:C$27, A5, Overview!E$3:E$27)</f>
        <v>544828541.60682154</v>
      </c>
      <c r="D5" s="2">
        <f>SUMIF(Overview!C$3:C$27, A5, Overview!F$3:F$27)</f>
        <v>4736717216.4731464</v>
      </c>
      <c r="E5" s="5">
        <f t="shared" si="0"/>
        <v>77832648.800974503</v>
      </c>
      <c r="F5" s="5">
        <f t="shared" si="1"/>
        <v>676673888.06759238</v>
      </c>
    </row>
    <row r="6" spans="1:6" x14ac:dyDescent="0.25">
      <c r="A6" s="1" t="s">
        <v>5</v>
      </c>
      <c r="B6" s="1">
        <f>COUNTIF(Overview!C$3:C$27, A6)</f>
        <v>6</v>
      </c>
      <c r="C6" s="2">
        <f>SUMIF(Overview!C$3:C$27, A6, Overview!E$3:E$27)</f>
        <v>263529649.86072925</v>
      </c>
      <c r="D6" s="2">
        <f>SUMIF(Overview!C$3:C$27, A6, Overview!F$3:F$27)</f>
        <v>5637534570.7329655</v>
      </c>
      <c r="E6" s="5">
        <f t="shared" si="0"/>
        <v>43921608.310121544</v>
      </c>
      <c r="F6" s="5">
        <f t="shared" si="1"/>
        <v>939589095.12216091</v>
      </c>
    </row>
    <row r="7" spans="1:6" x14ac:dyDescent="0.25">
      <c r="A7" s="1" t="s">
        <v>27</v>
      </c>
      <c r="B7" s="1">
        <f>COUNTIF(Overview!C$3:C$27, A7)</f>
        <v>2</v>
      </c>
      <c r="C7" s="2">
        <f>SUMIF(Overview!C$3:C$27, A7, Overview!E$3:E$27)</f>
        <v>187975690.75029993</v>
      </c>
      <c r="D7" s="2">
        <f>SUMIF(Overview!C$3:C$27, A7, Overview!F$3:F$27)</f>
        <v>861053165.81779361</v>
      </c>
      <c r="E7" s="5">
        <f t="shared" si="0"/>
        <v>93987845.375149965</v>
      </c>
      <c r="F7" s="5">
        <f t="shared" si="1"/>
        <v>430526582.9088968</v>
      </c>
    </row>
    <row r="8" spans="1:6" x14ac:dyDescent="0.25">
      <c r="A8" s="1" t="s">
        <v>14</v>
      </c>
      <c r="B8" s="1">
        <f>COUNTIF(Overview!C$3:C$27, A8)</f>
        <v>1</v>
      </c>
      <c r="C8" s="2">
        <f>SUMIF(Overview!C$3:C$27, A8, Overview!E$3:E$27)</f>
        <v>55811673.51939714</v>
      </c>
      <c r="D8" s="2">
        <f>SUMIF(Overview!C$3:C$27, A8, Overview!F$3:F$27)</f>
        <v>515062015.62186497</v>
      </c>
      <c r="E8" s="5">
        <f t="shared" si="0"/>
        <v>55811673.51939714</v>
      </c>
      <c r="F8" s="5">
        <f t="shared" si="1"/>
        <v>515062015.62186497</v>
      </c>
    </row>
    <row r="9" spans="1:6" x14ac:dyDescent="0.25">
      <c r="A9"/>
    </row>
    <row r="10" spans="1:6" x14ac:dyDescent="0.25">
      <c r="A10"/>
    </row>
    <row r="11" spans="1:6" x14ac:dyDescent="0.25">
      <c r="A11"/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{DDB85267-FFDF-46C0-9F48-11AB832201CD}</x14:id>
        </ext>
      </extLst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85267-FFDF-46C0-9F48-11AB83220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AE9C-A54A-4574-94E5-134D6E6151E8}">
  <dimension ref="A1:H27"/>
  <sheetViews>
    <sheetView workbookViewId="0">
      <selection activeCell="B3" sqref="B3"/>
    </sheetView>
  </sheetViews>
  <sheetFormatPr defaultRowHeight="15" x14ac:dyDescent="0.25"/>
  <cols>
    <col min="1" max="1" width="42.85546875" style="1" customWidth="1"/>
    <col min="2" max="2" width="17.140625" style="1" customWidth="1"/>
    <col min="3" max="4" width="25.7109375" style="1" customWidth="1"/>
    <col min="5" max="7" width="28.5703125" style="4" customWidth="1"/>
    <col min="8" max="8" width="28.5703125" style="2" customWidth="1"/>
  </cols>
  <sheetData>
    <row r="1" spans="1:8" x14ac:dyDescent="0.25">
      <c r="A1" s="11" t="s">
        <v>0</v>
      </c>
      <c r="B1" s="11" t="s">
        <v>1</v>
      </c>
      <c r="C1" s="11" t="s">
        <v>47</v>
      </c>
      <c r="D1" s="11" t="s">
        <v>3</v>
      </c>
      <c r="E1" s="13" t="s">
        <v>52</v>
      </c>
      <c r="F1" s="13"/>
      <c r="G1" s="13"/>
      <c r="H1" s="12" t="s">
        <v>50</v>
      </c>
    </row>
    <row r="2" spans="1:8" x14ac:dyDescent="0.25">
      <c r="A2" s="11"/>
      <c r="B2" s="11"/>
      <c r="C2" s="11"/>
      <c r="D2" s="11"/>
      <c r="E2" s="4" t="s">
        <v>48</v>
      </c>
      <c r="F2" s="4" t="s">
        <v>49</v>
      </c>
      <c r="G2" s="4" t="s">
        <v>55</v>
      </c>
      <c r="H2" s="12"/>
    </row>
    <row r="3" spans="1:8" x14ac:dyDescent="0.25">
      <c r="A3" s="1" t="s">
        <v>25</v>
      </c>
      <c r="B3" s="1">
        <v>1985</v>
      </c>
      <c r="C3" s="1" t="s">
        <v>18</v>
      </c>
      <c r="D3" s="1" t="s">
        <v>23</v>
      </c>
      <c r="E3" s="4">
        <v>30000000</v>
      </c>
      <c r="F3" s="4">
        <v>30000000</v>
      </c>
      <c r="G3" s="4">
        <f>AVERAGE(E3:F3)</f>
        <v>30000000</v>
      </c>
      <c r="H3" s="2">
        <v>152400000</v>
      </c>
    </row>
    <row r="4" spans="1:8" x14ac:dyDescent="0.25">
      <c r="A4" s="1" t="s">
        <v>38</v>
      </c>
      <c r="B4" s="1">
        <v>2006</v>
      </c>
      <c r="C4" s="1" t="s">
        <v>39</v>
      </c>
      <c r="D4" s="1" t="s">
        <v>31</v>
      </c>
      <c r="E4" s="4">
        <v>150000000</v>
      </c>
      <c r="F4" s="4">
        <v>150000000</v>
      </c>
      <c r="G4" s="4">
        <f t="shared" ref="G4:G27" si="0">AVERAGE(E4:F4)</f>
        <v>150000000</v>
      </c>
      <c r="H4" s="2">
        <v>606000000</v>
      </c>
    </row>
    <row r="5" spans="1:8" x14ac:dyDescent="0.25">
      <c r="A5" s="1" t="s">
        <v>16</v>
      </c>
      <c r="B5" s="1">
        <v>1971</v>
      </c>
      <c r="C5" s="1" t="s">
        <v>5</v>
      </c>
      <c r="D5" s="1" t="s">
        <v>9</v>
      </c>
      <c r="E5" s="4">
        <v>7200000</v>
      </c>
      <c r="F5" s="4">
        <v>7200000</v>
      </c>
      <c r="G5" s="4">
        <f t="shared" si="0"/>
        <v>7200000</v>
      </c>
      <c r="H5" s="2">
        <v>116000000</v>
      </c>
    </row>
    <row r="6" spans="1:8" x14ac:dyDescent="0.25">
      <c r="A6" s="1" t="s">
        <v>36</v>
      </c>
      <c r="B6" s="1">
        <v>2002</v>
      </c>
      <c r="C6" s="1" t="s">
        <v>30</v>
      </c>
      <c r="D6" s="1" t="s">
        <v>37</v>
      </c>
      <c r="E6" s="4">
        <v>142000000</v>
      </c>
      <c r="F6" s="4">
        <v>142000000</v>
      </c>
      <c r="G6" s="4">
        <f t="shared" si="0"/>
        <v>142000000</v>
      </c>
      <c r="H6" s="2">
        <v>432000000</v>
      </c>
    </row>
    <row r="7" spans="1:8" x14ac:dyDescent="0.25">
      <c r="A7" s="1" t="s">
        <v>4</v>
      </c>
      <c r="B7" s="1">
        <v>1962</v>
      </c>
      <c r="C7" s="1" t="s">
        <v>5</v>
      </c>
      <c r="D7" s="1" t="s">
        <v>6</v>
      </c>
      <c r="E7" s="4">
        <v>1100000</v>
      </c>
      <c r="F7" s="4">
        <v>1100000</v>
      </c>
      <c r="G7" s="4">
        <f t="shared" si="0"/>
        <v>1100000</v>
      </c>
      <c r="H7" s="2">
        <v>59500000</v>
      </c>
    </row>
    <row r="8" spans="1:8" x14ac:dyDescent="0.25">
      <c r="A8" s="1" t="s">
        <v>22</v>
      </c>
      <c r="B8" s="1">
        <v>1981</v>
      </c>
      <c r="C8" s="1" t="s">
        <v>18</v>
      </c>
      <c r="D8" s="1" t="s">
        <v>23</v>
      </c>
      <c r="E8" s="4">
        <v>28000000</v>
      </c>
      <c r="F8" s="4">
        <v>28000000</v>
      </c>
      <c r="G8" s="4">
        <f t="shared" si="0"/>
        <v>28000000</v>
      </c>
      <c r="H8" s="2">
        <v>194900000</v>
      </c>
    </row>
    <row r="9" spans="1:8" x14ac:dyDescent="0.25">
      <c r="A9" s="1" t="s">
        <v>7</v>
      </c>
      <c r="B9" s="1">
        <v>1963</v>
      </c>
      <c r="C9" s="1" t="s">
        <v>5</v>
      </c>
      <c r="D9" s="1" t="s">
        <v>6</v>
      </c>
      <c r="E9" s="4">
        <v>2000000</v>
      </c>
      <c r="F9" s="4">
        <v>2000000</v>
      </c>
      <c r="G9" s="4">
        <f t="shared" si="0"/>
        <v>2000000</v>
      </c>
      <c r="H9" s="2">
        <v>78900000</v>
      </c>
    </row>
    <row r="10" spans="1:8" x14ac:dyDescent="0.25">
      <c r="A10" s="1" t="s">
        <v>29</v>
      </c>
      <c r="B10" s="1">
        <v>1995</v>
      </c>
      <c r="C10" s="1" t="s">
        <v>30</v>
      </c>
      <c r="D10" s="1" t="s">
        <v>31</v>
      </c>
      <c r="E10" s="4">
        <v>60000000</v>
      </c>
      <c r="F10" s="4">
        <v>60000000</v>
      </c>
      <c r="G10" s="4">
        <f t="shared" si="0"/>
        <v>60000000</v>
      </c>
      <c r="H10" s="2">
        <v>352000000</v>
      </c>
    </row>
    <row r="11" spans="1:8" x14ac:dyDescent="0.25">
      <c r="A11" s="1" t="s">
        <v>8</v>
      </c>
      <c r="B11" s="1">
        <v>1964</v>
      </c>
      <c r="C11" s="1" t="s">
        <v>5</v>
      </c>
      <c r="D11" s="1" t="s">
        <v>9</v>
      </c>
      <c r="E11" s="4">
        <v>3000000</v>
      </c>
      <c r="F11" s="4">
        <v>3000000</v>
      </c>
      <c r="G11" s="4">
        <f t="shared" si="0"/>
        <v>3000000</v>
      </c>
      <c r="H11" s="2">
        <v>124900000</v>
      </c>
    </row>
    <row r="12" spans="1:8" x14ac:dyDescent="0.25">
      <c r="A12" s="1" t="s">
        <v>28</v>
      </c>
      <c r="B12" s="1">
        <v>1989</v>
      </c>
      <c r="C12" s="1" t="s">
        <v>27</v>
      </c>
      <c r="D12" s="1" t="s">
        <v>23</v>
      </c>
      <c r="E12" s="4">
        <v>36000000</v>
      </c>
      <c r="F12" s="4">
        <v>36000000</v>
      </c>
      <c r="G12" s="4">
        <f t="shared" si="0"/>
        <v>36000000</v>
      </c>
      <c r="H12" s="2">
        <v>156200000</v>
      </c>
    </row>
    <row r="13" spans="1:8" x14ac:dyDescent="0.25">
      <c r="A13" s="1" t="s">
        <v>17</v>
      </c>
      <c r="B13" s="1">
        <v>1973</v>
      </c>
      <c r="C13" s="1" t="s">
        <v>18</v>
      </c>
      <c r="D13" s="1" t="s">
        <v>9</v>
      </c>
      <c r="E13" s="4">
        <v>7000000</v>
      </c>
      <c r="F13" s="4">
        <v>7000000</v>
      </c>
      <c r="G13" s="4">
        <f t="shared" si="0"/>
        <v>7000000</v>
      </c>
      <c r="H13" s="2">
        <v>126400000</v>
      </c>
    </row>
    <row r="14" spans="1:8" x14ac:dyDescent="0.25">
      <c r="A14" s="1" t="s">
        <v>21</v>
      </c>
      <c r="B14" s="1">
        <v>1979</v>
      </c>
      <c r="C14" s="1" t="s">
        <v>18</v>
      </c>
      <c r="D14" s="1" t="s">
        <v>12</v>
      </c>
      <c r="E14" s="4">
        <v>34000000</v>
      </c>
      <c r="F14" s="4">
        <v>34000000</v>
      </c>
      <c r="G14" s="4">
        <f t="shared" si="0"/>
        <v>34000000</v>
      </c>
      <c r="H14" s="2">
        <v>210300000</v>
      </c>
    </row>
    <row r="15" spans="1:8" x14ac:dyDescent="0.25">
      <c r="A15" s="1" t="s">
        <v>45</v>
      </c>
      <c r="B15" s="1">
        <v>2021</v>
      </c>
      <c r="C15" s="1" t="s">
        <v>39</v>
      </c>
      <c r="D15" s="1" t="s">
        <v>46</v>
      </c>
      <c r="E15" s="4">
        <v>250000000</v>
      </c>
      <c r="F15" s="4">
        <v>301000000</v>
      </c>
      <c r="G15" s="4">
        <f t="shared" si="0"/>
        <v>275500000</v>
      </c>
      <c r="H15" s="2">
        <v>771200000</v>
      </c>
    </row>
    <row r="16" spans="1:8" x14ac:dyDescent="0.25">
      <c r="A16" s="1" t="s">
        <v>24</v>
      </c>
      <c r="B16" s="1">
        <v>1983</v>
      </c>
      <c r="C16" s="1" t="s">
        <v>18</v>
      </c>
      <c r="D16" s="1" t="s">
        <v>23</v>
      </c>
      <c r="E16" s="4">
        <v>27500000</v>
      </c>
      <c r="F16" s="4">
        <v>27500000</v>
      </c>
      <c r="G16" s="4">
        <f t="shared" si="0"/>
        <v>27500000</v>
      </c>
      <c r="H16" s="2">
        <v>183700000</v>
      </c>
    </row>
    <row r="17" spans="1:8" x14ac:dyDescent="0.25">
      <c r="A17" s="1" t="s">
        <v>13</v>
      </c>
      <c r="B17" s="1">
        <v>1969</v>
      </c>
      <c r="C17" s="1" t="s">
        <v>14</v>
      </c>
      <c r="D17" s="1" t="s">
        <v>15</v>
      </c>
      <c r="E17" s="4">
        <v>7000000</v>
      </c>
      <c r="F17" s="4">
        <v>7000000</v>
      </c>
      <c r="G17" s="4">
        <f t="shared" si="0"/>
        <v>7000000</v>
      </c>
      <c r="H17" s="2">
        <v>64599999.999999993</v>
      </c>
    </row>
    <row r="18" spans="1:8" x14ac:dyDescent="0.25">
      <c r="A18" s="1" t="s">
        <v>40</v>
      </c>
      <c r="B18" s="1">
        <v>2008</v>
      </c>
      <c r="C18" s="1" t="s">
        <v>39</v>
      </c>
      <c r="D18" s="1" t="s">
        <v>41</v>
      </c>
      <c r="E18" s="4">
        <v>200000000</v>
      </c>
      <c r="F18" s="4">
        <v>200000000</v>
      </c>
      <c r="G18" s="4">
        <f t="shared" si="0"/>
        <v>200000000</v>
      </c>
      <c r="H18" s="2">
        <v>586100000</v>
      </c>
    </row>
    <row r="19" spans="1:8" x14ac:dyDescent="0.25">
      <c r="A19" s="1" t="s">
        <v>42</v>
      </c>
      <c r="B19" s="1">
        <v>2012</v>
      </c>
      <c r="C19" s="1" t="s">
        <v>39</v>
      </c>
      <c r="D19" s="1" t="s">
        <v>43</v>
      </c>
      <c r="E19" s="4">
        <v>150000000</v>
      </c>
      <c r="F19" s="4">
        <v>200000000</v>
      </c>
      <c r="G19" s="4">
        <f t="shared" si="0"/>
        <v>175000000</v>
      </c>
      <c r="H19" s="2">
        <v>1108600000</v>
      </c>
    </row>
    <row r="20" spans="1:8" x14ac:dyDescent="0.25">
      <c r="A20" s="1" t="s">
        <v>44</v>
      </c>
      <c r="B20" s="1">
        <v>2015</v>
      </c>
      <c r="C20" s="1" t="s">
        <v>39</v>
      </c>
      <c r="D20" s="1" t="s">
        <v>43</v>
      </c>
      <c r="E20" s="4">
        <v>245000000</v>
      </c>
      <c r="F20" s="4">
        <v>250000000</v>
      </c>
      <c r="G20" s="4">
        <f t="shared" si="0"/>
        <v>247500000</v>
      </c>
      <c r="H20" s="2">
        <v>880700000</v>
      </c>
    </row>
    <row r="21" spans="1:8" x14ac:dyDescent="0.25">
      <c r="A21" s="1" t="s">
        <v>26</v>
      </c>
      <c r="B21" s="1">
        <v>1987</v>
      </c>
      <c r="C21" s="1" t="s">
        <v>27</v>
      </c>
      <c r="D21" s="1" t="s">
        <v>23</v>
      </c>
      <c r="E21" s="4">
        <v>40000000</v>
      </c>
      <c r="F21" s="4">
        <v>40000000</v>
      </c>
      <c r="G21" s="4">
        <f t="shared" si="0"/>
        <v>40000000</v>
      </c>
      <c r="H21" s="2">
        <v>191200000</v>
      </c>
    </row>
    <row r="22" spans="1:8" x14ac:dyDescent="0.25">
      <c r="A22" s="1" t="s">
        <v>19</v>
      </c>
      <c r="B22" s="1">
        <v>1974</v>
      </c>
      <c r="C22" s="1" t="s">
        <v>18</v>
      </c>
      <c r="D22" s="1" t="s">
        <v>9</v>
      </c>
      <c r="E22" s="4">
        <v>7000000</v>
      </c>
      <c r="F22" s="4">
        <v>7000000</v>
      </c>
      <c r="G22" s="4">
        <f t="shared" si="0"/>
        <v>7000000</v>
      </c>
      <c r="H22" s="2">
        <v>97600000</v>
      </c>
    </row>
    <row r="23" spans="1:8" x14ac:dyDescent="0.25">
      <c r="A23" s="1" t="s">
        <v>20</v>
      </c>
      <c r="B23" s="1">
        <v>1977</v>
      </c>
      <c r="C23" s="1" t="s">
        <v>18</v>
      </c>
      <c r="D23" s="1" t="s">
        <v>12</v>
      </c>
      <c r="E23" s="4">
        <v>14000000</v>
      </c>
      <c r="F23" s="4">
        <v>14000000</v>
      </c>
      <c r="G23" s="4">
        <f t="shared" si="0"/>
        <v>14000000</v>
      </c>
      <c r="H23" s="2">
        <v>185400000</v>
      </c>
    </row>
    <row r="24" spans="1:8" x14ac:dyDescent="0.25">
      <c r="A24" s="1" t="s">
        <v>34</v>
      </c>
      <c r="B24" s="1">
        <v>1999</v>
      </c>
      <c r="C24" s="1" t="s">
        <v>30</v>
      </c>
      <c r="D24" s="1" t="s">
        <v>35</v>
      </c>
      <c r="E24" s="4">
        <v>135000000</v>
      </c>
      <c r="F24" s="4">
        <v>135000000</v>
      </c>
      <c r="G24" s="4">
        <f t="shared" si="0"/>
        <v>135000000</v>
      </c>
      <c r="H24" s="2">
        <v>361800000</v>
      </c>
    </row>
    <row r="25" spans="1:8" x14ac:dyDescent="0.25">
      <c r="A25" s="1" t="s">
        <v>10</v>
      </c>
      <c r="B25" s="1">
        <v>1965</v>
      </c>
      <c r="C25" s="1" t="s">
        <v>5</v>
      </c>
      <c r="D25" s="1" t="s">
        <v>6</v>
      </c>
      <c r="E25" s="4">
        <v>6800000</v>
      </c>
      <c r="F25" s="4">
        <v>6800000</v>
      </c>
      <c r="G25" s="4">
        <f t="shared" si="0"/>
        <v>6800000</v>
      </c>
      <c r="H25" s="2">
        <v>141200000</v>
      </c>
    </row>
    <row r="26" spans="1:8" x14ac:dyDescent="0.25">
      <c r="A26" s="1" t="s">
        <v>32</v>
      </c>
      <c r="B26" s="1">
        <v>1997</v>
      </c>
      <c r="C26" s="1" t="s">
        <v>30</v>
      </c>
      <c r="D26" s="1" t="s">
        <v>33</v>
      </c>
      <c r="E26" s="4">
        <v>110000000</v>
      </c>
      <c r="F26" s="4">
        <v>110000000</v>
      </c>
      <c r="G26" s="4">
        <f t="shared" si="0"/>
        <v>110000000</v>
      </c>
      <c r="H26" s="2">
        <v>333000000</v>
      </c>
    </row>
    <row r="27" spans="1:8" x14ac:dyDescent="0.25">
      <c r="A27" s="1" t="s">
        <v>11</v>
      </c>
      <c r="B27" s="1">
        <v>1967</v>
      </c>
      <c r="C27" s="1" t="s">
        <v>5</v>
      </c>
      <c r="D27" s="1" t="s">
        <v>12</v>
      </c>
      <c r="E27" s="4">
        <v>10300000</v>
      </c>
      <c r="F27" s="4">
        <v>10300000</v>
      </c>
      <c r="G27" s="4">
        <f t="shared" si="0"/>
        <v>10300000</v>
      </c>
      <c r="H27" s="2">
        <v>111600000</v>
      </c>
    </row>
  </sheetData>
  <mergeCells count="6">
    <mergeCell ref="A1:A2"/>
    <mergeCell ref="H1:H2"/>
    <mergeCell ref="E1:G1"/>
    <mergeCell ref="D1:D2"/>
    <mergeCell ref="C1:C2"/>
    <mergeCell ref="B1:B2"/>
  </mergeCells>
  <conditionalFormatting sqref="G2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48576 B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3:H1048576 H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8DB8-8A0D-4EDC-839C-F17141774E3B}">
  <dimension ref="A1:C124"/>
  <sheetViews>
    <sheetView workbookViewId="0">
      <selection activeCell="H35" sqref="H35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30.85546875" style="3" customWidth="1"/>
  </cols>
  <sheetData>
    <row r="1" spans="1:3" x14ac:dyDescent="0.25">
      <c r="A1" s="1" t="s">
        <v>1</v>
      </c>
      <c r="B1" s="2" t="s">
        <v>53</v>
      </c>
      <c r="C1" s="3" t="s">
        <v>54</v>
      </c>
    </row>
    <row r="2" spans="1:3" x14ac:dyDescent="0.25">
      <c r="A2" s="1">
        <v>1900</v>
      </c>
      <c r="B2" s="2">
        <v>1</v>
      </c>
      <c r="C2" s="3">
        <v>1.2E-2</v>
      </c>
    </row>
    <row r="3" spans="1:3" x14ac:dyDescent="0.25">
      <c r="A3" s="1">
        <v>1901</v>
      </c>
      <c r="B3" s="2">
        <f>B2*(1+C3)</f>
        <v>1.0119</v>
      </c>
      <c r="C3" s="3">
        <v>1.1900000000000001E-2</v>
      </c>
    </row>
    <row r="4" spans="1:3" x14ac:dyDescent="0.25">
      <c r="A4" s="1">
        <v>1902</v>
      </c>
      <c r="B4" s="2">
        <f t="shared" ref="B4:B67" si="0">B3*(1+C4)</f>
        <v>1.02384042</v>
      </c>
      <c r="C4" s="3">
        <v>1.18E-2</v>
      </c>
    </row>
    <row r="5" spans="1:3" x14ac:dyDescent="0.25">
      <c r="A5" s="1">
        <v>1903</v>
      </c>
      <c r="B5" s="2">
        <f t="shared" si="0"/>
        <v>1.0476959017860001</v>
      </c>
      <c r="C5" s="3">
        <v>2.3300000000000001E-2</v>
      </c>
    </row>
    <row r="6" spans="1:3" x14ac:dyDescent="0.25">
      <c r="A6" s="1">
        <v>1904</v>
      </c>
      <c r="B6" s="2">
        <f t="shared" si="0"/>
        <v>1.0596396350663606</v>
      </c>
      <c r="C6" s="3">
        <v>1.14E-2</v>
      </c>
    </row>
    <row r="7" spans="1:3" x14ac:dyDescent="0.25">
      <c r="A7" s="1">
        <v>1905</v>
      </c>
      <c r="B7" s="2">
        <f t="shared" si="0"/>
        <v>1.0477716711536174</v>
      </c>
      <c r="C7" s="3">
        <v>-1.12E-2</v>
      </c>
    </row>
    <row r="8" spans="1:3" x14ac:dyDescent="0.25">
      <c r="A8" s="1">
        <v>1906</v>
      </c>
      <c r="B8" s="2">
        <f t="shared" si="0"/>
        <v>1.0715560880888044</v>
      </c>
      <c r="C8" s="3">
        <v>2.2700000000000001E-2</v>
      </c>
    </row>
    <row r="9" spans="1:3" x14ac:dyDescent="0.25">
      <c r="A9" s="1">
        <v>1907</v>
      </c>
      <c r="B9" s="2">
        <f t="shared" si="0"/>
        <v>1.1191331783999474</v>
      </c>
      <c r="C9" s="3">
        <v>4.4400000000000002E-2</v>
      </c>
    </row>
    <row r="10" spans="1:3" x14ac:dyDescent="0.25">
      <c r="A10" s="1">
        <v>1908</v>
      </c>
      <c r="B10" s="2">
        <f t="shared" si="0"/>
        <v>1.0952956417000286</v>
      </c>
      <c r="C10" s="3">
        <v>-2.1299999999999999E-2</v>
      </c>
    </row>
    <row r="11" spans="1:3" x14ac:dyDescent="0.25">
      <c r="A11" s="1">
        <v>1909</v>
      </c>
      <c r="B11" s="2">
        <f t="shared" si="0"/>
        <v>1.0833569192054981</v>
      </c>
      <c r="C11" s="3">
        <v>-1.09E-2</v>
      </c>
    </row>
    <row r="12" spans="1:3" x14ac:dyDescent="0.25">
      <c r="A12" s="1">
        <v>1910</v>
      </c>
      <c r="B12" s="2">
        <f t="shared" si="0"/>
        <v>1.1310246236505401</v>
      </c>
      <c r="C12" s="3">
        <v>4.3999999999999997E-2</v>
      </c>
    </row>
    <row r="13" spans="1:3" x14ac:dyDescent="0.25">
      <c r="A13" s="1">
        <v>1911</v>
      </c>
      <c r="B13" s="2">
        <f t="shared" si="0"/>
        <v>1.1310246236505401</v>
      </c>
      <c r="C13" s="3">
        <v>0</v>
      </c>
    </row>
    <row r="14" spans="1:3" x14ac:dyDescent="0.25">
      <c r="A14" s="1">
        <v>1912</v>
      </c>
      <c r="B14" s="2">
        <f t="shared" si="0"/>
        <v>1.1548892432095663</v>
      </c>
      <c r="C14" s="3">
        <v>2.1100000000000001E-2</v>
      </c>
    </row>
    <row r="15" spans="1:3" x14ac:dyDescent="0.25">
      <c r="A15" s="1">
        <v>1913</v>
      </c>
      <c r="B15" s="2">
        <f t="shared" si="0"/>
        <v>1.1786799616196832</v>
      </c>
      <c r="C15" s="3">
        <v>2.06E-2</v>
      </c>
    </row>
    <row r="16" spans="1:3" x14ac:dyDescent="0.25">
      <c r="A16" s="1">
        <v>1914</v>
      </c>
      <c r="B16" s="2">
        <f t="shared" si="0"/>
        <v>1.1905846292320421</v>
      </c>
      <c r="C16" s="3">
        <v>1.01E-2</v>
      </c>
    </row>
    <row r="17" spans="1:3" x14ac:dyDescent="0.25">
      <c r="A17" s="1">
        <v>1915</v>
      </c>
      <c r="B17" s="2">
        <f t="shared" si="0"/>
        <v>1.2024904755243626</v>
      </c>
      <c r="C17" s="3">
        <v>0.01</v>
      </c>
    </row>
    <row r="18" spans="1:3" x14ac:dyDescent="0.25">
      <c r="A18" s="1">
        <v>1916</v>
      </c>
      <c r="B18" s="2">
        <f t="shared" si="0"/>
        <v>1.297727721185892</v>
      </c>
      <c r="C18" s="3">
        <v>7.9200000000000007E-2</v>
      </c>
    </row>
    <row r="19" spans="1:3" x14ac:dyDescent="0.25">
      <c r="A19" s="1">
        <v>1917</v>
      </c>
      <c r="B19" s="2">
        <f t="shared" si="0"/>
        <v>1.523921662988593</v>
      </c>
      <c r="C19" s="3">
        <v>0.17430000000000001</v>
      </c>
    </row>
    <row r="20" spans="1:3" x14ac:dyDescent="0.25">
      <c r="A20" s="1">
        <v>1918</v>
      </c>
      <c r="B20" s="2">
        <f t="shared" si="0"/>
        <v>1.797770385827643</v>
      </c>
      <c r="C20" s="3">
        <v>0.1797</v>
      </c>
    </row>
    <row r="21" spans="1:3" x14ac:dyDescent="0.25">
      <c r="A21" s="1">
        <v>1919</v>
      </c>
      <c r="B21" s="2">
        <f t="shared" si="0"/>
        <v>2.0597055310427304</v>
      </c>
      <c r="C21" s="3">
        <v>0.1457</v>
      </c>
    </row>
    <row r="22" spans="1:3" x14ac:dyDescent="0.25">
      <c r="A22" s="1">
        <v>1920</v>
      </c>
      <c r="B22" s="2">
        <f t="shared" si="0"/>
        <v>2.3812255644385005</v>
      </c>
      <c r="C22" s="3">
        <v>0.15609999999999999</v>
      </c>
    </row>
    <row r="23" spans="1:3" x14ac:dyDescent="0.25">
      <c r="A23" s="1">
        <v>1921</v>
      </c>
      <c r="B23" s="2">
        <f t="shared" si="0"/>
        <v>2.1311968801724581</v>
      </c>
      <c r="C23" s="3">
        <v>-0.105</v>
      </c>
    </row>
    <row r="24" spans="1:3" x14ac:dyDescent="0.25">
      <c r="A24" s="1">
        <v>1922</v>
      </c>
      <c r="B24" s="2">
        <f t="shared" si="0"/>
        <v>2.0001282720418518</v>
      </c>
      <c r="C24" s="3">
        <v>-6.1499999999999999E-2</v>
      </c>
    </row>
    <row r="25" spans="1:3" x14ac:dyDescent="0.25">
      <c r="A25" s="1">
        <v>1923</v>
      </c>
      <c r="B25" s="2">
        <f t="shared" si="0"/>
        <v>2.0359305681114011</v>
      </c>
      <c r="C25" s="3">
        <v>1.7899999999999999E-2</v>
      </c>
    </row>
    <row r="26" spans="1:3" x14ac:dyDescent="0.25">
      <c r="A26" s="1">
        <v>1924</v>
      </c>
      <c r="B26" s="2">
        <f t="shared" si="0"/>
        <v>2.0359305681114011</v>
      </c>
      <c r="C26" s="3">
        <v>0</v>
      </c>
    </row>
    <row r="27" spans="1:3" x14ac:dyDescent="0.25">
      <c r="A27" s="1">
        <v>1925</v>
      </c>
      <c r="B27" s="2">
        <f t="shared" si="0"/>
        <v>2.0835713434052079</v>
      </c>
      <c r="C27" s="3">
        <v>2.3400000000000001E-2</v>
      </c>
    </row>
    <row r="28" spans="1:3" x14ac:dyDescent="0.25">
      <c r="A28" s="1">
        <v>1926</v>
      </c>
      <c r="B28" s="2">
        <f t="shared" si="0"/>
        <v>2.1073240567200275</v>
      </c>
      <c r="C28" s="3">
        <v>1.14E-2</v>
      </c>
    </row>
    <row r="29" spans="1:3" x14ac:dyDescent="0.25">
      <c r="A29" s="1">
        <v>1927</v>
      </c>
      <c r="B29" s="2">
        <f t="shared" si="0"/>
        <v>2.0717102801614589</v>
      </c>
      <c r="C29" s="3">
        <v>-1.6899999999999998E-2</v>
      </c>
    </row>
    <row r="30" spans="1:3" x14ac:dyDescent="0.25">
      <c r="A30" s="1">
        <v>1928</v>
      </c>
      <c r="B30" s="2">
        <f t="shared" si="0"/>
        <v>2.0360768633426818</v>
      </c>
      <c r="C30" s="3">
        <v>-1.72E-2</v>
      </c>
    </row>
    <row r="31" spans="1:3" x14ac:dyDescent="0.25">
      <c r="A31" s="1">
        <v>1929</v>
      </c>
      <c r="B31" s="2">
        <f t="shared" si="0"/>
        <v>2.0360768633426818</v>
      </c>
      <c r="C31" s="3">
        <v>0</v>
      </c>
    </row>
    <row r="32" spans="1:3" x14ac:dyDescent="0.25">
      <c r="A32" s="1">
        <v>1930</v>
      </c>
      <c r="B32" s="2">
        <f t="shared" si="0"/>
        <v>1.9884326647404631</v>
      </c>
      <c r="C32" s="3">
        <v>-2.3400000000000001E-2</v>
      </c>
    </row>
    <row r="33" spans="1:3" x14ac:dyDescent="0.25">
      <c r="A33" s="1">
        <v>1931</v>
      </c>
      <c r="B33" s="2">
        <f t="shared" si="0"/>
        <v>1.8098714114467696</v>
      </c>
      <c r="C33" s="3">
        <v>-8.9800000000000005E-2</v>
      </c>
    </row>
    <row r="34" spans="1:3" x14ac:dyDescent="0.25">
      <c r="A34" s="1">
        <v>1932</v>
      </c>
      <c r="B34" s="2">
        <f t="shared" si="0"/>
        <v>1.6312371031369735</v>
      </c>
      <c r="C34" s="3">
        <v>-9.8699999999999996E-2</v>
      </c>
    </row>
    <row r="35" spans="1:3" x14ac:dyDescent="0.25">
      <c r="A35" s="1">
        <v>1933</v>
      </c>
      <c r="B35" s="2">
        <f t="shared" si="0"/>
        <v>1.547880887166674</v>
      </c>
      <c r="C35" s="3">
        <v>-5.11E-2</v>
      </c>
    </row>
    <row r="36" spans="1:3" x14ac:dyDescent="0.25">
      <c r="A36" s="1">
        <v>1934</v>
      </c>
      <c r="B36" s="2">
        <f t="shared" si="0"/>
        <v>1.5955556184914075</v>
      </c>
      <c r="C36" s="3">
        <v>3.0800000000000001E-2</v>
      </c>
    </row>
    <row r="37" spans="1:3" x14ac:dyDescent="0.25">
      <c r="A37" s="1">
        <v>1935</v>
      </c>
      <c r="B37" s="2">
        <f t="shared" si="0"/>
        <v>1.6312960643456149</v>
      </c>
      <c r="C37" s="3">
        <v>2.24E-2</v>
      </c>
    </row>
    <row r="38" spans="1:3" x14ac:dyDescent="0.25">
      <c r="A38" s="1">
        <v>1936</v>
      </c>
      <c r="B38" s="2">
        <f t="shared" si="0"/>
        <v>1.6551129868850607</v>
      </c>
      <c r="C38" s="3">
        <v>1.46E-2</v>
      </c>
    </row>
    <row r="39" spans="1:3" x14ac:dyDescent="0.25">
      <c r="A39" s="1">
        <v>1937</v>
      </c>
      <c r="B39" s="2">
        <f t="shared" si="0"/>
        <v>1.714697054412923</v>
      </c>
      <c r="C39" s="3">
        <v>3.5999999999999997E-2</v>
      </c>
    </row>
    <row r="40" spans="1:3" x14ac:dyDescent="0.25">
      <c r="A40" s="1">
        <v>1938</v>
      </c>
      <c r="B40" s="2">
        <f t="shared" si="0"/>
        <v>1.679031355681134</v>
      </c>
      <c r="C40" s="3">
        <v>-2.0799999999999999E-2</v>
      </c>
    </row>
    <row r="41" spans="1:3" x14ac:dyDescent="0.25">
      <c r="A41" s="1">
        <v>1939</v>
      </c>
      <c r="B41" s="2">
        <f t="shared" si="0"/>
        <v>1.6551891104304619</v>
      </c>
      <c r="C41" s="3">
        <v>-1.4200000000000001E-2</v>
      </c>
    </row>
    <row r="42" spans="1:3" x14ac:dyDescent="0.25">
      <c r="A42" s="1">
        <v>1940</v>
      </c>
      <c r="B42" s="2">
        <f t="shared" si="0"/>
        <v>1.6671064720255613</v>
      </c>
      <c r="C42" s="3">
        <v>7.1999999999999998E-3</v>
      </c>
    </row>
    <row r="43" spans="1:3" x14ac:dyDescent="0.25">
      <c r="A43" s="1">
        <v>1941</v>
      </c>
      <c r="B43" s="2">
        <f t="shared" si="0"/>
        <v>1.7504617956268393</v>
      </c>
      <c r="C43" s="3">
        <v>0.05</v>
      </c>
    </row>
    <row r="44" spans="1:3" x14ac:dyDescent="0.25">
      <c r="A44" s="1">
        <v>1942</v>
      </c>
      <c r="B44" s="2">
        <f t="shared" si="0"/>
        <v>1.9409120389910395</v>
      </c>
      <c r="C44" s="3">
        <v>0.10879999999999999</v>
      </c>
    </row>
    <row r="45" spans="1:3" x14ac:dyDescent="0.25">
      <c r="A45" s="1">
        <v>1943</v>
      </c>
      <c r="B45" s="2">
        <f t="shared" si="0"/>
        <v>2.05988994698119</v>
      </c>
      <c r="C45" s="3">
        <v>6.13E-2</v>
      </c>
    </row>
    <row r="46" spans="1:3" x14ac:dyDescent="0.25">
      <c r="A46" s="1">
        <v>1944</v>
      </c>
      <c r="B46" s="2">
        <f t="shared" si="0"/>
        <v>2.0955260430639648</v>
      </c>
      <c r="C46" s="3">
        <v>1.7299999999999999E-2</v>
      </c>
    </row>
    <row r="47" spans="1:3" x14ac:dyDescent="0.25">
      <c r="A47" s="1">
        <v>1945</v>
      </c>
      <c r="B47" s="2">
        <f t="shared" si="0"/>
        <v>2.1430944842415167</v>
      </c>
      <c r="C47" s="3">
        <v>2.2700000000000001E-2</v>
      </c>
    </row>
    <row r="48" spans="1:3" x14ac:dyDescent="0.25">
      <c r="A48" s="1">
        <v>1946</v>
      </c>
      <c r="B48" s="2">
        <f t="shared" si="0"/>
        <v>2.3216142547788348</v>
      </c>
      <c r="C48" s="3">
        <v>8.3299999999999999E-2</v>
      </c>
    </row>
    <row r="49" spans="1:3" x14ac:dyDescent="0.25">
      <c r="A49" s="1">
        <v>1947</v>
      </c>
      <c r="B49" s="2">
        <f t="shared" si="0"/>
        <v>2.6549980617650752</v>
      </c>
      <c r="C49" s="3">
        <v>0.14360000000000001</v>
      </c>
    </row>
    <row r="50" spans="1:3" x14ac:dyDescent="0.25">
      <c r="A50" s="1">
        <v>1948</v>
      </c>
      <c r="B50" s="2">
        <f t="shared" si="0"/>
        <v>2.8692564053495166</v>
      </c>
      <c r="C50" s="3">
        <v>8.0699999999999994E-2</v>
      </c>
    </row>
    <row r="51" spans="1:3" x14ac:dyDescent="0.25">
      <c r="A51" s="1">
        <v>1949</v>
      </c>
      <c r="B51" s="2">
        <f t="shared" si="0"/>
        <v>2.8336776259231828</v>
      </c>
      <c r="C51" s="3">
        <v>-1.24E-2</v>
      </c>
    </row>
    <row r="52" spans="1:3" x14ac:dyDescent="0.25">
      <c r="A52" s="1">
        <v>1950</v>
      </c>
      <c r="B52" s="2">
        <f t="shared" si="0"/>
        <v>2.8693819640098148</v>
      </c>
      <c r="C52" s="3">
        <v>1.26E-2</v>
      </c>
    </row>
    <row r="53" spans="1:3" x14ac:dyDescent="0.25">
      <c r="A53" s="1">
        <v>1951</v>
      </c>
      <c r="B53" s="2">
        <f t="shared" si="0"/>
        <v>3.0954892627737882</v>
      </c>
      <c r="C53" s="3">
        <v>7.8799999999999995E-2</v>
      </c>
    </row>
    <row r="54" spans="1:3" x14ac:dyDescent="0.25">
      <c r="A54" s="1">
        <v>1952</v>
      </c>
      <c r="B54" s="2">
        <f t="shared" si="0"/>
        <v>3.1549226566190454</v>
      </c>
      <c r="C54" s="3">
        <v>1.9199999999999998E-2</v>
      </c>
    </row>
    <row r="55" spans="1:3" x14ac:dyDescent="0.25">
      <c r="A55" s="1">
        <v>1953</v>
      </c>
      <c r="B55" s="2">
        <f t="shared" si="0"/>
        <v>3.1785845765436882</v>
      </c>
      <c r="C55" s="3">
        <v>7.4999999999999997E-3</v>
      </c>
    </row>
    <row r="56" spans="1:3" x14ac:dyDescent="0.25">
      <c r="A56" s="1">
        <v>1954</v>
      </c>
      <c r="B56" s="2">
        <f t="shared" si="0"/>
        <v>3.2024239608677663</v>
      </c>
      <c r="C56" s="3">
        <v>7.4999999999999997E-3</v>
      </c>
    </row>
    <row r="57" spans="1:3" x14ac:dyDescent="0.25">
      <c r="A57" s="1">
        <v>1955</v>
      </c>
      <c r="B57" s="2">
        <f t="shared" si="0"/>
        <v>3.1905749922125555</v>
      </c>
      <c r="C57" s="3">
        <v>-3.7000000000000002E-3</v>
      </c>
    </row>
    <row r="58" spans="1:3" x14ac:dyDescent="0.25">
      <c r="A58" s="1">
        <v>1956</v>
      </c>
      <c r="B58" s="2">
        <f t="shared" si="0"/>
        <v>3.2381145595965224</v>
      </c>
      <c r="C58" s="3">
        <v>1.49E-2</v>
      </c>
    </row>
    <row r="59" spans="1:3" x14ac:dyDescent="0.25">
      <c r="A59" s="1">
        <v>1957</v>
      </c>
      <c r="B59" s="2">
        <f t="shared" si="0"/>
        <v>3.3452961515191668</v>
      </c>
      <c r="C59" s="3">
        <v>3.3099999999999997E-2</v>
      </c>
    </row>
    <row r="60" spans="1:3" x14ac:dyDescent="0.25">
      <c r="A60" s="1">
        <v>1958</v>
      </c>
      <c r="B60" s="2">
        <f t="shared" si="0"/>
        <v>3.4406370918374631</v>
      </c>
      <c r="C60" s="3">
        <v>2.8500000000000001E-2</v>
      </c>
    </row>
    <row r="61" spans="1:3" x14ac:dyDescent="0.25">
      <c r="A61" s="1">
        <v>1959</v>
      </c>
      <c r="B61" s="2">
        <f t="shared" si="0"/>
        <v>3.4643774877711415</v>
      </c>
      <c r="C61" s="3">
        <v>6.8999999999999999E-3</v>
      </c>
    </row>
    <row r="62" spans="1:3" x14ac:dyDescent="0.25">
      <c r="A62" s="1">
        <v>1960</v>
      </c>
      <c r="B62" s="2">
        <f t="shared" si="0"/>
        <v>3.5239647805608056</v>
      </c>
      <c r="C62" s="3">
        <v>1.72E-2</v>
      </c>
    </row>
    <row r="63" spans="1:3" x14ac:dyDescent="0.25">
      <c r="A63" s="1">
        <v>1961</v>
      </c>
      <c r="B63" s="2">
        <f t="shared" si="0"/>
        <v>3.5595568248444698</v>
      </c>
      <c r="C63" s="3">
        <v>1.01E-2</v>
      </c>
    </row>
    <row r="64" spans="1:3" x14ac:dyDescent="0.25">
      <c r="A64" s="1">
        <v>1962</v>
      </c>
      <c r="B64" s="2">
        <f t="shared" si="0"/>
        <v>3.5951523930929143</v>
      </c>
      <c r="C64" s="3">
        <v>0.01</v>
      </c>
    </row>
    <row r="65" spans="1:3" x14ac:dyDescent="0.25">
      <c r="A65" s="1">
        <v>1963</v>
      </c>
      <c r="B65" s="2">
        <f t="shared" si="0"/>
        <v>3.6426084046817411</v>
      </c>
      <c r="C65" s="3">
        <v>1.32E-2</v>
      </c>
    </row>
    <row r="66" spans="1:3" x14ac:dyDescent="0.25">
      <c r="A66" s="1">
        <v>1964</v>
      </c>
      <c r="B66" s="2">
        <f t="shared" si="0"/>
        <v>3.6903265747830725</v>
      </c>
      <c r="C66" s="3">
        <v>1.3100000000000001E-2</v>
      </c>
    </row>
    <row r="67" spans="1:3" x14ac:dyDescent="0.25">
      <c r="A67" s="1">
        <v>1965</v>
      </c>
      <c r="B67" s="2">
        <f t="shared" si="0"/>
        <v>3.7497408326370798</v>
      </c>
      <c r="C67" s="3">
        <v>1.61E-2</v>
      </c>
    </row>
    <row r="68" spans="1:3" x14ac:dyDescent="0.25">
      <c r="A68" s="1">
        <v>1966</v>
      </c>
      <c r="B68" s="2">
        <f t="shared" ref="B68:B124" si="1">B67*(1+C68)</f>
        <v>3.8569834204505002</v>
      </c>
      <c r="C68" s="3">
        <v>2.86E-2</v>
      </c>
    </row>
    <row r="69" spans="1:3" x14ac:dyDescent="0.25">
      <c r="A69" s="1">
        <v>1967</v>
      </c>
      <c r="B69" s="2">
        <f t="shared" si="1"/>
        <v>3.9761642081424204</v>
      </c>
      <c r="C69" s="3">
        <v>3.09E-2</v>
      </c>
    </row>
    <row r="70" spans="1:3" x14ac:dyDescent="0.25">
      <c r="A70" s="1">
        <v>1968</v>
      </c>
      <c r="B70" s="2">
        <f t="shared" si="1"/>
        <v>4.1427654884635876</v>
      </c>
      <c r="C70" s="3">
        <v>4.19E-2</v>
      </c>
    </row>
    <row r="71" spans="1:3" x14ac:dyDescent="0.25">
      <c r="A71" s="1">
        <v>1969</v>
      </c>
      <c r="B71" s="2">
        <f t="shared" si="1"/>
        <v>4.3689604841336998</v>
      </c>
      <c r="C71" s="3">
        <v>5.4600000000000003E-2</v>
      </c>
    </row>
    <row r="72" spans="1:3" x14ac:dyDescent="0.25">
      <c r="A72" s="1">
        <v>1970</v>
      </c>
      <c r="B72" s="2">
        <f t="shared" si="1"/>
        <v>4.6188650238261468</v>
      </c>
      <c r="C72" s="3">
        <v>5.7200000000000001E-2</v>
      </c>
    </row>
    <row r="73" spans="1:3" x14ac:dyDescent="0.25">
      <c r="A73" s="1">
        <v>1971</v>
      </c>
      <c r="B73" s="2">
        <f t="shared" si="1"/>
        <v>4.8211713118697324</v>
      </c>
      <c r="C73" s="3">
        <v>4.3799999999999999E-2</v>
      </c>
    </row>
    <row r="74" spans="1:3" x14ac:dyDescent="0.25">
      <c r="A74" s="1">
        <v>1972</v>
      </c>
      <c r="B74" s="2">
        <f t="shared" si="1"/>
        <v>4.9759309109807512</v>
      </c>
      <c r="C74" s="3">
        <v>3.2099999999999997E-2</v>
      </c>
    </row>
    <row r="75" spans="1:3" x14ac:dyDescent="0.25">
      <c r="A75" s="1">
        <v>1973</v>
      </c>
      <c r="B75" s="2">
        <f t="shared" si="1"/>
        <v>5.2854338136437544</v>
      </c>
      <c r="C75" s="3">
        <v>6.2199999999999998E-2</v>
      </c>
    </row>
    <row r="76" spans="1:3" x14ac:dyDescent="0.25">
      <c r="A76" s="1">
        <v>1974</v>
      </c>
      <c r="B76" s="2">
        <f t="shared" si="1"/>
        <v>5.8689457066700248</v>
      </c>
      <c r="C76" s="3">
        <v>0.1104</v>
      </c>
    </row>
    <row r="77" spans="1:3" x14ac:dyDescent="0.25">
      <c r="A77" s="1">
        <v>1975</v>
      </c>
      <c r="B77" s="2">
        <f t="shared" si="1"/>
        <v>6.4047804496889977</v>
      </c>
      <c r="C77" s="3">
        <v>9.1300000000000006E-2</v>
      </c>
    </row>
    <row r="78" spans="1:3" x14ac:dyDescent="0.25">
      <c r="A78" s="1">
        <v>1976</v>
      </c>
      <c r="B78" s="2">
        <f t="shared" si="1"/>
        <v>6.7736958035910844</v>
      </c>
      <c r="C78" s="3">
        <v>5.7599999999999998E-2</v>
      </c>
    </row>
    <row r="79" spans="1:3" x14ac:dyDescent="0.25">
      <c r="A79" s="1">
        <v>1977</v>
      </c>
      <c r="B79" s="2">
        <f t="shared" si="1"/>
        <v>7.2139860308245041</v>
      </c>
      <c r="C79" s="3">
        <v>6.5000000000000002E-2</v>
      </c>
    </row>
    <row r="80" spans="1:3" x14ac:dyDescent="0.25">
      <c r="A80" s="1">
        <v>1978</v>
      </c>
      <c r="B80" s="2">
        <f t="shared" si="1"/>
        <v>7.7615275705640849</v>
      </c>
      <c r="C80" s="3">
        <v>7.5899999999999995E-2</v>
      </c>
    </row>
    <row r="81" spans="1:3" x14ac:dyDescent="0.25">
      <c r="A81" s="1">
        <v>1979</v>
      </c>
      <c r="B81" s="2">
        <f t="shared" si="1"/>
        <v>8.6424609498231089</v>
      </c>
      <c r="C81" s="3">
        <v>0.1135</v>
      </c>
    </row>
    <row r="82" spans="1:3" x14ac:dyDescent="0.25">
      <c r="A82" s="1">
        <v>1980</v>
      </c>
      <c r="B82" s="2">
        <f t="shared" si="1"/>
        <v>9.8091931780492292</v>
      </c>
      <c r="C82" s="3">
        <v>0.13500000000000001</v>
      </c>
    </row>
    <row r="83" spans="1:3" x14ac:dyDescent="0.25">
      <c r="A83" s="1">
        <v>1981</v>
      </c>
      <c r="B83" s="2">
        <f t="shared" si="1"/>
        <v>10.821501914023909</v>
      </c>
      <c r="C83" s="3">
        <v>0.1032</v>
      </c>
    </row>
    <row r="84" spans="1:3" x14ac:dyDescent="0.25">
      <c r="A84" s="1">
        <v>1982</v>
      </c>
      <c r="B84" s="2">
        <f t="shared" si="1"/>
        <v>11.488106431927783</v>
      </c>
      <c r="C84" s="3">
        <v>6.1600000000000002E-2</v>
      </c>
    </row>
    <row r="85" spans="1:3" x14ac:dyDescent="0.25">
      <c r="A85" s="1">
        <v>1983</v>
      </c>
      <c r="B85" s="2">
        <f t="shared" si="1"/>
        <v>11.856874648392665</v>
      </c>
      <c r="C85" s="3">
        <v>3.2099999999999997E-2</v>
      </c>
    </row>
    <row r="86" spans="1:3" x14ac:dyDescent="0.25">
      <c r="A86" s="1">
        <v>1984</v>
      </c>
      <c r="B86" s="2">
        <f t="shared" si="1"/>
        <v>12.369091633203228</v>
      </c>
      <c r="C86" s="3">
        <v>4.3200000000000002E-2</v>
      </c>
    </row>
    <row r="87" spans="1:3" x14ac:dyDescent="0.25">
      <c r="A87" s="1">
        <v>1985</v>
      </c>
      <c r="B87" s="2">
        <f t="shared" si="1"/>
        <v>12.809431295345263</v>
      </c>
      <c r="C87" s="3">
        <v>3.56E-2</v>
      </c>
    </row>
    <row r="88" spans="1:3" x14ac:dyDescent="0.25">
      <c r="A88" s="1">
        <v>1986</v>
      </c>
      <c r="B88" s="2">
        <f t="shared" si="1"/>
        <v>13.047686717438685</v>
      </c>
      <c r="C88" s="3">
        <v>1.8599999999999998E-2</v>
      </c>
    </row>
    <row r="89" spans="1:3" x14ac:dyDescent="0.25">
      <c r="A89" s="1">
        <v>1987</v>
      </c>
      <c r="B89" s="2">
        <f t="shared" si="1"/>
        <v>13.523927282625197</v>
      </c>
      <c r="C89" s="3">
        <v>3.6499999999999998E-2</v>
      </c>
    </row>
    <row r="90" spans="1:3" x14ac:dyDescent="0.25">
      <c r="A90" s="1">
        <v>1988</v>
      </c>
      <c r="B90" s="2">
        <f t="shared" si="1"/>
        <v>14.083817872125881</v>
      </c>
      <c r="C90" s="3">
        <v>4.1399999999999999E-2</v>
      </c>
    </row>
    <row r="91" spans="1:3" x14ac:dyDescent="0.25">
      <c r="A91" s="1">
        <v>1989</v>
      </c>
      <c r="B91" s="2">
        <f t="shared" si="1"/>
        <v>14.762657893562348</v>
      </c>
      <c r="C91" s="3">
        <v>4.82E-2</v>
      </c>
    </row>
    <row r="92" spans="1:3" x14ac:dyDescent="0.25">
      <c r="A92" s="1">
        <v>1990</v>
      </c>
      <c r="B92" s="2">
        <f t="shared" si="1"/>
        <v>15.559841419814717</v>
      </c>
      <c r="C92" s="3">
        <v>5.3999999999999999E-2</v>
      </c>
    </row>
    <row r="93" spans="1:3" x14ac:dyDescent="0.25">
      <c r="A93" s="1">
        <v>1991</v>
      </c>
      <c r="B93" s="2">
        <f t="shared" si="1"/>
        <v>16.214910743588916</v>
      </c>
      <c r="C93" s="3">
        <v>4.2099999999999999E-2</v>
      </c>
    </row>
    <row r="94" spans="1:3" x14ac:dyDescent="0.25">
      <c r="A94" s="1">
        <v>1992</v>
      </c>
      <c r="B94" s="2">
        <f t="shared" si="1"/>
        <v>16.702979556970941</v>
      </c>
      <c r="C94" s="3">
        <v>3.0099999999999998E-2</v>
      </c>
    </row>
    <row r="95" spans="1:3" x14ac:dyDescent="0.25">
      <c r="A95" s="1">
        <v>1993</v>
      </c>
      <c r="B95" s="2">
        <f t="shared" si="1"/>
        <v>17.202398645724372</v>
      </c>
      <c r="C95" s="3">
        <v>2.9899999999999999E-2</v>
      </c>
    </row>
    <row r="96" spans="1:3" x14ac:dyDescent="0.25">
      <c r="A96" s="1">
        <v>1994</v>
      </c>
      <c r="B96" s="2">
        <f t="shared" si="1"/>
        <v>17.642780051054917</v>
      </c>
      <c r="C96" s="3">
        <v>2.5600000000000001E-2</v>
      </c>
    </row>
    <row r="97" spans="1:3" x14ac:dyDescent="0.25">
      <c r="A97" s="1">
        <v>1995</v>
      </c>
      <c r="B97" s="2">
        <f t="shared" si="1"/>
        <v>18.142070726499771</v>
      </c>
      <c r="C97" s="3">
        <v>2.8299999999999999E-2</v>
      </c>
    </row>
    <row r="98" spans="1:3" x14ac:dyDescent="0.25">
      <c r="A98" s="1">
        <v>1996</v>
      </c>
      <c r="B98" s="2">
        <f t="shared" si="1"/>
        <v>18.677261812931516</v>
      </c>
      <c r="C98" s="3">
        <v>2.9499999999999998E-2</v>
      </c>
    </row>
    <row r="99" spans="1:3" x14ac:dyDescent="0.25">
      <c r="A99" s="1">
        <v>1997</v>
      </c>
      <c r="B99" s="2">
        <f t="shared" si="1"/>
        <v>19.104971108447646</v>
      </c>
      <c r="C99" s="3">
        <v>2.29E-2</v>
      </c>
    </row>
    <row r="100" spans="1:3" x14ac:dyDescent="0.25">
      <c r="A100" s="1">
        <v>1998</v>
      </c>
      <c r="B100" s="2">
        <f t="shared" si="1"/>
        <v>19.403008657739431</v>
      </c>
      <c r="C100" s="3">
        <v>1.5599999999999999E-2</v>
      </c>
    </row>
    <row r="101" spans="1:3" x14ac:dyDescent="0.25">
      <c r="A101" s="1">
        <v>1999</v>
      </c>
      <c r="B101" s="2">
        <f t="shared" si="1"/>
        <v>19.831815149075471</v>
      </c>
      <c r="C101" s="3">
        <v>2.2100000000000002E-2</v>
      </c>
    </row>
    <row r="102" spans="1:3" x14ac:dyDescent="0.25">
      <c r="A102" s="1">
        <v>2000</v>
      </c>
      <c r="B102" s="2">
        <f t="shared" si="1"/>
        <v>20.498164138084409</v>
      </c>
      <c r="C102" s="3">
        <v>3.3599999999999998E-2</v>
      </c>
    </row>
    <row r="103" spans="1:3" x14ac:dyDescent="0.25">
      <c r="A103" s="1">
        <v>2001</v>
      </c>
      <c r="B103" s="2">
        <f t="shared" si="1"/>
        <v>21.082361816019812</v>
      </c>
      <c r="C103" s="3">
        <v>2.8500000000000001E-2</v>
      </c>
    </row>
    <row r="104" spans="1:3" x14ac:dyDescent="0.25">
      <c r="A104" s="1">
        <v>2002</v>
      </c>
      <c r="B104" s="2">
        <f t="shared" si="1"/>
        <v>21.415463132712926</v>
      </c>
      <c r="C104" s="3">
        <v>1.5800000000000002E-2</v>
      </c>
    </row>
    <row r="105" spans="1:3" x14ac:dyDescent="0.25">
      <c r="A105" s="1">
        <v>2003</v>
      </c>
      <c r="B105" s="2">
        <f t="shared" si="1"/>
        <v>21.903735692138778</v>
      </c>
      <c r="C105" s="3">
        <v>2.2800000000000001E-2</v>
      </c>
    </row>
    <row r="106" spans="1:3" x14ac:dyDescent="0.25">
      <c r="A106" s="1">
        <v>2004</v>
      </c>
      <c r="B106" s="2">
        <f t="shared" si="1"/>
        <v>22.486375061549669</v>
      </c>
      <c r="C106" s="3">
        <v>2.6599999999999999E-2</v>
      </c>
    </row>
    <row r="107" spans="1:3" x14ac:dyDescent="0.25">
      <c r="A107" s="1">
        <v>2005</v>
      </c>
      <c r="B107" s="2">
        <f t="shared" si="1"/>
        <v>23.248663176136205</v>
      </c>
      <c r="C107" s="3">
        <v>3.39E-2</v>
      </c>
    </row>
    <row r="108" spans="1:3" x14ac:dyDescent="0.25">
      <c r="A108" s="1">
        <v>2006</v>
      </c>
      <c r="B108" s="2">
        <f t="shared" si="1"/>
        <v>23.999594996725403</v>
      </c>
      <c r="C108" s="3">
        <v>3.2300000000000002E-2</v>
      </c>
    </row>
    <row r="109" spans="1:3" x14ac:dyDescent="0.25">
      <c r="A109" s="1">
        <v>2007</v>
      </c>
      <c r="B109" s="2">
        <f t="shared" si="1"/>
        <v>24.683583454132076</v>
      </c>
      <c r="C109" s="3">
        <v>2.8500000000000001E-2</v>
      </c>
    </row>
    <row r="110" spans="1:3" x14ac:dyDescent="0.25">
      <c r="A110" s="1">
        <v>2008</v>
      </c>
      <c r="B110" s="2">
        <f t="shared" si="1"/>
        <v>25.63143305877075</v>
      </c>
      <c r="C110" s="3">
        <v>3.8399999999999997E-2</v>
      </c>
    </row>
    <row r="111" spans="1:3" x14ac:dyDescent="0.25">
      <c r="A111" s="1">
        <v>2009</v>
      </c>
      <c r="B111" s="2">
        <f t="shared" si="1"/>
        <v>25.539159899759174</v>
      </c>
      <c r="C111" s="3">
        <v>-3.5999999999999999E-3</v>
      </c>
    </row>
    <row r="112" spans="1:3" x14ac:dyDescent="0.25">
      <c r="A112" s="1">
        <v>2010</v>
      </c>
      <c r="B112" s="2">
        <f t="shared" si="1"/>
        <v>25.958002122115222</v>
      </c>
      <c r="C112" s="3">
        <v>1.6400000000000001E-2</v>
      </c>
    </row>
    <row r="113" spans="1:3" x14ac:dyDescent="0.25">
      <c r="A113" s="1">
        <v>2011</v>
      </c>
      <c r="B113" s="2">
        <f t="shared" si="1"/>
        <v>26.778274989174065</v>
      </c>
      <c r="C113" s="3">
        <v>3.1600000000000003E-2</v>
      </c>
    </row>
    <row r="114" spans="1:3" x14ac:dyDescent="0.25">
      <c r="A114" s="1">
        <v>2012</v>
      </c>
      <c r="B114" s="2">
        <f t="shared" si="1"/>
        <v>27.332585281449965</v>
      </c>
      <c r="C114" s="3">
        <v>2.07E-2</v>
      </c>
    </row>
    <row r="115" spans="1:3" x14ac:dyDescent="0.25">
      <c r="A115" s="1">
        <v>2013</v>
      </c>
      <c r="B115" s="2">
        <f t="shared" si="1"/>
        <v>27.731641026559135</v>
      </c>
      <c r="C115" s="3">
        <v>1.46E-2</v>
      </c>
    </row>
    <row r="116" spans="1:3" x14ac:dyDescent="0.25">
      <c r="A116" s="1">
        <v>2014</v>
      </c>
      <c r="B116" s="2">
        <f t="shared" si="1"/>
        <v>28.180893611189394</v>
      </c>
      <c r="C116" s="3">
        <v>1.6199999999999999E-2</v>
      </c>
    </row>
    <row r="117" spans="1:3" x14ac:dyDescent="0.25">
      <c r="A117" s="1">
        <v>2015</v>
      </c>
      <c r="B117" s="2">
        <f t="shared" si="1"/>
        <v>28.214710683522824</v>
      </c>
      <c r="C117" s="3">
        <v>1.1999999999999999E-3</v>
      </c>
    </row>
    <row r="118" spans="1:3" x14ac:dyDescent="0.25">
      <c r="A118" s="1">
        <v>2016</v>
      </c>
      <c r="B118" s="2">
        <f t="shared" si="1"/>
        <v>28.570216038135211</v>
      </c>
      <c r="C118" s="3">
        <v>1.26E-2</v>
      </c>
    </row>
    <row r="119" spans="1:3" x14ac:dyDescent="0.25">
      <c r="A119" s="1">
        <v>2017</v>
      </c>
      <c r="B119" s="2">
        <f t="shared" si="1"/>
        <v>29.178761639747492</v>
      </c>
      <c r="C119" s="3">
        <v>2.1299999999999999E-2</v>
      </c>
    </row>
    <row r="120" spans="1:3" x14ac:dyDescent="0.25">
      <c r="A120" s="1">
        <v>2018</v>
      </c>
      <c r="B120" s="2">
        <f t="shared" si="1"/>
        <v>29.905312804577203</v>
      </c>
      <c r="C120" s="3">
        <v>2.4899999999999999E-2</v>
      </c>
    </row>
    <row r="121" spans="1:3" x14ac:dyDescent="0.25">
      <c r="A121" s="1">
        <v>2019</v>
      </c>
      <c r="B121" s="2">
        <f t="shared" si="1"/>
        <v>30.431646309937765</v>
      </c>
      <c r="C121" s="3">
        <v>1.7600000000000001E-2</v>
      </c>
    </row>
    <row r="122" spans="1:3" x14ac:dyDescent="0.25">
      <c r="A122" s="1">
        <v>2020</v>
      </c>
      <c r="B122" s="2">
        <f t="shared" si="1"/>
        <v>30.80595555955</v>
      </c>
      <c r="C122" s="3">
        <v>1.23E-2</v>
      </c>
    </row>
    <row r="123" spans="1:3" x14ac:dyDescent="0.25">
      <c r="A123" s="1">
        <v>2021</v>
      </c>
      <c r="B123" s="2">
        <f t="shared" si="1"/>
        <v>32.253835470848848</v>
      </c>
      <c r="C123" s="3">
        <v>4.7E-2</v>
      </c>
    </row>
    <row r="124" spans="1:3" x14ac:dyDescent="0.25">
      <c r="A124" s="1">
        <v>2022</v>
      </c>
      <c r="B124" s="2">
        <f t="shared" si="1"/>
        <v>34.834142308516761</v>
      </c>
      <c r="C124" s="3">
        <v>0.08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James Bond (Pivot Table)</vt:lpstr>
      <vt:lpstr>Directors</vt:lpstr>
      <vt:lpstr>Bond Actors</vt:lpstr>
      <vt:lpstr>Film Details</vt:lpstr>
      <vt:lpstr>Inflation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2023-03-01T10:04:48Z</dcterms:created>
  <dcterms:modified xsi:type="dcterms:W3CDTF">2023-03-03T12:17:44Z</dcterms:modified>
</cp:coreProperties>
</file>