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sonsee\Desktop\2022_data_analysis\region\"/>
    </mc:Choice>
  </mc:AlternateContent>
  <xr:revisionPtr revIDLastSave="0" documentId="8_{4CF6EF5E-D290-45E1-8501-D50352B3DCDE}" xr6:coauthVersionLast="45" xr6:coauthVersionMax="45" xr10:uidLastSave="{00000000-0000-0000-0000-000000000000}"/>
  <bookViews>
    <workbookView xWindow="-110" yWindow="-110" windowWidth="19420" windowHeight="10420" activeTab="2" xr2:uid="{8860741E-F983-4827-ABCE-4EA4213DD6EE}"/>
  </bookViews>
  <sheets>
    <sheet name="Sheet1 (2)" sheetId="2" r:id="rId1"/>
    <sheet name="Sheet3" sheetId="3" r:id="rId2"/>
    <sheet name="Sheet4" sheetId="4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46" i="2" l="1"/>
  <c r="S47" i="2"/>
  <c r="S48" i="2"/>
  <c r="S49" i="2"/>
  <c r="S50" i="2"/>
  <c r="S51" i="2"/>
  <c r="S45" i="2"/>
  <c r="N48" i="2"/>
  <c r="S44" i="2"/>
  <c r="S43" i="2"/>
  <c r="N54" i="2"/>
  <c r="N53" i="2"/>
  <c r="N52" i="2"/>
  <c r="N51" i="2"/>
  <c r="N50" i="2"/>
  <c r="N49" i="2"/>
  <c r="N47" i="2"/>
  <c r="N46" i="2"/>
  <c r="N45" i="2"/>
  <c r="N56" i="2" s="1"/>
  <c r="N38" i="4"/>
  <c r="O38" i="4"/>
  <c r="X11" i="3"/>
  <c r="W11" i="3"/>
  <c r="X20" i="3"/>
  <c r="Y20" i="3"/>
  <c r="W20" i="3"/>
  <c r="X14" i="3"/>
  <c r="W14" i="3"/>
  <c r="P5" i="4"/>
  <c r="AF38" i="4"/>
  <c r="M54" i="4"/>
  <c r="M49" i="4"/>
  <c r="M38" i="4"/>
  <c r="M10" i="4"/>
  <c r="M16" i="4"/>
  <c r="N31" i="4"/>
  <c r="AL32" i="4"/>
  <c r="AK32" i="4"/>
  <c r="AL26" i="4"/>
  <c r="AK26" i="4"/>
  <c r="X16" i="3"/>
  <c r="X18" i="3"/>
  <c r="AH51" i="4"/>
  <c r="AH52" i="4"/>
  <c r="AH50" i="4"/>
  <c r="AH42" i="4"/>
  <c r="AD36" i="4"/>
  <c r="AD35" i="4"/>
  <c r="AD32" i="4"/>
  <c r="AD33" i="4"/>
  <c r="AD31" i="4"/>
  <c r="AF48" i="4"/>
  <c r="AF47" i="4"/>
  <c r="AF46" i="4"/>
  <c r="AF45" i="4"/>
  <c r="AF44" i="4"/>
  <c r="AF42" i="4"/>
  <c r="AF40" i="4"/>
  <c r="AF39" i="4"/>
  <c r="V21" i="3"/>
  <c r="V22" i="3"/>
  <c r="V23" i="3"/>
  <c r="V24" i="3"/>
  <c r="V20" i="3"/>
  <c r="V18" i="3"/>
  <c r="V15" i="3"/>
  <c r="V16" i="3"/>
  <c r="V14" i="3"/>
  <c r="AG48" i="4" l="1"/>
  <c r="AH48" i="4" s="1"/>
  <c r="AG40" i="4"/>
  <c r="AH40" i="4" s="1"/>
  <c r="P18" i="4"/>
  <c r="P17" i="4"/>
  <c r="P16" i="4"/>
  <c r="P15" i="4"/>
  <c r="P14" i="4"/>
  <c r="P13" i="4"/>
  <c r="P12" i="4"/>
  <c r="P11" i="4"/>
  <c r="O11" i="4"/>
  <c r="O5" i="4"/>
  <c r="P4" i="4"/>
  <c r="O4" i="4"/>
  <c r="P10" i="4"/>
  <c r="P9" i="4"/>
  <c r="O53" i="4"/>
  <c r="N53" i="4"/>
  <c r="O42" i="4"/>
  <c r="N42" i="4"/>
  <c r="O35" i="4"/>
  <c r="N35" i="4"/>
  <c r="J27" i="3"/>
  <c r="J26" i="3"/>
  <c r="J25" i="3"/>
  <c r="I27" i="3"/>
  <c r="I25" i="3"/>
  <c r="I26" i="3"/>
  <c r="R10" i="3"/>
  <c r="R26" i="3"/>
  <c r="R22" i="3"/>
  <c r="R18" i="3"/>
  <c r="R14" i="3"/>
  <c r="E2" i="2"/>
  <c r="F2" i="2" s="1"/>
  <c r="L2" i="2"/>
  <c r="M2" i="2" s="1"/>
  <c r="S2" i="2"/>
  <c r="T2" i="2" s="1"/>
  <c r="Z2" i="2"/>
  <c r="AA2" i="2" s="1"/>
  <c r="AG2" i="2"/>
  <c r="AH2" i="2" s="1"/>
  <c r="AN2" i="2"/>
  <c r="AO2" i="2" s="1"/>
  <c r="AU2" i="2"/>
  <c r="AV2" i="2" s="1"/>
  <c r="BB2" i="2"/>
  <c r="BC2" i="2" s="1"/>
  <c r="BI2" i="2"/>
  <c r="BJ2" i="2" s="1"/>
  <c r="BP2" i="2"/>
  <c r="BQ2" i="2" s="1"/>
  <c r="E3" i="2"/>
  <c r="F3" i="2" s="1"/>
  <c r="G5" i="2" s="1"/>
  <c r="L3" i="2"/>
  <c r="M3" i="2" s="1"/>
  <c r="S3" i="2"/>
  <c r="T3" i="2" s="1"/>
  <c r="Z3" i="2"/>
  <c r="AA3" i="2" s="1"/>
  <c r="AG3" i="2"/>
  <c r="AH3" i="2" s="1"/>
  <c r="AN3" i="2"/>
  <c r="AO3" i="2" s="1"/>
  <c r="AU3" i="2"/>
  <c r="AV3" i="2" s="1"/>
  <c r="BB3" i="2"/>
  <c r="BC3" i="2" s="1"/>
  <c r="BI3" i="2"/>
  <c r="BJ3" i="2" s="1"/>
  <c r="BP3" i="2"/>
  <c r="BQ3" i="2" s="1"/>
  <c r="BR5" i="2" s="1"/>
  <c r="E4" i="2"/>
  <c r="F4" i="2" s="1"/>
  <c r="L4" i="2"/>
  <c r="M4" i="2" s="1"/>
  <c r="S4" i="2"/>
  <c r="T4" i="2" s="1"/>
  <c r="Z4" i="2"/>
  <c r="AA4" i="2" s="1"/>
  <c r="AG4" i="2"/>
  <c r="AH4" i="2" s="1"/>
  <c r="AN4" i="2"/>
  <c r="AO4" i="2" s="1"/>
  <c r="AU4" i="2"/>
  <c r="AV4" i="2" s="1"/>
  <c r="BB4" i="2"/>
  <c r="BC4" i="2" s="1"/>
  <c r="BI4" i="2"/>
  <c r="BJ4" i="2" s="1"/>
  <c r="BP4" i="2"/>
  <c r="BQ4" i="2" s="1"/>
  <c r="E5" i="2"/>
  <c r="L5" i="2"/>
  <c r="S5" i="2"/>
  <c r="Z5" i="2"/>
  <c r="AG5" i="2"/>
  <c r="AU5" i="2"/>
  <c r="BB5" i="2"/>
  <c r="BI5" i="2"/>
  <c r="BP5" i="2"/>
  <c r="E6" i="2"/>
  <c r="F6" i="2" s="1"/>
  <c r="L6" i="2"/>
  <c r="M6" i="2" s="1"/>
  <c r="S6" i="2"/>
  <c r="T6" i="2" s="1"/>
  <c r="Z6" i="2"/>
  <c r="AA6" i="2" s="1"/>
  <c r="AG6" i="2"/>
  <c r="AH6" i="2" s="1"/>
  <c r="R52" i="2"/>
  <c r="AU6" i="2"/>
  <c r="AV6" i="2" s="1"/>
  <c r="BB6" i="2"/>
  <c r="BC6" i="2"/>
  <c r="BI6" i="2"/>
  <c r="BJ6" i="2" s="1"/>
  <c r="BP6" i="2"/>
  <c r="BQ6" i="2" s="1"/>
  <c r="E7" i="2"/>
  <c r="F7" i="2" s="1"/>
  <c r="L7" i="2"/>
  <c r="M7" i="2" s="1"/>
  <c r="S7" i="2"/>
  <c r="T7" i="2" s="1"/>
  <c r="Z7" i="2"/>
  <c r="AA7" i="2" s="1"/>
  <c r="AG7" i="2"/>
  <c r="AH7" i="2" s="1"/>
  <c r="R53" i="2"/>
  <c r="AU7" i="2"/>
  <c r="AV7" i="2" s="1"/>
  <c r="AV9" i="2" s="1"/>
  <c r="BB7" i="2"/>
  <c r="BC7" i="2" s="1"/>
  <c r="BI7" i="2"/>
  <c r="BJ7" i="2" s="1"/>
  <c r="BP7" i="2"/>
  <c r="BQ7" i="2"/>
  <c r="E8" i="2"/>
  <c r="F8" i="2" s="1"/>
  <c r="L8" i="2"/>
  <c r="M8" i="2" s="1"/>
  <c r="S8" i="2"/>
  <c r="T8" i="2" s="1"/>
  <c r="Z8" i="2"/>
  <c r="AA8" i="2" s="1"/>
  <c r="AG8" i="2"/>
  <c r="AH8" i="2" s="1"/>
  <c r="R54" i="2"/>
  <c r="AU8" i="2"/>
  <c r="AV8" i="2" s="1"/>
  <c r="BB8" i="2"/>
  <c r="BC8" i="2"/>
  <c r="BI8" i="2"/>
  <c r="BJ8" i="2" s="1"/>
  <c r="BP8" i="2"/>
  <c r="BQ8" i="2" s="1"/>
  <c r="E9" i="2"/>
  <c r="L9" i="2"/>
  <c r="S9" i="2"/>
  <c r="Z9" i="2"/>
  <c r="AG9" i="2"/>
  <c r="AN9" i="2"/>
  <c r="AU9" i="2"/>
  <c r="BB9" i="2"/>
  <c r="BI9" i="2"/>
  <c r="BP9" i="2"/>
  <c r="E10" i="2"/>
  <c r="F10" i="2" s="1"/>
  <c r="L10" i="2"/>
  <c r="M10" i="2" s="1"/>
  <c r="S10" i="2"/>
  <c r="T10" i="2"/>
  <c r="Z10" i="2"/>
  <c r="AA10" i="2" s="1"/>
  <c r="AG10" i="2"/>
  <c r="AH10" i="2" s="1"/>
  <c r="AN10" i="2"/>
  <c r="AO10" i="2" s="1"/>
  <c r="AU10" i="2"/>
  <c r="AV10" i="2" s="1"/>
  <c r="BB10" i="2"/>
  <c r="BC10" i="2" s="1"/>
  <c r="BI10" i="2"/>
  <c r="BJ10" i="2" s="1"/>
  <c r="BP10" i="2"/>
  <c r="BQ10" i="2" s="1"/>
  <c r="E11" i="2"/>
  <c r="F11" i="2"/>
  <c r="L11" i="2"/>
  <c r="M11" i="2" s="1"/>
  <c r="S11" i="2"/>
  <c r="T11" i="2" s="1"/>
  <c r="Z11" i="2"/>
  <c r="AA11" i="2" s="1"/>
  <c r="AG11" i="2"/>
  <c r="AH11" i="2" s="1"/>
  <c r="AN11" i="2"/>
  <c r="AO11" i="2" s="1"/>
  <c r="AU11" i="2"/>
  <c r="AV11" i="2" s="1"/>
  <c r="BB11" i="2"/>
  <c r="BC11" i="2" s="1"/>
  <c r="BI11" i="2"/>
  <c r="BJ11" i="2" s="1"/>
  <c r="BJ13" i="2" s="1"/>
  <c r="BP11" i="2"/>
  <c r="BQ11" i="2" s="1"/>
  <c r="E12" i="2"/>
  <c r="F12" i="2" s="1"/>
  <c r="L12" i="2"/>
  <c r="M12" i="2" s="1"/>
  <c r="S12" i="2"/>
  <c r="T12" i="2" s="1"/>
  <c r="Z12" i="2"/>
  <c r="AA12" i="2" s="1"/>
  <c r="AG12" i="2"/>
  <c r="AH12" i="2" s="1"/>
  <c r="AN12" i="2"/>
  <c r="AO12" i="2" s="1"/>
  <c r="AU12" i="2"/>
  <c r="AV12" i="2"/>
  <c r="BB12" i="2"/>
  <c r="BC12" i="2" s="1"/>
  <c r="BI12" i="2"/>
  <c r="BJ12" i="2" s="1"/>
  <c r="BP12" i="2"/>
  <c r="BQ12" i="2" s="1"/>
  <c r="E13" i="2"/>
  <c r="L13" i="2"/>
  <c r="S13" i="2"/>
  <c r="Z13" i="2"/>
  <c r="AG13" i="2"/>
  <c r="AN13" i="2"/>
  <c r="AU13" i="2"/>
  <c r="BB13" i="2"/>
  <c r="BI13" i="2"/>
  <c r="BP13" i="2"/>
  <c r="BQ13" i="2"/>
  <c r="E14" i="2"/>
  <c r="F14" i="2" s="1"/>
  <c r="L14" i="2"/>
  <c r="M14" i="2" s="1"/>
  <c r="S14" i="2"/>
  <c r="T14" i="2" s="1"/>
  <c r="Z14" i="2"/>
  <c r="AA14" i="2" s="1"/>
  <c r="AG14" i="2"/>
  <c r="AH14" i="2" s="1"/>
  <c r="AN14" i="2"/>
  <c r="AO14" i="2"/>
  <c r="AU14" i="2"/>
  <c r="AV14" i="2" s="1"/>
  <c r="AV17" i="2" s="1"/>
  <c r="BB14" i="2"/>
  <c r="BC14" i="2" s="1"/>
  <c r="BI14" i="2"/>
  <c r="BJ14" i="2" s="1"/>
  <c r="BP14" i="2"/>
  <c r="BQ14" i="2"/>
  <c r="E15" i="2"/>
  <c r="F15" i="2" s="1"/>
  <c r="L15" i="2"/>
  <c r="M15" i="2" s="1"/>
  <c r="S15" i="2"/>
  <c r="T15" i="2" s="1"/>
  <c r="T17" i="2" s="1"/>
  <c r="Z15" i="2"/>
  <c r="AA15" i="2" s="1"/>
  <c r="AA17" i="2" s="1"/>
  <c r="AG15" i="2"/>
  <c r="AH15" i="2" s="1"/>
  <c r="AN15" i="2"/>
  <c r="AO15" i="2" s="1"/>
  <c r="AU15" i="2"/>
  <c r="AV15" i="2" s="1"/>
  <c r="BB15" i="2"/>
  <c r="BC15" i="2" s="1"/>
  <c r="BC17" i="2" s="1"/>
  <c r="BI15" i="2"/>
  <c r="BJ15" i="2" s="1"/>
  <c r="BP15" i="2"/>
  <c r="BQ15" i="2" s="1"/>
  <c r="E16" i="2"/>
  <c r="F16" i="2" s="1"/>
  <c r="L16" i="2"/>
  <c r="M16" i="2" s="1"/>
  <c r="S16" i="2"/>
  <c r="T16" i="2" s="1"/>
  <c r="Z16" i="2"/>
  <c r="AA16" i="2" s="1"/>
  <c r="AG16" i="2"/>
  <c r="AH16" i="2" s="1"/>
  <c r="AN16" i="2"/>
  <c r="AO16" i="2"/>
  <c r="AU16" i="2"/>
  <c r="AV16" i="2" s="1"/>
  <c r="BB16" i="2"/>
  <c r="BC16" i="2" s="1"/>
  <c r="BI16" i="2"/>
  <c r="BJ16" i="2" s="1"/>
  <c r="BP16" i="2"/>
  <c r="BQ16" i="2" s="1"/>
  <c r="E17" i="2"/>
  <c r="L17" i="2"/>
  <c r="S17" i="2"/>
  <c r="Z17" i="2"/>
  <c r="AG17" i="2"/>
  <c r="AI17" i="2"/>
  <c r="AN17" i="2"/>
  <c r="AU17" i="2"/>
  <c r="BB17" i="2"/>
  <c r="BI17" i="2"/>
  <c r="BK17" i="2"/>
  <c r="BP17" i="2"/>
  <c r="E18" i="2"/>
  <c r="F18" i="2" s="1"/>
  <c r="L18" i="2"/>
  <c r="M18" i="2" s="1"/>
  <c r="S18" i="2"/>
  <c r="T18" i="2" s="1"/>
  <c r="Z18" i="2"/>
  <c r="AA18" i="2" s="1"/>
  <c r="AG18" i="2"/>
  <c r="AH18" i="2" s="1"/>
  <c r="AN18" i="2"/>
  <c r="AO18" i="2" s="1"/>
  <c r="AU18" i="2"/>
  <c r="AV18" i="2" s="1"/>
  <c r="BB18" i="2"/>
  <c r="BC18" i="2" s="1"/>
  <c r="BI18" i="2"/>
  <c r="BJ18" i="2"/>
  <c r="BP18" i="2"/>
  <c r="BQ18" i="2" s="1"/>
  <c r="E19" i="2"/>
  <c r="F19" i="2" s="1"/>
  <c r="L19" i="2"/>
  <c r="M19" i="2" s="1"/>
  <c r="S19" i="2"/>
  <c r="T19" i="2" s="1"/>
  <c r="U21" i="2" s="1"/>
  <c r="Z19" i="2"/>
  <c r="AA19" i="2" s="1"/>
  <c r="AG19" i="2"/>
  <c r="AH19" i="2" s="1"/>
  <c r="AN19" i="2"/>
  <c r="AO19" i="2" s="1"/>
  <c r="AU19" i="2"/>
  <c r="AV19" i="2"/>
  <c r="BB19" i="2"/>
  <c r="BC19" i="2" s="1"/>
  <c r="BI19" i="2"/>
  <c r="BJ19" i="2" s="1"/>
  <c r="BP19" i="2"/>
  <c r="BQ19" i="2" s="1"/>
  <c r="E20" i="2"/>
  <c r="F20" i="2"/>
  <c r="L20" i="2"/>
  <c r="M20" i="2" s="1"/>
  <c r="S20" i="2"/>
  <c r="T20" i="2" s="1"/>
  <c r="Z20" i="2"/>
  <c r="AA20" i="2" s="1"/>
  <c r="AG20" i="2"/>
  <c r="AH20" i="2" s="1"/>
  <c r="AN20" i="2"/>
  <c r="AO20" i="2" s="1"/>
  <c r="AU20" i="2"/>
  <c r="AV20" i="2" s="1"/>
  <c r="BB20" i="2"/>
  <c r="BC20" i="2" s="1"/>
  <c r="BI20" i="2"/>
  <c r="BJ20" i="2" s="1"/>
  <c r="BP20" i="2"/>
  <c r="BQ20" i="2" s="1"/>
  <c r="E21" i="2"/>
  <c r="L21" i="2"/>
  <c r="S21" i="2"/>
  <c r="Z21" i="2"/>
  <c r="AA21" i="2"/>
  <c r="AG21" i="2"/>
  <c r="AN21" i="2"/>
  <c r="AU21" i="2"/>
  <c r="BB21" i="2"/>
  <c r="BI21" i="2"/>
  <c r="BP21" i="2"/>
  <c r="E22" i="2"/>
  <c r="F22" i="2" s="1"/>
  <c r="L22" i="2"/>
  <c r="M22" i="2" s="1"/>
  <c r="S22" i="2"/>
  <c r="T22" i="2" s="1"/>
  <c r="U25" i="2" s="1"/>
  <c r="Z22" i="2"/>
  <c r="AA22" i="2" s="1"/>
  <c r="AG22" i="2"/>
  <c r="AH22" i="2" s="1"/>
  <c r="AN22" i="2"/>
  <c r="AO22" i="2" s="1"/>
  <c r="AU22" i="2"/>
  <c r="AV22" i="2" s="1"/>
  <c r="BB22" i="2"/>
  <c r="BC22" i="2"/>
  <c r="BI22" i="2"/>
  <c r="BJ22" i="2" s="1"/>
  <c r="BP22" i="2"/>
  <c r="BQ22" i="2" s="1"/>
  <c r="E23" i="2"/>
  <c r="F23" i="2" s="1"/>
  <c r="L23" i="2"/>
  <c r="M23" i="2" s="1"/>
  <c r="S23" i="2"/>
  <c r="T23" i="2" s="1"/>
  <c r="Z23" i="2"/>
  <c r="AA23" i="2" s="1"/>
  <c r="AG23" i="2"/>
  <c r="AH23" i="2" s="1"/>
  <c r="AN23" i="2"/>
  <c r="AO23" i="2"/>
  <c r="AO25" i="2" s="1"/>
  <c r="AU23" i="2"/>
  <c r="AV23" i="2" s="1"/>
  <c r="BB23" i="2"/>
  <c r="BC23" i="2" s="1"/>
  <c r="BI23" i="2"/>
  <c r="BJ23" i="2" s="1"/>
  <c r="BP23" i="2"/>
  <c r="BQ23" i="2" s="1"/>
  <c r="E24" i="2"/>
  <c r="F24" i="2" s="1"/>
  <c r="L24" i="2"/>
  <c r="M24" i="2" s="1"/>
  <c r="S24" i="2"/>
  <c r="T24" i="2" s="1"/>
  <c r="Z24" i="2"/>
  <c r="AA24" i="2" s="1"/>
  <c r="AG24" i="2"/>
  <c r="AH24" i="2" s="1"/>
  <c r="AN24" i="2"/>
  <c r="AO24" i="2" s="1"/>
  <c r="AU24" i="2"/>
  <c r="AV24" i="2" s="1"/>
  <c r="BB24" i="2"/>
  <c r="BC24" i="2"/>
  <c r="BI24" i="2"/>
  <c r="BJ24" i="2" s="1"/>
  <c r="BP24" i="2"/>
  <c r="BQ24" i="2" s="1"/>
  <c r="E25" i="2"/>
  <c r="L25" i="2"/>
  <c r="S25" i="2"/>
  <c r="Z25" i="2"/>
  <c r="AG25" i="2"/>
  <c r="AN25" i="2"/>
  <c r="AU25" i="2"/>
  <c r="AV25" i="2"/>
  <c r="BB25" i="2"/>
  <c r="BI25" i="2"/>
  <c r="BP25" i="2"/>
  <c r="E26" i="2"/>
  <c r="F26" i="2" s="1"/>
  <c r="L26" i="2"/>
  <c r="M26" i="2" s="1"/>
  <c r="S26" i="2"/>
  <c r="T26" i="2"/>
  <c r="U29" i="2" s="1"/>
  <c r="Z26" i="2"/>
  <c r="AA26" i="2" s="1"/>
  <c r="AG26" i="2"/>
  <c r="AH26" i="2" s="1"/>
  <c r="AN26" i="2"/>
  <c r="AO26" i="2" s="1"/>
  <c r="AU26" i="2"/>
  <c r="AV26" i="2"/>
  <c r="BB26" i="2"/>
  <c r="BC26" i="2" s="1"/>
  <c r="BI26" i="2"/>
  <c r="BJ26" i="2" s="1"/>
  <c r="BP26" i="2"/>
  <c r="BQ26" i="2" s="1"/>
  <c r="BR29" i="2" s="1"/>
  <c r="E27" i="2"/>
  <c r="F27" i="2" s="1"/>
  <c r="L27" i="2"/>
  <c r="M27" i="2" s="1"/>
  <c r="S27" i="2"/>
  <c r="T27" i="2" s="1"/>
  <c r="Z27" i="2"/>
  <c r="AA27" i="2" s="1"/>
  <c r="AG27" i="2"/>
  <c r="AH27" i="2"/>
  <c r="AN27" i="2"/>
  <c r="AO27" i="2" s="1"/>
  <c r="AU27" i="2"/>
  <c r="AV27" i="2" s="1"/>
  <c r="BB27" i="2"/>
  <c r="BC27" i="2" s="1"/>
  <c r="BI27" i="2"/>
  <c r="BJ27" i="2" s="1"/>
  <c r="BP27" i="2"/>
  <c r="BQ27" i="2" s="1"/>
  <c r="E28" i="2"/>
  <c r="F28" i="2" s="1"/>
  <c r="L28" i="2"/>
  <c r="M28" i="2" s="1"/>
  <c r="M29" i="2" s="1"/>
  <c r="S28" i="2"/>
  <c r="T28" i="2" s="1"/>
  <c r="Z28" i="2"/>
  <c r="AA28" i="2" s="1"/>
  <c r="AG28" i="2"/>
  <c r="AH28" i="2" s="1"/>
  <c r="AN28" i="2"/>
  <c r="AO28" i="2" s="1"/>
  <c r="AU28" i="2"/>
  <c r="AV28" i="2" s="1"/>
  <c r="BB28" i="2"/>
  <c r="BC28" i="2" s="1"/>
  <c r="BI28" i="2"/>
  <c r="BJ28" i="2" s="1"/>
  <c r="BP28" i="2"/>
  <c r="BQ28" i="2" s="1"/>
  <c r="E29" i="2"/>
  <c r="L29" i="2"/>
  <c r="S29" i="2"/>
  <c r="Z29" i="2"/>
  <c r="AG29" i="2"/>
  <c r="AN29" i="2"/>
  <c r="AU29" i="2"/>
  <c r="BB29" i="2"/>
  <c r="BI29" i="2"/>
  <c r="BP29" i="2"/>
  <c r="BQ29" i="2"/>
  <c r="E30" i="2"/>
  <c r="F30" i="2" s="1"/>
  <c r="L30" i="2"/>
  <c r="M30" i="2" s="1"/>
  <c r="S30" i="2"/>
  <c r="T30" i="2" s="1"/>
  <c r="Z30" i="2"/>
  <c r="AA30" i="2" s="1"/>
  <c r="AG30" i="2"/>
  <c r="AH30" i="2" s="1"/>
  <c r="AN30" i="2"/>
  <c r="AO30" i="2" s="1"/>
  <c r="AU30" i="2"/>
  <c r="AV30" i="2" s="1"/>
  <c r="AV33" i="2" s="1"/>
  <c r="BB30" i="2"/>
  <c r="BC30" i="2"/>
  <c r="BI30" i="2"/>
  <c r="BJ30" i="2" s="1"/>
  <c r="BP30" i="2"/>
  <c r="BQ30" i="2"/>
  <c r="E31" i="2"/>
  <c r="F31" i="2" s="1"/>
  <c r="L31" i="2"/>
  <c r="M31" i="2" s="1"/>
  <c r="S31" i="2"/>
  <c r="T31" i="2" s="1"/>
  <c r="Z31" i="2"/>
  <c r="AA31" i="2" s="1"/>
  <c r="AG31" i="2"/>
  <c r="AH31" i="2" s="1"/>
  <c r="AN31" i="2"/>
  <c r="AO31" i="2" s="1"/>
  <c r="AU31" i="2"/>
  <c r="AV31" i="2" s="1"/>
  <c r="BB31" i="2"/>
  <c r="BC31" i="2" s="1"/>
  <c r="BI31" i="2"/>
  <c r="BJ31" i="2" s="1"/>
  <c r="BP31" i="2"/>
  <c r="BQ31" i="2" s="1"/>
  <c r="BR33" i="2" s="1"/>
  <c r="E32" i="2"/>
  <c r="F32" i="2" s="1"/>
  <c r="L32" i="2"/>
  <c r="M32" i="2" s="1"/>
  <c r="S32" i="2"/>
  <c r="T32" i="2" s="1"/>
  <c r="Z32" i="2"/>
  <c r="AA32" i="2"/>
  <c r="AG32" i="2"/>
  <c r="AH32" i="2" s="1"/>
  <c r="AN32" i="2"/>
  <c r="AO32" i="2" s="1"/>
  <c r="AU32" i="2"/>
  <c r="AV32" i="2" s="1"/>
  <c r="BB32" i="2"/>
  <c r="BC32" i="2" s="1"/>
  <c r="BI32" i="2"/>
  <c r="BJ32" i="2" s="1"/>
  <c r="BP32" i="2"/>
  <c r="BQ32" i="2"/>
  <c r="E33" i="2"/>
  <c r="G33" i="2"/>
  <c r="L33" i="2"/>
  <c r="S33" i="2"/>
  <c r="Z33" i="2"/>
  <c r="AG33" i="2"/>
  <c r="AN33" i="2"/>
  <c r="AU33" i="2"/>
  <c r="BB33" i="2"/>
  <c r="BI33" i="2"/>
  <c r="BP33" i="2"/>
  <c r="E34" i="2"/>
  <c r="F34" i="2"/>
  <c r="L34" i="2"/>
  <c r="M34" i="2" s="1"/>
  <c r="S34" i="2"/>
  <c r="T34" i="2" s="1"/>
  <c r="Z34" i="2"/>
  <c r="AA34" i="2"/>
  <c r="AG34" i="2"/>
  <c r="AH34" i="2" s="1"/>
  <c r="AN34" i="2"/>
  <c r="AO34" i="2" s="1"/>
  <c r="AU34" i="2"/>
  <c r="AV34" i="2" s="1"/>
  <c r="BB34" i="2"/>
  <c r="BC34" i="2" s="1"/>
  <c r="BI34" i="2"/>
  <c r="BJ34" i="2" s="1"/>
  <c r="BJ37" i="2" s="1"/>
  <c r="BP34" i="2"/>
  <c r="BQ34" i="2" s="1"/>
  <c r="E35" i="2"/>
  <c r="F35" i="2" s="1"/>
  <c r="L35" i="2"/>
  <c r="M35" i="2"/>
  <c r="S35" i="2"/>
  <c r="T35" i="2" s="1"/>
  <c r="Z35" i="2"/>
  <c r="AA35" i="2" s="1"/>
  <c r="AG35" i="2"/>
  <c r="AH35" i="2" s="1"/>
  <c r="AN35" i="2"/>
  <c r="AO35" i="2" s="1"/>
  <c r="AU35" i="2"/>
  <c r="AV35" i="2"/>
  <c r="BB35" i="2"/>
  <c r="BC35" i="2" s="1"/>
  <c r="BI35" i="2"/>
  <c r="BJ35" i="2" s="1"/>
  <c r="BP35" i="2"/>
  <c r="BQ35" i="2" s="1"/>
  <c r="E36" i="2"/>
  <c r="F36" i="2"/>
  <c r="L36" i="2"/>
  <c r="M36" i="2"/>
  <c r="S36" i="2"/>
  <c r="T36" i="2" s="1"/>
  <c r="Z36" i="2"/>
  <c r="AA36" i="2" s="1"/>
  <c r="AG36" i="2"/>
  <c r="AH36" i="2"/>
  <c r="AN36" i="2"/>
  <c r="AO36" i="2"/>
  <c r="AU36" i="2"/>
  <c r="AV36" i="2" s="1"/>
  <c r="BB36" i="2"/>
  <c r="BC36" i="2" s="1"/>
  <c r="BI36" i="2"/>
  <c r="BJ36" i="2" s="1"/>
  <c r="BP36" i="2"/>
  <c r="BQ36" i="2"/>
  <c r="E37" i="2"/>
  <c r="L37" i="2"/>
  <c r="S37" i="2"/>
  <c r="Z37" i="2"/>
  <c r="AG37" i="2"/>
  <c r="AN37" i="2"/>
  <c r="AU37" i="2"/>
  <c r="BB37" i="2"/>
  <c r="BI37" i="2"/>
  <c r="BP37" i="2"/>
  <c r="E38" i="2"/>
  <c r="F38" i="2"/>
  <c r="L38" i="2"/>
  <c r="M38" i="2" s="1"/>
  <c r="S38" i="2"/>
  <c r="T38" i="2" s="1"/>
  <c r="Z38" i="2"/>
  <c r="AA38" i="2" s="1"/>
  <c r="AG38" i="2"/>
  <c r="AH38" i="2" s="1"/>
  <c r="AN38" i="2"/>
  <c r="AO38" i="2" s="1"/>
  <c r="AU38" i="2"/>
  <c r="AV38" i="2" s="1"/>
  <c r="BB38" i="2"/>
  <c r="BC38" i="2" s="1"/>
  <c r="BI38" i="2"/>
  <c r="BJ38" i="2"/>
  <c r="BP38" i="2"/>
  <c r="BQ38" i="2" s="1"/>
  <c r="E39" i="2"/>
  <c r="F39" i="2" s="1"/>
  <c r="L39" i="2"/>
  <c r="M39" i="2"/>
  <c r="S39" i="2"/>
  <c r="T39" i="2" s="1"/>
  <c r="Z39" i="2"/>
  <c r="AA39" i="2" s="1"/>
  <c r="AG39" i="2"/>
  <c r="AH39" i="2" s="1"/>
  <c r="AN39" i="2"/>
  <c r="AO39" i="2" s="1"/>
  <c r="AU39" i="2"/>
  <c r="AV39" i="2"/>
  <c r="BB39" i="2"/>
  <c r="BC39" i="2" s="1"/>
  <c r="BI39" i="2"/>
  <c r="BJ39" i="2"/>
  <c r="BP39" i="2"/>
  <c r="BQ39" i="2" s="1"/>
  <c r="E40" i="2"/>
  <c r="F40" i="2"/>
  <c r="L40" i="2"/>
  <c r="M40" i="2" s="1"/>
  <c r="S40" i="2"/>
  <c r="T40" i="2" s="1"/>
  <c r="Z40" i="2"/>
  <c r="AA40" i="2" s="1"/>
  <c r="AG40" i="2"/>
  <c r="AH40" i="2" s="1"/>
  <c r="AN40" i="2"/>
  <c r="AO40" i="2" s="1"/>
  <c r="AU40" i="2"/>
  <c r="AV40" i="2" s="1"/>
  <c r="BB40" i="2"/>
  <c r="BC40" i="2" s="1"/>
  <c r="BI40" i="2"/>
  <c r="BJ40" i="2" s="1"/>
  <c r="BP40" i="2"/>
  <c r="BQ40" i="2" s="1"/>
  <c r="E41" i="2"/>
  <c r="L41" i="2"/>
  <c r="S41" i="2"/>
  <c r="Z41" i="2"/>
  <c r="AG41" i="2"/>
  <c r="AN41" i="2"/>
  <c r="AU41" i="2"/>
  <c r="BB41" i="2"/>
  <c r="BI41" i="2"/>
  <c r="BP41" i="2"/>
  <c r="E44" i="2"/>
  <c r="F44" i="2" s="1"/>
  <c r="E45" i="2"/>
  <c r="F45" i="2" s="1"/>
  <c r="E46" i="2"/>
  <c r="F46" i="2" s="1"/>
  <c r="E47" i="2"/>
  <c r="AI41" i="2" l="1"/>
  <c r="AH41" i="2"/>
  <c r="AA33" i="2"/>
  <c r="AB33" i="2"/>
  <c r="AA9" i="2"/>
  <c r="AA41" i="2"/>
  <c r="U37" i="2"/>
  <c r="M37" i="2"/>
  <c r="AA37" i="2"/>
  <c r="BQ33" i="2"/>
  <c r="AI29" i="2"/>
  <c r="AI25" i="2"/>
  <c r="M21" i="2"/>
  <c r="T37" i="2"/>
  <c r="AI13" i="2"/>
  <c r="BD13" i="2"/>
  <c r="N13" i="2"/>
  <c r="AO29" i="2"/>
  <c r="BK41" i="2"/>
  <c r="BJ33" i="2"/>
  <c r="T33" i="2"/>
  <c r="AA29" i="2"/>
  <c r="AW21" i="2"/>
  <c r="BQ21" i="2"/>
  <c r="F13" i="2"/>
  <c r="AO8" i="2"/>
  <c r="S54" i="2"/>
  <c r="AO6" i="2"/>
  <c r="S52" i="2"/>
  <c r="BQ17" i="2"/>
  <c r="AB41" i="2"/>
  <c r="AW33" i="2"/>
  <c r="U13" i="2"/>
  <c r="AA5" i="2"/>
  <c r="BD37" i="2"/>
  <c r="BK25" i="2"/>
  <c r="AO7" i="2"/>
  <c r="AO9" i="2" s="1"/>
  <c r="S53" i="2"/>
  <c r="AH33" i="2"/>
  <c r="F17" i="2"/>
  <c r="AO13" i="2"/>
  <c r="BK5" i="2"/>
  <c r="AO33" i="2"/>
  <c r="AP13" i="2"/>
  <c r="AO21" i="2"/>
  <c r="AV41" i="2"/>
  <c r="AW41" i="2"/>
  <c r="G41" i="2"/>
  <c r="AB25" i="2"/>
  <c r="AA25" i="2"/>
  <c r="F37" i="2"/>
  <c r="G37" i="2"/>
  <c r="AI37" i="2"/>
  <c r="AH37" i="2"/>
  <c r="F21" i="2"/>
  <c r="G21" i="2"/>
  <c r="AO41" i="2"/>
  <c r="AP41" i="2"/>
  <c r="AO37" i="2"/>
  <c r="AP37" i="2"/>
  <c r="BQ41" i="2"/>
  <c r="BR41" i="2"/>
  <c r="BK29" i="2"/>
  <c r="F29" i="2"/>
  <c r="BC41" i="2"/>
  <c r="T41" i="2"/>
  <c r="U41" i="2"/>
  <c r="BC37" i="2"/>
  <c r="BC33" i="2"/>
  <c r="BR37" i="2"/>
  <c r="BQ37" i="2"/>
  <c r="G47" i="2"/>
  <c r="F47" i="2"/>
  <c r="M41" i="2"/>
  <c r="N41" i="2"/>
  <c r="AW37" i="2"/>
  <c r="AV37" i="2"/>
  <c r="N33" i="2"/>
  <c r="M33" i="2"/>
  <c r="N17" i="2"/>
  <c r="M17" i="2"/>
  <c r="T29" i="2"/>
  <c r="BQ25" i="2"/>
  <c r="BR25" i="2"/>
  <c r="AO17" i="2"/>
  <c r="AP17" i="2"/>
  <c r="N29" i="2"/>
  <c r="T9" i="2"/>
  <c r="U33" i="2"/>
  <c r="BJ29" i="2"/>
  <c r="AV29" i="2"/>
  <c r="F25" i="2"/>
  <c r="BJ21" i="2"/>
  <c r="T21" i="2"/>
  <c r="BD17" i="2"/>
  <c r="AH17" i="2"/>
  <c r="BC9" i="2"/>
  <c r="BD9" i="2"/>
  <c r="M9" i="2"/>
  <c r="N9" i="2"/>
  <c r="AH5" i="2"/>
  <c r="AI5" i="2"/>
  <c r="G13" i="2"/>
  <c r="AW5" i="2"/>
  <c r="AV5" i="2"/>
  <c r="BD25" i="2"/>
  <c r="BK9" i="2"/>
  <c r="BJ9" i="2"/>
  <c r="AO5" i="2"/>
  <c r="AP5" i="2"/>
  <c r="BJ41" i="2"/>
  <c r="F41" i="2"/>
  <c r="AB37" i="2"/>
  <c r="G29" i="2"/>
  <c r="AW25" i="2"/>
  <c r="BR21" i="2"/>
  <c r="N21" i="2"/>
  <c r="BR17" i="2"/>
  <c r="AB17" i="2"/>
  <c r="AH13" i="2"/>
  <c r="U9" i="2"/>
  <c r="G9" i="2"/>
  <c r="F9" i="2"/>
  <c r="AB5" i="2"/>
  <c r="M13" i="2"/>
  <c r="BQ9" i="2"/>
  <c r="BR9" i="2"/>
  <c r="BD29" i="2"/>
  <c r="BK33" i="2"/>
  <c r="BK37" i="2"/>
  <c r="BD33" i="2"/>
  <c r="AI33" i="2"/>
  <c r="BC29" i="2"/>
  <c r="G25" i="2"/>
  <c r="AP25" i="2"/>
  <c r="BC21" i="2"/>
  <c r="BD21" i="2"/>
  <c r="U17" i="2"/>
  <c r="BC13" i="2"/>
  <c r="AA13" i="2"/>
  <c r="AB13" i="2"/>
  <c r="AW9" i="2"/>
  <c r="T5" i="2"/>
  <c r="U5" i="2"/>
  <c r="AI21" i="2"/>
  <c r="AP29" i="2"/>
  <c r="BJ25" i="2"/>
  <c r="G17" i="2"/>
  <c r="AB21" i="2"/>
  <c r="AB9" i="2"/>
  <c r="BD41" i="2"/>
  <c r="AP33" i="2"/>
  <c r="F33" i="2"/>
  <c r="AH29" i="2"/>
  <c r="AH25" i="2"/>
  <c r="AH21" i="2"/>
  <c r="AV21" i="2"/>
  <c r="AW17" i="2"/>
  <c r="BJ17" i="2"/>
  <c r="BR13" i="2"/>
  <c r="T13" i="2"/>
  <c r="AP9" i="2"/>
  <c r="BQ5" i="2"/>
  <c r="M5" i="2"/>
  <c r="N5" i="2"/>
  <c r="BC5" i="2"/>
  <c r="BD5" i="2"/>
  <c r="T25" i="2"/>
  <c r="AV13" i="2"/>
  <c r="N37" i="2"/>
  <c r="M25" i="2"/>
  <c r="N25" i="2"/>
  <c r="AW29" i="2"/>
  <c r="AB29" i="2"/>
  <c r="BC25" i="2"/>
  <c r="BK21" i="2"/>
  <c r="AP21" i="2"/>
  <c r="AW13" i="2"/>
  <c r="BK13" i="2"/>
  <c r="AH9" i="2"/>
  <c r="AI9" i="2"/>
  <c r="BJ5" i="2"/>
  <c r="F5" i="2"/>
  <c r="AN5" i="2"/>
  <c r="S56" i="2" l="1"/>
  <c r="O57" i="2"/>
</calcChain>
</file>

<file path=xl/sharedStrings.xml><?xml version="1.0" encoding="utf-8"?>
<sst xmlns="http://schemas.openxmlformats.org/spreadsheetml/2006/main" count="935" uniqueCount="496">
  <si>
    <t>Batch Avg</t>
  </si>
  <si>
    <t>Batch 3</t>
  </si>
  <si>
    <t>Batch 2</t>
  </si>
  <si>
    <t>Batch 1</t>
  </si>
  <si>
    <t>Total</t>
  </si>
  <si>
    <t>Unfert</t>
  </si>
  <si>
    <t>Fert</t>
  </si>
  <si>
    <t>PP Avg</t>
  </si>
  <si>
    <t>OP Avg</t>
  </si>
  <si>
    <t>NP Avg</t>
  </si>
  <si>
    <t>MP Avg</t>
  </si>
  <si>
    <t>LP Avg</t>
  </si>
  <si>
    <t>KP Avg</t>
  </si>
  <si>
    <t>JP Avg</t>
  </si>
  <si>
    <t>IP Avg</t>
  </si>
  <si>
    <t>HP Avg</t>
  </si>
  <si>
    <t>GP Avg</t>
  </si>
  <si>
    <t>PP3</t>
  </si>
  <si>
    <t>OP3</t>
  </si>
  <si>
    <t>NP3</t>
  </si>
  <si>
    <t>MP3</t>
  </si>
  <si>
    <t>LP3</t>
  </si>
  <si>
    <t>KP3</t>
  </si>
  <si>
    <t>JP3</t>
  </si>
  <si>
    <t>IP3</t>
  </si>
  <si>
    <t>HP3</t>
  </si>
  <si>
    <t>GP3</t>
  </si>
  <si>
    <t>PP2</t>
  </si>
  <si>
    <t>OP2</t>
  </si>
  <si>
    <t>NP2</t>
  </si>
  <si>
    <t>MP2</t>
  </si>
  <si>
    <t>LP2</t>
  </si>
  <si>
    <t>KP2</t>
  </si>
  <si>
    <t>JP2</t>
  </si>
  <si>
    <t>IP2</t>
  </si>
  <si>
    <t>HP2</t>
  </si>
  <si>
    <t>GP2</t>
  </si>
  <si>
    <t>PP1</t>
  </si>
  <si>
    <t>OP1</t>
  </si>
  <si>
    <t>NP1</t>
  </si>
  <si>
    <t>MP1</t>
  </si>
  <si>
    <t>LP1</t>
  </si>
  <si>
    <t>KP1</t>
  </si>
  <si>
    <t>JP1</t>
  </si>
  <si>
    <t>IP1</t>
  </si>
  <si>
    <t>HP1</t>
  </si>
  <si>
    <t>GP1</t>
  </si>
  <si>
    <t>PO Avg</t>
  </si>
  <si>
    <t>OO Avg</t>
  </si>
  <si>
    <t>NO Avg</t>
  </si>
  <si>
    <t>MO Avg</t>
  </si>
  <si>
    <t>LO Avg</t>
  </si>
  <si>
    <t>KO Avg</t>
  </si>
  <si>
    <t>JO Avg</t>
  </si>
  <si>
    <t>IO Avg</t>
  </si>
  <si>
    <t>HO Avg</t>
  </si>
  <si>
    <t>GO Avg</t>
  </si>
  <si>
    <t>PO3</t>
  </si>
  <si>
    <t>OO3</t>
  </si>
  <si>
    <t>NO3</t>
  </si>
  <si>
    <t>MO3</t>
  </si>
  <si>
    <t>LO3</t>
  </si>
  <si>
    <t>KO3</t>
  </si>
  <si>
    <t>JO3</t>
  </si>
  <si>
    <t>IO3</t>
  </si>
  <si>
    <t>HO3</t>
  </si>
  <si>
    <t>GO3</t>
  </si>
  <si>
    <t>PO2</t>
  </si>
  <si>
    <t>OO2</t>
  </si>
  <si>
    <t>NO2</t>
  </si>
  <si>
    <t>MO2</t>
  </si>
  <si>
    <t>LO2</t>
  </si>
  <si>
    <t>KO2</t>
  </si>
  <si>
    <t>JO2</t>
  </si>
  <si>
    <t>IO2</t>
  </si>
  <si>
    <t>HO2</t>
  </si>
  <si>
    <t>GO2</t>
  </si>
  <si>
    <t>PO1</t>
  </si>
  <si>
    <t>OO1</t>
  </si>
  <si>
    <t>NO1</t>
  </si>
  <si>
    <t>MO1</t>
  </si>
  <si>
    <t>LO1</t>
  </si>
  <si>
    <t>KO1</t>
  </si>
  <si>
    <t>JO1</t>
  </si>
  <si>
    <t>IO1</t>
  </si>
  <si>
    <t>HO1</t>
  </si>
  <si>
    <t>GO1</t>
  </si>
  <si>
    <t>PN Avg</t>
  </si>
  <si>
    <t>ON Avg</t>
  </si>
  <si>
    <t>NN Avg</t>
  </si>
  <si>
    <t>MN Avg</t>
  </si>
  <si>
    <t>LN Avg</t>
  </si>
  <si>
    <t>KN Avg</t>
  </si>
  <si>
    <t>JN Avg</t>
  </si>
  <si>
    <t>IN Avg</t>
  </si>
  <si>
    <t>HN Avg</t>
  </si>
  <si>
    <t>GN Avg</t>
  </si>
  <si>
    <t>PN3</t>
  </si>
  <si>
    <t>ON3</t>
  </si>
  <si>
    <t>NN3</t>
  </si>
  <si>
    <t>MN3</t>
  </si>
  <si>
    <t>LN3</t>
  </si>
  <si>
    <t>KN3</t>
  </si>
  <si>
    <t>JN3</t>
  </si>
  <si>
    <t>IN3</t>
  </si>
  <si>
    <t>HN3</t>
  </si>
  <si>
    <t>GN3</t>
  </si>
  <si>
    <t xml:space="preserve">PN2 </t>
  </si>
  <si>
    <t>ON2</t>
  </si>
  <si>
    <t>NN2</t>
  </si>
  <si>
    <t>MN2</t>
  </si>
  <si>
    <t>LN2</t>
  </si>
  <si>
    <t>KN2</t>
  </si>
  <si>
    <t>JN2</t>
  </si>
  <si>
    <t>IN2</t>
  </si>
  <si>
    <t>HN2</t>
  </si>
  <si>
    <t>GN2</t>
  </si>
  <si>
    <t>PN1</t>
  </si>
  <si>
    <t>ON1</t>
  </si>
  <si>
    <t>NN1</t>
  </si>
  <si>
    <t>MN1</t>
  </si>
  <si>
    <t>LN1</t>
  </si>
  <si>
    <t>KN1</t>
  </si>
  <si>
    <t>JN1</t>
  </si>
  <si>
    <t>IN1</t>
  </si>
  <si>
    <t>HN1</t>
  </si>
  <si>
    <t>GN1</t>
  </si>
  <si>
    <t>PM Avg</t>
  </si>
  <si>
    <t>OM Avg</t>
  </si>
  <si>
    <t>NM Avg</t>
  </si>
  <si>
    <t>MM Avg</t>
  </si>
  <si>
    <t>LM Avg</t>
  </si>
  <si>
    <t>KM Avg</t>
  </si>
  <si>
    <t>JM Avg</t>
  </si>
  <si>
    <t>IM Avg</t>
  </si>
  <si>
    <t>HM Avg</t>
  </si>
  <si>
    <t>GM Avg</t>
  </si>
  <si>
    <t xml:space="preserve">PM3 </t>
  </si>
  <si>
    <t>OM3</t>
  </si>
  <si>
    <t>NM3</t>
  </si>
  <si>
    <t>MM3</t>
  </si>
  <si>
    <t>LM3</t>
  </si>
  <si>
    <t>KM3</t>
  </si>
  <si>
    <t>JM3</t>
  </si>
  <si>
    <t>IM3</t>
  </si>
  <si>
    <t>HM3</t>
  </si>
  <si>
    <t>GM3</t>
  </si>
  <si>
    <t>PM2</t>
  </si>
  <si>
    <t>OM2</t>
  </si>
  <si>
    <t>NM2</t>
  </si>
  <si>
    <t>MM2</t>
  </si>
  <si>
    <t>LM2</t>
  </si>
  <si>
    <t>KM2</t>
  </si>
  <si>
    <t>JM2</t>
  </si>
  <si>
    <t>IM2</t>
  </si>
  <si>
    <t>HM2</t>
  </si>
  <si>
    <t>GM2</t>
  </si>
  <si>
    <t>PM1</t>
  </si>
  <si>
    <t>OM1</t>
  </si>
  <si>
    <t>NM1</t>
  </si>
  <si>
    <t>MM1</t>
  </si>
  <si>
    <t>LM1</t>
  </si>
  <si>
    <t>KM1</t>
  </si>
  <si>
    <t>JM1</t>
  </si>
  <si>
    <t>IM1</t>
  </si>
  <si>
    <t>HM1</t>
  </si>
  <si>
    <t>GM1</t>
  </si>
  <si>
    <t>PL Avg</t>
  </si>
  <si>
    <t>OL Avg</t>
  </si>
  <si>
    <t>NL Avg</t>
  </si>
  <si>
    <t>ML Avg</t>
  </si>
  <si>
    <t>LL Avg</t>
  </si>
  <si>
    <t>KL Avg</t>
  </si>
  <si>
    <t>JL Avg</t>
  </si>
  <si>
    <t>IL Avg</t>
  </si>
  <si>
    <t>HL Avg</t>
  </si>
  <si>
    <t>GL Avg</t>
  </si>
  <si>
    <t>PL3</t>
  </si>
  <si>
    <t>OL3</t>
  </si>
  <si>
    <t>NL3</t>
  </si>
  <si>
    <t>ML3</t>
  </si>
  <si>
    <t>LL3</t>
  </si>
  <si>
    <t>KL3</t>
  </si>
  <si>
    <t>JL3</t>
  </si>
  <si>
    <t>IL3</t>
  </si>
  <si>
    <t>HL3</t>
  </si>
  <si>
    <t>GL3</t>
  </si>
  <si>
    <t>PL2</t>
  </si>
  <si>
    <t>OL2</t>
  </si>
  <si>
    <t>NL2</t>
  </si>
  <si>
    <t>ML2</t>
  </si>
  <si>
    <t>LL2</t>
  </si>
  <si>
    <t>KL2</t>
  </si>
  <si>
    <t>JL2</t>
  </si>
  <si>
    <t>IL2</t>
  </si>
  <si>
    <t>HL2</t>
  </si>
  <si>
    <t>GL2</t>
  </si>
  <si>
    <t>PL1</t>
  </si>
  <si>
    <t>OL1</t>
  </si>
  <si>
    <t>NL1</t>
  </si>
  <si>
    <t>ML1</t>
  </si>
  <si>
    <t>LL1</t>
  </si>
  <si>
    <t>KL1</t>
  </si>
  <si>
    <t>JL1</t>
  </si>
  <si>
    <t>IL1</t>
  </si>
  <si>
    <t>HL1</t>
  </si>
  <si>
    <t>GL1</t>
  </si>
  <si>
    <t>PK Avg</t>
  </si>
  <si>
    <t>OK Avg</t>
  </si>
  <si>
    <t>NK Avg</t>
  </si>
  <si>
    <t>MK Avg</t>
  </si>
  <si>
    <t>LK Avg</t>
  </si>
  <si>
    <t>KK Avg</t>
  </si>
  <si>
    <t>JK Avg</t>
  </si>
  <si>
    <t>IK Avg</t>
  </si>
  <si>
    <t>HK Avg</t>
  </si>
  <si>
    <t>GK Avg</t>
  </si>
  <si>
    <t>PK3</t>
  </si>
  <si>
    <t>OK3</t>
  </si>
  <si>
    <t>NK3</t>
  </si>
  <si>
    <t>MK3</t>
  </si>
  <si>
    <t>LK3</t>
  </si>
  <si>
    <t>KK3</t>
  </si>
  <si>
    <t>JK3</t>
  </si>
  <si>
    <t>IK3</t>
  </si>
  <si>
    <t>HK3</t>
  </si>
  <si>
    <t>GK3</t>
  </si>
  <si>
    <t>PK2</t>
  </si>
  <si>
    <t>OK2</t>
  </si>
  <si>
    <t>NK2</t>
  </si>
  <si>
    <t>MK2</t>
  </si>
  <si>
    <t>LK2</t>
  </si>
  <si>
    <t>KK2</t>
  </si>
  <si>
    <t>JK2</t>
  </si>
  <si>
    <t>IK2</t>
  </si>
  <si>
    <t>HK2</t>
  </si>
  <si>
    <t>GK2</t>
  </si>
  <si>
    <t>PK1</t>
  </si>
  <si>
    <t>OK1</t>
  </si>
  <si>
    <t>NK1</t>
  </si>
  <si>
    <t>MK1</t>
  </si>
  <si>
    <t>LK1</t>
  </si>
  <si>
    <t>KK1</t>
  </si>
  <si>
    <t>JK1</t>
  </si>
  <si>
    <t>IK1</t>
  </si>
  <si>
    <t>HK1</t>
  </si>
  <si>
    <t>GK1</t>
  </si>
  <si>
    <t>PJ Avg</t>
  </si>
  <si>
    <t>OJ Avg</t>
  </si>
  <si>
    <t>NJ Avg</t>
  </si>
  <si>
    <t>MJ Avg</t>
  </si>
  <si>
    <t>LJ Avg</t>
  </si>
  <si>
    <t>KJ Avg</t>
  </si>
  <si>
    <t>JJ Avg</t>
  </si>
  <si>
    <t>IJ Avg</t>
  </si>
  <si>
    <t>HJ Avg</t>
  </si>
  <si>
    <t>GJ Avg</t>
  </si>
  <si>
    <t>PJ3</t>
  </si>
  <si>
    <t>OJ3</t>
  </si>
  <si>
    <t>NJ3</t>
  </si>
  <si>
    <t>MJ3</t>
  </si>
  <si>
    <t>LJ3</t>
  </si>
  <si>
    <t>KJ3</t>
  </si>
  <si>
    <t>JJ3</t>
  </si>
  <si>
    <t>IJ3</t>
  </si>
  <si>
    <t>HJ3</t>
  </si>
  <si>
    <t>GJ3</t>
  </si>
  <si>
    <t>PJ2</t>
  </si>
  <si>
    <t>OJ2</t>
  </si>
  <si>
    <t>NJ2</t>
  </si>
  <si>
    <t>MJ2</t>
  </si>
  <si>
    <t>LJ2</t>
  </si>
  <si>
    <t>KJ2</t>
  </si>
  <si>
    <t>JJ2</t>
  </si>
  <si>
    <t>IJ2</t>
  </si>
  <si>
    <t>HJ2</t>
  </si>
  <si>
    <t>GJ2</t>
  </si>
  <si>
    <t>PJ1</t>
  </si>
  <si>
    <t>OJ1</t>
  </si>
  <si>
    <t>NJ1</t>
  </si>
  <si>
    <t>MJ1</t>
  </si>
  <si>
    <t>LJ1</t>
  </si>
  <si>
    <t>KJ1</t>
  </si>
  <si>
    <t>JJ1</t>
  </si>
  <si>
    <t>IJ1</t>
  </si>
  <si>
    <t>HJ1</t>
  </si>
  <si>
    <t>GJ1</t>
  </si>
  <si>
    <t>PI Avg</t>
  </si>
  <si>
    <t>OI Avg</t>
  </si>
  <si>
    <t>NI Avg</t>
  </si>
  <si>
    <t>MI Avg</t>
  </si>
  <si>
    <t>LI Avg</t>
  </si>
  <si>
    <t>KI Avg</t>
  </si>
  <si>
    <t>JI Avg</t>
  </si>
  <si>
    <t>II Avg</t>
  </si>
  <si>
    <t>HI Avg</t>
  </si>
  <si>
    <t>GI Avg</t>
  </si>
  <si>
    <t>PI3</t>
  </si>
  <si>
    <t>OI3</t>
  </si>
  <si>
    <t>NI3</t>
  </si>
  <si>
    <t>MI3</t>
  </si>
  <si>
    <t>LI3</t>
  </si>
  <si>
    <t>KI3</t>
  </si>
  <si>
    <t>JI3</t>
  </si>
  <si>
    <t>II3</t>
  </si>
  <si>
    <t>HI3</t>
  </si>
  <si>
    <t>GI3</t>
  </si>
  <si>
    <t>PI2</t>
  </si>
  <si>
    <t>OI2</t>
  </si>
  <si>
    <t>NI2</t>
  </si>
  <si>
    <t>MI2</t>
  </si>
  <si>
    <t>LI2</t>
  </si>
  <si>
    <t>KI2</t>
  </si>
  <si>
    <t>JI2</t>
  </si>
  <si>
    <t>II2</t>
  </si>
  <si>
    <t>HI2</t>
  </si>
  <si>
    <t>GI2</t>
  </si>
  <si>
    <t>PI1</t>
  </si>
  <si>
    <t>OI1</t>
  </si>
  <si>
    <t>NI1</t>
  </si>
  <si>
    <t>MI1</t>
  </si>
  <si>
    <t>LI1</t>
  </si>
  <si>
    <t>KI1</t>
  </si>
  <si>
    <t>JI1</t>
  </si>
  <si>
    <t>II1</t>
  </si>
  <si>
    <t>HI1</t>
  </si>
  <si>
    <t>GI1</t>
  </si>
  <si>
    <t>PH Avg</t>
  </si>
  <si>
    <t>OH Avg</t>
  </si>
  <si>
    <t>NH Avg</t>
  </si>
  <si>
    <t>MH Avg</t>
  </si>
  <si>
    <t>LH Avg</t>
  </si>
  <si>
    <t>KH Avg</t>
  </si>
  <si>
    <t>JH Avg</t>
  </si>
  <si>
    <t>IH Avg</t>
  </si>
  <si>
    <t>HH Avg</t>
  </si>
  <si>
    <t>GH Avg</t>
  </si>
  <si>
    <t>PH3</t>
  </si>
  <si>
    <t>OH3</t>
  </si>
  <si>
    <t>NH3</t>
  </si>
  <si>
    <t>MH3</t>
  </si>
  <si>
    <t>LH3</t>
  </si>
  <si>
    <t>KH3</t>
  </si>
  <si>
    <t>JH3</t>
  </si>
  <si>
    <t>IH3</t>
  </si>
  <si>
    <t>HH3</t>
  </si>
  <si>
    <t>GH3</t>
  </si>
  <si>
    <t>PH2</t>
  </si>
  <si>
    <t>OH2</t>
  </si>
  <si>
    <t>NH2</t>
  </si>
  <si>
    <t>MH2</t>
  </si>
  <si>
    <t>LH2</t>
  </si>
  <si>
    <t>KH2</t>
  </si>
  <si>
    <t>JH2</t>
  </si>
  <si>
    <t>IH2</t>
  </si>
  <si>
    <t>HH2</t>
  </si>
  <si>
    <t>GH2</t>
  </si>
  <si>
    <t>PH1</t>
  </si>
  <si>
    <t>OH1</t>
  </si>
  <si>
    <t>NH1</t>
  </si>
  <si>
    <t>MH1</t>
  </si>
  <si>
    <t>LH1</t>
  </si>
  <si>
    <t>KH1</t>
  </si>
  <si>
    <t>JH1</t>
  </si>
  <si>
    <t>IH1</t>
  </si>
  <si>
    <t>HH1</t>
  </si>
  <si>
    <t>GH1</t>
  </si>
  <si>
    <t>PG Avg</t>
  </si>
  <si>
    <t>OG Avg</t>
  </si>
  <si>
    <t>NG Avg</t>
  </si>
  <si>
    <t>MG Avg</t>
  </si>
  <si>
    <t>LG Avg</t>
  </si>
  <si>
    <t>KG Avg</t>
  </si>
  <si>
    <t>JG Avg</t>
  </si>
  <si>
    <t>IG Avg</t>
  </si>
  <si>
    <t>HG Avg</t>
  </si>
  <si>
    <t>GG Avg</t>
  </si>
  <si>
    <t xml:space="preserve">PG3 </t>
  </si>
  <si>
    <t>OG3</t>
  </si>
  <si>
    <t>NG3</t>
  </si>
  <si>
    <t>MG3</t>
  </si>
  <si>
    <t>LG3</t>
  </si>
  <si>
    <t>KG3</t>
  </si>
  <si>
    <t>JG3</t>
  </si>
  <si>
    <t>IG3</t>
  </si>
  <si>
    <t>HG3</t>
  </si>
  <si>
    <t>GG3</t>
  </si>
  <si>
    <t>PG2</t>
  </si>
  <si>
    <t>OG2</t>
  </si>
  <si>
    <t>NG2</t>
  </si>
  <si>
    <t>MG2</t>
  </si>
  <si>
    <t>LG2</t>
  </si>
  <si>
    <t>KG2</t>
  </si>
  <si>
    <t>JG2</t>
  </si>
  <si>
    <t>IG2</t>
  </si>
  <si>
    <t>HG2</t>
  </si>
  <si>
    <t>GG2</t>
  </si>
  <si>
    <t>PG1</t>
  </si>
  <si>
    <t>OG1</t>
  </si>
  <si>
    <t>NG1</t>
  </si>
  <si>
    <t>MG1</t>
  </si>
  <si>
    <t>LG1</t>
  </si>
  <si>
    <t>KG1</t>
  </si>
  <si>
    <t>JG1</t>
  </si>
  <si>
    <t>IG1</t>
  </si>
  <si>
    <t>HG1</t>
  </si>
  <si>
    <t>GG1</t>
  </si>
  <si>
    <t>SE</t>
  </si>
  <si>
    <t>% Fert</t>
  </si>
  <si>
    <t>Sample ID</t>
  </si>
  <si>
    <t>J</t>
  </si>
  <si>
    <t>ACER 028</t>
  </si>
  <si>
    <t>lower Keys</t>
  </si>
  <si>
    <t>lower</t>
  </si>
  <si>
    <t>K</t>
  </si>
  <si>
    <t>ACER 031</t>
  </si>
  <si>
    <t>middle Keys</t>
  </si>
  <si>
    <t>middle</t>
  </si>
  <si>
    <t>G</t>
  </si>
  <si>
    <t>ACER 007</t>
  </si>
  <si>
    <t>upper Keys</t>
  </si>
  <si>
    <t>upper</t>
  </si>
  <si>
    <t>O</t>
  </si>
  <si>
    <t>ACER 104</t>
  </si>
  <si>
    <t>broward</t>
  </si>
  <si>
    <t>N</t>
  </si>
  <si>
    <t>ACER 067</t>
  </si>
  <si>
    <t>middle Keys (M13, 2019)</t>
  </si>
  <si>
    <t>M</t>
  </si>
  <si>
    <t>ACER 056</t>
  </si>
  <si>
    <t>P</t>
  </si>
  <si>
    <t>ACER 121</t>
  </si>
  <si>
    <t>H</t>
  </si>
  <si>
    <t>ACER 022</t>
  </si>
  <si>
    <t>Broward (B8, 2019)</t>
  </si>
  <si>
    <t>I</t>
  </si>
  <si>
    <t>ACER 025</t>
  </si>
  <si>
    <t>L</t>
  </si>
  <si>
    <t>ACER 048</t>
  </si>
  <si>
    <t>Upper Keys (n=10)</t>
  </si>
  <si>
    <t>Middle Keys (n=2)</t>
  </si>
  <si>
    <t>Lower Keys (n=6)</t>
  </si>
  <si>
    <t xml:space="preserve">Broward </t>
  </si>
  <si>
    <r>
      <t>U-</t>
    </r>
    <r>
      <rPr>
        <sz val="11"/>
        <color theme="5" tint="-0.249977111117893"/>
        <rFont val="Calibri"/>
        <family val="2"/>
        <scheme val="minor"/>
      </rPr>
      <t>B</t>
    </r>
  </si>
  <si>
    <r>
      <rPr>
        <sz val="11"/>
        <color theme="5" tint="-0.249977111117893"/>
        <rFont val="Calibri"/>
        <family val="2"/>
        <scheme val="minor"/>
      </rPr>
      <t>B-</t>
    </r>
    <r>
      <rPr>
        <sz val="11"/>
        <color rgb="FF00B050"/>
        <rFont val="Calibri"/>
        <family val="2"/>
        <scheme val="minor"/>
      </rPr>
      <t>U</t>
    </r>
  </si>
  <si>
    <r>
      <t>U-</t>
    </r>
    <r>
      <rPr>
        <sz val="11"/>
        <color rgb="FFFFC000"/>
        <rFont val="Calibri"/>
        <family val="2"/>
        <scheme val="minor"/>
      </rPr>
      <t>M</t>
    </r>
  </si>
  <si>
    <r>
      <rPr>
        <sz val="11"/>
        <color rgb="FFFFC000"/>
        <rFont val="Calibri"/>
        <family val="2"/>
        <scheme val="minor"/>
      </rPr>
      <t>M-</t>
    </r>
    <r>
      <rPr>
        <sz val="11"/>
        <color rgb="FF00B050"/>
        <rFont val="Calibri"/>
        <family val="2"/>
        <scheme val="minor"/>
      </rPr>
      <t>U</t>
    </r>
  </si>
  <si>
    <r>
      <t>M-</t>
    </r>
    <r>
      <rPr>
        <sz val="11"/>
        <color theme="5" tint="-0.249977111117893"/>
        <rFont val="Calibri"/>
        <family val="2"/>
        <scheme val="minor"/>
      </rPr>
      <t>B</t>
    </r>
  </si>
  <si>
    <r>
      <rPr>
        <sz val="11"/>
        <color theme="5" tint="-0.249977111117893"/>
        <rFont val="Calibri"/>
        <family val="2"/>
        <scheme val="minor"/>
      </rPr>
      <t>B-</t>
    </r>
    <r>
      <rPr>
        <sz val="11"/>
        <color rgb="FFFFC000"/>
        <rFont val="Calibri"/>
        <family val="2"/>
        <scheme val="minor"/>
      </rPr>
      <t>M</t>
    </r>
  </si>
  <si>
    <r>
      <rPr>
        <sz val="11"/>
        <color theme="4" tint="-0.249977111117893"/>
        <rFont val="Calibri"/>
        <family val="2"/>
        <scheme val="minor"/>
      </rPr>
      <t>L-</t>
    </r>
    <r>
      <rPr>
        <sz val="11"/>
        <color theme="5" tint="-0.249977111117893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(n=3)</t>
    </r>
  </si>
  <si>
    <r>
      <rPr>
        <sz val="11"/>
        <color theme="5" tint="-0.249977111117893"/>
        <rFont val="Calibri"/>
        <family val="2"/>
        <scheme val="minor"/>
      </rPr>
      <t>B-</t>
    </r>
    <r>
      <rPr>
        <sz val="11"/>
        <color theme="4" tint="-0.249977111117893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 (n=3)</t>
    </r>
  </si>
  <si>
    <r>
      <rPr>
        <sz val="11"/>
        <color rgb="FF0070C0"/>
        <rFont val="Calibri"/>
        <family val="2"/>
        <scheme val="minor"/>
      </rPr>
      <t>L-L</t>
    </r>
    <r>
      <rPr>
        <sz val="11"/>
        <color theme="1"/>
        <rFont val="Calibri"/>
        <family val="2"/>
        <scheme val="minor"/>
      </rPr>
      <t xml:space="preserve"> (n=6)</t>
    </r>
  </si>
  <si>
    <r>
      <rPr>
        <sz val="11"/>
        <color rgb="FFFFC000"/>
        <rFont val="Calibri"/>
        <family val="2"/>
        <scheme val="minor"/>
      </rPr>
      <t>M-M</t>
    </r>
    <r>
      <rPr>
        <sz val="11"/>
        <color theme="1"/>
        <rFont val="Calibri"/>
        <family val="2"/>
        <scheme val="minor"/>
      </rPr>
      <t xml:space="preserve"> (n=2)</t>
    </r>
  </si>
  <si>
    <r>
      <rPr>
        <sz val="11"/>
        <color rgb="FF00B050"/>
        <rFont val="Calibri"/>
        <family val="2"/>
        <scheme val="minor"/>
      </rPr>
      <t>U-U</t>
    </r>
    <r>
      <rPr>
        <sz val="11"/>
        <color theme="1"/>
        <rFont val="Calibri"/>
        <family val="2"/>
        <scheme val="minor"/>
      </rPr>
      <t xml:space="preserve"> (n=10)</t>
    </r>
  </si>
  <si>
    <r>
      <rPr>
        <sz val="11"/>
        <color rgb="FFFFC000"/>
        <rFont val="Calibri"/>
        <family val="2"/>
        <scheme val="minor"/>
      </rPr>
      <t>M-</t>
    </r>
    <r>
      <rPr>
        <sz val="11"/>
        <color theme="4" tint="-0.249977111117893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 (n=6)</t>
    </r>
  </si>
  <si>
    <r>
      <t>L</t>
    </r>
    <r>
      <rPr>
        <sz val="11"/>
        <color rgb="FFFFC000"/>
        <rFont val="Calibri"/>
        <family val="2"/>
        <scheme val="minor"/>
      </rPr>
      <t>-M</t>
    </r>
    <r>
      <rPr>
        <sz val="11"/>
        <color theme="4" tint="-0.249977111117893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(n=6)</t>
    </r>
  </si>
  <si>
    <r>
      <t>L-</t>
    </r>
    <r>
      <rPr>
        <sz val="11"/>
        <color rgb="FF00B050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 xml:space="preserve"> (n=12)</t>
    </r>
  </si>
  <si>
    <r>
      <rPr>
        <sz val="11"/>
        <color rgb="FF00B050"/>
        <rFont val="Calibri"/>
        <family val="2"/>
        <scheme val="minor"/>
      </rPr>
      <t>U-</t>
    </r>
    <r>
      <rPr>
        <sz val="11"/>
        <color theme="4" tint="-0.249977111117893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 (n=12)</t>
    </r>
  </si>
  <si>
    <r>
      <t>U-</t>
    </r>
    <r>
      <rPr>
        <sz val="11"/>
        <color theme="5" tint="-0.249977111117893"/>
        <rFont val="Calibri"/>
        <family val="2"/>
        <scheme val="minor"/>
      </rPr>
      <t>B</t>
    </r>
    <r>
      <rPr>
        <sz val="11"/>
        <color rgb="FF00B05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(n=4)</t>
    </r>
  </si>
  <si>
    <r>
      <rPr>
        <sz val="11"/>
        <color theme="5" tint="-0.249977111117893"/>
        <rFont val="Calibri"/>
        <family val="2"/>
        <scheme val="minor"/>
      </rPr>
      <t>B-</t>
    </r>
    <r>
      <rPr>
        <sz val="11"/>
        <color rgb="FF00B050"/>
        <rFont val="Calibri"/>
        <family val="2"/>
        <scheme val="minor"/>
      </rPr>
      <t xml:space="preserve">U </t>
    </r>
    <r>
      <rPr>
        <sz val="11"/>
        <color theme="1"/>
        <rFont val="Calibri"/>
        <family val="2"/>
        <scheme val="minor"/>
      </rPr>
      <t>(n=4)</t>
    </r>
  </si>
  <si>
    <r>
      <t>U-</t>
    </r>
    <r>
      <rPr>
        <sz val="11"/>
        <color rgb="FFFFC000"/>
        <rFont val="Calibri"/>
        <family val="2"/>
        <scheme val="minor"/>
      </rPr>
      <t>M</t>
    </r>
    <r>
      <rPr>
        <sz val="11"/>
        <color rgb="FF00B05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(n=8)</t>
    </r>
  </si>
  <si>
    <r>
      <rPr>
        <sz val="11"/>
        <color rgb="FFFFC000"/>
        <rFont val="Calibri"/>
        <family val="2"/>
        <scheme val="minor"/>
      </rPr>
      <t>M-</t>
    </r>
    <r>
      <rPr>
        <sz val="11"/>
        <color rgb="FF00B050"/>
        <rFont val="Calibri"/>
        <family val="2"/>
        <scheme val="minor"/>
      </rPr>
      <t xml:space="preserve">U </t>
    </r>
    <r>
      <rPr>
        <sz val="11"/>
        <color theme="1"/>
        <rFont val="Calibri"/>
        <family val="2"/>
        <scheme val="minor"/>
      </rPr>
      <t>(n=8)</t>
    </r>
  </si>
  <si>
    <r>
      <t>M-</t>
    </r>
    <r>
      <rPr>
        <sz val="11"/>
        <color theme="5" tint="-0.249977111117893"/>
        <rFont val="Calibri"/>
        <family val="2"/>
        <scheme val="minor"/>
      </rPr>
      <t>B</t>
    </r>
    <r>
      <rPr>
        <sz val="11"/>
        <color rgb="FFFFC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(n=2)</t>
    </r>
  </si>
  <si>
    <r>
      <rPr>
        <sz val="11"/>
        <color theme="5" tint="-0.249977111117893"/>
        <rFont val="Calibri"/>
        <family val="2"/>
        <scheme val="minor"/>
      </rPr>
      <t>B-</t>
    </r>
    <r>
      <rPr>
        <sz val="11"/>
        <color rgb="FFFFC000"/>
        <rFont val="Calibri"/>
        <family val="2"/>
        <scheme val="minor"/>
      </rPr>
      <t xml:space="preserve">M </t>
    </r>
    <r>
      <rPr>
        <sz val="11"/>
        <color theme="1"/>
        <rFont val="Calibri"/>
        <family val="2"/>
        <scheme val="minor"/>
      </rPr>
      <t>(n=2)</t>
    </r>
  </si>
  <si>
    <t>cross</t>
  </si>
  <si>
    <t>fert</t>
  </si>
  <si>
    <t>S.E.</t>
  </si>
  <si>
    <t xml:space="preserve">Batch </t>
  </si>
  <si>
    <t>160mi</t>
  </si>
  <si>
    <t>90mi</t>
  </si>
  <si>
    <t>30mi</t>
  </si>
  <si>
    <t>80mi</t>
  </si>
  <si>
    <t>120mi</t>
  </si>
  <si>
    <t>50mi</t>
  </si>
  <si>
    <t>L-L</t>
  </si>
  <si>
    <t>M-M</t>
  </si>
  <si>
    <t>U-U</t>
  </si>
  <si>
    <t>L-U (n=12)</t>
  </si>
  <si>
    <t>U-L (n=12)</t>
  </si>
  <si>
    <t>L-L (n=6)</t>
  </si>
  <si>
    <t>L-M (n=6)</t>
  </si>
  <si>
    <t>L-B (n=3)</t>
  </si>
  <si>
    <t>U-U (n=10)</t>
  </si>
  <si>
    <t>U-M (n=8)</t>
  </si>
  <si>
    <t>U-B (n=4)</t>
  </si>
  <si>
    <t>M-M (n=2)</t>
  </si>
  <si>
    <t>M-L (n=6)</t>
  </si>
  <si>
    <t>M-U (n=8)</t>
  </si>
  <si>
    <t>M-B (n=2)</t>
  </si>
  <si>
    <t>B-U (n=4)</t>
  </si>
  <si>
    <t>B-M (n=2)</t>
  </si>
  <si>
    <t>B-L (n=3)</t>
  </si>
  <si>
    <t>Cross</t>
  </si>
  <si>
    <t>Sperm</t>
  </si>
  <si>
    <t>Ova</t>
  </si>
  <si>
    <r>
      <t>p-value (</t>
    </r>
    <r>
      <rPr>
        <b/>
        <i/>
        <sz val="11"/>
        <color theme="1"/>
        <rFont val="Calibri"/>
        <family val="2"/>
      </rPr>
      <t>α=0.05)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</si>
</sst>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2" fontId="0" fillId="0" borderId="0" xfId="0" applyNumberFormat="1"/>
    <xf numFmtId="0" fontId="0" fillId="0" borderId="1" xfId="0" applyFill="1" applyBorder="1"/>
    <xf numFmtId="0" fontId="3" fillId="0" borderId="0" xfId="0" applyFont="1" applyFill="1"/>
    <xf numFmtId="0" fontId="5" fillId="0" borderId="0" xfId="0" applyFont="1" applyFill="1"/>
    <xf numFmtId="0" fontId="6" fillId="0" borderId="0" xfId="0" applyFont="1" applyFill="1"/>
    <xf numFmtId="164" fontId="0" fillId="0" borderId="0" xfId="0" applyNumberFormat="1"/>
    <xf numFmtId="164" fontId="2" fillId="0" borderId="0" xfId="0" applyNumberFormat="1" applyFont="1"/>
    <xf numFmtId="0" fontId="8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Regional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398-45F6-BA0A-9FFA75B6260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398-45F6-BA0A-9FFA75B6260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398-45F6-BA0A-9FFA75B6260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398-45F6-BA0A-9FFA75B6260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398-45F6-BA0A-9FFA75B6260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398-45F6-BA0A-9FFA75B6260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8398-45F6-BA0A-9FFA75B6260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398-45F6-BA0A-9FFA75B6260D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8398-45F6-BA0A-9FFA75B6260D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398-45F6-BA0A-9FFA75B6260D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8398-45F6-BA0A-9FFA75B6260D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398-45F6-BA0A-9FFA75B6260D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8398-45F6-BA0A-9FFA75B6260D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398-45F6-BA0A-9FFA75B6260D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8398-45F6-BA0A-9FFA75B6260D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398-45F6-BA0A-9FFA75B6260D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8398-45F6-BA0A-9FFA75B6260D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398-45F6-BA0A-9FFA75B6260D}"/>
              </c:ext>
            </c:extLst>
          </c:dPt>
          <c:errBars>
            <c:errBarType val="both"/>
            <c:errValType val="cust"/>
            <c:noEndCap val="0"/>
            <c:plus>
              <c:numRef>
                <c:f>Sheet3!$J$3:$J$22</c:f>
                <c:numCache>
                  <c:formatCode>General</c:formatCode>
                  <c:ptCount val="20"/>
                  <c:pt idx="0">
                    <c:v>5.7195374659153915</c:v>
                  </c:pt>
                  <c:pt idx="1">
                    <c:v>7.6385671377054836</c:v>
                  </c:pt>
                  <c:pt idx="2">
                    <c:v>3.273292214796911</c:v>
                  </c:pt>
                  <c:pt idx="3">
                    <c:v>8.158879771704429</c:v>
                  </c:pt>
                  <c:pt idx="4">
                    <c:v>5.5206410174465068</c:v>
                  </c:pt>
                  <c:pt idx="5">
                    <c:v>4.9731076728965764</c:v>
                  </c:pt>
                  <c:pt idx="7">
                    <c:v>2.0356939331109869</c:v>
                  </c:pt>
                  <c:pt idx="8">
                    <c:v>5.0963982931058416</c:v>
                  </c:pt>
                  <c:pt idx="10">
                    <c:v>0.46538927439673511</c:v>
                  </c:pt>
                  <c:pt idx="11">
                    <c:v>0.83190571659178625</c:v>
                  </c:pt>
                  <c:pt idx="12">
                    <c:v>0.78553301421148958</c:v>
                  </c:pt>
                  <c:pt idx="13">
                    <c:v>3.3037765107182611</c:v>
                  </c:pt>
                  <c:pt idx="14">
                    <c:v>1.6839342753987339</c:v>
                  </c:pt>
                  <c:pt idx="15">
                    <c:v>8.3771624127407343</c:v>
                  </c:pt>
                  <c:pt idx="16">
                    <c:v>8.1022310526613648</c:v>
                  </c:pt>
                  <c:pt idx="17">
                    <c:v>7.8332980673392436</c:v>
                  </c:pt>
                  <c:pt idx="18">
                    <c:v>0.68965561568007205</c:v>
                  </c:pt>
                  <c:pt idx="19">
                    <c:v>1.3464206248846071</c:v>
                  </c:pt>
                </c:numCache>
              </c:numRef>
            </c:plus>
            <c:minus>
              <c:numRef>
                <c:f>Sheet3!$J$3:$J$22</c:f>
                <c:numCache>
                  <c:formatCode>General</c:formatCode>
                  <c:ptCount val="20"/>
                  <c:pt idx="0">
                    <c:v>5.7195374659153915</c:v>
                  </c:pt>
                  <c:pt idx="1">
                    <c:v>7.6385671377054836</c:v>
                  </c:pt>
                  <c:pt idx="2">
                    <c:v>3.273292214796911</c:v>
                  </c:pt>
                  <c:pt idx="3">
                    <c:v>8.158879771704429</c:v>
                  </c:pt>
                  <c:pt idx="4">
                    <c:v>5.5206410174465068</c:v>
                  </c:pt>
                  <c:pt idx="5">
                    <c:v>4.9731076728965764</c:v>
                  </c:pt>
                  <c:pt idx="7">
                    <c:v>2.0356939331109869</c:v>
                  </c:pt>
                  <c:pt idx="8">
                    <c:v>5.0963982931058416</c:v>
                  </c:pt>
                  <c:pt idx="10">
                    <c:v>0.46538927439673511</c:v>
                  </c:pt>
                  <c:pt idx="11">
                    <c:v>0.83190571659178625</c:v>
                  </c:pt>
                  <c:pt idx="12">
                    <c:v>0.78553301421148958</c:v>
                  </c:pt>
                  <c:pt idx="13">
                    <c:v>3.3037765107182611</c:v>
                  </c:pt>
                  <c:pt idx="14">
                    <c:v>1.6839342753987339</c:v>
                  </c:pt>
                  <c:pt idx="15">
                    <c:v>8.3771624127407343</c:v>
                  </c:pt>
                  <c:pt idx="16">
                    <c:v>8.1022310526613648</c:v>
                  </c:pt>
                  <c:pt idx="17">
                    <c:v>7.8332980673392436</c:v>
                  </c:pt>
                  <c:pt idx="18">
                    <c:v>0.68965561568007205</c:v>
                  </c:pt>
                  <c:pt idx="19">
                    <c:v>1.3464206248846071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Sheet3!$H$3:$H$22</c:f>
              <c:strCache>
                <c:ptCount val="20"/>
                <c:pt idx="0">
                  <c:v>JM Avg</c:v>
                </c:pt>
                <c:pt idx="1">
                  <c:v>MJ Avg</c:v>
                </c:pt>
                <c:pt idx="2">
                  <c:v>JI Avg</c:v>
                </c:pt>
                <c:pt idx="3">
                  <c:v>IJ Avg</c:v>
                </c:pt>
                <c:pt idx="4">
                  <c:v>MI Avg</c:v>
                </c:pt>
                <c:pt idx="5">
                  <c:v>IM Avg</c:v>
                </c:pt>
                <c:pt idx="7">
                  <c:v>KN Avg</c:v>
                </c:pt>
                <c:pt idx="8">
                  <c:v>NK Avg</c:v>
                </c:pt>
                <c:pt idx="10">
                  <c:v>GO Avg</c:v>
                </c:pt>
                <c:pt idx="11">
                  <c:v>OG Avg</c:v>
                </c:pt>
                <c:pt idx="12">
                  <c:v>GP Avg</c:v>
                </c:pt>
                <c:pt idx="13">
                  <c:v>PG Avg</c:v>
                </c:pt>
                <c:pt idx="14">
                  <c:v>GL Avg</c:v>
                </c:pt>
                <c:pt idx="15">
                  <c:v>LG Avg</c:v>
                </c:pt>
                <c:pt idx="16">
                  <c:v>OP Avg</c:v>
                </c:pt>
                <c:pt idx="17">
                  <c:v>PO Avg</c:v>
                </c:pt>
                <c:pt idx="18">
                  <c:v>OL Avg</c:v>
                </c:pt>
                <c:pt idx="19">
                  <c:v>LO Avg</c:v>
                </c:pt>
              </c:strCache>
            </c:strRef>
          </c:cat>
          <c:val>
            <c:numRef>
              <c:f>Sheet3!$I$3:$I$22</c:f>
              <c:numCache>
                <c:formatCode>General</c:formatCode>
                <c:ptCount val="20"/>
                <c:pt idx="0">
                  <c:v>46.821256038647299</c:v>
                </c:pt>
                <c:pt idx="1">
                  <c:v>24.533836161743142</c:v>
                </c:pt>
                <c:pt idx="2">
                  <c:v>31.528755868544597</c:v>
                </c:pt>
                <c:pt idx="3">
                  <c:v>16.780182780182781</c:v>
                </c:pt>
                <c:pt idx="4">
                  <c:v>28.824980583854906</c:v>
                </c:pt>
                <c:pt idx="5">
                  <c:v>34.877160836126045</c:v>
                </c:pt>
                <c:pt idx="7">
                  <c:v>33.008031587921209</c:v>
                </c:pt>
                <c:pt idx="8">
                  <c:v>32.140989792902765</c:v>
                </c:pt>
                <c:pt idx="10">
                  <c:v>0.91657313879536095</c:v>
                </c:pt>
                <c:pt idx="11">
                  <c:v>1.5371762740183792</c:v>
                </c:pt>
                <c:pt idx="12">
                  <c:v>10.611191968950591</c:v>
                </c:pt>
                <c:pt idx="13">
                  <c:v>39.910130718954242</c:v>
                </c:pt>
                <c:pt idx="14">
                  <c:v>43.958398174084458</c:v>
                </c:pt>
                <c:pt idx="15">
                  <c:v>19.171776291341509</c:v>
                </c:pt>
                <c:pt idx="16">
                  <c:v>25.181992337164747</c:v>
                </c:pt>
                <c:pt idx="17">
                  <c:v>39.507344712217353</c:v>
                </c:pt>
                <c:pt idx="18">
                  <c:v>51.13378684807256</c:v>
                </c:pt>
                <c:pt idx="19">
                  <c:v>16.839686703503194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98-45F6-BA0A-9FFA75B62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"/>
        <c:overlap val="-27"/>
        <c:axId val="731284671"/>
        <c:axId val="526037791"/>
      </c:barChart>
      <c:catAx>
        <c:axId val="731284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Cross (n=3)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37791"/>
        <c:crosses val="autoZero"/>
        <c:auto val="1"/>
        <c:lblAlgn val="ctr"/>
        <c:lblOffset val="100"/>
        <c:noMultiLvlLbl val="0"/>
      </c:catAx>
      <c:valAx>
        <c:axId val="52603779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Fertilization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284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 Regional Averages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32A-48B7-9201-23C1264305F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32A-48B7-9201-23C1264305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Sheet3!$J$25:$J$27</c:f>
                <c:numCache>
                  <c:formatCode>General</c:formatCode>
                  <c:ptCount val="3"/>
                  <c:pt idx="0">
                    <c:v>4.1360734713584959</c:v>
                  </c:pt>
                  <c:pt idx="1">
                    <c:v>0.43352089750922213</c:v>
                  </c:pt>
                  <c:pt idx="2">
                    <c:v>5.6893314640693724</c:v>
                  </c:pt>
                </c:numCache>
              </c:numRef>
            </c:plus>
            <c:minus>
              <c:numRef>
                <c:f>Sheet3!$J$25:$J$27</c:f>
                <c:numCache>
                  <c:formatCode>General</c:formatCode>
                  <c:ptCount val="3"/>
                  <c:pt idx="0">
                    <c:v>4.1360734713584959</c:v>
                  </c:pt>
                  <c:pt idx="1">
                    <c:v>0.43352089750922213</c:v>
                  </c:pt>
                  <c:pt idx="2">
                    <c:v>5.6893314640693724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Sheet3!$H$25:$H$27</c:f>
              <c:strCache>
                <c:ptCount val="3"/>
                <c:pt idx="0">
                  <c:v>Lower Keys (n=6)</c:v>
                </c:pt>
                <c:pt idx="1">
                  <c:v>Middle Keys (n=2)</c:v>
                </c:pt>
                <c:pt idx="2">
                  <c:v>Upper Keys (n=10)</c:v>
                </c:pt>
              </c:strCache>
            </c:strRef>
          </c:cat>
          <c:val>
            <c:numRef>
              <c:f>Sheet3!$I$25:$I$27</c:f>
              <c:numCache>
                <c:formatCode>0.00</c:formatCode>
                <c:ptCount val="3"/>
                <c:pt idx="0">
                  <c:v>30.56102871151646</c:v>
                </c:pt>
                <c:pt idx="1">
                  <c:v>32.574510690411984</c:v>
                </c:pt>
                <c:pt idx="2">
                  <c:v>24.876805716710241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A-48B7-9201-23C1264305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2305631"/>
        <c:axId val="526068991"/>
      </c:barChart>
      <c:catAx>
        <c:axId val="73230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68991"/>
        <c:crosses val="autoZero"/>
        <c:auto val="1"/>
        <c:lblAlgn val="ctr"/>
        <c:lblOffset val="100"/>
        <c:noMultiLvlLbl val="0"/>
      </c:catAx>
      <c:valAx>
        <c:axId val="52606899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Regional</a:t>
                </a:r>
                <a:r>
                  <a:rPr lang="en-US" baseline="0"/>
                  <a:t> Fertilization Average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305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Sperm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Sheet4!$Y$8:$Y$28</c:f>
                <c:numCache>
                  <c:formatCode>General</c:formatCode>
                  <c:ptCount val="21"/>
                  <c:pt idx="0">
                    <c:v>4.1360734713584959</c:v>
                  </c:pt>
                  <c:pt idx="1">
                    <c:v>2.3369285385368848</c:v>
                  </c:pt>
                  <c:pt idx="2">
                    <c:v>3.5326209173479914</c:v>
                  </c:pt>
                  <c:pt idx="3">
                    <c:v>3.8393900342770633</c:v>
                  </c:pt>
                  <c:pt idx="6">
                    <c:v>5.6893314640693724</c:v>
                  </c:pt>
                  <c:pt idx="7">
                    <c:v>6.8999762951220474</c:v>
                  </c:pt>
                  <c:pt idx="8">
                    <c:v>20.775698758302532</c:v>
                  </c:pt>
                  <c:pt idx="9">
                    <c:v>2.558396378687442</c:v>
                  </c:pt>
                  <c:pt idx="12">
                    <c:v>0.43352089750922213</c:v>
                  </c:pt>
                  <c:pt idx="13">
                    <c:v>3.2759864483694154</c:v>
                  </c:pt>
                  <c:pt idx="14">
                    <c:v>2.407653829288559</c:v>
                  </c:pt>
                  <c:pt idx="15">
                    <c:v>4.8197451107671014</c:v>
                  </c:pt>
                  <c:pt idx="18">
                    <c:v>11.720490267838199</c:v>
                  </c:pt>
                  <c:pt idx="19">
                    <c:v>6.0212418300653487</c:v>
                  </c:pt>
                  <c:pt idx="20">
                    <c:v>4.5988257108562198</c:v>
                  </c:pt>
                </c:numCache>
              </c:numRef>
            </c:plus>
            <c:minus>
              <c:numRef>
                <c:f>Sheet4!$Y$8:$Y$28</c:f>
                <c:numCache>
                  <c:formatCode>General</c:formatCode>
                  <c:ptCount val="21"/>
                  <c:pt idx="0">
                    <c:v>4.1360734713584959</c:v>
                  </c:pt>
                  <c:pt idx="1">
                    <c:v>2.3369285385368848</c:v>
                  </c:pt>
                  <c:pt idx="2">
                    <c:v>3.5326209173479914</c:v>
                  </c:pt>
                  <c:pt idx="3">
                    <c:v>3.8393900342770633</c:v>
                  </c:pt>
                  <c:pt idx="6">
                    <c:v>5.6893314640693724</c:v>
                  </c:pt>
                  <c:pt idx="7">
                    <c:v>6.8999762951220474</c:v>
                  </c:pt>
                  <c:pt idx="8">
                    <c:v>20.775698758302532</c:v>
                  </c:pt>
                  <c:pt idx="9">
                    <c:v>2.558396378687442</c:v>
                  </c:pt>
                  <c:pt idx="12">
                    <c:v>0.43352089750922213</c:v>
                  </c:pt>
                  <c:pt idx="13">
                    <c:v>3.2759864483694154</c:v>
                  </c:pt>
                  <c:pt idx="14">
                    <c:v>2.407653829288559</c:v>
                  </c:pt>
                  <c:pt idx="15">
                    <c:v>4.8197451107671014</c:v>
                  </c:pt>
                  <c:pt idx="18">
                    <c:v>11.720490267838199</c:v>
                  </c:pt>
                  <c:pt idx="19">
                    <c:v>6.0212418300653487</c:v>
                  </c:pt>
                  <c:pt idx="20">
                    <c:v>4.5988257108562198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Sheet4!$W$8:$W$28</c:f>
              <c:strCache>
                <c:ptCount val="21"/>
                <c:pt idx="0">
                  <c:v>L-L (n=6)</c:v>
                </c:pt>
                <c:pt idx="1">
                  <c:v>L-M (n=6)</c:v>
                </c:pt>
                <c:pt idx="2">
                  <c:v>L-U (n=12)</c:v>
                </c:pt>
                <c:pt idx="3">
                  <c:v>L-B (n=3)</c:v>
                </c:pt>
                <c:pt idx="6">
                  <c:v>U-U (n=10)</c:v>
                </c:pt>
                <c:pt idx="7">
                  <c:v>U-M (n=8)</c:v>
                </c:pt>
                <c:pt idx="8">
                  <c:v>U-B (n=4)</c:v>
                </c:pt>
                <c:pt idx="9">
                  <c:v>U-L (n=12)</c:v>
                </c:pt>
                <c:pt idx="12">
                  <c:v>M-M (n=2)</c:v>
                </c:pt>
                <c:pt idx="13">
                  <c:v>M-L (n=6)</c:v>
                </c:pt>
                <c:pt idx="14">
                  <c:v>M-U (n=8)</c:v>
                </c:pt>
                <c:pt idx="15">
                  <c:v>M-B (n=2)</c:v>
                </c:pt>
                <c:pt idx="18">
                  <c:v>B-U (n=4)</c:v>
                </c:pt>
                <c:pt idx="19">
                  <c:v>B-M (n=2)</c:v>
                </c:pt>
                <c:pt idx="20">
                  <c:v>B-L (n=3)</c:v>
                </c:pt>
              </c:strCache>
            </c:strRef>
          </c:cat>
          <c:val>
            <c:numRef>
              <c:f>Sheet4!$X$8:$X$28</c:f>
              <c:numCache>
                <c:formatCode>0.00</c:formatCode>
                <c:ptCount val="21"/>
                <c:pt idx="0">
                  <c:v>30.56102871151646</c:v>
                </c:pt>
                <c:pt idx="1">
                  <c:v>60.044431919125088</c:v>
                </c:pt>
                <c:pt idx="2">
                  <c:v>24.376481392777336</c:v>
                </c:pt>
                <c:pt idx="3">
                  <c:v>85.916380421544531</c:v>
                </c:pt>
                <c:pt idx="6">
                  <c:v>24.876805716710241</c:v>
                </c:pt>
                <c:pt idx="7">
                  <c:v>51.401902866940254</c:v>
                </c:pt>
                <c:pt idx="8">
                  <c:v>36.730018660269366</c:v>
                </c:pt>
                <c:pt idx="9">
                  <c:v>31.27287794317721</c:v>
                </c:pt>
                <c:pt idx="12">
                  <c:v>32.574510690411984</c:v>
                </c:pt>
                <c:pt idx="13">
                  <c:v>22.53610330333149</c:v>
                </c:pt>
                <c:pt idx="14">
                  <c:v>17.448388027223718</c:v>
                </c:pt>
                <c:pt idx="15">
                  <c:v>42.99780288353741</c:v>
                </c:pt>
                <c:pt idx="18">
                  <c:v>16.476532046385277</c:v>
                </c:pt>
                <c:pt idx="19">
                  <c:v>80.743464052287578</c:v>
                </c:pt>
                <c:pt idx="20">
                  <c:v>35.4415652888568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D-4408-ADD1-ABAD269650B9}"/>
            </c:ext>
          </c:extLst>
        </c:ser>
        <c:ser>
          <c:idx val="1"/>
          <c:order val="1"/>
          <c:tx>
            <c:v>Ova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Sheet4!$AD$8:$AD$28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3.2759864483694154</c:v>
                  </c:pt>
                  <c:pt idx="2">
                    <c:v>2.558396378687442</c:v>
                  </c:pt>
                  <c:pt idx="3">
                    <c:v>4.5988257108562198</c:v>
                  </c:pt>
                  <c:pt idx="6">
                    <c:v>0</c:v>
                  </c:pt>
                  <c:pt idx="7">
                    <c:v>2.407653829288559</c:v>
                  </c:pt>
                  <c:pt idx="8">
                    <c:v>11.72049026783824</c:v>
                  </c:pt>
                  <c:pt idx="9">
                    <c:v>3.5326209173479914</c:v>
                  </c:pt>
                  <c:pt idx="12">
                    <c:v>0</c:v>
                  </c:pt>
                  <c:pt idx="13">
                    <c:v>2.3369285385368848</c:v>
                  </c:pt>
                  <c:pt idx="14">
                    <c:v>6.8999762951220474</c:v>
                  </c:pt>
                  <c:pt idx="15">
                    <c:v>6.0212418300653487</c:v>
                  </c:pt>
                  <c:pt idx="18">
                    <c:v>20.775698758302532</c:v>
                  </c:pt>
                  <c:pt idx="19">
                    <c:v>4.8197451107671014</c:v>
                  </c:pt>
                  <c:pt idx="20">
                    <c:v>3.8393900342770633</c:v>
                  </c:pt>
                </c:numCache>
              </c:numRef>
            </c:plus>
            <c:minus>
              <c:numRef>
                <c:f>Sheet4!$AD$8:$AD$28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3.2759864483694154</c:v>
                  </c:pt>
                  <c:pt idx="2">
                    <c:v>2.558396378687442</c:v>
                  </c:pt>
                  <c:pt idx="3">
                    <c:v>4.5988257108562198</c:v>
                  </c:pt>
                  <c:pt idx="6">
                    <c:v>0</c:v>
                  </c:pt>
                  <c:pt idx="7">
                    <c:v>2.407653829288559</c:v>
                  </c:pt>
                  <c:pt idx="8">
                    <c:v>11.72049026783824</c:v>
                  </c:pt>
                  <c:pt idx="9">
                    <c:v>3.5326209173479914</c:v>
                  </c:pt>
                  <c:pt idx="12">
                    <c:v>0</c:v>
                  </c:pt>
                  <c:pt idx="13">
                    <c:v>2.3369285385368848</c:v>
                  </c:pt>
                  <c:pt idx="14">
                    <c:v>6.8999762951220474</c:v>
                  </c:pt>
                  <c:pt idx="15">
                    <c:v>6.0212418300653487</c:v>
                  </c:pt>
                  <c:pt idx="18">
                    <c:v>20.775698758302532</c:v>
                  </c:pt>
                  <c:pt idx="19">
                    <c:v>4.8197451107671014</c:v>
                  </c:pt>
                  <c:pt idx="20">
                    <c:v>3.8393900342770633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Sheet4!$W$8:$W$28</c:f>
              <c:strCache>
                <c:ptCount val="21"/>
                <c:pt idx="0">
                  <c:v>L-L (n=6)</c:v>
                </c:pt>
                <c:pt idx="1">
                  <c:v>L-M (n=6)</c:v>
                </c:pt>
                <c:pt idx="2">
                  <c:v>L-U (n=12)</c:v>
                </c:pt>
                <c:pt idx="3">
                  <c:v>L-B (n=3)</c:v>
                </c:pt>
                <c:pt idx="6">
                  <c:v>U-U (n=10)</c:v>
                </c:pt>
                <c:pt idx="7">
                  <c:v>U-M (n=8)</c:v>
                </c:pt>
                <c:pt idx="8">
                  <c:v>U-B (n=4)</c:v>
                </c:pt>
                <c:pt idx="9">
                  <c:v>U-L (n=12)</c:v>
                </c:pt>
                <c:pt idx="12">
                  <c:v>M-M (n=2)</c:v>
                </c:pt>
                <c:pt idx="13">
                  <c:v>M-L (n=6)</c:v>
                </c:pt>
                <c:pt idx="14">
                  <c:v>M-U (n=8)</c:v>
                </c:pt>
                <c:pt idx="15">
                  <c:v>M-B (n=2)</c:v>
                </c:pt>
                <c:pt idx="18">
                  <c:v>B-U (n=4)</c:v>
                </c:pt>
                <c:pt idx="19">
                  <c:v>B-M (n=2)</c:v>
                </c:pt>
                <c:pt idx="20">
                  <c:v>B-L (n=3)</c:v>
                </c:pt>
              </c:strCache>
            </c:strRef>
          </c:cat>
          <c:val>
            <c:numRef>
              <c:f>Sheet4!$AC$8:$AC$28</c:f>
              <c:numCache>
                <c:formatCode>0.00</c:formatCode>
                <c:ptCount val="21"/>
                <c:pt idx="0">
                  <c:v>30.56102871151646</c:v>
                </c:pt>
                <c:pt idx="1">
                  <c:v>22.53610330333149</c:v>
                </c:pt>
                <c:pt idx="2">
                  <c:v>31.27287794317721</c:v>
                </c:pt>
                <c:pt idx="3">
                  <c:v>35.4415652888568</c:v>
                </c:pt>
                <c:pt idx="6">
                  <c:v>24.876805716710241</c:v>
                </c:pt>
                <c:pt idx="7">
                  <c:v>17.448388027223718</c:v>
                </c:pt>
                <c:pt idx="8">
                  <c:v>16.476532046385277</c:v>
                </c:pt>
                <c:pt idx="9">
                  <c:v>24.376481392777336</c:v>
                </c:pt>
                <c:pt idx="12">
                  <c:v>32.574510690411984</c:v>
                </c:pt>
                <c:pt idx="13">
                  <c:v>60.044431919125088</c:v>
                </c:pt>
                <c:pt idx="14">
                  <c:v>51.401902866940254</c:v>
                </c:pt>
                <c:pt idx="15">
                  <c:v>80.743464052287578</c:v>
                </c:pt>
                <c:pt idx="18">
                  <c:v>36.730018660269366</c:v>
                </c:pt>
                <c:pt idx="19">
                  <c:v>42.99780288353741</c:v>
                </c:pt>
                <c:pt idx="20">
                  <c:v>85.916380421544531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0D-4408-ADD1-ABAD26965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5630399"/>
        <c:axId val="603823119"/>
      </c:barChart>
      <c:catAx>
        <c:axId val="73563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823119"/>
        <c:crosses val="autoZero"/>
        <c:auto val="1"/>
        <c:lblAlgn val="ctr"/>
        <c:lblOffset val="100"/>
        <c:noMultiLvlLbl val="0"/>
      </c:catAx>
      <c:valAx>
        <c:axId val="60382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630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Sheet4!$AJ$39:$AJ$50</c:f>
              <c:strCache>
                <c:ptCount val="12"/>
                <c:pt idx="0">
                  <c:v>B-L (n=3)</c:v>
                </c:pt>
                <c:pt idx="1">
                  <c:v>U-B (n=4)</c:v>
                </c:pt>
                <c:pt idx="2">
                  <c:v>B-M (n=2)</c:v>
                </c:pt>
                <c:pt idx="4">
                  <c:v>M-L (n=6)</c:v>
                </c:pt>
                <c:pt idx="5">
                  <c:v>M-U (n=8)</c:v>
                </c:pt>
                <c:pt idx="7">
                  <c:v>U-L (n=12)</c:v>
                </c:pt>
                <c:pt idx="9">
                  <c:v>L-L</c:v>
                </c:pt>
                <c:pt idx="10">
                  <c:v>M-M</c:v>
                </c:pt>
                <c:pt idx="11">
                  <c:v>U-U</c:v>
                </c:pt>
              </c:strCache>
            </c:strRef>
          </c:cat>
          <c:val>
            <c:numRef>
              <c:f>Sheet4!$AK$39:$AK$50</c:f>
              <c:numCache>
                <c:formatCode>0.00</c:formatCode>
                <c:ptCount val="12"/>
                <c:pt idx="0">
                  <c:v>35.4415652888568</c:v>
                </c:pt>
                <c:pt idx="1">
                  <c:v>36.730018660269366</c:v>
                </c:pt>
                <c:pt idx="2">
                  <c:v>80.743464052287578</c:v>
                </c:pt>
                <c:pt idx="4">
                  <c:v>22.53610330333149</c:v>
                </c:pt>
                <c:pt idx="5">
                  <c:v>17.448388027223718</c:v>
                </c:pt>
                <c:pt idx="7">
                  <c:v>31.27287794317721</c:v>
                </c:pt>
                <c:pt idx="9" formatCode="General">
                  <c:v>35.7249974970156</c:v>
                </c:pt>
                <c:pt idx="10" formatCode="General">
                  <c:v>33.008031587921209</c:v>
                </c:pt>
                <c:pt idx="11" formatCode="General">
                  <c:v>26.360388493413542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79-42E0-9E0D-CF0D9B1C4FE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Sheet4!$AJ$39:$AJ$50</c:f>
              <c:strCache>
                <c:ptCount val="12"/>
                <c:pt idx="0">
                  <c:v>B-L (n=3)</c:v>
                </c:pt>
                <c:pt idx="1">
                  <c:v>U-B (n=4)</c:v>
                </c:pt>
                <c:pt idx="2">
                  <c:v>B-M (n=2)</c:v>
                </c:pt>
                <c:pt idx="4">
                  <c:v>M-L (n=6)</c:v>
                </c:pt>
                <c:pt idx="5">
                  <c:v>M-U (n=8)</c:v>
                </c:pt>
                <c:pt idx="7">
                  <c:v>U-L (n=12)</c:v>
                </c:pt>
                <c:pt idx="9">
                  <c:v>L-L</c:v>
                </c:pt>
                <c:pt idx="10">
                  <c:v>M-M</c:v>
                </c:pt>
                <c:pt idx="11">
                  <c:v>U-U</c:v>
                </c:pt>
              </c:strCache>
            </c:strRef>
          </c:cat>
          <c:val>
            <c:numRef>
              <c:f>Sheet4!$AL$39:$AL$50</c:f>
              <c:numCache>
                <c:formatCode>0.00</c:formatCode>
                <c:ptCount val="12"/>
                <c:pt idx="0">
                  <c:v>85.916380421544531</c:v>
                </c:pt>
                <c:pt idx="1">
                  <c:v>16.476532046385277</c:v>
                </c:pt>
                <c:pt idx="2">
                  <c:v>42.99780288353741</c:v>
                </c:pt>
                <c:pt idx="4">
                  <c:v>60.044431919125088</c:v>
                </c:pt>
                <c:pt idx="5">
                  <c:v>51.401902866940254</c:v>
                </c:pt>
                <c:pt idx="7">
                  <c:v>24.376481392777336</c:v>
                </c:pt>
                <c:pt idx="9" formatCode="General">
                  <c:v>25.397059926017324</c:v>
                </c:pt>
                <c:pt idx="10" formatCode="General">
                  <c:v>32.140989792902765</c:v>
                </c:pt>
                <c:pt idx="11" formatCode="General">
                  <c:v>23.393222940006932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79-42E0-9E0D-CF0D9B1C4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2617120"/>
        <c:axId val="257988144"/>
      </c:barChart>
      <c:catAx>
        <c:axId val="117261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988144"/>
        <c:crosses val="autoZero"/>
        <c:auto val="1"/>
        <c:lblAlgn val="ctr"/>
        <c:lblOffset val="100"/>
        <c:noMultiLvlLbl val="0"/>
      </c:catAx>
      <c:valAx>
        <c:axId val="25798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61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Reciprocal Differences Based on Region of Colony Source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Sperm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Sheet4!$AX$36:$AX$47</c:f>
                <c:numCache>
                  <c:formatCode>General</c:formatCode>
                  <c:ptCount val="12"/>
                  <c:pt idx="0">
                    <c:v>5.6027616825566575</c:v>
                  </c:pt>
                  <c:pt idx="1">
                    <c:v>9.5399810252084176</c:v>
                  </c:pt>
                  <c:pt idx="2">
                    <c:v>2.0356939331109869</c:v>
                  </c:pt>
                  <c:pt idx="4">
                    <c:v>3.2759864483694154</c:v>
                  </c:pt>
                  <c:pt idx="5">
                    <c:v>3.5326209173479914</c:v>
                  </c:pt>
                  <c:pt idx="6">
                    <c:v>3.8393900342770633</c:v>
                  </c:pt>
                  <c:pt idx="8">
                    <c:v>6.8999762951220474</c:v>
                  </c:pt>
                  <c:pt idx="9">
                    <c:v>6.2461328034529418</c:v>
                  </c:pt>
                  <c:pt idx="11">
                    <c:v>4.8197451107671014</c:v>
                  </c:pt>
                </c:numCache>
              </c:numRef>
            </c:plus>
            <c:minus>
              <c:numRef>
                <c:f>Sheet4!$AX$36:$AX$47</c:f>
                <c:numCache>
                  <c:formatCode>General</c:formatCode>
                  <c:ptCount val="12"/>
                  <c:pt idx="0">
                    <c:v>5.6027616825566575</c:v>
                  </c:pt>
                  <c:pt idx="1">
                    <c:v>9.5399810252084176</c:v>
                  </c:pt>
                  <c:pt idx="2">
                    <c:v>2.0356939331109869</c:v>
                  </c:pt>
                  <c:pt idx="4">
                    <c:v>3.2759864483694154</c:v>
                  </c:pt>
                  <c:pt idx="5">
                    <c:v>3.5326209173479914</c:v>
                  </c:pt>
                  <c:pt idx="6">
                    <c:v>3.8393900342770633</c:v>
                  </c:pt>
                  <c:pt idx="8">
                    <c:v>6.8999762951220474</c:v>
                  </c:pt>
                  <c:pt idx="9">
                    <c:v>6.2461328034529418</c:v>
                  </c:pt>
                  <c:pt idx="11">
                    <c:v>4.8197451107671014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Sheet4!$AU$36:$AU$47</c:f>
              <c:strCache>
                <c:ptCount val="12"/>
                <c:pt idx="0">
                  <c:v>U-U (n=10)</c:v>
                </c:pt>
                <c:pt idx="1">
                  <c:v>L-L (n=6)</c:v>
                </c:pt>
                <c:pt idx="2">
                  <c:v>M-M (n=2)</c:v>
                </c:pt>
                <c:pt idx="4">
                  <c:v>L-M (n=6)</c:v>
                </c:pt>
                <c:pt idx="5">
                  <c:v>L-U (n=12)</c:v>
                </c:pt>
                <c:pt idx="6">
                  <c:v>L-B (n=3)</c:v>
                </c:pt>
                <c:pt idx="8">
                  <c:v>U-M (n=8)</c:v>
                </c:pt>
                <c:pt idx="9">
                  <c:v>U-B (n=4)</c:v>
                </c:pt>
                <c:pt idx="11">
                  <c:v>M-B (n=2)</c:v>
                </c:pt>
              </c:strCache>
            </c:strRef>
          </c:cat>
          <c:val>
            <c:numRef>
              <c:f>Sheet4!$AV$36:$AV$47</c:f>
              <c:numCache>
                <c:formatCode>General</c:formatCode>
                <c:ptCount val="12"/>
                <c:pt idx="0">
                  <c:v>26.360388493413542</c:v>
                </c:pt>
                <c:pt idx="1">
                  <c:v>35.7249974970156</c:v>
                </c:pt>
                <c:pt idx="2">
                  <c:v>33.008031587921209</c:v>
                </c:pt>
                <c:pt idx="4">
                  <c:v>60.044431919125088</c:v>
                </c:pt>
                <c:pt idx="5">
                  <c:v>24.376481392777336</c:v>
                </c:pt>
                <c:pt idx="6">
                  <c:v>85.916380421544531</c:v>
                </c:pt>
                <c:pt idx="8">
                  <c:v>51.401902866940254</c:v>
                </c:pt>
                <c:pt idx="9">
                  <c:v>36.730018660269366</c:v>
                </c:pt>
                <c:pt idx="11">
                  <c:v>42.99780288353741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AB-4FFF-B7E8-0F553F2DADC8}"/>
            </c:ext>
          </c:extLst>
        </c:ser>
        <c:ser>
          <c:idx val="1"/>
          <c:order val="1"/>
          <c:tx>
            <c:v>Ova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Sheet4!$AY$36:$AY$47</c:f>
                <c:numCache>
                  <c:formatCode>General</c:formatCode>
                  <c:ptCount val="12"/>
                  <c:pt idx="0">
                    <c:v>5.2419468438017276</c:v>
                  </c:pt>
                  <c:pt idx="1">
                    <c:v>7.3175453122766614</c:v>
                  </c:pt>
                  <c:pt idx="2">
                    <c:v>5.0963982931058416</c:v>
                  </c:pt>
                  <c:pt idx="4">
                    <c:v>2.3369285385368848</c:v>
                  </c:pt>
                  <c:pt idx="5">
                    <c:v>2.558396378687442</c:v>
                  </c:pt>
                  <c:pt idx="6">
                    <c:v>4.5988257108562198</c:v>
                  </c:pt>
                  <c:pt idx="8">
                    <c:v>2.407653829288559</c:v>
                  </c:pt>
                  <c:pt idx="9">
                    <c:v>11.033521805147995</c:v>
                  </c:pt>
                  <c:pt idx="11">
                    <c:v>6.0212418300653487</c:v>
                  </c:pt>
                </c:numCache>
              </c:numRef>
            </c:plus>
            <c:minus>
              <c:numRef>
                <c:f>Sheet4!$AY$36:$AY$47</c:f>
                <c:numCache>
                  <c:formatCode>General</c:formatCode>
                  <c:ptCount val="12"/>
                  <c:pt idx="0">
                    <c:v>5.2419468438017276</c:v>
                  </c:pt>
                  <c:pt idx="1">
                    <c:v>7.3175453122766614</c:v>
                  </c:pt>
                  <c:pt idx="2">
                    <c:v>5.0963982931058416</c:v>
                  </c:pt>
                  <c:pt idx="4">
                    <c:v>2.3369285385368848</c:v>
                  </c:pt>
                  <c:pt idx="5">
                    <c:v>2.558396378687442</c:v>
                  </c:pt>
                  <c:pt idx="6">
                    <c:v>4.5988257108562198</c:v>
                  </c:pt>
                  <c:pt idx="8">
                    <c:v>2.407653829288559</c:v>
                  </c:pt>
                  <c:pt idx="9">
                    <c:v>11.033521805147995</c:v>
                  </c:pt>
                  <c:pt idx="11">
                    <c:v>6.0212418300653487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Sheet4!$AW$36:$AW$47</c:f>
              <c:numCache>
                <c:formatCode>General</c:formatCode>
                <c:ptCount val="12"/>
                <c:pt idx="0">
                  <c:v>23.393222940006932</c:v>
                </c:pt>
                <c:pt idx="1">
                  <c:v>25.397059926017324</c:v>
                </c:pt>
                <c:pt idx="2">
                  <c:v>32.140989792902765</c:v>
                </c:pt>
                <c:pt idx="4">
                  <c:v>22.53610330333149</c:v>
                </c:pt>
                <c:pt idx="5">
                  <c:v>31.27287794317721</c:v>
                </c:pt>
                <c:pt idx="6">
                  <c:v>35.4415652888568</c:v>
                </c:pt>
                <c:pt idx="8">
                  <c:v>17.448388027223718</c:v>
                </c:pt>
                <c:pt idx="9">
                  <c:v>16.476532046385277</c:v>
                </c:pt>
                <c:pt idx="11">
                  <c:v>80.743464052287578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AB-4FFF-B7E8-0F553F2DA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9"/>
        <c:axId val="1499998000"/>
        <c:axId val="1413173408"/>
      </c:barChart>
      <c:catAx>
        <c:axId val="149999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173408"/>
        <c:crosses val="autoZero"/>
        <c:auto val="1"/>
        <c:lblAlgn val="ctr"/>
        <c:lblOffset val="100"/>
        <c:noMultiLvlLbl val="0"/>
      </c:catAx>
      <c:valAx>
        <c:axId val="141317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99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536439</xdr:colOff>
      <xdr:row>6</xdr:row>
      <xdr:rowOff>11985</xdr:rowOff>
    </xdr:from>
    <xdr:to>
      <xdr:col>7</xdr:col>
      <xdr:colOff>24099</xdr:colOff>
      <xdr:row>21</xdr:row>
      <xdr:rowOff>137568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A65307-2F6A-40E4-A876-5855A45C9F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95248</xdr:rowOff>
    </xdr:from>
    <xdr:to>
      <xdr:col>5</xdr:col>
      <xdr:colOff>455189</xdr:colOff>
      <xdr:row>18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15FBA6-2F3F-46E1-9742-1BBF64BBD3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43413</xdr:colOff>
      <xdr:row>6</xdr:row>
      <xdr:rowOff>45355</xdr:rowOff>
    </xdr:from>
    <xdr:to>
      <xdr:col>50</xdr:col>
      <xdr:colOff>129593</xdr:colOff>
      <xdr:row>21</xdr:row>
      <xdr:rowOff>67126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070A72-07D7-4827-BE4C-850C71521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309078</xdr:colOff>
      <xdr:row>51</xdr:row>
      <xdr:rowOff>5312</xdr:rowOff>
    </xdr:from>
    <xdr:to>
      <xdr:col>35</xdr:col>
      <xdr:colOff>8425</xdr:colOff>
      <xdr:row>66</xdr:row>
      <xdr:rowOff>27083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65F690-68C9-47A0-9CA6-211720604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53</xdr:col>
      <xdr:colOff>198924</xdr:colOff>
      <xdr:row>34</xdr:row>
      <xdr:rowOff>5314</xdr:rowOff>
    </xdr:from>
    <xdr:to>
      <xdr:col>61</xdr:col>
      <xdr:colOff>537806</xdr:colOff>
      <xdr:row>49</xdr:row>
      <xdr:rowOff>27085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6F3AEB-A1DA-4997-A6AE-181DE15A4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3DB35-02A0-4200-9FDA-38E000FFC236}">
  <dimension ref="B1:BR57"/>
  <sheetViews>
    <sheetView topLeftCell="Q45" zoomScale="101" zoomScaleNormal="101" workbookViewId="0">
      <selection activeCell="U55" sqref="U55"/>
    </sheetView>
  </sheetViews>
  <sheetFormatPr defaultRowHeight="14.5" x14ac:dyDescent="0.35"/>
  <sheetData>
    <row r="1" spans="2:70" x14ac:dyDescent="0.35">
      <c r="B1" t="s">
        <v>409</v>
      </c>
      <c r="C1" t="s">
        <v>6</v>
      </c>
      <c r="D1" t="s">
        <v>5</v>
      </c>
      <c r="E1" t="s">
        <v>4</v>
      </c>
      <c r="F1" t="s">
        <v>408</v>
      </c>
      <c r="G1" t="s">
        <v>407</v>
      </c>
      <c r="I1" t="s">
        <v>409</v>
      </c>
      <c r="J1" t="s">
        <v>6</v>
      </c>
      <c r="K1" t="s">
        <v>5</v>
      </c>
      <c r="L1" t="s">
        <v>4</v>
      </c>
      <c r="M1" t="s">
        <v>408</v>
      </c>
      <c r="N1" t="s">
        <v>407</v>
      </c>
      <c r="P1" t="s">
        <v>409</v>
      </c>
      <c r="Q1" t="s">
        <v>6</v>
      </c>
      <c r="R1" t="s">
        <v>5</v>
      </c>
      <c r="S1" t="s">
        <v>4</v>
      </c>
      <c r="T1" t="s">
        <v>408</v>
      </c>
      <c r="U1" t="s">
        <v>407</v>
      </c>
      <c r="W1" t="s">
        <v>409</v>
      </c>
      <c r="X1" t="s">
        <v>6</v>
      </c>
      <c r="Y1" t="s">
        <v>5</v>
      </c>
      <c r="Z1" t="s">
        <v>4</v>
      </c>
      <c r="AA1" t="s">
        <v>408</v>
      </c>
      <c r="AB1" t="s">
        <v>407</v>
      </c>
      <c r="AD1" t="s">
        <v>409</v>
      </c>
      <c r="AE1" t="s">
        <v>6</v>
      </c>
      <c r="AF1" t="s">
        <v>5</v>
      </c>
      <c r="AG1" t="s">
        <v>4</v>
      </c>
      <c r="AH1" t="s">
        <v>408</v>
      </c>
      <c r="AI1" t="s">
        <v>407</v>
      </c>
      <c r="AK1" t="s">
        <v>409</v>
      </c>
      <c r="AL1" t="s">
        <v>6</v>
      </c>
      <c r="AM1" t="s">
        <v>5</v>
      </c>
      <c r="AN1" t="s">
        <v>4</v>
      </c>
      <c r="AO1" t="s">
        <v>408</v>
      </c>
      <c r="AP1" t="s">
        <v>407</v>
      </c>
      <c r="AR1" t="s">
        <v>409</v>
      </c>
      <c r="AS1" t="s">
        <v>6</v>
      </c>
      <c r="AT1" t="s">
        <v>5</v>
      </c>
      <c r="AU1" t="s">
        <v>4</v>
      </c>
      <c r="AV1" t="s">
        <v>408</v>
      </c>
      <c r="AW1" t="s">
        <v>407</v>
      </c>
      <c r="AY1" t="s">
        <v>409</v>
      </c>
      <c r="AZ1" t="s">
        <v>6</v>
      </c>
      <c r="BA1" t="s">
        <v>5</v>
      </c>
      <c r="BB1" t="s">
        <v>4</v>
      </c>
      <c r="BC1" t="s">
        <v>408</v>
      </c>
      <c r="BD1" t="s">
        <v>407</v>
      </c>
      <c r="BF1" t="s">
        <v>409</v>
      </c>
      <c r="BG1" t="s">
        <v>6</v>
      </c>
      <c r="BH1" t="s">
        <v>5</v>
      </c>
      <c r="BI1" t="s">
        <v>4</v>
      </c>
      <c r="BJ1" t="s">
        <v>408</v>
      </c>
      <c r="BK1" t="s">
        <v>407</v>
      </c>
      <c r="BM1" t="s">
        <v>409</v>
      </c>
      <c r="BN1" t="s">
        <v>6</v>
      </c>
      <c r="BO1" t="s">
        <v>5</v>
      </c>
      <c r="BP1" t="s">
        <v>4</v>
      </c>
      <c r="BQ1" t="s">
        <v>408</v>
      </c>
      <c r="BR1" t="s">
        <v>407</v>
      </c>
    </row>
    <row r="2" spans="2:70" x14ac:dyDescent="0.35">
      <c r="B2" t="s">
        <v>406</v>
      </c>
      <c r="C2">
        <v>1</v>
      </c>
      <c r="D2">
        <v>87</v>
      </c>
      <c r="E2">
        <f t="shared" ref="E2:E41" si="0">D2+C2</f>
        <v>88</v>
      </c>
      <c r="F2">
        <f>(C2/E2)*100</f>
        <v>1.1363636363636365</v>
      </c>
      <c r="I2" t="s">
        <v>405</v>
      </c>
      <c r="J2">
        <v>0</v>
      </c>
      <c r="K2">
        <v>77</v>
      </c>
      <c r="L2">
        <f t="shared" ref="L2:L41" si="1">K2+J2</f>
        <v>77</v>
      </c>
      <c r="M2">
        <f>(J2/L2)*100</f>
        <v>0</v>
      </c>
      <c r="P2" t="s">
        <v>404</v>
      </c>
      <c r="Q2">
        <v>10</v>
      </c>
      <c r="R2">
        <v>47</v>
      </c>
      <c r="S2">
        <f t="shared" ref="S2:S41" si="2">R2+Q2</f>
        <v>57</v>
      </c>
      <c r="T2">
        <f>(Q2/S2)*100</f>
        <v>17.543859649122805</v>
      </c>
      <c r="W2" t="s">
        <v>403</v>
      </c>
      <c r="X2">
        <v>25</v>
      </c>
      <c r="Y2">
        <v>39</v>
      </c>
      <c r="Z2">
        <f t="shared" ref="Z2:Z41" si="3">Y2+X2</f>
        <v>64</v>
      </c>
      <c r="AA2">
        <f>(X2/Z2)*100</f>
        <v>39.0625</v>
      </c>
      <c r="AD2" t="s">
        <v>402</v>
      </c>
      <c r="AE2">
        <v>12</v>
      </c>
      <c r="AF2">
        <v>46</v>
      </c>
      <c r="AG2">
        <f t="shared" ref="AG2:AG41" si="4">AF2+AE2</f>
        <v>58</v>
      </c>
      <c r="AH2">
        <f>(AE2/AG2)*100</f>
        <v>20.689655172413794</v>
      </c>
      <c r="AK2" t="s">
        <v>401</v>
      </c>
      <c r="AL2">
        <v>2</v>
      </c>
      <c r="AM2">
        <v>63</v>
      </c>
      <c r="AN2">
        <f>AM2+AL2</f>
        <v>65</v>
      </c>
      <c r="AO2">
        <f>(AL2/AN2)*100</f>
        <v>3.0769230769230771</v>
      </c>
      <c r="AR2" t="s">
        <v>400</v>
      </c>
      <c r="AS2">
        <v>21</v>
      </c>
      <c r="AT2">
        <v>39</v>
      </c>
      <c r="AU2">
        <f t="shared" ref="AU2:AU41" si="5">AT2+AS2</f>
        <v>60</v>
      </c>
      <c r="AV2">
        <f>(AS2/AU2)*100</f>
        <v>35</v>
      </c>
      <c r="AY2" t="s">
        <v>399</v>
      </c>
      <c r="AZ2">
        <v>10</v>
      </c>
      <c r="BA2">
        <v>47</v>
      </c>
      <c r="BB2">
        <f t="shared" ref="BB2:BB41" si="6">BA2+AZ2</f>
        <v>57</v>
      </c>
      <c r="BC2">
        <f>(AZ2/BB2)*100</f>
        <v>17.543859649122805</v>
      </c>
      <c r="BF2" t="s">
        <v>398</v>
      </c>
      <c r="BG2">
        <v>2</v>
      </c>
      <c r="BH2">
        <v>68</v>
      </c>
      <c r="BI2">
        <f t="shared" ref="BI2:BI41" si="7">BH2+BG2</f>
        <v>70</v>
      </c>
      <c r="BJ2">
        <f>(BG2/BI2)*100</f>
        <v>2.8571428571428572</v>
      </c>
      <c r="BM2" t="s">
        <v>397</v>
      </c>
      <c r="BN2">
        <v>23</v>
      </c>
      <c r="BO2">
        <v>46</v>
      </c>
      <c r="BP2">
        <f t="shared" ref="BP2:BP41" si="8">BO2+BN2</f>
        <v>69</v>
      </c>
      <c r="BQ2">
        <f>(BN2/BP2)*100</f>
        <v>33.333333333333329</v>
      </c>
    </row>
    <row r="3" spans="2:70" x14ac:dyDescent="0.35">
      <c r="B3" t="s">
        <v>396</v>
      </c>
      <c r="C3">
        <v>0</v>
      </c>
      <c r="D3">
        <v>66</v>
      </c>
      <c r="E3">
        <f t="shared" si="0"/>
        <v>66</v>
      </c>
      <c r="F3">
        <f>(C3/E3)*100</f>
        <v>0</v>
      </c>
      <c r="I3" t="s">
        <v>395</v>
      </c>
      <c r="J3">
        <v>0</v>
      </c>
      <c r="K3">
        <v>77</v>
      </c>
      <c r="L3">
        <f t="shared" si="1"/>
        <v>77</v>
      </c>
      <c r="M3">
        <f>(J3/L3)*100</f>
        <v>0</v>
      </c>
      <c r="P3" t="s">
        <v>394</v>
      </c>
      <c r="Q3">
        <v>11</v>
      </c>
      <c r="R3">
        <v>45</v>
      </c>
      <c r="S3">
        <f t="shared" si="2"/>
        <v>56</v>
      </c>
      <c r="T3">
        <f>(Q3/S3)*100</f>
        <v>19.642857142857142</v>
      </c>
      <c r="W3" t="s">
        <v>393</v>
      </c>
      <c r="X3">
        <v>25</v>
      </c>
      <c r="Y3">
        <v>29</v>
      </c>
      <c r="Z3">
        <f t="shared" si="3"/>
        <v>54</v>
      </c>
      <c r="AA3">
        <f>(X3/Z3)*100</f>
        <v>46.296296296296298</v>
      </c>
      <c r="AD3" t="s">
        <v>392</v>
      </c>
      <c r="AE3">
        <v>3</v>
      </c>
      <c r="AF3">
        <v>42</v>
      </c>
      <c r="AG3">
        <f t="shared" si="4"/>
        <v>45</v>
      </c>
      <c r="AH3">
        <f>(AE3/AG3)*100</f>
        <v>6.666666666666667</v>
      </c>
      <c r="AK3" t="s">
        <v>391</v>
      </c>
      <c r="AL3">
        <v>16</v>
      </c>
      <c r="AM3">
        <v>53</v>
      </c>
      <c r="AN3">
        <f>AM3+AL3</f>
        <v>69</v>
      </c>
      <c r="AO3">
        <f>(AL3/AN3)*100</f>
        <v>23.188405797101449</v>
      </c>
      <c r="AR3" t="s">
        <v>390</v>
      </c>
      <c r="AS3">
        <v>14</v>
      </c>
      <c r="AT3">
        <v>55</v>
      </c>
      <c r="AU3">
        <f t="shared" si="5"/>
        <v>69</v>
      </c>
      <c r="AV3">
        <f>(AS3/AU3)*100</f>
        <v>20.289855072463769</v>
      </c>
      <c r="AY3" t="s">
        <v>389</v>
      </c>
      <c r="AZ3">
        <v>22</v>
      </c>
      <c r="BA3">
        <v>44</v>
      </c>
      <c r="BB3">
        <f t="shared" si="6"/>
        <v>66</v>
      </c>
      <c r="BC3">
        <f>(AZ3/BB3)*100</f>
        <v>33.333333333333329</v>
      </c>
      <c r="BF3" t="s">
        <v>388</v>
      </c>
      <c r="BG3">
        <v>0</v>
      </c>
      <c r="BH3">
        <v>78</v>
      </c>
      <c r="BI3">
        <f t="shared" si="7"/>
        <v>78</v>
      </c>
      <c r="BJ3">
        <f>(BG3/BI3)*100</f>
        <v>0</v>
      </c>
      <c r="BM3" t="s">
        <v>387</v>
      </c>
      <c r="BN3">
        <v>29</v>
      </c>
      <c r="BO3">
        <v>39</v>
      </c>
      <c r="BP3">
        <f t="shared" si="8"/>
        <v>68</v>
      </c>
      <c r="BQ3">
        <f>(BN3/BP3)*100</f>
        <v>42.647058823529413</v>
      </c>
    </row>
    <row r="4" spans="2:70" x14ac:dyDescent="0.35">
      <c r="B4" t="s">
        <v>386</v>
      </c>
      <c r="C4">
        <v>0</v>
      </c>
      <c r="D4">
        <v>87</v>
      </c>
      <c r="E4">
        <f t="shared" si="0"/>
        <v>87</v>
      </c>
      <c r="F4">
        <f>(C4/E4)*100</f>
        <v>0</v>
      </c>
      <c r="I4" t="s">
        <v>385</v>
      </c>
      <c r="J4">
        <v>1</v>
      </c>
      <c r="K4">
        <v>62</v>
      </c>
      <c r="L4">
        <f t="shared" si="1"/>
        <v>63</v>
      </c>
      <c r="M4">
        <f>(J4/L4)*100</f>
        <v>1.5873015873015872</v>
      </c>
      <c r="P4" t="s">
        <v>384</v>
      </c>
      <c r="Q4">
        <v>12</v>
      </c>
      <c r="R4">
        <v>55</v>
      </c>
      <c r="S4">
        <f t="shared" si="2"/>
        <v>67</v>
      </c>
      <c r="T4">
        <f>(Q4/S4)*100</f>
        <v>17.910447761194028</v>
      </c>
      <c r="W4" t="s">
        <v>383</v>
      </c>
      <c r="X4">
        <v>23</v>
      </c>
      <c r="Y4">
        <v>36</v>
      </c>
      <c r="Z4">
        <f t="shared" si="3"/>
        <v>59</v>
      </c>
      <c r="AA4">
        <f>(X4/Z4)*100</f>
        <v>38.983050847457626</v>
      </c>
      <c r="AD4" t="s">
        <v>382</v>
      </c>
      <c r="AE4">
        <v>11</v>
      </c>
      <c r="AF4">
        <v>39</v>
      </c>
      <c r="AG4">
        <f t="shared" si="4"/>
        <v>50</v>
      </c>
      <c r="AH4">
        <f>(AE4/AG4)*100</f>
        <v>22</v>
      </c>
      <c r="AK4" t="s">
        <v>381</v>
      </c>
      <c r="AL4">
        <v>25</v>
      </c>
      <c r="AM4">
        <v>55</v>
      </c>
      <c r="AN4">
        <f>AM4+AL4</f>
        <v>80</v>
      </c>
      <c r="AO4">
        <f>(AL4/AN4)*100</f>
        <v>31.25</v>
      </c>
      <c r="AR4" t="s">
        <v>380</v>
      </c>
      <c r="AS4">
        <v>29</v>
      </c>
      <c r="AT4">
        <v>36</v>
      </c>
      <c r="AU4">
        <f t="shared" si="5"/>
        <v>65</v>
      </c>
      <c r="AV4">
        <f>(AS4/AU4)*100</f>
        <v>44.61538461538462</v>
      </c>
      <c r="AY4" t="s">
        <v>379</v>
      </c>
      <c r="AZ4">
        <v>14</v>
      </c>
      <c r="BA4">
        <v>43</v>
      </c>
      <c r="BB4">
        <f t="shared" si="6"/>
        <v>57</v>
      </c>
      <c r="BC4">
        <f>(AZ4/BB4)*100</f>
        <v>24.561403508771928</v>
      </c>
      <c r="BF4" t="s">
        <v>378</v>
      </c>
      <c r="BG4">
        <v>1</v>
      </c>
      <c r="BH4">
        <v>56</v>
      </c>
      <c r="BI4">
        <f t="shared" si="7"/>
        <v>57</v>
      </c>
      <c r="BJ4">
        <f>(BG4/BI4)*100</f>
        <v>1.7543859649122806</v>
      </c>
      <c r="BM4" t="s">
        <v>377</v>
      </c>
      <c r="BN4">
        <v>28</v>
      </c>
      <c r="BO4">
        <v>36</v>
      </c>
      <c r="BP4">
        <f t="shared" si="8"/>
        <v>64</v>
      </c>
      <c r="BQ4">
        <f>(BN4/BP4)*100</f>
        <v>43.75</v>
      </c>
    </row>
    <row r="5" spans="2:70" s="1" customFormat="1" x14ac:dyDescent="0.35">
      <c r="B5" s="1" t="s">
        <v>376</v>
      </c>
      <c r="E5">
        <f t="shared" si="0"/>
        <v>0</v>
      </c>
      <c r="F5" s="1">
        <f>AVERAGE(F2:F4)</f>
        <v>0.37878787878787884</v>
      </c>
      <c r="G5" s="1">
        <f>STDEV(F2:F4)/SQRT(3)</f>
        <v>0.37878787878787884</v>
      </c>
      <c r="I5" s="1" t="s">
        <v>375</v>
      </c>
      <c r="L5">
        <f t="shared" si="1"/>
        <v>0</v>
      </c>
      <c r="M5" s="1">
        <f>AVERAGE(M2:M4)</f>
        <v>0.52910052910052907</v>
      </c>
      <c r="N5" s="1">
        <f>STDEV(M2:M4)/SQRT(3)</f>
        <v>0.52910052910052907</v>
      </c>
      <c r="P5" s="1" t="s">
        <v>374</v>
      </c>
      <c r="S5">
        <f t="shared" si="2"/>
        <v>0</v>
      </c>
      <c r="T5" s="1">
        <f>AVERAGE(T2:T4)</f>
        <v>18.365721517724658</v>
      </c>
      <c r="U5" s="1">
        <f>STDEV(T2:T4)/SQRT(3)</f>
        <v>0.64727718552793434</v>
      </c>
      <c r="W5" s="1" t="s">
        <v>373</v>
      </c>
      <c r="Z5">
        <f t="shared" si="3"/>
        <v>0</v>
      </c>
      <c r="AA5" s="1">
        <f>AVERAGE(AA2:AA4)</f>
        <v>41.447282381251313</v>
      </c>
      <c r="AB5" s="1">
        <f>STDEV(AA2:AA4)/SQRT(3)</f>
        <v>2.4246154336433698</v>
      </c>
      <c r="AD5" s="1" t="s">
        <v>372</v>
      </c>
      <c r="AG5">
        <f t="shared" si="4"/>
        <v>0</v>
      </c>
      <c r="AH5" s="1">
        <f>AVERAGE(AH2:AH4)</f>
        <v>16.45210727969349</v>
      </c>
      <c r="AI5" s="1">
        <f>STDEV(AH2:AH4)/SQRT(3)</f>
        <v>4.9073206160151335</v>
      </c>
      <c r="AK5" s="1" t="s">
        <v>371</v>
      </c>
      <c r="AN5">
        <f>BB3+AL5</f>
        <v>66</v>
      </c>
      <c r="AO5" s="1">
        <f>AVERAGE(AO2:AO4)</f>
        <v>19.171776291341509</v>
      </c>
      <c r="AP5" s="1">
        <f>STDEV(AO2:AO4)/SQRT(3)</f>
        <v>8.3771624127407343</v>
      </c>
      <c r="AR5" s="1" t="s">
        <v>370</v>
      </c>
      <c r="AU5">
        <f t="shared" si="5"/>
        <v>0</v>
      </c>
      <c r="AV5" s="1">
        <f>AVERAGE(AV2:AV4)</f>
        <v>33.301746562616131</v>
      </c>
      <c r="AW5" s="1">
        <f>STDEV(AV2:AV4)/SQRT(3)</f>
        <v>7.0733277279054461</v>
      </c>
      <c r="AY5" s="1" t="s">
        <v>369</v>
      </c>
      <c r="BB5">
        <f t="shared" si="6"/>
        <v>0</v>
      </c>
      <c r="BC5" s="1">
        <f>AVERAGE(BC2:BC4)</f>
        <v>25.146198830409357</v>
      </c>
      <c r="BD5" s="1">
        <f>STDEV(BC2:BC4)/SQRT(3)</f>
        <v>4.5673974712904375</v>
      </c>
      <c r="BF5" s="1" t="s">
        <v>368</v>
      </c>
      <c r="BI5">
        <f t="shared" si="7"/>
        <v>0</v>
      </c>
      <c r="BJ5" s="1">
        <f>AVERAGE(BJ2:BJ4)</f>
        <v>1.5371762740183792</v>
      </c>
      <c r="BK5" s="1">
        <f>STDEV(BJ2:BJ4)/SQRT(3)</f>
        <v>0.83190571659178625</v>
      </c>
      <c r="BM5" s="1" t="s">
        <v>367</v>
      </c>
      <c r="BP5">
        <f t="shared" si="8"/>
        <v>0</v>
      </c>
      <c r="BQ5" s="1">
        <f>AVERAGE(BQ2:BQ4)</f>
        <v>39.910130718954242</v>
      </c>
      <c r="BR5" s="1">
        <f>STDEV(BQ2:BQ4)/SQRT(3)</f>
        <v>3.3037765107182611</v>
      </c>
    </row>
    <row r="6" spans="2:70" x14ac:dyDescent="0.35">
      <c r="B6" t="s">
        <v>366</v>
      </c>
      <c r="C6">
        <v>0</v>
      </c>
      <c r="D6">
        <v>60</v>
      </c>
      <c r="E6">
        <f t="shared" si="0"/>
        <v>60</v>
      </c>
      <c r="F6">
        <f>(C6/E6)*100</f>
        <v>0</v>
      </c>
      <c r="I6" t="s">
        <v>365</v>
      </c>
      <c r="J6">
        <v>3</v>
      </c>
      <c r="K6">
        <v>62</v>
      </c>
      <c r="L6">
        <f t="shared" si="1"/>
        <v>65</v>
      </c>
      <c r="M6">
        <f>(J6/L6)*100</f>
        <v>4.6153846153846159</v>
      </c>
      <c r="P6" t="s">
        <v>364</v>
      </c>
      <c r="Q6">
        <v>50</v>
      </c>
      <c r="R6">
        <v>7</v>
      </c>
      <c r="S6">
        <f t="shared" si="2"/>
        <v>57</v>
      </c>
      <c r="T6">
        <f>(Q6/S6)*100</f>
        <v>87.719298245614027</v>
      </c>
      <c r="W6" t="s">
        <v>363</v>
      </c>
      <c r="X6">
        <v>51</v>
      </c>
      <c r="Y6">
        <v>3</v>
      </c>
      <c r="Z6">
        <f t="shared" si="3"/>
        <v>54</v>
      </c>
      <c r="AA6">
        <f>(X6/Z6)*100</f>
        <v>94.444444444444443</v>
      </c>
      <c r="AD6" t="s">
        <v>362</v>
      </c>
      <c r="AE6">
        <v>38</v>
      </c>
      <c r="AF6">
        <v>35</v>
      </c>
      <c r="AG6">
        <f t="shared" si="4"/>
        <v>73</v>
      </c>
      <c r="AH6">
        <f>(AE6/AG6)*100</f>
        <v>52.054794520547944</v>
      </c>
      <c r="AO6">
        <f>(P52/R52)*100</f>
        <v>56.25</v>
      </c>
      <c r="AR6" t="s">
        <v>360</v>
      </c>
      <c r="AS6">
        <v>50</v>
      </c>
      <c r="AT6">
        <v>12</v>
      </c>
      <c r="AU6">
        <f t="shared" si="5"/>
        <v>62</v>
      </c>
      <c r="AV6">
        <f>(AS6/AU6)*100</f>
        <v>80.645161290322577</v>
      </c>
      <c r="AY6" t="s">
        <v>359</v>
      </c>
      <c r="AZ6">
        <v>9</v>
      </c>
      <c r="BA6">
        <v>32</v>
      </c>
      <c r="BB6">
        <f t="shared" si="6"/>
        <v>41</v>
      </c>
      <c r="BC6">
        <f>(AZ6/BB6)*100</f>
        <v>21.951219512195124</v>
      </c>
      <c r="BF6" t="s">
        <v>358</v>
      </c>
      <c r="BG6">
        <v>1</v>
      </c>
      <c r="BH6">
        <v>62</v>
      </c>
      <c r="BI6">
        <f t="shared" si="7"/>
        <v>63</v>
      </c>
      <c r="BJ6">
        <f>(BG6/BI6)*100</f>
        <v>1.5873015873015872</v>
      </c>
      <c r="BM6" t="s">
        <v>357</v>
      </c>
      <c r="BN6">
        <v>44</v>
      </c>
      <c r="BO6">
        <v>7</v>
      </c>
      <c r="BP6">
        <f t="shared" si="8"/>
        <v>51</v>
      </c>
      <c r="BQ6">
        <f>(BN6/BP6)*100</f>
        <v>86.274509803921575</v>
      </c>
    </row>
    <row r="7" spans="2:70" x14ac:dyDescent="0.35">
      <c r="B7" t="s">
        <v>356</v>
      </c>
      <c r="C7">
        <v>0</v>
      </c>
      <c r="D7">
        <v>61</v>
      </c>
      <c r="E7">
        <f t="shared" si="0"/>
        <v>61</v>
      </c>
      <c r="F7">
        <f>(C7/E7)*100</f>
        <v>0</v>
      </c>
      <c r="I7" t="s">
        <v>355</v>
      </c>
      <c r="J7">
        <v>2</v>
      </c>
      <c r="K7">
        <v>54</v>
      </c>
      <c r="L7">
        <f t="shared" si="1"/>
        <v>56</v>
      </c>
      <c r="M7">
        <f>(J7/L7)*100</f>
        <v>3.5714285714285712</v>
      </c>
      <c r="P7" t="s">
        <v>354</v>
      </c>
      <c r="Q7">
        <v>44</v>
      </c>
      <c r="R7">
        <v>16</v>
      </c>
      <c r="S7">
        <f t="shared" si="2"/>
        <v>60</v>
      </c>
      <c r="T7">
        <f>(Q7/S7)*100</f>
        <v>73.333333333333329</v>
      </c>
      <c r="W7" t="s">
        <v>353</v>
      </c>
      <c r="X7">
        <v>60</v>
      </c>
      <c r="Y7">
        <v>6</v>
      </c>
      <c r="Z7">
        <f t="shared" si="3"/>
        <v>66</v>
      </c>
      <c r="AA7">
        <f>(X7/Z7)*100</f>
        <v>90.909090909090907</v>
      </c>
      <c r="AD7" t="s">
        <v>352</v>
      </c>
      <c r="AE7">
        <v>20</v>
      </c>
      <c r="AF7">
        <v>40</v>
      </c>
      <c r="AG7">
        <f t="shared" si="4"/>
        <v>60</v>
      </c>
      <c r="AH7">
        <f>(AE7/AG7)*100</f>
        <v>33.333333333333329</v>
      </c>
      <c r="AO7">
        <f>(P53/R53)*100</f>
        <v>49.275362318840585</v>
      </c>
      <c r="AR7" t="s">
        <v>350</v>
      </c>
      <c r="AS7">
        <v>58</v>
      </c>
      <c r="AT7">
        <v>8</v>
      </c>
      <c r="AU7">
        <f t="shared" si="5"/>
        <v>66</v>
      </c>
      <c r="AV7">
        <f>(AS7/AU7)*100</f>
        <v>87.878787878787875</v>
      </c>
      <c r="AY7" t="s">
        <v>349</v>
      </c>
      <c r="AZ7">
        <v>18</v>
      </c>
      <c r="BA7">
        <v>35</v>
      </c>
      <c r="BB7">
        <f t="shared" si="6"/>
        <v>53</v>
      </c>
      <c r="BC7">
        <f>(AZ7/BB7)*100</f>
        <v>33.962264150943398</v>
      </c>
      <c r="BF7" t="s">
        <v>348</v>
      </c>
      <c r="BG7">
        <v>0</v>
      </c>
      <c r="BH7">
        <v>58</v>
      </c>
      <c r="BI7">
        <f t="shared" si="7"/>
        <v>58</v>
      </c>
      <c r="BJ7">
        <f>(BG7/BI7)*100</f>
        <v>0</v>
      </c>
      <c r="BM7" t="s">
        <v>347</v>
      </c>
      <c r="BN7">
        <v>41</v>
      </c>
      <c r="BO7">
        <v>6</v>
      </c>
      <c r="BP7">
        <f t="shared" si="8"/>
        <v>47</v>
      </c>
      <c r="BQ7">
        <f>(BN7/BP7)*100</f>
        <v>87.2340425531915</v>
      </c>
    </row>
    <row r="8" spans="2:70" x14ac:dyDescent="0.35">
      <c r="B8" t="s">
        <v>346</v>
      </c>
      <c r="C8">
        <v>5</v>
      </c>
      <c r="D8">
        <v>56</v>
      </c>
      <c r="E8">
        <f t="shared" si="0"/>
        <v>61</v>
      </c>
      <c r="F8">
        <f>(C8/E8)*100</f>
        <v>8.1967213114754092</v>
      </c>
      <c r="I8" t="s">
        <v>345</v>
      </c>
      <c r="J8">
        <v>0</v>
      </c>
      <c r="K8">
        <v>68</v>
      </c>
      <c r="L8">
        <f t="shared" si="1"/>
        <v>68</v>
      </c>
      <c r="M8">
        <f>(J8/L8)*100</f>
        <v>0</v>
      </c>
      <c r="P8" t="s">
        <v>344</v>
      </c>
      <c r="Q8">
        <v>49</v>
      </c>
      <c r="R8">
        <v>16</v>
      </c>
      <c r="S8">
        <f t="shared" si="2"/>
        <v>65</v>
      </c>
      <c r="T8">
        <f>(Q8/S8)*100</f>
        <v>75.384615384615387</v>
      </c>
      <c r="W8" t="s">
        <v>343</v>
      </c>
      <c r="X8">
        <v>58</v>
      </c>
      <c r="Y8">
        <v>6</v>
      </c>
      <c r="Z8">
        <f t="shared" si="3"/>
        <v>64</v>
      </c>
      <c r="AA8">
        <f>(X8/Z8)*100</f>
        <v>90.625</v>
      </c>
      <c r="AD8" t="s">
        <v>342</v>
      </c>
      <c r="AE8">
        <v>36</v>
      </c>
      <c r="AF8">
        <v>26</v>
      </c>
      <c r="AG8">
        <f t="shared" si="4"/>
        <v>62</v>
      </c>
      <c r="AH8">
        <f>(AE8/AG8)*100</f>
        <v>58.064516129032263</v>
      </c>
      <c r="AO8">
        <f>(P54/R54)*100</f>
        <v>76.470588235294116</v>
      </c>
      <c r="AR8" t="s">
        <v>340</v>
      </c>
      <c r="AS8">
        <v>60</v>
      </c>
      <c r="AT8">
        <v>5</v>
      </c>
      <c r="AU8">
        <f t="shared" si="5"/>
        <v>65</v>
      </c>
      <c r="AV8">
        <f>(AS8/AU8)*100</f>
        <v>92.307692307692307</v>
      </c>
      <c r="AY8" t="s">
        <v>339</v>
      </c>
      <c r="AZ8">
        <v>34</v>
      </c>
      <c r="BA8">
        <v>24</v>
      </c>
      <c r="BB8">
        <f t="shared" si="6"/>
        <v>58</v>
      </c>
      <c r="BC8">
        <f>(AZ8/BB8)*100</f>
        <v>58.620689655172406</v>
      </c>
      <c r="BF8" t="s">
        <v>338</v>
      </c>
      <c r="BG8">
        <v>0</v>
      </c>
      <c r="BH8">
        <v>51</v>
      </c>
      <c r="BI8">
        <f t="shared" si="7"/>
        <v>51</v>
      </c>
      <c r="BJ8">
        <f>(BG8/BI8)*100</f>
        <v>0</v>
      </c>
      <c r="BM8" t="s">
        <v>337</v>
      </c>
      <c r="BN8">
        <v>40</v>
      </c>
      <c r="BO8">
        <v>13</v>
      </c>
      <c r="BP8">
        <f t="shared" si="8"/>
        <v>53</v>
      </c>
      <c r="BQ8">
        <f>(BN8/BP8)*100</f>
        <v>75.471698113207552</v>
      </c>
    </row>
    <row r="9" spans="2:70" s="1" customFormat="1" x14ac:dyDescent="0.35">
      <c r="B9" s="1" t="s">
        <v>336</v>
      </c>
      <c r="E9">
        <f t="shared" si="0"/>
        <v>0</v>
      </c>
      <c r="F9" s="1">
        <f>AVERAGE(F6:F8)</f>
        <v>2.7322404371584699</v>
      </c>
      <c r="G9" s="1">
        <f>STDEV(F6:F8)/SQRT(3)</f>
        <v>2.7322404371584699</v>
      </c>
      <c r="I9" s="1" t="s">
        <v>335</v>
      </c>
      <c r="L9">
        <f t="shared" si="1"/>
        <v>0</v>
      </c>
      <c r="M9" s="1">
        <f>AVERAGE(M6:M8)</f>
        <v>2.7289377289377286</v>
      </c>
      <c r="N9" s="1">
        <f>STDEV(M6:M8)/SQRT(3)</f>
        <v>1.3973530813342478</v>
      </c>
      <c r="P9" s="1" t="s">
        <v>334</v>
      </c>
      <c r="S9">
        <f t="shared" si="2"/>
        <v>0</v>
      </c>
      <c r="T9" s="1">
        <f>AVERAGE(T6:T8)</f>
        <v>78.812415654520905</v>
      </c>
      <c r="U9" s="1">
        <f>STDEV(T6:T8)/SQRT(3)</f>
        <v>4.4926368512680899</v>
      </c>
      <c r="W9" s="1" t="s">
        <v>333</v>
      </c>
      <c r="Z9">
        <f t="shared" si="3"/>
        <v>0</v>
      </c>
      <c r="AA9" s="1">
        <f>AVERAGE(AA6:AA8)</f>
        <v>91.992845117845107</v>
      </c>
      <c r="AB9" s="1">
        <f>STDEV(AA6:AA8)/SQRT(3)</f>
        <v>1.2285399674401762</v>
      </c>
      <c r="AD9" s="1" t="s">
        <v>332</v>
      </c>
      <c r="AG9">
        <f t="shared" si="4"/>
        <v>0</v>
      </c>
      <c r="AH9" s="1">
        <f>AVERAGE(AH6:AH8)</f>
        <v>47.817547994304512</v>
      </c>
      <c r="AI9" s="1">
        <f>STDEV(AH6:AH8)/SQRT(3)</f>
        <v>7.4470026232413344</v>
      </c>
      <c r="AK9" s="1" t="s">
        <v>331</v>
      </c>
      <c r="AN9">
        <f t="shared" ref="AN9:AN41" si="9">AM9+AL9</f>
        <v>0</v>
      </c>
      <c r="AO9" s="1">
        <f>AVERAGE(AO6:AO8)</f>
        <v>60.665316851378236</v>
      </c>
      <c r="AP9" s="1">
        <f>STDEV(AO6:AO8)/SQRT(3)</f>
        <v>8.1550872739103646</v>
      </c>
      <c r="AR9" s="1" t="s">
        <v>330</v>
      </c>
      <c r="AU9">
        <f t="shared" si="5"/>
        <v>0</v>
      </c>
      <c r="AV9" s="1">
        <f>AVERAGE(AV6:AV8)</f>
        <v>86.943880492267581</v>
      </c>
      <c r="AW9" s="1">
        <f>STDEV(AV6:AV8)/SQRT(3)</f>
        <v>3.3989800577430778</v>
      </c>
      <c r="AY9" s="1" t="s">
        <v>329</v>
      </c>
      <c r="BB9">
        <f t="shared" si="6"/>
        <v>0</v>
      </c>
      <c r="BC9" s="1">
        <f>AVERAGE(BC6:BC8)</f>
        <v>38.178057772770309</v>
      </c>
      <c r="BD9" s="1">
        <f>STDEV(BC6:BC8)/SQRT(3)</f>
        <v>10.793396083378212</v>
      </c>
      <c r="BF9" s="1" t="s">
        <v>328</v>
      </c>
      <c r="BI9">
        <f t="shared" si="7"/>
        <v>0</v>
      </c>
      <c r="BJ9" s="1">
        <f>AVERAGE(BJ6:BJ8)</f>
        <v>0.52910052910052907</v>
      </c>
      <c r="BK9" s="1">
        <f>STDEV(BJ6:BJ8)/SQRT(3)</f>
        <v>0.52910052910052907</v>
      </c>
      <c r="BM9" s="1" t="s">
        <v>327</v>
      </c>
      <c r="BP9">
        <f t="shared" si="8"/>
        <v>0</v>
      </c>
      <c r="BQ9" s="1">
        <f>AVERAGE(BQ6:BQ8)</f>
        <v>82.993416823440214</v>
      </c>
      <c r="BR9" s="1">
        <f>STDEV(BQ6:BQ8)/SQRT(3)</f>
        <v>3.7710460547496369</v>
      </c>
    </row>
    <row r="10" spans="2:70" x14ac:dyDescent="0.35">
      <c r="B10" t="s">
        <v>326</v>
      </c>
      <c r="C10">
        <v>19</v>
      </c>
      <c r="D10">
        <v>36</v>
      </c>
      <c r="E10">
        <f t="shared" si="0"/>
        <v>55</v>
      </c>
      <c r="F10">
        <f>(C10/E10)*100</f>
        <v>34.545454545454547</v>
      </c>
      <c r="I10" t="s">
        <v>325</v>
      </c>
      <c r="J10">
        <v>14</v>
      </c>
      <c r="K10">
        <v>51</v>
      </c>
      <c r="L10">
        <f t="shared" si="1"/>
        <v>65</v>
      </c>
      <c r="M10">
        <f>(J10/L10)*100</f>
        <v>21.53846153846154</v>
      </c>
      <c r="P10" t="s">
        <v>324</v>
      </c>
      <c r="Q10">
        <v>0</v>
      </c>
      <c r="R10">
        <v>53</v>
      </c>
      <c r="S10">
        <f t="shared" si="2"/>
        <v>53</v>
      </c>
      <c r="T10">
        <f>(Q10/S10)*100</f>
        <v>0</v>
      </c>
      <c r="W10" t="s">
        <v>323</v>
      </c>
      <c r="X10">
        <v>22</v>
      </c>
      <c r="Y10">
        <v>42</v>
      </c>
      <c r="Z10">
        <f t="shared" si="3"/>
        <v>64</v>
      </c>
      <c r="AA10">
        <f>(X10/Z10)*100</f>
        <v>34.375</v>
      </c>
      <c r="AD10" t="s">
        <v>322</v>
      </c>
      <c r="AE10">
        <v>18</v>
      </c>
      <c r="AF10">
        <v>47</v>
      </c>
      <c r="AG10">
        <f t="shared" si="4"/>
        <v>65</v>
      </c>
      <c r="AH10">
        <f>(AE10/AG10)*100</f>
        <v>27.692307692307693</v>
      </c>
      <c r="AK10" t="s">
        <v>321</v>
      </c>
      <c r="AL10">
        <v>16</v>
      </c>
      <c r="AM10">
        <v>36</v>
      </c>
      <c r="AN10">
        <f t="shared" si="9"/>
        <v>52</v>
      </c>
      <c r="AO10">
        <f>(AL10/AN10)*100</f>
        <v>30.76923076923077</v>
      </c>
      <c r="AR10" t="s">
        <v>320</v>
      </c>
      <c r="AS10">
        <v>21</v>
      </c>
      <c r="AT10">
        <v>32</v>
      </c>
      <c r="AU10">
        <f t="shared" si="5"/>
        <v>53</v>
      </c>
      <c r="AV10">
        <f>(AS10/AU10)*100</f>
        <v>39.622641509433961</v>
      </c>
      <c r="AY10" t="s">
        <v>319</v>
      </c>
      <c r="AZ10">
        <v>8</v>
      </c>
      <c r="BA10">
        <v>43</v>
      </c>
      <c r="BB10">
        <f t="shared" si="6"/>
        <v>51</v>
      </c>
      <c r="BC10">
        <f>(AZ10/BB10)*100</f>
        <v>15.686274509803921</v>
      </c>
      <c r="BF10" t="s">
        <v>318</v>
      </c>
      <c r="BG10">
        <v>12</v>
      </c>
      <c r="BH10">
        <v>25</v>
      </c>
      <c r="BI10">
        <f t="shared" si="7"/>
        <v>37</v>
      </c>
      <c r="BJ10">
        <f>(BG10/BI10)*100</f>
        <v>32.432432432432435</v>
      </c>
      <c r="BM10" t="s">
        <v>317</v>
      </c>
      <c r="BN10">
        <v>10</v>
      </c>
      <c r="BO10">
        <v>20</v>
      </c>
      <c r="BP10">
        <f t="shared" si="8"/>
        <v>30</v>
      </c>
      <c r="BQ10">
        <f>(BN10/BP10)*100</f>
        <v>33.333333333333329</v>
      </c>
    </row>
    <row r="11" spans="2:70" x14ac:dyDescent="0.35">
      <c r="B11" t="s">
        <v>316</v>
      </c>
      <c r="C11">
        <v>14</v>
      </c>
      <c r="D11">
        <v>27</v>
      </c>
      <c r="E11">
        <f t="shared" si="0"/>
        <v>41</v>
      </c>
      <c r="F11">
        <f>(C11/E11)*100</f>
        <v>34.146341463414636</v>
      </c>
      <c r="I11" t="s">
        <v>315</v>
      </c>
      <c r="J11">
        <v>28</v>
      </c>
      <c r="K11">
        <v>62</v>
      </c>
      <c r="L11">
        <f t="shared" si="1"/>
        <v>90</v>
      </c>
      <c r="M11">
        <f>(J11/L11)*100</f>
        <v>31.111111111111111</v>
      </c>
      <c r="P11" t="s">
        <v>314</v>
      </c>
      <c r="Q11">
        <v>0</v>
      </c>
      <c r="R11">
        <v>58</v>
      </c>
      <c r="S11">
        <f t="shared" si="2"/>
        <v>58</v>
      </c>
      <c r="T11">
        <f>(Q11/S11)*100</f>
        <v>0</v>
      </c>
      <c r="W11" t="s">
        <v>313</v>
      </c>
      <c r="X11">
        <v>25</v>
      </c>
      <c r="Y11">
        <v>46</v>
      </c>
      <c r="Z11">
        <f t="shared" si="3"/>
        <v>71</v>
      </c>
      <c r="AA11">
        <f>(X11/Z11)*100</f>
        <v>35.2112676056338</v>
      </c>
      <c r="AD11" t="s">
        <v>312</v>
      </c>
      <c r="AE11">
        <v>12</v>
      </c>
      <c r="AF11">
        <v>59</v>
      </c>
      <c r="AG11">
        <f t="shared" si="4"/>
        <v>71</v>
      </c>
      <c r="AH11">
        <f>(AE11/AG11)*100</f>
        <v>16.901408450704224</v>
      </c>
      <c r="AK11" t="s">
        <v>311</v>
      </c>
      <c r="AL11">
        <v>16</v>
      </c>
      <c r="AM11">
        <v>50</v>
      </c>
      <c r="AN11">
        <f t="shared" si="9"/>
        <v>66</v>
      </c>
      <c r="AO11">
        <f>(AL11/AN11)*100</f>
        <v>24.242424242424242</v>
      </c>
      <c r="AR11" t="s">
        <v>310</v>
      </c>
      <c r="AS11">
        <v>15</v>
      </c>
      <c r="AT11">
        <v>44</v>
      </c>
      <c r="AU11">
        <f t="shared" si="5"/>
        <v>59</v>
      </c>
      <c r="AV11">
        <f>(AS11/AU11)*100</f>
        <v>25.423728813559322</v>
      </c>
      <c r="AY11" t="s">
        <v>309</v>
      </c>
      <c r="AZ11">
        <v>7</v>
      </c>
      <c r="BA11">
        <v>37</v>
      </c>
      <c r="BB11">
        <f t="shared" si="6"/>
        <v>44</v>
      </c>
      <c r="BC11">
        <f>(AZ11/BB11)*100</f>
        <v>15.909090909090908</v>
      </c>
      <c r="BF11" t="s">
        <v>308</v>
      </c>
      <c r="BG11">
        <v>20</v>
      </c>
      <c r="BH11">
        <v>27</v>
      </c>
      <c r="BI11">
        <f t="shared" si="7"/>
        <v>47</v>
      </c>
      <c r="BJ11">
        <f>(BG11/BI11)*100</f>
        <v>42.553191489361701</v>
      </c>
      <c r="BM11" t="s">
        <v>307</v>
      </c>
      <c r="BN11">
        <v>19</v>
      </c>
      <c r="BO11">
        <v>36</v>
      </c>
      <c r="BP11">
        <f t="shared" si="8"/>
        <v>55</v>
      </c>
      <c r="BQ11">
        <f>(BN11/BP11)*100</f>
        <v>34.545454545454547</v>
      </c>
    </row>
    <row r="12" spans="2:70" x14ac:dyDescent="0.35">
      <c r="B12" t="s">
        <v>306</v>
      </c>
      <c r="C12">
        <v>10</v>
      </c>
      <c r="D12">
        <v>62</v>
      </c>
      <c r="E12">
        <f t="shared" si="0"/>
        <v>72</v>
      </c>
      <c r="F12">
        <f>(C12/E12)*100</f>
        <v>13.888888888888889</v>
      </c>
      <c r="I12" t="s">
        <v>305</v>
      </c>
      <c r="J12">
        <v>27</v>
      </c>
      <c r="K12">
        <v>27</v>
      </c>
      <c r="L12">
        <f t="shared" si="1"/>
        <v>54</v>
      </c>
      <c r="M12">
        <f>(J12/L12)*100</f>
        <v>50</v>
      </c>
      <c r="P12" t="s">
        <v>304</v>
      </c>
      <c r="Q12">
        <v>1</v>
      </c>
      <c r="R12">
        <v>67</v>
      </c>
      <c r="S12">
        <f t="shared" si="2"/>
        <v>68</v>
      </c>
      <c r="T12">
        <f>(Q12/S12)*100</f>
        <v>1.4705882352941175</v>
      </c>
      <c r="W12" t="s">
        <v>303</v>
      </c>
      <c r="X12">
        <v>18</v>
      </c>
      <c r="Y12">
        <v>54</v>
      </c>
      <c r="Z12">
        <f t="shared" si="3"/>
        <v>72</v>
      </c>
      <c r="AA12">
        <f>(X12/Z12)*100</f>
        <v>25</v>
      </c>
      <c r="AD12" t="s">
        <v>302</v>
      </c>
      <c r="AE12">
        <v>17</v>
      </c>
      <c r="AF12">
        <v>51</v>
      </c>
      <c r="AG12">
        <f t="shared" si="4"/>
        <v>68</v>
      </c>
      <c r="AH12">
        <f>(AE12/AG12)*100</f>
        <v>25</v>
      </c>
      <c r="AK12" t="s">
        <v>301</v>
      </c>
      <c r="AL12">
        <v>19</v>
      </c>
      <c r="AM12">
        <v>47</v>
      </c>
      <c r="AN12">
        <f t="shared" si="9"/>
        <v>66</v>
      </c>
      <c r="AO12">
        <f>(AL12/AN12)*100</f>
        <v>28.787878787878789</v>
      </c>
      <c r="AR12" t="s">
        <v>300</v>
      </c>
      <c r="AS12">
        <v>12</v>
      </c>
      <c r="AT12">
        <v>44</v>
      </c>
      <c r="AU12">
        <f t="shared" si="5"/>
        <v>56</v>
      </c>
      <c r="AV12">
        <f>(AS12/AU12)*100</f>
        <v>21.428571428571427</v>
      </c>
      <c r="AY12" t="s">
        <v>299</v>
      </c>
      <c r="AZ12">
        <v>16</v>
      </c>
      <c r="BA12">
        <v>33</v>
      </c>
      <c r="BB12">
        <f t="shared" si="6"/>
        <v>49</v>
      </c>
      <c r="BC12">
        <f>(AZ12/BB12)*100</f>
        <v>32.653061224489797</v>
      </c>
      <c r="BF12" t="s">
        <v>298</v>
      </c>
      <c r="BG12">
        <v>10</v>
      </c>
      <c r="BH12">
        <v>25</v>
      </c>
      <c r="BI12">
        <f t="shared" si="7"/>
        <v>35</v>
      </c>
      <c r="BJ12">
        <f>(BG12/BI12)*100</f>
        <v>28.571428571428569</v>
      </c>
      <c r="BM12" t="s">
        <v>297</v>
      </c>
      <c r="BN12">
        <v>12</v>
      </c>
      <c r="BO12">
        <v>28</v>
      </c>
      <c r="BP12">
        <f t="shared" si="8"/>
        <v>40</v>
      </c>
      <c r="BQ12">
        <f>(BN12/BP12)*100</f>
        <v>30</v>
      </c>
    </row>
    <row r="13" spans="2:70" s="1" customFormat="1" x14ac:dyDescent="0.35">
      <c r="B13" s="1" t="s">
        <v>296</v>
      </c>
      <c r="E13">
        <f t="shared" si="0"/>
        <v>0</v>
      </c>
      <c r="F13" s="1">
        <f>AVERAGE(F10:F12)</f>
        <v>27.526894965919354</v>
      </c>
      <c r="G13" s="1">
        <f>STDEV(F10:F12)/SQRT(3)</f>
        <v>6.8199762983680037</v>
      </c>
      <c r="I13" s="1" t="s">
        <v>295</v>
      </c>
      <c r="L13">
        <f t="shared" si="1"/>
        <v>0</v>
      </c>
      <c r="M13" s="1">
        <f>AVERAGE(M10:M12)</f>
        <v>34.216524216524213</v>
      </c>
      <c r="N13" s="1">
        <f>STDEV(M10:M12)/SQRT(3)</f>
        <v>8.3615685493385321</v>
      </c>
      <c r="P13" s="1" t="s">
        <v>294</v>
      </c>
      <c r="S13">
        <f t="shared" si="2"/>
        <v>0</v>
      </c>
      <c r="T13" s="1">
        <f>AVERAGE(T10:T12)</f>
        <v>0.49019607843137253</v>
      </c>
      <c r="U13" s="1">
        <f>STDEV(T10:T12)/SQRT(3)</f>
        <v>0.49019607843137253</v>
      </c>
      <c r="W13" s="1" t="s">
        <v>293</v>
      </c>
      <c r="Z13">
        <f t="shared" si="3"/>
        <v>0</v>
      </c>
      <c r="AA13" s="1">
        <f>AVERAGE(AA10:AA12)</f>
        <v>31.528755868544597</v>
      </c>
      <c r="AB13" s="1">
        <f>STDEV(AA10:AA12)/SQRT(3)</f>
        <v>3.273292214796911</v>
      </c>
      <c r="AD13" s="1" t="s">
        <v>292</v>
      </c>
      <c r="AG13">
        <f t="shared" si="4"/>
        <v>0</v>
      </c>
      <c r="AH13" s="1">
        <f>AVERAGE(AH10:AH12)</f>
        <v>23.197905381003974</v>
      </c>
      <c r="AI13" s="1">
        <f>STDEV(AH10:AH12)/SQRT(3)</f>
        <v>3.2427629871489958</v>
      </c>
      <c r="AK13" s="1" t="s">
        <v>291</v>
      </c>
      <c r="AN13">
        <f t="shared" si="9"/>
        <v>0</v>
      </c>
      <c r="AO13" s="1">
        <f>AVERAGE(AO10:AO12)</f>
        <v>27.933177933177934</v>
      </c>
      <c r="AP13" s="1">
        <f>STDEV(AO10:AO12)/SQRT(3)</f>
        <v>1.9319839563568546</v>
      </c>
      <c r="AR13" s="1" t="s">
        <v>290</v>
      </c>
      <c r="AU13">
        <f t="shared" si="5"/>
        <v>0</v>
      </c>
      <c r="AV13" s="1">
        <f>AVERAGE(AV10:AV12)</f>
        <v>28.824980583854906</v>
      </c>
      <c r="AW13" s="1">
        <f>STDEV(AV10:AV12)/SQRT(3)</f>
        <v>5.5206410174465068</v>
      </c>
      <c r="AY13" s="1" t="s">
        <v>289</v>
      </c>
      <c r="BB13">
        <f t="shared" si="6"/>
        <v>0</v>
      </c>
      <c r="BC13" s="1">
        <f>AVERAGE(BC10:BC12)</f>
        <v>21.416142214461541</v>
      </c>
      <c r="BD13" s="1">
        <f>STDEV(BC10:BC12)/SQRT(3)</f>
        <v>5.6188276777099668</v>
      </c>
      <c r="BF13" s="1" t="s">
        <v>288</v>
      </c>
      <c r="BI13">
        <f t="shared" si="7"/>
        <v>0</v>
      </c>
      <c r="BJ13" s="1">
        <f>AVERAGE(BJ10:BJ12)</f>
        <v>34.519017497740904</v>
      </c>
      <c r="BK13" s="1">
        <f>STDEV(BJ10:BJ12)/SQRT(3)</f>
        <v>4.168844823984962</v>
      </c>
      <c r="BM13" s="1" t="s">
        <v>287</v>
      </c>
      <c r="BP13">
        <f t="shared" si="8"/>
        <v>0</v>
      </c>
      <c r="BQ13" s="1">
        <f>AVERAGE(BQ10:BQ12)</f>
        <v>32.626262626262623</v>
      </c>
      <c r="BR13" s="1">
        <f>STDEV(BQ10:BQ12)/SQRT(3)</f>
        <v>1.3589519239468393</v>
      </c>
    </row>
    <row r="14" spans="2:70" x14ac:dyDescent="0.35">
      <c r="B14" t="s">
        <v>286</v>
      </c>
      <c r="C14">
        <v>3</v>
      </c>
      <c r="D14">
        <v>44</v>
      </c>
      <c r="E14">
        <f t="shared" si="0"/>
        <v>47</v>
      </c>
      <c r="F14">
        <f>(C14/E14)*100</f>
        <v>6.3829787234042552</v>
      </c>
      <c r="I14" t="s">
        <v>285</v>
      </c>
      <c r="J14">
        <v>16</v>
      </c>
      <c r="K14">
        <v>40</v>
      </c>
      <c r="L14">
        <f t="shared" si="1"/>
        <v>56</v>
      </c>
      <c r="M14">
        <f>(J14/L14)*100</f>
        <v>28.571428571428569</v>
      </c>
      <c r="P14" t="s">
        <v>284</v>
      </c>
      <c r="Q14">
        <v>1</v>
      </c>
      <c r="R14">
        <v>49</v>
      </c>
      <c r="S14">
        <f t="shared" si="2"/>
        <v>50</v>
      </c>
      <c r="T14">
        <f>(Q14/S14)*100</f>
        <v>2</v>
      </c>
      <c r="W14" t="s">
        <v>283</v>
      </c>
      <c r="X14">
        <v>0</v>
      </c>
      <c r="Y14">
        <v>44</v>
      </c>
      <c r="Z14">
        <f t="shared" si="3"/>
        <v>44</v>
      </c>
      <c r="AA14">
        <f>(X14/Z14)*100</f>
        <v>0</v>
      </c>
      <c r="AD14" t="s">
        <v>282</v>
      </c>
      <c r="AE14">
        <v>4</v>
      </c>
      <c r="AF14">
        <v>46</v>
      </c>
      <c r="AG14">
        <f t="shared" si="4"/>
        <v>50</v>
      </c>
      <c r="AH14">
        <f>(AE14/AG14)*100</f>
        <v>8</v>
      </c>
      <c r="AK14" t="s">
        <v>281</v>
      </c>
      <c r="AL14">
        <v>5</v>
      </c>
      <c r="AM14">
        <v>21</v>
      </c>
      <c r="AN14">
        <f t="shared" si="9"/>
        <v>26</v>
      </c>
      <c r="AO14">
        <f>(AL14/AN14)*100</f>
        <v>19.230769230769234</v>
      </c>
      <c r="AR14" t="s">
        <v>280</v>
      </c>
      <c r="AS14">
        <v>16</v>
      </c>
      <c r="AT14">
        <v>27</v>
      </c>
      <c r="AU14">
        <f t="shared" si="5"/>
        <v>43</v>
      </c>
      <c r="AV14">
        <f>(AS14/AU14)*100</f>
        <v>37.209302325581397</v>
      </c>
      <c r="AY14" t="s">
        <v>279</v>
      </c>
      <c r="AZ14">
        <v>2</v>
      </c>
      <c r="BA14">
        <v>28</v>
      </c>
      <c r="BB14">
        <f t="shared" si="6"/>
        <v>30</v>
      </c>
      <c r="BC14">
        <f>(AZ14/BB14)*100</f>
        <v>6.666666666666667</v>
      </c>
      <c r="BF14" t="s">
        <v>278</v>
      </c>
      <c r="BG14">
        <v>20</v>
      </c>
      <c r="BH14">
        <v>45</v>
      </c>
      <c r="BI14">
        <f t="shared" si="7"/>
        <v>65</v>
      </c>
      <c r="BJ14">
        <f>(BG14/BI14)*100</f>
        <v>30.76923076923077</v>
      </c>
      <c r="BM14" t="s">
        <v>277</v>
      </c>
      <c r="BN14">
        <v>12</v>
      </c>
      <c r="BO14">
        <v>26</v>
      </c>
      <c r="BP14">
        <f t="shared" si="8"/>
        <v>38</v>
      </c>
      <c r="BQ14">
        <f>(BN14/BP14)*100</f>
        <v>31.578947368421051</v>
      </c>
    </row>
    <row r="15" spans="2:70" x14ac:dyDescent="0.35">
      <c r="B15" t="s">
        <v>276</v>
      </c>
      <c r="C15">
        <v>18</v>
      </c>
      <c r="D15">
        <v>45</v>
      </c>
      <c r="E15">
        <f t="shared" si="0"/>
        <v>63</v>
      </c>
      <c r="F15">
        <f>(C15/E15)*100</f>
        <v>28.571428571428569</v>
      </c>
      <c r="I15" t="s">
        <v>275</v>
      </c>
      <c r="J15">
        <v>18</v>
      </c>
      <c r="K15">
        <v>55</v>
      </c>
      <c r="L15">
        <f t="shared" si="1"/>
        <v>73</v>
      </c>
      <c r="M15">
        <f>(J15/L15)*100</f>
        <v>24.657534246575342</v>
      </c>
      <c r="P15" t="s">
        <v>274</v>
      </c>
      <c r="Q15">
        <v>19</v>
      </c>
      <c r="R15">
        <v>44</v>
      </c>
      <c r="S15">
        <f t="shared" si="2"/>
        <v>63</v>
      </c>
      <c r="T15">
        <f>(Q15/S15)*100</f>
        <v>30.158730158730158</v>
      </c>
      <c r="W15" t="s">
        <v>273</v>
      </c>
      <c r="X15">
        <v>0</v>
      </c>
      <c r="Y15">
        <v>58</v>
      </c>
      <c r="Z15">
        <f t="shared" si="3"/>
        <v>58</v>
      </c>
      <c r="AA15">
        <f>(X15/Z15)*100</f>
        <v>0</v>
      </c>
      <c r="AD15" t="s">
        <v>272</v>
      </c>
      <c r="AE15">
        <v>3</v>
      </c>
      <c r="AF15">
        <v>46</v>
      </c>
      <c r="AG15">
        <f t="shared" si="4"/>
        <v>49</v>
      </c>
      <c r="AH15">
        <f>(AE15/AG15)*100</f>
        <v>6.1224489795918364</v>
      </c>
      <c r="AK15" t="s">
        <v>271</v>
      </c>
      <c r="AL15">
        <v>6</v>
      </c>
      <c r="AM15">
        <v>42</v>
      </c>
      <c r="AN15">
        <f t="shared" si="9"/>
        <v>48</v>
      </c>
      <c r="AO15">
        <f>(AL15/AN15)*100</f>
        <v>12.5</v>
      </c>
      <c r="AR15" t="s">
        <v>270</v>
      </c>
      <c r="AS15">
        <v>4</v>
      </c>
      <c r="AT15">
        <v>33</v>
      </c>
      <c r="AU15">
        <f t="shared" si="5"/>
        <v>37</v>
      </c>
      <c r="AV15">
        <f>(AS15/AU15)*100</f>
        <v>10.810810810810811</v>
      </c>
      <c r="AY15" t="s">
        <v>269</v>
      </c>
      <c r="AZ15">
        <v>12</v>
      </c>
      <c r="BA15">
        <v>40</v>
      </c>
      <c r="BB15">
        <f t="shared" si="6"/>
        <v>52</v>
      </c>
      <c r="BC15">
        <f>(AZ15/BB15)*100</f>
        <v>23.076923076923077</v>
      </c>
      <c r="BF15" t="s">
        <v>268</v>
      </c>
      <c r="BG15">
        <v>16</v>
      </c>
      <c r="BH15">
        <v>25</v>
      </c>
      <c r="BI15">
        <f t="shared" si="7"/>
        <v>41</v>
      </c>
      <c r="BJ15">
        <f>(BG15/BI15)*100</f>
        <v>39.024390243902438</v>
      </c>
      <c r="BM15" t="s">
        <v>267</v>
      </c>
      <c r="BN15">
        <v>14</v>
      </c>
      <c r="BO15">
        <v>30</v>
      </c>
      <c r="BP15">
        <f t="shared" si="8"/>
        <v>44</v>
      </c>
      <c r="BQ15">
        <f>(BN15/BP15)*100</f>
        <v>31.818181818181817</v>
      </c>
    </row>
    <row r="16" spans="2:70" x14ac:dyDescent="0.35">
      <c r="B16" t="s">
        <v>266</v>
      </c>
      <c r="C16">
        <v>11</v>
      </c>
      <c r="D16">
        <v>31</v>
      </c>
      <c r="E16">
        <f t="shared" si="0"/>
        <v>42</v>
      </c>
      <c r="F16">
        <f>(C16/E16)*100</f>
        <v>26.190476190476193</v>
      </c>
      <c r="I16" t="s">
        <v>265</v>
      </c>
      <c r="J16">
        <v>20</v>
      </c>
      <c r="K16">
        <v>44</v>
      </c>
      <c r="L16">
        <f t="shared" si="1"/>
        <v>64</v>
      </c>
      <c r="M16">
        <f>(J16/L16)*100</f>
        <v>31.25</v>
      </c>
      <c r="P16" t="s">
        <v>264</v>
      </c>
      <c r="Q16">
        <v>10</v>
      </c>
      <c r="R16">
        <v>45</v>
      </c>
      <c r="S16">
        <f t="shared" si="2"/>
        <v>55</v>
      </c>
      <c r="T16">
        <f>(Q16/S16)*100</f>
        <v>18.181818181818183</v>
      </c>
      <c r="W16" t="s">
        <v>263</v>
      </c>
      <c r="X16">
        <v>0</v>
      </c>
      <c r="Y16">
        <v>56</v>
      </c>
      <c r="Z16">
        <f t="shared" si="3"/>
        <v>56</v>
      </c>
      <c r="AA16">
        <f>(X16/Z16)*100</f>
        <v>0</v>
      </c>
      <c r="AD16" t="s">
        <v>262</v>
      </c>
      <c r="AE16">
        <v>11</v>
      </c>
      <c r="AF16">
        <v>38</v>
      </c>
      <c r="AG16">
        <f t="shared" si="4"/>
        <v>49</v>
      </c>
      <c r="AH16">
        <f>(AE16/AG16)*100</f>
        <v>22.448979591836736</v>
      </c>
      <c r="AK16" t="s">
        <v>261</v>
      </c>
      <c r="AL16">
        <v>8</v>
      </c>
      <c r="AM16">
        <v>41</v>
      </c>
      <c r="AN16">
        <f t="shared" si="9"/>
        <v>49</v>
      </c>
      <c r="AO16">
        <f>(AL16/AN16)*100</f>
        <v>16.326530612244898</v>
      </c>
      <c r="AR16" t="s">
        <v>260</v>
      </c>
      <c r="AS16">
        <v>11</v>
      </c>
      <c r="AT16">
        <v>32</v>
      </c>
      <c r="AU16">
        <f t="shared" si="5"/>
        <v>43</v>
      </c>
      <c r="AV16">
        <f>(AS16/AU16)*100</f>
        <v>25.581395348837212</v>
      </c>
      <c r="AY16" t="s">
        <v>259</v>
      </c>
      <c r="AZ16">
        <v>7</v>
      </c>
      <c r="BA16">
        <v>34</v>
      </c>
      <c r="BB16">
        <f t="shared" si="6"/>
        <v>41</v>
      </c>
      <c r="BC16">
        <f>(AZ16/BB16)*100</f>
        <v>17.073170731707318</v>
      </c>
      <c r="BF16" t="s">
        <v>258</v>
      </c>
      <c r="BG16">
        <v>9</v>
      </c>
      <c r="BH16">
        <v>26</v>
      </c>
      <c r="BI16">
        <f t="shared" si="7"/>
        <v>35</v>
      </c>
      <c r="BJ16">
        <f>(BG16/BI16)*100</f>
        <v>25.714285714285712</v>
      </c>
      <c r="BM16" t="s">
        <v>257</v>
      </c>
      <c r="BN16">
        <v>12</v>
      </c>
      <c r="BO16">
        <v>28</v>
      </c>
      <c r="BP16">
        <f t="shared" si="8"/>
        <v>40</v>
      </c>
      <c r="BQ16">
        <f>(BN16/BP16)*100</f>
        <v>30</v>
      </c>
    </row>
    <row r="17" spans="2:70" s="1" customFormat="1" x14ac:dyDescent="0.35">
      <c r="B17" s="1" t="s">
        <v>256</v>
      </c>
      <c r="E17">
        <f t="shared" si="0"/>
        <v>0</v>
      </c>
      <c r="F17" s="1">
        <f>AVERAGE(F14:F16)</f>
        <v>20.38162782843634</v>
      </c>
      <c r="G17" s="1">
        <f>STDEV(F14:F16)/SQRT(3)</f>
        <v>7.0329905003597704</v>
      </c>
      <c r="I17" s="1" t="s">
        <v>255</v>
      </c>
      <c r="L17">
        <f t="shared" si="1"/>
        <v>0</v>
      </c>
      <c r="M17" s="1">
        <f>AVERAGE(M14:M16)</f>
        <v>28.159654272667968</v>
      </c>
      <c r="N17" s="1">
        <f>STDEV(M14:M16)/SQRT(3)</f>
        <v>1.9141856172934288</v>
      </c>
      <c r="P17" s="1" t="s">
        <v>254</v>
      </c>
      <c r="S17">
        <f t="shared" si="2"/>
        <v>0</v>
      </c>
      <c r="T17" s="1">
        <f>AVERAGE(T14:T16)</f>
        <v>16.780182780182781</v>
      </c>
      <c r="U17" s="1">
        <f>STDEV(T14:T16)/SQRT(3)</f>
        <v>8.158879771704429</v>
      </c>
      <c r="W17" s="1" t="s">
        <v>253</v>
      </c>
      <c r="Z17">
        <f t="shared" si="3"/>
        <v>0</v>
      </c>
      <c r="AA17" s="1">
        <f>AVERAGE(AA14:AA16)</f>
        <v>0</v>
      </c>
      <c r="AB17" s="1">
        <f>STDEV(AA14:AA16)/SQRT(3)</f>
        <v>0</v>
      </c>
      <c r="AD17" s="1" t="s">
        <v>252</v>
      </c>
      <c r="AG17">
        <f t="shared" si="4"/>
        <v>0</v>
      </c>
      <c r="AH17" s="1">
        <f>AVERAGE(AH14:AH16)</f>
        <v>12.19047619047619</v>
      </c>
      <c r="AI17" s="1">
        <f>STDEV(AH14:AH16)/SQRT(3)</f>
        <v>5.1578085942692544</v>
      </c>
      <c r="AK17" s="1" t="s">
        <v>251</v>
      </c>
      <c r="AN17">
        <f t="shared" si="9"/>
        <v>0</v>
      </c>
      <c r="AO17" s="1">
        <f>AVERAGE(AO14:AO16)</f>
        <v>16.019099947671378</v>
      </c>
      <c r="AP17" s="1">
        <f>STDEV(AO14:AO16)/SQRT(3)</f>
        <v>1.9490766035576554</v>
      </c>
      <c r="AR17" s="1" t="s">
        <v>250</v>
      </c>
      <c r="AU17">
        <f t="shared" si="5"/>
        <v>0</v>
      </c>
      <c r="AV17" s="1">
        <f>AVERAGE(AV14:AV16)</f>
        <v>24.533836161743142</v>
      </c>
      <c r="AW17" s="1">
        <f>STDEV(AV14:AV16)/SQRT(3)</f>
        <v>7.6385671377054836</v>
      </c>
      <c r="AY17" s="1" t="s">
        <v>249</v>
      </c>
      <c r="BB17">
        <f t="shared" si="6"/>
        <v>0</v>
      </c>
      <c r="BC17" s="1">
        <f>AVERAGE(BC14:BC16)</f>
        <v>15.605586825099019</v>
      </c>
      <c r="BD17" s="1">
        <f>STDEV(BC14:BC16)/SQRT(3)</f>
        <v>4.7937278727796047</v>
      </c>
      <c r="BF17" s="1" t="s">
        <v>248</v>
      </c>
      <c r="BI17">
        <f t="shared" si="7"/>
        <v>0</v>
      </c>
      <c r="BJ17" s="1">
        <f>AVERAGE(BJ14:BJ16)</f>
        <v>31.835968909139638</v>
      </c>
      <c r="BK17" s="1">
        <f>STDEV(BJ14:BJ16)/SQRT(3)</f>
        <v>3.8791394381436093</v>
      </c>
      <c r="BM17" s="1" t="s">
        <v>247</v>
      </c>
      <c r="BP17">
        <f t="shared" si="8"/>
        <v>0</v>
      </c>
      <c r="BQ17" s="1">
        <f>AVERAGE(BQ14:BQ16)</f>
        <v>31.13237639553429</v>
      </c>
      <c r="BR17" s="1">
        <f>STDEV(BQ14:BQ16)/SQRT(3)</f>
        <v>0.57038452128381667</v>
      </c>
    </row>
    <row r="18" spans="2:70" x14ac:dyDescent="0.35">
      <c r="B18" t="s">
        <v>246</v>
      </c>
      <c r="C18">
        <v>51</v>
      </c>
      <c r="D18">
        <v>18</v>
      </c>
      <c r="E18">
        <f t="shared" si="0"/>
        <v>69</v>
      </c>
      <c r="F18">
        <f>(C18/E18)*100</f>
        <v>73.91304347826086</v>
      </c>
      <c r="I18" t="s">
        <v>245</v>
      </c>
      <c r="J18">
        <v>47</v>
      </c>
      <c r="K18">
        <v>5</v>
      </c>
      <c r="L18">
        <f t="shared" si="1"/>
        <v>52</v>
      </c>
      <c r="M18">
        <f>(J18/L18)*100</f>
        <v>90.384615384615387</v>
      </c>
      <c r="P18" t="s">
        <v>244</v>
      </c>
      <c r="Q18">
        <v>23</v>
      </c>
      <c r="R18">
        <v>12</v>
      </c>
      <c r="S18">
        <f t="shared" si="2"/>
        <v>35</v>
      </c>
      <c r="T18">
        <f>(Q18/S18)*100</f>
        <v>65.714285714285708</v>
      </c>
      <c r="W18" t="s">
        <v>243</v>
      </c>
      <c r="X18">
        <v>62</v>
      </c>
      <c r="Y18">
        <v>12</v>
      </c>
      <c r="Z18">
        <f t="shared" si="3"/>
        <v>74</v>
      </c>
      <c r="AA18">
        <f>(X18/Z18)*100</f>
        <v>83.78378378378379</v>
      </c>
      <c r="AD18" t="s">
        <v>242</v>
      </c>
      <c r="AE18">
        <v>2</v>
      </c>
      <c r="AF18">
        <v>70</v>
      </c>
      <c r="AG18">
        <f t="shared" si="4"/>
        <v>72</v>
      </c>
      <c r="AH18">
        <f>(AE18/AG18)*100</f>
        <v>2.7777777777777777</v>
      </c>
      <c r="AK18" t="s">
        <v>241</v>
      </c>
      <c r="AL18">
        <v>3</v>
      </c>
      <c r="AM18">
        <v>47</v>
      </c>
      <c r="AN18">
        <f t="shared" si="9"/>
        <v>50</v>
      </c>
      <c r="AO18">
        <f>(AL18/AN18)*100</f>
        <v>6</v>
      </c>
      <c r="AR18" t="s">
        <v>240</v>
      </c>
      <c r="AS18">
        <v>30</v>
      </c>
      <c r="AT18">
        <v>11</v>
      </c>
      <c r="AU18">
        <f t="shared" si="5"/>
        <v>41</v>
      </c>
      <c r="AV18">
        <f>(AS18/AU18)*100</f>
        <v>73.170731707317074</v>
      </c>
      <c r="AY18" t="s">
        <v>239</v>
      </c>
      <c r="AZ18">
        <v>18</v>
      </c>
      <c r="BA18">
        <v>26</v>
      </c>
      <c r="BB18">
        <f t="shared" si="6"/>
        <v>44</v>
      </c>
      <c r="BC18">
        <f>(AZ18/BB18)*100</f>
        <v>40.909090909090914</v>
      </c>
      <c r="BF18" t="s">
        <v>238</v>
      </c>
      <c r="BG18">
        <v>30</v>
      </c>
      <c r="BH18">
        <v>10</v>
      </c>
      <c r="BI18">
        <f t="shared" si="7"/>
        <v>40</v>
      </c>
      <c r="BJ18">
        <f>(BG18/BI18)*100</f>
        <v>75</v>
      </c>
      <c r="BM18" t="s">
        <v>237</v>
      </c>
      <c r="BN18">
        <v>21</v>
      </c>
      <c r="BO18">
        <v>24</v>
      </c>
      <c r="BP18">
        <f t="shared" si="8"/>
        <v>45</v>
      </c>
      <c r="BQ18">
        <f>(BN18/BP18)*100</f>
        <v>46.666666666666664</v>
      </c>
    </row>
    <row r="19" spans="2:70" x14ac:dyDescent="0.35">
      <c r="B19" t="s">
        <v>236</v>
      </c>
      <c r="C19">
        <v>16</v>
      </c>
      <c r="D19">
        <v>27</v>
      </c>
      <c r="E19">
        <f t="shared" si="0"/>
        <v>43</v>
      </c>
      <c r="F19">
        <f>(C19/E19)*100</f>
        <v>37.209302325581397</v>
      </c>
      <c r="I19" t="s">
        <v>235</v>
      </c>
      <c r="J19">
        <v>58</v>
      </c>
      <c r="K19">
        <v>10</v>
      </c>
      <c r="L19">
        <f t="shared" si="1"/>
        <v>68</v>
      </c>
      <c r="M19">
        <f>(J19/L19)*100</f>
        <v>85.294117647058826</v>
      </c>
      <c r="P19" s="2" t="s">
        <v>234</v>
      </c>
      <c r="Q19" s="2">
        <v>10</v>
      </c>
      <c r="R19" s="2">
        <v>47</v>
      </c>
      <c r="S19" s="2">
        <f t="shared" si="2"/>
        <v>57</v>
      </c>
      <c r="T19" s="2">
        <f>(Q19/S19)*100</f>
        <v>17.543859649122805</v>
      </c>
      <c r="W19" t="s">
        <v>233</v>
      </c>
      <c r="X19">
        <v>18</v>
      </c>
      <c r="Y19">
        <v>20</v>
      </c>
      <c r="Z19">
        <f t="shared" si="3"/>
        <v>38</v>
      </c>
      <c r="AA19">
        <f>(X19/Z19)*100</f>
        <v>47.368421052631575</v>
      </c>
      <c r="AD19" t="s">
        <v>232</v>
      </c>
      <c r="AE19">
        <v>0</v>
      </c>
      <c r="AF19">
        <v>49</v>
      </c>
      <c r="AG19">
        <f t="shared" si="4"/>
        <v>49</v>
      </c>
      <c r="AH19">
        <f>(AE19/AG19)*100</f>
        <v>0</v>
      </c>
      <c r="AK19" t="s">
        <v>231</v>
      </c>
      <c r="AL19">
        <v>5</v>
      </c>
      <c r="AM19">
        <v>24</v>
      </c>
      <c r="AN19">
        <f t="shared" si="9"/>
        <v>29</v>
      </c>
      <c r="AO19">
        <f>(AL19/AN19)*100</f>
        <v>17.241379310344829</v>
      </c>
      <c r="AR19" t="s">
        <v>230</v>
      </c>
      <c r="AS19">
        <v>25</v>
      </c>
      <c r="AT19">
        <v>15</v>
      </c>
      <c r="AU19">
        <f t="shared" si="5"/>
        <v>40</v>
      </c>
      <c r="AV19">
        <f>(AS19/AU19)*100</f>
        <v>62.5</v>
      </c>
      <c r="AY19" t="s">
        <v>229</v>
      </c>
      <c r="AZ19">
        <v>10</v>
      </c>
      <c r="BA19">
        <v>33</v>
      </c>
      <c r="BB19">
        <f t="shared" si="6"/>
        <v>43</v>
      </c>
      <c r="BC19">
        <f>(AZ19/BB19)*100</f>
        <v>23.255813953488371</v>
      </c>
      <c r="BF19" t="s">
        <v>228</v>
      </c>
      <c r="BG19">
        <v>30</v>
      </c>
      <c r="BH19">
        <v>7</v>
      </c>
      <c r="BI19">
        <f t="shared" si="7"/>
        <v>37</v>
      </c>
      <c r="BJ19">
        <f>(BG19/BI19)*100</f>
        <v>81.081081081081081</v>
      </c>
      <c r="BM19" t="s">
        <v>227</v>
      </c>
      <c r="BN19">
        <v>21</v>
      </c>
      <c r="BO19">
        <v>32</v>
      </c>
      <c r="BP19">
        <f t="shared" si="8"/>
        <v>53</v>
      </c>
      <c r="BQ19">
        <f>(BN19/BP19)*100</f>
        <v>39.622641509433961</v>
      </c>
    </row>
    <row r="20" spans="2:70" x14ac:dyDescent="0.35">
      <c r="B20" t="s">
        <v>226</v>
      </c>
      <c r="C20">
        <v>29</v>
      </c>
      <c r="D20">
        <v>15</v>
      </c>
      <c r="E20">
        <f t="shared" si="0"/>
        <v>44</v>
      </c>
      <c r="F20">
        <f>(C20/E20)*100</f>
        <v>65.909090909090907</v>
      </c>
      <c r="I20" t="s">
        <v>225</v>
      </c>
      <c r="J20">
        <v>33</v>
      </c>
      <c r="K20">
        <v>6</v>
      </c>
      <c r="L20">
        <f t="shared" si="1"/>
        <v>39</v>
      </c>
      <c r="M20">
        <f>(J20/L20)*100</f>
        <v>84.615384615384613</v>
      </c>
      <c r="P20" t="s">
        <v>224</v>
      </c>
      <c r="Q20">
        <v>41</v>
      </c>
      <c r="R20">
        <v>11</v>
      </c>
      <c r="S20">
        <f t="shared" si="2"/>
        <v>52</v>
      </c>
      <c r="T20">
        <f>(Q20/S20)*100</f>
        <v>78.84615384615384</v>
      </c>
      <c r="W20" t="s">
        <v>223</v>
      </c>
      <c r="X20">
        <v>43</v>
      </c>
      <c r="Y20">
        <v>38</v>
      </c>
      <c r="Z20">
        <f t="shared" si="3"/>
        <v>81</v>
      </c>
      <c r="AA20">
        <f>(X20/Z20)*100</f>
        <v>53.086419753086425</v>
      </c>
      <c r="AD20" t="s">
        <v>222</v>
      </c>
      <c r="AE20">
        <v>1</v>
      </c>
      <c r="AF20">
        <v>48</v>
      </c>
      <c r="AG20">
        <f t="shared" si="4"/>
        <v>49</v>
      </c>
      <c r="AH20">
        <f>(AE20/AG20)*100</f>
        <v>2.0408163265306123</v>
      </c>
      <c r="AK20" t="s">
        <v>221</v>
      </c>
      <c r="AL20">
        <v>12</v>
      </c>
      <c r="AM20">
        <v>36</v>
      </c>
      <c r="AN20">
        <f t="shared" si="9"/>
        <v>48</v>
      </c>
      <c r="AO20">
        <f>(AL20/AN20)*100</f>
        <v>25</v>
      </c>
      <c r="AR20" t="s">
        <v>220</v>
      </c>
      <c r="AS20">
        <v>48</v>
      </c>
      <c r="AT20">
        <v>16</v>
      </c>
      <c r="AU20">
        <f t="shared" si="5"/>
        <v>64</v>
      </c>
      <c r="AV20">
        <f>(AS20/AU20)*100</f>
        <v>75</v>
      </c>
      <c r="AY20" t="s">
        <v>219</v>
      </c>
      <c r="AZ20">
        <v>10</v>
      </c>
      <c r="BA20">
        <v>21</v>
      </c>
      <c r="BB20">
        <f t="shared" si="6"/>
        <v>31</v>
      </c>
      <c r="BC20">
        <f>(AZ20/BB20)*100</f>
        <v>32.258064516129032</v>
      </c>
      <c r="BF20" t="s">
        <v>218</v>
      </c>
      <c r="BG20">
        <v>52</v>
      </c>
      <c r="BH20">
        <v>15</v>
      </c>
      <c r="BI20">
        <f t="shared" si="7"/>
        <v>67</v>
      </c>
      <c r="BJ20">
        <f>(BG20/BI20)*100</f>
        <v>77.611940298507463</v>
      </c>
      <c r="BM20" t="s">
        <v>217</v>
      </c>
      <c r="BN20">
        <v>30</v>
      </c>
      <c r="BO20">
        <v>21</v>
      </c>
      <c r="BP20">
        <f t="shared" si="8"/>
        <v>51</v>
      </c>
      <c r="BQ20">
        <f>(BN20/BP20)*100</f>
        <v>58.82352941176471</v>
      </c>
    </row>
    <row r="21" spans="2:70" s="1" customFormat="1" x14ac:dyDescent="0.35">
      <c r="B21" s="1" t="s">
        <v>216</v>
      </c>
      <c r="E21">
        <f t="shared" si="0"/>
        <v>0</v>
      </c>
      <c r="F21" s="1">
        <f>AVERAGE(F18:F20)</f>
        <v>59.01047890431105</v>
      </c>
      <c r="G21" s="1">
        <f>STDEV(F18:F20)/SQRT(3)</f>
        <v>11.142774779277289</v>
      </c>
      <c r="I21" s="1" t="s">
        <v>215</v>
      </c>
      <c r="L21">
        <f t="shared" si="1"/>
        <v>0</v>
      </c>
      <c r="M21" s="1">
        <f>AVERAGE(M18:M20)</f>
        <v>86.764705882352928</v>
      </c>
      <c r="N21" s="1">
        <f>STDEV(M18:M20)/SQRT(3)</f>
        <v>1.8205290655465032</v>
      </c>
      <c r="P21" s="1" t="s">
        <v>214</v>
      </c>
      <c r="S21">
        <f t="shared" si="2"/>
        <v>0</v>
      </c>
      <c r="T21" s="1">
        <f>AVERAGE(T18:T20)</f>
        <v>54.034766403187454</v>
      </c>
      <c r="U21" s="1">
        <f>STDEV(T18:T20)/SQRT(3)</f>
        <v>18.635103049161227</v>
      </c>
      <c r="W21" s="1" t="s">
        <v>213</v>
      </c>
      <c r="Z21">
        <f t="shared" si="3"/>
        <v>0</v>
      </c>
      <c r="AA21" s="1">
        <f>AVERAGE(AA18:AA20)</f>
        <v>61.412874863167268</v>
      </c>
      <c r="AB21" s="1">
        <f>STDEV(AA18:AA20)/SQRT(3)</f>
        <v>11.306591760789956</v>
      </c>
      <c r="AD21" s="1" t="s">
        <v>212</v>
      </c>
      <c r="AG21">
        <f t="shared" si="4"/>
        <v>0</v>
      </c>
      <c r="AH21" s="1">
        <f>AVERAGE(AH18:AH20)</f>
        <v>1.6061980347694635</v>
      </c>
      <c r="AI21" s="1">
        <f>STDEV(AH18:AH20)/SQRT(3)</f>
        <v>0.83079924176041586</v>
      </c>
      <c r="AK21" s="1" t="s">
        <v>211</v>
      </c>
      <c r="AN21">
        <f t="shared" si="9"/>
        <v>0</v>
      </c>
      <c r="AO21" s="1">
        <f>AVERAGE(AO18:AO20)</f>
        <v>16.080459770114942</v>
      </c>
      <c r="AP21" s="1">
        <f>STDEV(AO18:AO20)/SQRT(3)</f>
        <v>5.5154570869561885</v>
      </c>
      <c r="AR21" s="1" t="s">
        <v>210</v>
      </c>
      <c r="AU21">
        <f t="shared" si="5"/>
        <v>0</v>
      </c>
      <c r="AV21" s="1">
        <f>AVERAGE(AV18:AV20)</f>
        <v>70.223577235772368</v>
      </c>
      <c r="AW21" s="1">
        <f>STDEV(AV18:AV20)/SQRT(3)</f>
        <v>3.8977253883668919</v>
      </c>
      <c r="AY21" s="1" t="s">
        <v>209</v>
      </c>
      <c r="BB21">
        <f t="shared" si="6"/>
        <v>0</v>
      </c>
      <c r="BC21" s="1">
        <f>AVERAGE(BC18:BC20)</f>
        <v>32.140989792902765</v>
      </c>
      <c r="BD21" s="1">
        <f>STDEV(BC18:BC20)/SQRT(3)</f>
        <v>5.0963982931058416</v>
      </c>
      <c r="BF21" s="1" t="s">
        <v>208</v>
      </c>
      <c r="BI21">
        <f t="shared" si="7"/>
        <v>0</v>
      </c>
      <c r="BJ21" s="1">
        <f>AVERAGE(BJ18:BJ20)</f>
        <v>77.897673793196191</v>
      </c>
      <c r="BK21" s="1">
        <f>STDEV(BJ18:BJ20)/SQRT(3)</f>
        <v>1.7612608647557799</v>
      </c>
      <c r="BM21" s="1" t="s">
        <v>207</v>
      </c>
      <c r="BP21">
        <f t="shared" si="8"/>
        <v>0</v>
      </c>
      <c r="BQ21" s="1">
        <f>AVERAGE(BQ18:BQ20)</f>
        <v>48.370945862621774</v>
      </c>
      <c r="BR21" s="1">
        <f>STDEV(BQ18:BQ20)/SQRT(3)</f>
        <v>5.6079393049138178</v>
      </c>
    </row>
    <row r="22" spans="2:70" x14ac:dyDescent="0.35">
      <c r="B22" t="s">
        <v>206</v>
      </c>
      <c r="C22">
        <v>38</v>
      </c>
      <c r="D22">
        <v>47</v>
      </c>
      <c r="E22">
        <f t="shared" si="0"/>
        <v>85</v>
      </c>
      <c r="F22">
        <f>(C22/E22)*100</f>
        <v>44.705882352941181</v>
      </c>
      <c r="I22" t="s">
        <v>205</v>
      </c>
      <c r="J22">
        <v>22</v>
      </c>
      <c r="K22">
        <v>24</v>
      </c>
      <c r="L22">
        <f t="shared" si="1"/>
        <v>46</v>
      </c>
      <c r="M22">
        <f>(J22/L22)*100</f>
        <v>47.826086956521742</v>
      </c>
      <c r="P22" t="s">
        <v>204</v>
      </c>
      <c r="Q22">
        <v>6</v>
      </c>
      <c r="R22">
        <v>25</v>
      </c>
      <c r="S22">
        <f t="shared" si="2"/>
        <v>31</v>
      </c>
      <c r="T22">
        <f>(Q22/S22)*100</f>
        <v>19.35483870967742</v>
      </c>
      <c r="W22" t="s">
        <v>203</v>
      </c>
      <c r="X22">
        <v>25</v>
      </c>
      <c r="Y22">
        <v>40</v>
      </c>
      <c r="Z22">
        <f t="shared" si="3"/>
        <v>65</v>
      </c>
      <c r="AA22">
        <f>(X22/Z22)*100</f>
        <v>38.461538461538467</v>
      </c>
      <c r="AD22" t="s">
        <v>202</v>
      </c>
      <c r="AE22">
        <v>16</v>
      </c>
      <c r="AF22">
        <v>51</v>
      </c>
      <c r="AG22">
        <f t="shared" si="4"/>
        <v>67</v>
      </c>
      <c r="AH22">
        <f>(AE22/AG22)*100</f>
        <v>23.880597014925371</v>
      </c>
      <c r="AK22" t="s">
        <v>201</v>
      </c>
      <c r="AL22">
        <v>2</v>
      </c>
      <c r="AM22">
        <v>48</v>
      </c>
      <c r="AN22">
        <f t="shared" si="9"/>
        <v>50</v>
      </c>
      <c r="AO22">
        <f>(AL22/AN22)*100</f>
        <v>4</v>
      </c>
      <c r="AR22" t="s">
        <v>200</v>
      </c>
      <c r="AS22">
        <v>20</v>
      </c>
      <c r="AT22">
        <v>25</v>
      </c>
      <c r="AU22">
        <f t="shared" si="5"/>
        <v>45</v>
      </c>
      <c r="AV22">
        <f>(AS22/AU22)*100</f>
        <v>44.444444444444443</v>
      </c>
      <c r="AY22" t="s">
        <v>199</v>
      </c>
      <c r="AZ22">
        <v>9</v>
      </c>
      <c r="BA22">
        <v>22</v>
      </c>
      <c r="BB22">
        <f t="shared" si="6"/>
        <v>31</v>
      </c>
      <c r="BC22">
        <f>(AZ22/BB22)*100</f>
        <v>29.032258064516132</v>
      </c>
      <c r="BF22" t="s">
        <v>198</v>
      </c>
      <c r="BG22">
        <v>16</v>
      </c>
      <c r="BH22">
        <v>16</v>
      </c>
      <c r="BI22">
        <f t="shared" si="7"/>
        <v>32</v>
      </c>
      <c r="BJ22">
        <f>(BG22/BI22)*100</f>
        <v>50</v>
      </c>
      <c r="BM22" t="s">
        <v>197</v>
      </c>
      <c r="BN22">
        <v>19</v>
      </c>
      <c r="BO22">
        <v>32</v>
      </c>
      <c r="BP22">
        <f t="shared" si="8"/>
        <v>51</v>
      </c>
      <c r="BQ22">
        <f>(BN22/BP22)*100</f>
        <v>37.254901960784316</v>
      </c>
    </row>
    <row r="23" spans="2:70" x14ac:dyDescent="0.35">
      <c r="B23" t="s">
        <v>196</v>
      </c>
      <c r="C23">
        <v>22</v>
      </c>
      <c r="D23">
        <v>32</v>
      </c>
      <c r="E23">
        <f t="shared" si="0"/>
        <v>54</v>
      </c>
      <c r="F23">
        <f>(C23/E23)*100</f>
        <v>40.74074074074074</v>
      </c>
      <c r="I23" t="s">
        <v>195</v>
      </c>
      <c r="J23">
        <v>16</v>
      </c>
      <c r="K23">
        <v>22</v>
      </c>
      <c r="L23">
        <f t="shared" si="1"/>
        <v>38</v>
      </c>
      <c r="M23">
        <f>(J23/L23)*100</f>
        <v>42.105263157894733</v>
      </c>
      <c r="P23" t="s">
        <v>194</v>
      </c>
      <c r="Q23">
        <v>18</v>
      </c>
      <c r="R23">
        <v>38</v>
      </c>
      <c r="S23">
        <f t="shared" si="2"/>
        <v>56</v>
      </c>
      <c r="T23">
        <f>(Q23/S23)*100</f>
        <v>32.142857142857146</v>
      </c>
      <c r="W23" t="s">
        <v>193</v>
      </c>
      <c r="X23">
        <v>14</v>
      </c>
      <c r="Y23">
        <v>27</v>
      </c>
      <c r="Z23">
        <f t="shared" si="3"/>
        <v>41</v>
      </c>
      <c r="AA23">
        <f>(X23/Z23)*100</f>
        <v>34.146341463414636</v>
      </c>
      <c r="AD23" t="s">
        <v>192</v>
      </c>
      <c r="AE23">
        <v>13</v>
      </c>
      <c r="AF23">
        <v>33</v>
      </c>
      <c r="AG23">
        <f t="shared" si="4"/>
        <v>46</v>
      </c>
      <c r="AH23">
        <f>(AE23/AG23)*100</f>
        <v>28.260869565217391</v>
      </c>
      <c r="AK23" t="s">
        <v>191</v>
      </c>
      <c r="AL23">
        <v>4</v>
      </c>
      <c r="AM23">
        <v>38</v>
      </c>
      <c r="AN23">
        <f t="shared" si="9"/>
        <v>42</v>
      </c>
      <c r="AO23">
        <f>(AL23/AN23)*100</f>
        <v>9.5238095238095237</v>
      </c>
      <c r="AR23" t="s">
        <v>190</v>
      </c>
      <c r="AS23">
        <v>19</v>
      </c>
      <c r="AT23">
        <v>19</v>
      </c>
      <c r="AU23">
        <f t="shared" si="5"/>
        <v>38</v>
      </c>
      <c r="AV23">
        <f>(AS23/AU23)*100</f>
        <v>50</v>
      </c>
      <c r="AY23" t="s">
        <v>189</v>
      </c>
      <c r="AZ23">
        <v>14</v>
      </c>
      <c r="BA23">
        <v>36</v>
      </c>
      <c r="BB23">
        <f t="shared" si="6"/>
        <v>50</v>
      </c>
      <c r="BC23">
        <f>(AZ23/BB23)*100</f>
        <v>28.000000000000004</v>
      </c>
      <c r="BF23" t="s">
        <v>188</v>
      </c>
      <c r="BG23">
        <v>22</v>
      </c>
      <c r="BH23">
        <v>20</v>
      </c>
      <c r="BI23">
        <f t="shared" si="7"/>
        <v>42</v>
      </c>
      <c r="BJ23">
        <f>(BG23/BI23)*100</f>
        <v>52.380952380952387</v>
      </c>
      <c r="BM23" t="s">
        <v>187</v>
      </c>
      <c r="BN23">
        <v>29</v>
      </c>
      <c r="BO23">
        <v>14</v>
      </c>
      <c r="BP23">
        <f t="shared" si="8"/>
        <v>43</v>
      </c>
      <c r="BQ23">
        <f>(BN23/BP23)*100</f>
        <v>67.441860465116278</v>
      </c>
    </row>
    <row r="24" spans="2:70" x14ac:dyDescent="0.35">
      <c r="B24" t="s">
        <v>186</v>
      </c>
      <c r="C24">
        <v>26</v>
      </c>
      <c r="D24">
        <v>30</v>
      </c>
      <c r="E24">
        <f t="shared" si="0"/>
        <v>56</v>
      </c>
      <c r="F24">
        <f>(C24/E24)*100</f>
        <v>46.428571428571431</v>
      </c>
      <c r="I24" t="s">
        <v>185</v>
      </c>
      <c r="J24">
        <v>24</v>
      </c>
      <c r="K24">
        <v>15</v>
      </c>
      <c r="L24">
        <f t="shared" si="1"/>
        <v>39</v>
      </c>
      <c r="M24">
        <f>(J24/L24)*100</f>
        <v>61.53846153846154</v>
      </c>
      <c r="P24" t="s">
        <v>184</v>
      </c>
      <c r="Q24">
        <v>13</v>
      </c>
      <c r="R24">
        <v>51</v>
      </c>
      <c r="S24">
        <f t="shared" si="2"/>
        <v>64</v>
      </c>
      <c r="T24">
        <f>(Q24/S24)*100</f>
        <v>20.3125</v>
      </c>
      <c r="W24" t="s">
        <v>183</v>
      </c>
      <c r="X24">
        <v>22</v>
      </c>
      <c r="Y24">
        <v>55</v>
      </c>
      <c r="Z24">
        <f t="shared" si="3"/>
        <v>77</v>
      </c>
      <c r="AA24">
        <f>(X24/Z24)*100</f>
        <v>28.571428571428569</v>
      </c>
      <c r="AD24" t="s">
        <v>182</v>
      </c>
      <c r="AE24">
        <v>11</v>
      </c>
      <c r="AF24">
        <v>45</v>
      </c>
      <c r="AG24">
        <f t="shared" si="4"/>
        <v>56</v>
      </c>
      <c r="AH24">
        <f>(AE24/AG24)*100</f>
        <v>19.642857142857142</v>
      </c>
      <c r="AK24" t="s">
        <v>181</v>
      </c>
      <c r="AL24">
        <v>6</v>
      </c>
      <c r="AM24">
        <v>65</v>
      </c>
      <c r="AN24">
        <f t="shared" si="9"/>
        <v>71</v>
      </c>
      <c r="AO24">
        <f>(AL24/AN24)*100</f>
        <v>8.4507042253521121</v>
      </c>
      <c r="AR24" t="s">
        <v>180</v>
      </c>
      <c r="AS24">
        <v>16</v>
      </c>
      <c r="AT24">
        <v>23</v>
      </c>
      <c r="AU24">
        <f t="shared" si="5"/>
        <v>39</v>
      </c>
      <c r="AV24">
        <f>(AS24/AU24)*100</f>
        <v>41.025641025641022</v>
      </c>
      <c r="AY24" t="s">
        <v>179</v>
      </c>
      <c r="AZ24">
        <v>7</v>
      </c>
      <c r="BA24">
        <v>29</v>
      </c>
      <c r="BB24">
        <f t="shared" si="6"/>
        <v>36</v>
      </c>
      <c r="BC24">
        <f>(AZ24/BB24)*100</f>
        <v>19.444444444444446</v>
      </c>
      <c r="BF24" t="s">
        <v>178</v>
      </c>
      <c r="BG24">
        <v>25</v>
      </c>
      <c r="BH24">
        <v>24</v>
      </c>
      <c r="BI24">
        <f t="shared" si="7"/>
        <v>49</v>
      </c>
      <c r="BJ24">
        <f>(BG24/BI24)*100</f>
        <v>51.020408163265309</v>
      </c>
      <c r="BM24" t="s">
        <v>177</v>
      </c>
      <c r="BN24">
        <v>10</v>
      </c>
      <c r="BO24">
        <v>9</v>
      </c>
      <c r="BP24">
        <f t="shared" si="8"/>
        <v>19</v>
      </c>
      <c r="BQ24">
        <f>(BN24/BP24)*100</f>
        <v>52.631578947368418</v>
      </c>
    </row>
    <row r="25" spans="2:70" s="1" customFormat="1" x14ac:dyDescent="0.35">
      <c r="B25" s="1" t="s">
        <v>176</v>
      </c>
      <c r="E25">
        <f t="shared" si="0"/>
        <v>0</v>
      </c>
      <c r="F25" s="1">
        <f>AVERAGE(F22:F24)</f>
        <v>43.958398174084458</v>
      </c>
      <c r="G25" s="1">
        <f>STDEV(F22:F24)/SQRT(3)</f>
        <v>1.6839342753987339</v>
      </c>
      <c r="I25" s="1" t="s">
        <v>175</v>
      </c>
      <c r="L25">
        <f t="shared" si="1"/>
        <v>0</v>
      </c>
      <c r="M25" s="1">
        <f>AVERAGE(M22:M24)</f>
        <v>50.489937217626</v>
      </c>
      <c r="N25" s="1">
        <f>STDEV(M22:M24)/SQRT(3)</f>
        <v>5.7658296160744884</v>
      </c>
      <c r="P25" s="1" t="s">
        <v>174</v>
      </c>
      <c r="S25">
        <f t="shared" si="2"/>
        <v>0</v>
      </c>
      <c r="T25" s="1">
        <f>AVERAGE(T22:T24)</f>
        <v>23.936731950844855</v>
      </c>
      <c r="U25" s="1">
        <f>STDEV(T22:T24)/SQRT(3)</f>
        <v>4.1123653691024646</v>
      </c>
      <c r="W25" s="1" t="s">
        <v>173</v>
      </c>
      <c r="Z25">
        <f t="shared" si="3"/>
        <v>0</v>
      </c>
      <c r="AA25" s="1">
        <f>AVERAGE(AA22:AA24)</f>
        <v>33.726436165460555</v>
      </c>
      <c r="AB25" s="1">
        <f>STDEV(AA22:AA24)/SQRT(3)</f>
        <v>2.8627381271578702</v>
      </c>
      <c r="AD25" s="1" t="s">
        <v>172</v>
      </c>
      <c r="AG25">
        <f t="shared" si="4"/>
        <v>0</v>
      </c>
      <c r="AH25" s="1">
        <f>AVERAGE(AH22:AH24)</f>
        <v>23.928107907666632</v>
      </c>
      <c r="AI25" s="1">
        <f>STDEV(AH22:AH24)/SQRT(3)</f>
        <v>2.4879193108355948</v>
      </c>
      <c r="AK25" s="1" t="s">
        <v>171</v>
      </c>
      <c r="AN25">
        <f t="shared" si="9"/>
        <v>0</v>
      </c>
      <c r="AO25" s="1">
        <f>AVERAGE(AO22:AO24)</f>
        <v>7.3248379163872128</v>
      </c>
      <c r="AP25" s="1">
        <f>STDEV(AO22:AO24)/SQRT(3)</f>
        <v>1.6910350994858019</v>
      </c>
      <c r="AR25" s="1" t="s">
        <v>170</v>
      </c>
      <c r="AU25">
        <f t="shared" si="5"/>
        <v>0</v>
      </c>
      <c r="AV25" s="1">
        <f>AVERAGE(AV22:AV24)</f>
        <v>45.15669515669515</v>
      </c>
      <c r="AW25" s="1">
        <f>STDEV(AV22:AV24)/SQRT(3)</f>
        <v>2.6150370015221975</v>
      </c>
      <c r="AY25" s="1" t="s">
        <v>169</v>
      </c>
      <c r="BB25">
        <f t="shared" si="6"/>
        <v>0</v>
      </c>
      <c r="BC25" s="1">
        <f>AVERAGE(BC22:BC24)</f>
        <v>25.492234169653528</v>
      </c>
      <c r="BD25" s="1">
        <f>STDEV(BC22:BC24)/SQRT(3)</f>
        <v>3.0385418431762012</v>
      </c>
      <c r="BF25" s="1" t="s">
        <v>168</v>
      </c>
      <c r="BI25">
        <f t="shared" si="7"/>
        <v>0</v>
      </c>
      <c r="BJ25" s="1">
        <f>AVERAGE(BJ22:BJ24)</f>
        <v>51.13378684807256</v>
      </c>
      <c r="BK25" s="1">
        <f>STDEV(BJ22:BJ24)/SQRT(3)</f>
        <v>0.68965561568007205</v>
      </c>
      <c r="BM25" s="1" t="s">
        <v>167</v>
      </c>
      <c r="BP25">
        <f t="shared" si="8"/>
        <v>0</v>
      </c>
      <c r="BQ25" s="1">
        <f>AVERAGE(BQ22:BQ24)</f>
        <v>52.442780457756335</v>
      </c>
      <c r="BR25" s="1">
        <f>STDEV(BQ22:BQ24)/SQRT(3)</f>
        <v>8.7147355972097547</v>
      </c>
    </row>
    <row r="26" spans="2:70" x14ac:dyDescent="0.35">
      <c r="B26" t="s">
        <v>166</v>
      </c>
      <c r="C26">
        <v>34</v>
      </c>
      <c r="D26">
        <v>53</v>
      </c>
      <c r="E26">
        <f t="shared" si="0"/>
        <v>87</v>
      </c>
      <c r="F26">
        <f>(C26/E26)*100</f>
        <v>39.080459770114942</v>
      </c>
      <c r="I26" t="s">
        <v>165</v>
      </c>
      <c r="J26">
        <v>35</v>
      </c>
      <c r="K26">
        <v>52</v>
      </c>
      <c r="L26">
        <f t="shared" si="1"/>
        <v>87</v>
      </c>
      <c r="M26">
        <f>(J26/L26)*100</f>
        <v>40.229885057471265</v>
      </c>
      <c r="P26" t="s">
        <v>164</v>
      </c>
      <c r="Q26">
        <v>17</v>
      </c>
      <c r="R26">
        <v>42</v>
      </c>
      <c r="S26">
        <f t="shared" si="2"/>
        <v>59</v>
      </c>
      <c r="T26">
        <f>(Q26/S26)*100</f>
        <v>28.8135593220339</v>
      </c>
      <c r="W26" t="s">
        <v>163</v>
      </c>
      <c r="X26">
        <v>29</v>
      </c>
      <c r="Y26">
        <v>21</v>
      </c>
      <c r="Z26">
        <f t="shared" si="3"/>
        <v>50</v>
      </c>
      <c r="AA26">
        <f>(X26/Z26)*100</f>
        <v>57.999999999999993</v>
      </c>
      <c r="AD26" t="s">
        <v>162</v>
      </c>
      <c r="AE26">
        <v>23</v>
      </c>
      <c r="AF26">
        <v>46</v>
      </c>
      <c r="AG26">
        <f t="shared" si="4"/>
        <v>69</v>
      </c>
      <c r="AH26">
        <f>(AE26/AG26)*100</f>
        <v>33.333333333333329</v>
      </c>
      <c r="AK26" t="s">
        <v>161</v>
      </c>
      <c r="AL26">
        <v>17</v>
      </c>
      <c r="AM26">
        <v>36</v>
      </c>
      <c r="AN26">
        <f t="shared" si="9"/>
        <v>53</v>
      </c>
      <c r="AO26">
        <f>(AL26/AN26)*100</f>
        <v>32.075471698113205</v>
      </c>
      <c r="AR26" t="s">
        <v>160</v>
      </c>
      <c r="AS26">
        <v>6</v>
      </c>
      <c r="AT26">
        <v>41</v>
      </c>
      <c r="AU26">
        <f t="shared" si="5"/>
        <v>47</v>
      </c>
      <c r="AV26">
        <f>(AS26/AU26)*100</f>
        <v>12.76595744680851</v>
      </c>
      <c r="AY26" t="s">
        <v>159</v>
      </c>
      <c r="AZ26">
        <v>23</v>
      </c>
      <c r="BA26">
        <v>29</v>
      </c>
      <c r="BB26">
        <f t="shared" si="6"/>
        <v>52</v>
      </c>
      <c r="BC26">
        <f>(AZ26/BB26)*100</f>
        <v>44.230769230769226</v>
      </c>
      <c r="BF26" t="s">
        <v>158</v>
      </c>
      <c r="BG26">
        <v>26</v>
      </c>
      <c r="BH26">
        <v>20</v>
      </c>
      <c r="BI26">
        <f t="shared" si="7"/>
        <v>46</v>
      </c>
      <c r="BJ26">
        <f>(BG26/BI26)*100</f>
        <v>56.521739130434781</v>
      </c>
      <c r="BM26" t="s">
        <v>157</v>
      </c>
      <c r="BN26">
        <v>22</v>
      </c>
      <c r="BO26">
        <v>34</v>
      </c>
      <c r="BP26">
        <f t="shared" si="8"/>
        <v>56</v>
      </c>
      <c r="BQ26">
        <f>(BN26/BP26)*100</f>
        <v>39.285714285714285</v>
      </c>
    </row>
    <row r="27" spans="2:70" x14ac:dyDescent="0.35">
      <c r="B27" t="s">
        <v>156</v>
      </c>
      <c r="C27">
        <v>25</v>
      </c>
      <c r="D27">
        <v>51</v>
      </c>
      <c r="E27">
        <f t="shared" si="0"/>
        <v>76</v>
      </c>
      <c r="F27">
        <f>(C27/E27)*100</f>
        <v>32.894736842105267</v>
      </c>
      <c r="I27" t="s">
        <v>155</v>
      </c>
      <c r="J27">
        <v>44</v>
      </c>
      <c r="K27">
        <v>32</v>
      </c>
      <c r="L27">
        <f t="shared" si="1"/>
        <v>76</v>
      </c>
      <c r="M27">
        <f>(J27/L27)*100</f>
        <v>57.894736842105267</v>
      </c>
      <c r="P27" t="s">
        <v>154</v>
      </c>
      <c r="Q27">
        <v>23</v>
      </c>
      <c r="R27">
        <v>51</v>
      </c>
      <c r="S27">
        <f t="shared" si="2"/>
        <v>74</v>
      </c>
      <c r="T27">
        <f>(Q27/S27)*100</f>
        <v>31.081081081081081</v>
      </c>
      <c r="W27" t="s">
        <v>153</v>
      </c>
      <c r="X27">
        <v>18</v>
      </c>
      <c r="Y27">
        <v>28</v>
      </c>
      <c r="Z27">
        <f t="shared" si="3"/>
        <v>46</v>
      </c>
      <c r="AA27">
        <f>(X27/Z27)*100</f>
        <v>39.130434782608695</v>
      </c>
      <c r="AD27" t="s">
        <v>152</v>
      </c>
      <c r="AE27">
        <v>31</v>
      </c>
      <c r="AF27">
        <v>46</v>
      </c>
      <c r="AG27">
        <f t="shared" si="4"/>
        <v>77</v>
      </c>
      <c r="AH27">
        <f>(AE27/AG27)*100</f>
        <v>40.259740259740262</v>
      </c>
      <c r="AK27" t="s">
        <v>151</v>
      </c>
      <c r="AL27">
        <v>15</v>
      </c>
      <c r="AM27">
        <v>32</v>
      </c>
      <c r="AN27">
        <f t="shared" si="9"/>
        <v>47</v>
      </c>
      <c r="AO27">
        <f>(AL27/AN27)*100</f>
        <v>31.914893617021278</v>
      </c>
      <c r="AR27" t="s">
        <v>150</v>
      </c>
      <c r="AS27">
        <v>5</v>
      </c>
      <c r="AT27">
        <v>52</v>
      </c>
      <c r="AU27">
        <f t="shared" si="5"/>
        <v>57</v>
      </c>
      <c r="AV27">
        <f>(AS27/AU27)*100</f>
        <v>8.7719298245614024</v>
      </c>
      <c r="AY27" t="s">
        <v>149</v>
      </c>
      <c r="AZ27">
        <v>12</v>
      </c>
      <c r="BA27">
        <v>53</v>
      </c>
      <c r="BB27">
        <f t="shared" si="6"/>
        <v>65</v>
      </c>
      <c r="BC27">
        <f>(AZ27/BB27)*100</f>
        <v>18.461538461538463</v>
      </c>
      <c r="BF27" t="s">
        <v>148</v>
      </c>
      <c r="BG27">
        <v>36</v>
      </c>
      <c r="BH27">
        <v>37</v>
      </c>
      <c r="BI27">
        <f t="shared" si="7"/>
        <v>73</v>
      </c>
      <c r="BJ27">
        <f>(BG27/BI27)*100</f>
        <v>49.315068493150683</v>
      </c>
      <c r="BM27" t="s">
        <v>147</v>
      </c>
      <c r="BN27">
        <v>14</v>
      </c>
      <c r="BO27">
        <v>29</v>
      </c>
      <c r="BP27">
        <f t="shared" si="8"/>
        <v>43</v>
      </c>
      <c r="BQ27">
        <f>(BN27/BP27)*100</f>
        <v>32.558139534883722</v>
      </c>
    </row>
    <row r="28" spans="2:70" x14ac:dyDescent="0.35">
      <c r="B28" t="s">
        <v>146</v>
      </c>
      <c r="C28">
        <v>19</v>
      </c>
      <c r="D28">
        <v>69</v>
      </c>
      <c r="E28">
        <f t="shared" si="0"/>
        <v>88</v>
      </c>
      <c r="F28">
        <f>(C28/E28)*100</f>
        <v>21.59090909090909</v>
      </c>
      <c r="I28" t="s">
        <v>145</v>
      </c>
      <c r="J28">
        <v>29</v>
      </c>
      <c r="K28">
        <v>57</v>
      </c>
      <c r="L28">
        <f t="shared" si="1"/>
        <v>86</v>
      </c>
      <c r="M28">
        <f>(J28/L28)*100</f>
        <v>33.720930232558139</v>
      </c>
      <c r="P28" t="s">
        <v>144</v>
      </c>
      <c r="Q28">
        <v>17</v>
      </c>
      <c r="R28">
        <v>21</v>
      </c>
      <c r="S28">
        <f t="shared" si="2"/>
        <v>38</v>
      </c>
      <c r="T28">
        <f>(Q28/S28)*100</f>
        <v>44.736842105263158</v>
      </c>
      <c r="W28" t="s">
        <v>143</v>
      </c>
      <c r="X28">
        <v>26</v>
      </c>
      <c r="Y28">
        <v>34</v>
      </c>
      <c r="Z28">
        <f t="shared" si="3"/>
        <v>60</v>
      </c>
      <c r="AA28">
        <f>(X28/Z28)*100</f>
        <v>43.333333333333336</v>
      </c>
      <c r="AD28" t="s">
        <v>142</v>
      </c>
      <c r="AE28">
        <v>6</v>
      </c>
      <c r="AF28">
        <v>35</v>
      </c>
      <c r="AG28">
        <f t="shared" si="4"/>
        <v>41</v>
      </c>
      <c r="AH28">
        <f>(AE28/AG28)*100</f>
        <v>14.634146341463413</v>
      </c>
      <c r="AK28" t="s">
        <v>141</v>
      </c>
      <c r="AL28">
        <v>17</v>
      </c>
      <c r="AM28">
        <v>50</v>
      </c>
      <c r="AN28">
        <f t="shared" si="9"/>
        <v>67</v>
      </c>
      <c r="AO28">
        <f>(AL28/AN28)*100</f>
        <v>25.373134328358208</v>
      </c>
      <c r="AR28" t="s">
        <v>140</v>
      </c>
      <c r="AS28">
        <v>9</v>
      </c>
      <c r="AT28">
        <v>53</v>
      </c>
      <c r="AU28">
        <f t="shared" si="5"/>
        <v>62</v>
      </c>
      <c r="AV28">
        <f>(AS28/AU28)*100</f>
        <v>14.516129032258066</v>
      </c>
      <c r="AY28" t="s">
        <v>139</v>
      </c>
      <c r="AZ28">
        <v>18</v>
      </c>
      <c r="BA28">
        <v>30</v>
      </c>
      <c r="BB28">
        <f t="shared" si="6"/>
        <v>48</v>
      </c>
      <c r="BC28">
        <f>(AZ28/BB28)*100</f>
        <v>37.5</v>
      </c>
      <c r="BF28" t="s">
        <v>138</v>
      </c>
      <c r="BG28">
        <v>30</v>
      </c>
      <c r="BH28">
        <v>38</v>
      </c>
      <c r="BI28">
        <f t="shared" si="7"/>
        <v>68</v>
      </c>
      <c r="BJ28">
        <f>(BG28/BI28)*100</f>
        <v>44.117647058823529</v>
      </c>
      <c r="BM28" t="s">
        <v>137</v>
      </c>
      <c r="BN28">
        <v>32</v>
      </c>
      <c r="BO28">
        <v>26</v>
      </c>
      <c r="BP28">
        <f t="shared" si="8"/>
        <v>58</v>
      </c>
      <c r="BQ28">
        <f>(BN28/BP28)*100</f>
        <v>55.172413793103445</v>
      </c>
    </row>
    <row r="29" spans="2:70" s="1" customFormat="1" x14ac:dyDescent="0.35">
      <c r="B29" s="1" t="s">
        <v>136</v>
      </c>
      <c r="E29">
        <f t="shared" si="0"/>
        <v>0</v>
      </c>
      <c r="F29" s="1">
        <f>AVERAGE(F26:F28)</f>
        <v>31.1887019010431</v>
      </c>
      <c r="G29" s="1">
        <f>STDEV(F26:F28)/SQRT(3)</f>
        <v>5.1203519460814793</v>
      </c>
      <c r="I29" s="1" t="s">
        <v>135</v>
      </c>
      <c r="L29">
        <f t="shared" si="1"/>
        <v>0</v>
      </c>
      <c r="M29" s="1">
        <f>AVERAGE(M26:M28)</f>
        <v>43.948517377378231</v>
      </c>
      <c r="N29" s="1">
        <f>STDEV(M26:M28)/SQRT(3)</f>
        <v>7.2218280522071314</v>
      </c>
      <c r="P29" s="1" t="s">
        <v>134</v>
      </c>
      <c r="S29">
        <f t="shared" si="2"/>
        <v>0</v>
      </c>
      <c r="T29" s="1">
        <f>AVERAGE(T26:T28)</f>
        <v>34.877160836126045</v>
      </c>
      <c r="U29" s="1">
        <f>STDEV(T26:T28)/SQRT(3)</f>
        <v>4.9731076728965764</v>
      </c>
      <c r="W29" s="1" t="s">
        <v>133</v>
      </c>
      <c r="Z29">
        <f t="shared" si="3"/>
        <v>0</v>
      </c>
      <c r="AA29" s="1">
        <f>AVERAGE(AA26:AA28)</f>
        <v>46.821256038647341</v>
      </c>
      <c r="AB29" s="1">
        <f>STDEV(AA26:AA28)/SQRT(3)</f>
        <v>5.7195374659153915</v>
      </c>
      <c r="AD29" s="1" t="s">
        <v>132</v>
      </c>
      <c r="AG29">
        <f t="shared" si="4"/>
        <v>0</v>
      </c>
      <c r="AH29" s="1">
        <f>AVERAGE(AH26:AH28)</f>
        <v>29.409073311512334</v>
      </c>
      <c r="AI29" s="1">
        <f>STDEV(AH26:AH28)/SQRT(3)</f>
        <v>7.6532700735318331</v>
      </c>
      <c r="AK29" s="1" t="s">
        <v>131</v>
      </c>
      <c r="AN29">
        <f t="shared" si="9"/>
        <v>0</v>
      </c>
      <c r="AO29" s="1">
        <f>AVERAGE(AO26:AO28)</f>
        <v>29.787833214497564</v>
      </c>
      <c r="AP29" s="1">
        <f>STDEV(AO26:AO28)/SQRT(3)</f>
        <v>2.2078361217484894</v>
      </c>
      <c r="AR29" s="1" t="s">
        <v>130</v>
      </c>
      <c r="AU29">
        <f t="shared" si="5"/>
        <v>0</v>
      </c>
      <c r="AV29" s="1">
        <f>AVERAGE(AV26:AV28)</f>
        <v>12.018005434542658</v>
      </c>
      <c r="AW29" s="1">
        <f>STDEV(AV26:AV28)/SQRT(3)</f>
        <v>1.6998559050612845</v>
      </c>
      <c r="AY29" s="1" t="s">
        <v>129</v>
      </c>
      <c r="BB29">
        <f t="shared" si="6"/>
        <v>0</v>
      </c>
      <c r="BC29" s="1">
        <f>AVERAGE(BC26:BC28)</f>
        <v>33.397435897435898</v>
      </c>
      <c r="BD29" s="1">
        <f>STDEV(BC26:BC28)/SQRT(3)</f>
        <v>7.7165749693155714</v>
      </c>
      <c r="BF29" s="1" t="s">
        <v>128</v>
      </c>
      <c r="BI29">
        <f t="shared" si="7"/>
        <v>0</v>
      </c>
      <c r="BJ29" s="1">
        <f>AVERAGE(BJ26:BJ28)</f>
        <v>49.984818227469667</v>
      </c>
      <c r="BK29" s="1">
        <f>STDEV(BJ26:BJ28)/SQRT(3)</f>
        <v>3.5963777406448738</v>
      </c>
      <c r="BM29" s="1" t="s">
        <v>127</v>
      </c>
      <c r="BP29">
        <f t="shared" si="8"/>
        <v>0</v>
      </c>
      <c r="BQ29" s="1">
        <f>AVERAGE(BQ26:BQ28)</f>
        <v>42.338755871233822</v>
      </c>
      <c r="BR29" s="1">
        <f>STDEV(BQ26:BQ28)/SQRT(3)</f>
        <v>6.7042809022464143</v>
      </c>
    </row>
    <row r="30" spans="2:70" x14ac:dyDescent="0.35">
      <c r="B30" t="s">
        <v>126</v>
      </c>
      <c r="C30">
        <v>37</v>
      </c>
      <c r="D30">
        <v>26</v>
      </c>
      <c r="E30">
        <f t="shared" si="0"/>
        <v>63</v>
      </c>
      <c r="F30">
        <f>(C30/E30)*100</f>
        <v>58.730158730158735</v>
      </c>
      <c r="I30" t="s">
        <v>125</v>
      </c>
      <c r="J30">
        <v>52</v>
      </c>
      <c r="K30">
        <v>8</v>
      </c>
      <c r="L30">
        <f t="shared" si="1"/>
        <v>60</v>
      </c>
      <c r="M30">
        <f>(J30/L30)*100</f>
        <v>86.666666666666671</v>
      </c>
      <c r="P30" t="s">
        <v>124</v>
      </c>
      <c r="Q30">
        <v>24</v>
      </c>
      <c r="R30">
        <v>19</v>
      </c>
      <c r="S30">
        <f t="shared" si="2"/>
        <v>43</v>
      </c>
      <c r="T30">
        <f>(Q30/S30)*100</f>
        <v>55.813953488372093</v>
      </c>
      <c r="W30" s="2" t="s">
        <v>123</v>
      </c>
      <c r="X30" s="2">
        <v>53</v>
      </c>
      <c r="Y30" s="2">
        <v>12</v>
      </c>
      <c r="Z30" s="2">
        <f t="shared" si="3"/>
        <v>65</v>
      </c>
      <c r="AA30" s="2">
        <f>(X30/Z30)*100</f>
        <v>81.538461538461533</v>
      </c>
      <c r="AD30" t="s">
        <v>122</v>
      </c>
      <c r="AE30">
        <v>11</v>
      </c>
      <c r="AF30">
        <v>27</v>
      </c>
      <c r="AG30">
        <f t="shared" si="4"/>
        <v>38</v>
      </c>
      <c r="AH30">
        <f>(AE30/AG30)*100</f>
        <v>28.947368421052634</v>
      </c>
      <c r="AK30" t="s">
        <v>121</v>
      </c>
      <c r="AL30">
        <v>14</v>
      </c>
      <c r="AM30">
        <v>32</v>
      </c>
      <c r="AN30">
        <f t="shared" si="9"/>
        <v>46</v>
      </c>
      <c r="AO30">
        <f>(AL30/AN30)*100</f>
        <v>30.434782608695656</v>
      </c>
      <c r="AR30" t="s">
        <v>120</v>
      </c>
      <c r="AS30">
        <v>28</v>
      </c>
      <c r="AT30">
        <v>20</v>
      </c>
      <c r="AU30">
        <f t="shared" si="5"/>
        <v>48</v>
      </c>
      <c r="AV30">
        <f>(AS30/AU30)*100</f>
        <v>58.333333333333336</v>
      </c>
      <c r="AY30" t="s">
        <v>119</v>
      </c>
      <c r="AZ30">
        <v>7</v>
      </c>
      <c r="BA30">
        <v>38</v>
      </c>
      <c r="BB30">
        <f t="shared" si="6"/>
        <v>45</v>
      </c>
      <c r="BC30">
        <f>(AZ30/BB30)*100</f>
        <v>15.555555555555555</v>
      </c>
      <c r="BF30" t="s">
        <v>118</v>
      </c>
      <c r="BG30">
        <v>20</v>
      </c>
      <c r="BH30">
        <v>13</v>
      </c>
      <c r="BI30">
        <f t="shared" si="7"/>
        <v>33</v>
      </c>
      <c r="BJ30">
        <f>(BG30/BI30)*100</f>
        <v>60.606060606060609</v>
      </c>
      <c r="BM30" t="s">
        <v>117</v>
      </c>
      <c r="BN30">
        <v>22</v>
      </c>
      <c r="BO30">
        <v>23</v>
      </c>
      <c r="BP30">
        <f t="shared" si="8"/>
        <v>45</v>
      </c>
      <c r="BQ30">
        <f>(BN30/BP30)*100</f>
        <v>48.888888888888886</v>
      </c>
    </row>
    <row r="31" spans="2:70" x14ac:dyDescent="0.35">
      <c r="B31" t="s">
        <v>116</v>
      </c>
      <c r="C31">
        <v>39</v>
      </c>
      <c r="D31">
        <v>31</v>
      </c>
      <c r="E31">
        <f t="shared" si="0"/>
        <v>70</v>
      </c>
      <c r="F31">
        <f>(C31/E31)*100</f>
        <v>55.714285714285715</v>
      </c>
      <c r="I31" t="s">
        <v>115</v>
      </c>
      <c r="J31">
        <v>30</v>
      </c>
      <c r="K31">
        <v>18</v>
      </c>
      <c r="L31">
        <f t="shared" si="1"/>
        <v>48</v>
      </c>
      <c r="M31">
        <f>(J31/L31)*100</f>
        <v>62.5</v>
      </c>
      <c r="P31" t="s">
        <v>114</v>
      </c>
      <c r="Q31">
        <v>40</v>
      </c>
      <c r="R31">
        <v>18</v>
      </c>
      <c r="S31">
        <f t="shared" si="2"/>
        <v>58</v>
      </c>
      <c r="T31">
        <f>(Q31/S31)*100</f>
        <v>68.965517241379317</v>
      </c>
      <c r="W31" t="s">
        <v>113</v>
      </c>
      <c r="X31">
        <v>29</v>
      </c>
      <c r="Y31">
        <v>25</v>
      </c>
      <c r="Z31">
        <f t="shared" si="3"/>
        <v>54</v>
      </c>
      <c r="AA31">
        <f>(X31/Z31)*100</f>
        <v>53.703703703703709</v>
      </c>
      <c r="AD31" t="s">
        <v>112</v>
      </c>
      <c r="AE31">
        <v>12</v>
      </c>
      <c r="AF31">
        <v>22</v>
      </c>
      <c r="AG31">
        <f t="shared" si="4"/>
        <v>34</v>
      </c>
      <c r="AH31">
        <f>(AE31/AG31)*100</f>
        <v>35.294117647058826</v>
      </c>
      <c r="AK31" t="s">
        <v>111</v>
      </c>
      <c r="AL31">
        <v>32</v>
      </c>
      <c r="AM31">
        <v>37</v>
      </c>
      <c r="AN31">
        <f t="shared" si="9"/>
        <v>69</v>
      </c>
      <c r="AO31">
        <f>(AL31/AN31)*100</f>
        <v>46.376811594202898</v>
      </c>
      <c r="AR31" t="s">
        <v>110</v>
      </c>
      <c r="AS31">
        <v>23</v>
      </c>
      <c r="AT31">
        <v>21</v>
      </c>
      <c r="AU31">
        <f t="shared" si="5"/>
        <v>44</v>
      </c>
      <c r="AV31">
        <f>(AS31/AU31)*100</f>
        <v>52.272727272727273</v>
      </c>
      <c r="AY31" t="s">
        <v>109</v>
      </c>
      <c r="AZ31">
        <v>15</v>
      </c>
      <c r="BA31">
        <v>25</v>
      </c>
      <c r="BB31">
        <f t="shared" si="6"/>
        <v>40</v>
      </c>
      <c r="BC31">
        <f>(AZ31/BB31)*100</f>
        <v>37.5</v>
      </c>
      <c r="BF31" t="s">
        <v>108</v>
      </c>
      <c r="BG31">
        <v>23</v>
      </c>
      <c r="BH31">
        <v>28</v>
      </c>
      <c r="BI31">
        <f t="shared" si="7"/>
        <v>51</v>
      </c>
      <c r="BJ31">
        <f>(BG31/BI31)*100</f>
        <v>45.098039215686278</v>
      </c>
      <c r="BM31" t="s">
        <v>107</v>
      </c>
      <c r="BN31">
        <v>51</v>
      </c>
      <c r="BO31">
        <v>11</v>
      </c>
      <c r="BP31">
        <f t="shared" si="8"/>
        <v>62</v>
      </c>
      <c r="BQ31">
        <f>(BN31/BP31)*100</f>
        <v>82.258064516129039</v>
      </c>
    </row>
    <row r="32" spans="2:70" x14ac:dyDescent="0.35">
      <c r="B32" t="s">
        <v>106</v>
      </c>
      <c r="C32">
        <v>25</v>
      </c>
      <c r="D32">
        <v>44</v>
      </c>
      <c r="E32">
        <f t="shared" si="0"/>
        <v>69</v>
      </c>
      <c r="F32">
        <f>(C32/E32)*100</f>
        <v>36.231884057971016</v>
      </c>
      <c r="I32" t="s">
        <v>105</v>
      </c>
      <c r="J32">
        <v>45</v>
      </c>
      <c r="K32">
        <v>15</v>
      </c>
      <c r="L32">
        <f t="shared" si="1"/>
        <v>60</v>
      </c>
      <c r="M32">
        <f>(J32/L32)*100</f>
        <v>75</v>
      </c>
      <c r="P32" t="s">
        <v>104</v>
      </c>
      <c r="Q32">
        <v>29</v>
      </c>
      <c r="R32">
        <v>39</v>
      </c>
      <c r="S32">
        <f t="shared" si="2"/>
        <v>68</v>
      </c>
      <c r="T32">
        <f>(Q32/S32)*100</f>
        <v>42.647058823529413</v>
      </c>
      <c r="W32" t="s">
        <v>103</v>
      </c>
      <c r="X32">
        <v>15</v>
      </c>
      <c r="Y32">
        <v>17</v>
      </c>
      <c r="Z32">
        <f t="shared" si="3"/>
        <v>32</v>
      </c>
      <c r="AA32">
        <f>(X32/Z32)*100</f>
        <v>46.875</v>
      </c>
      <c r="AD32" t="s">
        <v>102</v>
      </c>
      <c r="AE32">
        <v>8</v>
      </c>
      <c r="AF32">
        <v>15</v>
      </c>
      <c r="AG32">
        <f t="shared" si="4"/>
        <v>23</v>
      </c>
      <c r="AH32">
        <f>(AE32/AG32)*100</f>
        <v>34.782608695652172</v>
      </c>
      <c r="AK32" t="s">
        <v>101</v>
      </c>
      <c r="AL32">
        <v>12</v>
      </c>
      <c r="AM32">
        <v>43</v>
      </c>
      <c r="AN32">
        <f t="shared" si="9"/>
        <v>55</v>
      </c>
      <c r="AO32">
        <f>(AL32/AN32)*100</f>
        <v>21.818181818181817</v>
      </c>
      <c r="AR32" t="s">
        <v>100</v>
      </c>
      <c r="AS32">
        <v>14</v>
      </c>
      <c r="AT32">
        <v>8</v>
      </c>
      <c r="AU32">
        <f t="shared" si="5"/>
        <v>22</v>
      </c>
      <c r="AV32">
        <f>(AS32/AU32)*100</f>
        <v>63.636363636363633</v>
      </c>
      <c r="AY32" t="s">
        <v>99</v>
      </c>
      <c r="AZ32">
        <v>10</v>
      </c>
      <c r="BA32">
        <v>33</v>
      </c>
      <c r="BB32">
        <f t="shared" si="6"/>
        <v>43</v>
      </c>
      <c r="BC32">
        <f>(AZ32/BB32)*100</f>
        <v>23.255813953488371</v>
      </c>
      <c r="BF32" t="s">
        <v>98</v>
      </c>
      <c r="BG32">
        <v>46</v>
      </c>
      <c r="BH32">
        <v>15</v>
      </c>
      <c r="BI32">
        <f t="shared" si="7"/>
        <v>61</v>
      </c>
      <c r="BJ32">
        <f>(BG32/BI32)*100</f>
        <v>75.409836065573771</v>
      </c>
      <c r="BM32" t="s">
        <v>97</v>
      </c>
      <c r="BN32">
        <v>34</v>
      </c>
      <c r="BO32">
        <v>16</v>
      </c>
      <c r="BP32">
        <f t="shared" si="8"/>
        <v>50</v>
      </c>
      <c r="BQ32">
        <f>(BN32/BP32)*100</f>
        <v>68</v>
      </c>
    </row>
    <row r="33" spans="2:70" s="1" customFormat="1" x14ac:dyDescent="0.35">
      <c r="B33" s="1" t="s">
        <v>96</v>
      </c>
      <c r="E33">
        <f t="shared" si="0"/>
        <v>0</v>
      </c>
      <c r="F33" s="1">
        <f>AVERAGE(F30:F32)</f>
        <v>50.225442834138484</v>
      </c>
      <c r="G33" s="1">
        <f>STDEV(F30:F32)/SQRT(3)</f>
        <v>7.0507360828145371</v>
      </c>
      <c r="I33" s="1" t="s">
        <v>95</v>
      </c>
      <c r="L33">
        <f t="shared" si="1"/>
        <v>0</v>
      </c>
      <c r="M33" s="1">
        <f>AVERAGE(M30:M32)</f>
        <v>74.722222222222229</v>
      </c>
      <c r="N33" s="1">
        <f>STDEV(M30:M32)/SQRT(3)</f>
        <v>6.9776981594891279</v>
      </c>
      <c r="P33" s="1" t="s">
        <v>94</v>
      </c>
      <c r="S33">
        <f t="shared" si="2"/>
        <v>0</v>
      </c>
      <c r="T33" s="1">
        <f>AVERAGE(T30:T32)</f>
        <v>55.808843184426941</v>
      </c>
      <c r="U33" s="1">
        <f>STDEV(T30:T32)/SQRT(3)</f>
        <v>7.5974849557694064</v>
      </c>
      <c r="W33" s="1" t="s">
        <v>93</v>
      </c>
      <c r="Z33">
        <f t="shared" si="3"/>
        <v>0</v>
      </c>
      <c r="AA33" s="1">
        <f>AVERAGE(AA30:AA32)</f>
        <v>60.705721747388417</v>
      </c>
      <c r="AB33" s="1">
        <f>STDEV(AA30:AA32)/SQRT(3)</f>
        <v>10.60125910714015</v>
      </c>
      <c r="AD33" s="1" t="s">
        <v>92</v>
      </c>
      <c r="AG33">
        <f t="shared" si="4"/>
        <v>0</v>
      </c>
      <c r="AH33" s="1">
        <f>AVERAGE(AH30:AH32)</f>
        <v>33.008031587921209</v>
      </c>
      <c r="AI33" s="1">
        <f>STDEV(AH30:AH32)/SQRT(3)</f>
        <v>2.0356939331109869</v>
      </c>
      <c r="AK33" s="1" t="s">
        <v>91</v>
      </c>
      <c r="AN33">
        <f t="shared" si="9"/>
        <v>0</v>
      </c>
      <c r="AO33" s="1">
        <f>AVERAGE(AO30:AO32)</f>
        <v>32.876592007026794</v>
      </c>
      <c r="AP33" s="1">
        <f>STDEV(AO30:AO32)/SQRT(3)</f>
        <v>7.1938260328388726</v>
      </c>
      <c r="AR33" s="1" t="s">
        <v>90</v>
      </c>
      <c r="AU33">
        <f t="shared" si="5"/>
        <v>0</v>
      </c>
      <c r="AV33" s="1">
        <f>AVERAGE(AV30:AV32)</f>
        <v>58.080808080808083</v>
      </c>
      <c r="AW33" s="1">
        <f>STDEV(AV30:AV32)/SQRT(3)</f>
        <v>3.282828282828282</v>
      </c>
      <c r="AY33" s="1" t="s">
        <v>89</v>
      </c>
      <c r="BB33">
        <f t="shared" si="6"/>
        <v>0</v>
      </c>
      <c r="BC33" s="1">
        <f>AVERAGE(BC30:BC32)</f>
        <v>25.43712316968131</v>
      </c>
      <c r="BD33" s="1">
        <f>STDEV(BC30:BC32)/SQRT(3)</f>
        <v>6.428017914212572</v>
      </c>
      <c r="BF33" s="1" t="s">
        <v>88</v>
      </c>
      <c r="BI33">
        <f t="shared" si="7"/>
        <v>0</v>
      </c>
      <c r="BJ33" s="1">
        <f>AVERAGE(BJ30:BJ32)</f>
        <v>60.371311962440224</v>
      </c>
      <c r="BK33" s="1">
        <f>STDEV(BJ30:BJ32)/SQRT(3)</f>
        <v>8.7510492182646722</v>
      </c>
      <c r="BM33" s="1" t="s">
        <v>87</v>
      </c>
      <c r="BP33">
        <f t="shared" si="8"/>
        <v>0</v>
      </c>
      <c r="BQ33" s="1">
        <f>AVERAGE(BQ30:BQ32)</f>
        <v>66.382317801672642</v>
      </c>
      <c r="BR33" s="1">
        <f>STDEV(BQ30:BQ32)/SQRT(3)</f>
        <v>9.6667495792103129</v>
      </c>
    </row>
    <row r="34" spans="2:70" x14ac:dyDescent="0.35">
      <c r="B34" t="s">
        <v>86</v>
      </c>
      <c r="C34">
        <v>1</v>
      </c>
      <c r="D34">
        <v>80</v>
      </c>
      <c r="E34">
        <f t="shared" si="0"/>
        <v>81</v>
      </c>
      <c r="F34">
        <f>(C34/E34)*100</f>
        <v>1.2345679012345678</v>
      </c>
      <c r="I34" t="s">
        <v>85</v>
      </c>
      <c r="J34">
        <v>1</v>
      </c>
      <c r="K34">
        <v>64</v>
      </c>
      <c r="L34">
        <f t="shared" si="1"/>
        <v>65</v>
      </c>
      <c r="M34">
        <f>(J34/L34)*100</f>
        <v>1.5384615384615385</v>
      </c>
      <c r="P34" t="s">
        <v>84</v>
      </c>
      <c r="Q34">
        <v>6</v>
      </c>
      <c r="R34">
        <v>57</v>
      </c>
      <c r="S34">
        <f t="shared" si="2"/>
        <v>63</v>
      </c>
      <c r="T34">
        <f>(Q34/S34)*100</f>
        <v>9.5238095238095237</v>
      </c>
      <c r="W34" t="s">
        <v>83</v>
      </c>
      <c r="X34">
        <v>12</v>
      </c>
      <c r="Y34">
        <v>63</v>
      </c>
      <c r="Z34">
        <f t="shared" si="3"/>
        <v>75</v>
      </c>
      <c r="AA34">
        <f>(X34/Z34)*100</f>
        <v>16</v>
      </c>
      <c r="AD34" t="s">
        <v>82</v>
      </c>
      <c r="AE34">
        <v>7</v>
      </c>
      <c r="AF34">
        <v>65</v>
      </c>
      <c r="AG34">
        <f t="shared" si="4"/>
        <v>72</v>
      </c>
      <c r="AH34">
        <f>(AE34/AG34)*100</f>
        <v>9.7222222222222232</v>
      </c>
      <c r="AK34" t="s">
        <v>81</v>
      </c>
      <c r="AL34">
        <v>8</v>
      </c>
      <c r="AM34">
        <v>33</v>
      </c>
      <c r="AN34">
        <f t="shared" si="9"/>
        <v>41</v>
      </c>
      <c r="AO34">
        <f>(AL34/AN34)*100</f>
        <v>19.512195121951219</v>
      </c>
      <c r="AR34" t="s">
        <v>80</v>
      </c>
      <c r="AS34">
        <v>5</v>
      </c>
      <c r="AT34">
        <v>46</v>
      </c>
      <c r="AU34">
        <f t="shared" si="5"/>
        <v>51</v>
      </c>
      <c r="AV34">
        <f>(AS34/AU34)*100</f>
        <v>9.8039215686274517</v>
      </c>
      <c r="AY34" t="s">
        <v>79</v>
      </c>
      <c r="AZ34">
        <v>7</v>
      </c>
      <c r="BA34">
        <v>52</v>
      </c>
      <c r="BB34">
        <f t="shared" si="6"/>
        <v>59</v>
      </c>
      <c r="BC34">
        <f>(AZ34/BB34)*100</f>
        <v>11.864406779661017</v>
      </c>
      <c r="BF34" t="s">
        <v>78</v>
      </c>
      <c r="BG34">
        <v>1</v>
      </c>
      <c r="BH34">
        <v>44</v>
      </c>
      <c r="BI34">
        <f t="shared" si="7"/>
        <v>45</v>
      </c>
      <c r="BJ34">
        <f>(BG34/BI34)*100</f>
        <v>2.2222222222222223</v>
      </c>
      <c r="BM34" t="s">
        <v>77</v>
      </c>
      <c r="BN34">
        <v>17</v>
      </c>
      <c r="BO34">
        <v>26</v>
      </c>
      <c r="BP34">
        <f t="shared" si="8"/>
        <v>43</v>
      </c>
      <c r="BQ34">
        <f>(BN34/BP34)*100</f>
        <v>39.534883720930232</v>
      </c>
    </row>
    <row r="35" spans="2:70" x14ac:dyDescent="0.35">
      <c r="B35" t="s">
        <v>76</v>
      </c>
      <c r="C35">
        <v>0</v>
      </c>
      <c r="D35">
        <v>82</v>
      </c>
      <c r="E35">
        <f t="shared" si="0"/>
        <v>82</v>
      </c>
      <c r="F35">
        <f>(C35/E35)*100</f>
        <v>0</v>
      </c>
      <c r="I35" t="s">
        <v>75</v>
      </c>
      <c r="J35">
        <v>1</v>
      </c>
      <c r="K35">
        <v>83</v>
      </c>
      <c r="L35">
        <f t="shared" si="1"/>
        <v>84</v>
      </c>
      <c r="M35">
        <f>(J35/L35)*100</f>
        <v>1.1904761904761905</v>
      </c>
      <c r="P35" t="s">
        <v>74</v>
      </c>
      <c r="Q35">
        <v>1</v>
      </c>
      <c r="R35">
        <v>58</v>
      </c>
      <c r="S35">
        <f t="shared" si="2"/>
        <v>59</v>
      </c>
      <c r="T35">
        <f>(Q35/S35)*100</f>
        <v>1.6949152542372881</v>
      </c>
      <c r="W35" t="s">
        <v>73</v>
      </c>
      <c r="X35">
        <v>9</v>
      </c>
      <c r="Y35">
        <v>67</v>
      </c>
      <c r="Z35">
        <f t="shared" si="3"/>
        <v>76</v>
      </c>
      <c r="AA35">
        <f>(X35/Z35)*100</f>
        <v>11.842105263157894</v>
      </c>
      <c r="AD35" t="s">
        <v>72</v>
      </c>
      <c r="AE35">
        <v>8</v>
      </c>
      <c r="AF35">
        <v>55</v>
      </c>
      <c r="AG35">
        <f t="shared" si="4"/>
        <v>63</v>
      </c>
      <c r="AH35">
        <f>(AE35/AG35)*100</f>
        <v>12.698412698412698</v>
      </c>
      <c r="AK35" t="s">
        <v>71</v>
      </c>
      <c r="AL35">
        <v>7</v>
      </c>
      <c r="AM35">
        <v>39</v>
      </c>
      <c r="AN35">
        <f t="shared" si="9"/>
        <v>46</v>
      </c>
      <c r="AO35">
        <f>(AL35/AN35)*100</f>
        <v>15.217391304347828</v>
      </c>
      <c r="AR35" t="s">
        <v>70</v>
      </c>
      <c r="AS35">
        <v>6</v>
      </c>
      <c r="AT35">
        <v>29</v>
      </c>
      <c r="AU35">
        <f t="shared" si="5"/>
        <v>35</v>
      </c>
      <c r="AV35">
        <f>(AS35/AU35)*100</f>
        <v>17.142857142857142</v>
      </c>
      <c r="AY35" t="s">
        <v>69</v>
      </c>
      <c r="AZ35">
        <v>8</v>
      </c>
      <c r="BA35">
        <v>40</v>
      </c>
      <c r="BB35">
        <f t="shared" si="6"/>
        <v>48</v>
      </c>
      <c r="BC35">
        <f>(AZ35/BB35)*100</f>
        <v>16.666666666666664</v>
      </c>
      <c r="BF35" t="s">
        <v>68</v>
      </c>
      <c r="BG35">
        <v>1</v>
      </c>
      <c r="BH35">
        <v>43</v>
      </c>
      <c r="BI35">
        <f t="shared" si="7"/>
        <v>44</v>
      </c>
      <c r="BJ35">
        <f>(BG35/BI35)*100</f>
        <v>2.2727272727272729</v>
      </c>
      <c r="BM35" t="s">
        <v>67</v>
      </c>
      <c r="BN35">
        <v>7</v>
      </c>
      <c r="BO35">
        <v>20</v>
      </c>
      <c r="BP35">
        <f t="shared" si="8"/>
        <v>27</v>
      </c>
      <c r="BQ35">
        <f>(BN35/BP35)*100</f>
        <v>25.925925925925924</v>
      </c>
    </row>
    <row r="36" spans="2:70" x14ac:dyDescent="0.35">
      <c r="B36" t="s">
        <v>66</v>
      </c>
      <c r="C36">
        <v>1</v>
      </c>
      <c r="D36">
        <v>65</v>
      </c>
      <c r="E36">
        <f t="shared" si="0"/>
        <v>66</v>
      </c>
      <c r="F36">
        <f>(C36/E36)*100</f>
        <v>1.5151515151515151</v>
      </c>
      <c r="I36" t="s">
        <v>65</v>
      </c>
      <c r="J36">
        <v>1</v>
      </c>
      <c r="K36">
        <v>73</v>
      </c>
      <c r="L36">
        <f t="shared" si="1"/>
        <v>74</v>
      </c>
      <c r="M36">
        <f>(J36/L36)*100</f>
        <v>1.3513513513513513</v>
      </c>
      <c r="P36" t="s">
        <v>64</v>
      </c>
      <c r="Q36">
        <v>10</v>
      </c>
      <c r="R36">
        <v>48</v>
      </c>
      <c r="S36">
        <f t="shared" si="2"/>
        <v>58</v>
      </c>
      <c r="T36">
        <f>(Q36/S36)*100</f>
        <v>17.241379310344829</v>
      </c>
      <c r="W36" t="s">
        <v>63</v>
      </c>
      <c r="X36">
        <v>14</v>
      </c>
      <c r="Y36">
        <v>50</v>
      </c>
      <c r="Z36">
        <f t="shared" si="3"/>
        <v>64</v>
      </c>
      <c r="AA36">
        <f>(X36/Z36)*100</f>
        <v>21.875</v>
      </c>
      <c r="AD36" t="s">
        <v>62</v>
      </c>
      <c r="AE36">
        <v>8</v>
      </c>
      <c r="AF36">
        <v>51</v>
      </c>
      <c r="AG36">
        <f t="shared" si="4"/>
        <v>59</v>
      </c>
      <c r="AH36">
        <f>(AE36/AG36)*100</f>
        <v>13.559322033898304</v>
      </c>
      <c r="AK36" t="s">
        <v>61</v>
      </c>
      <c r="AL36">
        <v>9</v>
      </c>
      <c r="AM36">
        <v>48</v>
      </c>
      <c r="AN36">
        <f t="shared" si="9"/>
        <v>57</v>
      </c>
      <c r="AO36">
        <f>(AL36/AN36)*100</f>
        <v>15.789473684210526</v>
      </c>
      <c r="AR36" t="s">
        <v>60</v>
      </c>
      <c r="AS36">
        <v>12</v>
      </c>
      <c r="AT36">
        <v>19</v>
      </c>
      <c r="AU36">
        <f t="shared" si="5"/>
        <v>31</v>
      </c>
      <c r="AV36">
        <f>(AS36/AU36)*100</f>
        <v>38.70967741935484</v>
      </c>
      <c r="AY36" t="s">
        <v>59</v>
      </c>
      <c r="AZ36">
        <v>6</v>
      </c>
      <c r="BA36">
        <v>26</v>
      </c>
      <c r="BB36">
        <f t="shared" si="6"/>
        <v>32</v>
      </c>
      <c r="BC36">
        <f>(AZ36/BB36)*100</f>
        <v>18.75</v>
      </c>
      <c r="BF36" t="s">
        <v>58</v>
      </c>
      <c r="BG36">
        <v>1</v>
      </c>
      <c r="BH36">
        <v>41</v>
      </c>
      <c r="BI36">
        <f t="shared" si="7"/>
        <v>42</v>
      </c>
      <c r="BJ36">
        <f>(BG36/BI36)*100</f>
        <v>2.3809523809523809</v>
      </c>
      <c r="BM36" t="s">
        <v>57</v>
      </c>
      <c r="BN36">
        <v>26</v>
      </c>
      <c r="BO36">
        <v>23</v>
      </c>
      <c r="BP36">
        <f t="shared" si="8"/>
        <v>49</v>
      </c>
      <c r="BQ36">
        <f>(BN36/BP36)*100</f>
        <v>53.061224489795919</v>
      </c>
    </row>
    <row r="37" spans="2:70" s="1" customFormat="1" x14ac:dyDescent="0.35">
      <c r="B37" s="1" t="s">
        <v>56</v>
      </c>
      <c r="E37">
        <f t="shared" si="0"/>
        <v>0</v>
      </c>
      <c r="F37" s="1">
        <f>AVERAGE(F34:F36)</f>
        <v>0.91657313879536095</v>
      </c>
      <c r="G37" s="1">
        <f>STDEV(F34:F36)/SQRT(3)</f>
        <v>0.46538927439673511</v>
      </c>
      <c r="I37" s="1" t="s">
        <v>55</v>
      </c>
      <c r="L37">
        <f t="shared" si="1"/>
        <v>0</v>
      </c>
      <c r="M37" s="1">
        <f>AVERAGE(M34:M36)</f>
        <v>1.3600963600963603</v>
      </c>
      <c r="N37" s="1">
        <f>STDEV(M34:M36)/SQRT(3)</f>
        <v>0.1005498333938336</v>
      </c>
      <c r="P37" s="1" t="s">
        <v>54</v>
      </c>
      <c r="S37">
        <f t="shared" si="2"/>
        <v>0</v>
      </c>
      <c r="T37" s="1">
        <f>AVERAGE(T34:T36)</f>
        <v>9.4867013627972145</v>
      </c>
      <c r="U37" s="1">
        <f>STDEV(T34:T36)/SQRT(3)</f>
        <v>4.4879159574599594</v>
      </c>
      <c r="W37" s="1" t="s">
        <v>53</v>
      </c>
      <c r="Z37">
        <f t="shared" si="3"/>
        <v>0</v>
      </c>
      <c r="AA37" s="1">
        <f>AVERAGE(AA34:AA36)</f>
        <v>16.57236842105263</v>
      </c>
      <c r="AB37" s="1">
        <f>STDEV(AA34:AA36)/SQRT(3)</f>
        <v>2.910352121147445</v>
      </c>
      <c r="AD37" s="1" t="s">
        <v>52</v>
      </c>
      <c r="AG37">
        <f t="shared" si="4"/>
        <v>0</v>
      </c>
      <c r="AH37" s="1">
        <f>AVERAGE(AH34:AH36)</f>
        <v>11.993318984844407</v>
      </c>
      <c r="AI37" s="1">
        <f>STDEV(AH34:AH36)/SQRT(3)</f>
        <v>1.1624258542485406</v>
      </c>
      <c r="AK37" s="1" t="s">
        <v>51</v>
      </c>
      <c r="AN37">
        <f t="shared" si="9"/>
        <v>0</v>
      </c>
      <c r="AO37" s="1">
        <f>AVERAGE(AO34:AO36)</f>
        <v>16.839686703503194</v>
      </c>
      <c r="AP37" s="1">
        <f>STDEV(AO34:AO36)/SQRT(3)</f>
        <v>1.3464206248846071</v>
      </c>
      <c r="AR37" s="1" t="s">
        <v>50</v>
      </c>
      <c r="AU37">
        <f t="shared" si="5"/>
        <v>0</v>
      </c>
      <c r="AV37" s="1">
        <f>AVERAGE(AV34:AV36)</f>
        <v>21.885485376946477</v>
      </c>
      <c r="AW37" s="1">
        <f>STDEV(AV34:AV36)/SQRT(3)</f>
        <v>8.6747732391217998</v>
      </c>
      <c r="AY37" s="1" t="s">
        <v>49</v>
      </c>
      <c r="BB37">
        <f t="shared" si="6"/>
        <v>0</v>
      </c>
      <c r="BC37" s="1">
        <f>AVERAGE(BC34:BC36)</f>
        <v>15.760357815442561</v>
      </c>
      <c r="BD37" s="1">
        <f>STDEV(BC34:BC36)/SQRT(3)</f>
        <v>2.038700182252565</v>
      </c>
      <c r="BF37" s="1" t="s">
        <v>48</v>
      </c>
      <c r="BI37">
        <f t="shared" si="7"/>
        <v>0</v>
      </c>
      <c r="BJ37" s="1">
        <f>AVERAGE(BJ34:BJ36)</f>
        <v>2.2919672919672922</v>
      </c>
      <c r="BK37" s="1">
        <f>STDEV(BJ34:BJ36)/SQRT(3)</f>
        <v>4.6820400033505932E-2</v>
      </c>
      <c r="BM37" s="1" t="s">
        <v>47</v>
      </c>
      <c r="BP37">
        <f t="shared" si="8"/>
        <v>0</v>
      </c>
      <c r="BQ37" s="1">
        <f>AVERAGE(BQ34:BQ36)</f>
        <v>39.507344712217353</v>
      </c>
      <c r="BR37" s="1">
        <f>STDEV(BQ34:BQ36)/SQRT(3)</f>
        <v>7.8332980673392436</v>
      </c>
    </row>
    <row r="38" spans="2:70" x14ac:dyDescent="0.35">
      <c r="B38" t="s">
        <v>46</v>
      </c>
      <c r="C38">
        <v>6</v>
      </c>
      <c r="D38">
        <v>58</v>
      </c>
      <c r="E38">
        <f t="shared" si="0"/>
        <v>64</v>
      </c>
      <c r="F38">
        <f>(C38/E38)*100</f>
        <v>9.375</v>
      </c>
      <c r="I38" t="s">
        <v>45</v>
      </c>
      <c r="J38">
        <v>8</v>
      </c>
      <c r="K38">
        <v>58</v>
      </c>
      <c r="L38">
        <f t="shared" si="1"/>
        <v>66</v>
      </c>
      <c r="M38">
        <f>(J38/L38)*100</f>
        <v>12.121212121212121</v>
      </c>
      <c r="P38" t="s">
        <v>44</v>
      </c>
      <c r="Q38">
        <v>7</v>
      </c>
      <c r="R38">
        <v>41</v>
      </c>
      <c r="S38">
        <f t="shared" si="2"/>
        <v>48</v>
      </c>
      <c r="T38">
        <f>(Q38/S38)*100</f>
        <v>14.583333333333334</v>
      </c>
      <c r="W38" t="s">
        <v>43</v>
      </c>
      <c r="X38">
        <v>3</v>
      </c>
      <c r="Y38">
        <v>46</v>
      </c>
      <c r="Z38">
        <f t="shared" si="3"/>
        <v>49</v>
      </c>
      <c r="AA38">
        <f>(X38/Z38)*100</f>
        <v>6.1224489795918364</v>
      </c>
      <c r="AD38" t="s">
        <v>42</v>
      </c>
      <c r="AE38">
        <v>2</v>
      </c>
      <c r="AF38">
        <v>59</v>
      </c>
      <c r="AG38">
        <f t="shared" si="4"/>
        <v>61</v>
      </c>
      <c r="AH38">
        <f>(AE38/AG38)*100</f>
        <v>3.278688524590164</v>
      </c>
      <c r="AK38" t="s">
        <v>41</v>
      </c>
      <c r="AL38">
        <v>2</v>
      </c>
      <c r="AM38">
        <v>30</v>
      </c>
      <c r="AN38">
        <f t="shared" si="9"/>
        <v>32</v>
      </c>
      <c r="AO38">
        <f>(AL38/AN38)*100</f>
        <v>6.25</v>
      </c>
      <c r="AR38" t="s">
        <v>40</v>
      </c>
      <c r="AS38">
        <v>21</v>
      </c>
      <c r="AT38">
        <v>27</v>
      </c>
      <c r="AU38">
        <f t="shared" si="5"/>
        <v>48</v>
      </c>
      <c r="AV38">
        <f>(AS38/AU38)*100</f>
        <v>43.75</v>
      </c>
      <c r="AY38" t="s">
        <v>39</v>
      </c>
      <c r="AZ38">
        <v>7</v>
      </c>
      <c r="BA38">
        <v>32</v>
      </c>
      <c r="BB38">
        <f t="shared" si="6"/>
        <v>39</v>
      </c>
      <c r="BC38">
        <f>(AZ38/BB38)*100</f>
        <v>17.948717948717949</v>
      </c>
      <c r="BF38" t="s">
        <v>38</v>
      </c>
      <c r="BG38">
        <v>8</v>
      </c>
      <c r="BH38">
        <v>40</v>
      </c>
      <c r="BI38">
        <f t="shared" si="7"/>
        <v>48</v>
      </c>
      <c r="BJ38">
        <f>(BG38/BI38)*100</f>
        <v>16.666666666666664</v>
      </c>
      <c r="BM38" t="s">
        <v>37</v>
      </c>
      <c r="BN38">
        <v>1</v>
      </c>
      <c r="BO38">
        <v>54</v>
      </c>
      <c r="BP38">
        <f t="shared" si="8"/>
        <v>55</v>
      </c>
      <c r="BQ38">
        <f>(BN38/BP38)*100</f>
        <v>1.8181818181818181</v>
      </c>
    </row>
    <row r="39" spans="2:70" x14ac:dyDescent="0.35">
      <c r="B39" t="s">
        <v>36</v>
      </c>
      <c r="C39">
        <v>8</v>
      </c>
      <c r="D39">
        <v>69</v>
      </c>
      <c r="E39">
        <f t="shared" si="0"/>
        <v>77</v>
      </c>
      <c r="F39">
        <f>(C39/E39)*100</f>
        <v>10.38961038961039</v>
      </c>
      <c r="I39" t="s">
        <v>35</v>
      </c>
      <c r="J39">
        <v>11</v>
      </c>
      <c r="K39">
        <v>64</v>
      </c>
      <c r="L39">
        <f t="shared" si="1"/>
        <v>75</v>
      </c>
      <c r="M39">
        <f>(J39/L39)*100</f>
        <v>14.666666666666666</v>
      </c>
      <c r="P39" t="s">
        <v>34</v>
      </c>
      <c r="Q39">
        <v>5</v>
      </c>
      <c r="R39">
        <v>45</v>
      </c>
      <c r="S39">
        <f t="shared" si="2"/>
        <v>50</v>
      </c>
      <c r="T39">
        <f>(Q39/S39)*100</f>
        <v>10</v>
      </c>
      <c r="W39" t="s">
        <v>33</v>
      </c>
      <c r="X39">
        <v>5</v>
      </c>
      <c r="Y39">
        <v>55</v>
      </c>
      <c r="Z39">
        <f t="shared" si="3"/>
        <v>60</v>
      </c>
      <c r="AA39">
        <f>(X39/Z39)*100</f>
        <v>8.3333333333333321</v>
      </c>
      <c r="AD39" t="s">
        <v>32</v>
      </c>
      <c r="AE39">
        <v>6</v>
      </c>
      <c r="AF39">
        <v>36</v>
      </c>
      <c r="AG39">
        <f t="shared" si="4"/>
        <v>42</v>
      </c>
      <c r="AH39">
        <f>(AE39/AG39)*100</f>
        <v>14.285714285714285</v>
      </c>
      <c r="AK39" t="s">
        <v>31</v>
      </c>
      <c r="AL39">
        <v>3</v>
      </c>
      <c r="AM39">
        <v>29</v>
      </c>
      <c r="AN39">
        <f t="shared" si="9"/>
        <v>32</v>
      </c>
      <c r="AO39">
        <f>(AL39/AN39)*100</f>
        <v>9.375</v>
      </c>
      <c r="AR39" t="s">
        <v>30</v>
      </c>
      <c r="AS39">
        <v>14</v>
      </c>
      <c r="AT39">
        <v>35</v>
      </c>
      <c r="AU39">
        <f t="shared" si="5"/>
        <v>49</v>
      </c>
      <c r="AV39">
        <f>(AS39/AU39)*100</f>
        <v>28.571428571428569</v>
      </c>
      <c r="AY39" t="s">
        <v>29</v>
      </c>
      <c r="AZ39">
        <v>6</v>
      </c>
      <c r="BA39">
        <v>30</v>
      </c>
      <c r="BB39">
        <f t="shared" si="6"/>
        <v>36</v>
      </c>
      <c r="BC39">
        <f>(AZ39/BB39)*100</f>
        <v>16.666666666666664</v>
      </c>
      <c r="BF39" t="s">
        <v>28</v>
      </c>
      <c r="BG39">
        <v>7</v>
      </c>
      <c r="BH39">
        <v>33</v>
      </c>
      <c r="BI39">
        <f t="shared" si="7"/>
        <v>40</v>
      </c>
      <c r="BJ39">
        <f>(BG39/BI39)*100</f>
        <v>17.5</v>
      </c>
      <c r="BM39" t="s">
        <v>27</v>
      </c>
      <c r="BN39">
        <v>3</v>
      </c>
      <c r="BO39">
        <v>45</v>
      </c>
      <c r="BP39">
        <f t="shared" si="8"/>
        <v>48</v>
      </c>
      <c r="BQ39">
        <f>(BN39/BP39)*100</f>
        <v>6.25</v>
      </c>
    </row>
    <row r="40" spans="2:70" x14ac:dyDescent="0.35">
      <c r="B40" t="s">
        <v>26</v>
      </c>
      <c r="C40">
        <v>7</v>
      </c>
      <c r="D40">
        <v>51</v>
      </c>
      <c r="E40">
        <f t="shared" si="0"/>
        <v>58</v>
      </c>
      <c r="F40">
        <f>(C40/E40)*100</f>
        <v>12.068965517241379</v>
      </c>
      <c r="I40" t="s">
        <v>25</v>
      </c>
      <c r="J40">
        <v>4</v>
      </c>
      <c r="K40">
        <v>25</v>
      </c>
      <c r="L40">
        <f t="shared" si="1"/>
        <v>29</v>
      </c>
      <c r="M40">
        <f>(J40/L40)*100</f>
        <v>13.793103448275861</v>
      </c>
      <c r="P40" t="s">
        <v>24</v>
      </c>
      <c r="Q40">
        <v>8</v>
      </c>
      <c r="R40">
        <v>55</v>
      </c>
      <c r="S40">
        <f t="shared" si="2"/>
        <v>63</v>
      </c>
      <c r="T40">
        <f>(Q40/S40)*100</f>
        <v>12.698412698412698</v>
      </c>
      <c r="W40" t="s">
        <v>23</v>
      </c>
      <c r="X40">
        <v>5</v>
      </c>
      <c r="Y40">
        <v>50</v>
      </c>
      <c r="Z40">
        <f t="shared" si="3"/>
        <v>55</v>
      </c>
      <c r="AA40">
        <f>(X40/Z40)*100</f>
        <v>9.0909090909090917</v>
      </c>
      <c r="AD40" t="s">
        <v>22</v>
      </c>
      <c r="AE40">
        <v>1</v>
      </c>
      <c r="AF40">
        <v>34</v>
      </c>
      <c r="AG40">
        <f t="shared" si="4"/>
        <v>35</v>
      </c>
      <c r="AH40">
        <f>(AE40/AG40)*100</f>
        <v>2.8571428571428572</v>
      </c>
      <c r="AK40" t="s">
        <v>21</v>
      </c>
      <c r="AL40">
        <v>6</v>
      </c>
      <c r="AM40">
        <v>48</v>
      </c>
      <c r="AN40">
        <f t="shared" si="9"/>
        <v>54</v>
      </c>
      <c r="AO40">
        <f>(AL40/AN40)*100</f>
        <v>11.111111111111111</v>
      </c>
      <c r="AR40" t="s">
        <v>20</v>
      </c>
      <c r="AS40">
        <v>6</v>
      </c>
      <c r="AT40">
        <v>41</v>
      </c>
      <c r="AU40">
        <f t="shared" si="5"/>
        <v>47</v>
      </c>
      <c r="AV40">
        <f>(AS40/AU40)*100</f>
        <v>12.76595744680851</v>
      </c>
      <c r="AY40" t="s">
        <v>19</v>
      </c>
      <c r="AZ40">
        <v>4</v>
      </c>
      <c r="BA40">
        <v>50</v>
      </c>
      <c r="BB40">
        <f t="shared" si="6"/>
        <v>54</v>
      </c>
      <c r="BC40">
        <f>(AZ40/BB40)*100</f>
        <v>7.4074074074074066</v>
      </c>
      <c r="BF40" t="s">
        <v>18</v>
      </c>
      <c r="BG40">
        <v>12</v>
      </c>
      <c r="BH40">
        <v>17</v>
      </c>
      <c r="BI40">
        <f t="shared" si="7"/>
        <v>29</v>
      </c>
      <c r="BJ40">
        <f>(BG40/BI40)*100</f>
        <v>41.379310344827587</v>
      </c>
      <c r="BM40" t="s">
        <v>17</v>
      </c>
      <c r="BN40">
        <v>3</v>
      </c>
      <c r="BO40">
        <v>35</v>
      </c>
      <c r="BP40">
        <f t="shared" si="8"/>
        <v>38</v>
      </c>
      <c r="BQ40">
        <f>(BN40/BP40)*100</f>
        <v>7.8947368421052628</v>
      </c>
    </row>
    <row r="41" spans="2:70" s="1" customFormat="1" x14ac:dyDescent="0.35">
      <c r="B41" s="1" t="s">
        <v>16</v>
      </c>
      <c r="E41">
        <f t="shared" si="0"/>
        <v>0</v>
      </c>
      <c r="F41" s="1">
        <f>AVERAGE(F38:F40)</f>
        <v>10.611191968950591</v>
      </c>
      <c r="G41" s="1">
        <f>STDEV(F38:F40)/SQRT(3)</f>
        <v>0.78553301421148958</v>
      </c>
      <c r="I41" s="1" t="s">
        <v>15</v>
      </c>
      <c r="L41">
        <f t="shared" si="1"/>
        <v>0</v>
      </c>
      <c r="M41" s="1">
        <f>AVERAGE(M38:M40)</f>
        <v>13.526994078718218</v>
      </c>
      <c r="N41" s="1">
        <f>STDEV(M38:M40)/SQRT(3)</f>
        <v>0.74675863083251925</v>
      </c>
      <c r="P41" s="1" t="s">
        <v>14</v>
      </c>
      <c r="S41">
        <f t="shared" si="2"/>
        <v>0</v>
      </c>
      <c r="T41" s="1">
        <f>AVERAGE(T38:T40)</f>
        <v>12.427248677248677</v>
      </c>
      <c r="U41" s="1">
        <f>STDEV(T38:T40)/SQRT(3)</f>
        <v>1.3300230017925079</v>
      </c>
      <c r="W41" s="1" t="s">
        <v>13</v>
      </c>
      <c r="Z41">
        <f t="shared" si="3"/>
        <v>0</v>
      </c>
      <c r="AA41" s="1">
        <f>AVERAGE(AA38:AA40)</f>
        <v>7.8488971346114198</v>
      </c>
      <c r="AB41" s="1">
        <f>STDEV(AA38:AA40)/SQRT(3)</f>
        <v>0.89049568239539423</v>
      </c>
      <c r="AD41" s="1" t="s">
        <v>12</v>
      </c>
      <c r="AG41">
        <f t="shared" si="4"/>
        <v>0</v>
      </c>
      <c r="AH41" s="1">
        <f>AVERAGE(AH38:AH40)</f>
        <v>6.8071818891491027</v>
      </c>
      <c r="AI41" s="1">
        <f>STDEV(AH38:AH40)/SQRT(3)</f>
        <v>3.7412457948430373</v>
      </c>
      <c r="AK41" s="1" t="s">
        <v>11</v>
      </c>
      <c r="AN41">
        <f t="shared" si="9"/>
        <v>0</v>
      </c>
      <c r="AO41" s="1">
        <f>AVERAGE(AO38:AO40)</f>
        <v>8.9120370370370363</v>
      </c>
      <c r="AP41" s="1">
        <f>STDEV(AO38:AO40)/SQRT(3)</f>
        <v>1.4222460332690405</v>
      </c>
      <c r="AR41" s="1" t="s">
        <v>10</v>
      </c>
      <c r="AU41">
        <f t="shared" si="5"/>
        <v>0</v>
      </c>
      <c r="AV41" s="1">
        <f>AVERAGE(AV38:AV40)</f>
        <v>28.362462006079028</v>
      </c>
      <c r="AW41" s="1">
        <f>STDEV(AV38:AV40)/SQRT(3)</f>
        <v>8.9449328952871561</v>
      </c>
      <c r="AY41" s="1" t="s">
        <v>9</v>
      </c>
      <c r="BB41">
        <f t="shared" si="6"/>
        <v>0</v>
      </c>
      <c r="BC41" s="1">
        <f>AVERAGE(BC38:BC40)</f>
        <v>14.007597340930673</v>
      </c>
      <c r="BD41" s="1">
        <f>STDEV(BC38:BC40)/SQRT(3)</f>
        <v>3.3207827511692023</v>
      </c>
      <c r="BF41" s="1" t="s">
        <v>8</v>
      </c>
      <c r="BI41">
        <f t="shared" si="7"/>
        <v>0</v>
      </c>
      <c r="BJ41" s="1">
        <f>AVERAGE(BJ38:BJ40)</f>
        <v>25.181992337164747</v>
      </c>
      <c r="BK41" s="1">
        <f>STDEV(BJ38:BJ40)/SQRT(3)</f>
        <v>8.1022310526613648</v>
      </c>
      <c r="BM41" s="1" t="s">
        <v>7</v>
      </c>
      <c r="BP41">
        <f t="shared" si="8"/>
        <v>0</v>
      </c>
      <c r="BQ41" s="1">
        <f>AVERAGE(BQ38:BQ40)</f>
        <v>5.3209728867623598</v>
      </c>
      <c r="BR41" s="1">
        <f>STDEV(BQ38:BQ40)/SQRT(3)</f>
        <v>1.8146118751715032</v>
      </c>
    </row>
    <row r="43" spans="2:70" x14ac:dyDescent="0.35">
      <c r="C43" t="s">
        <v>6</v>
      </c>
      <c r="D43" t="s">
        <v>5</v>
      </c>
      <c r="E43" t="s">
        <v>4</v>
      </c>
      <c r="J43" t="s">
        <v>405</v>
      </c>
      <c r="K43">
        <v>0</v>
      </c>
      <c r="L43">
        <v>77</v>
      </c>
      <c r="M43">
        <v>77</v>
      </c>
      <c r="N43">
        <v>0</v>
      </c>
      <c r="O43" t="s">
        <v>366</v>
      </c>
      <c r="P43">
        <v>0</v>
      </c>
      <c r="Q43">
        <v>60</v>
      </c>
      <c r="R43">
        <v>60</v>
      </c>
      <c r="S43">
        <f>(P43/R43)*100</f>
        <v>0</v>
      </c>
    </row>
    <row r="44" spans="2:70" x14ac:dyDescent="0.35">
      <c r="B44" t="s">
        <v>3</v>
      </c>
      <c r="C44">
        <v>51</v>
      </c>
      <c r="D44">
        <v>48</v>
      </c>
      <c r="E44">
        <f>D44+C44</f>
        <v>99</v>
      </c>
      <c r="F44">
        <f>(C44/E44)*100</f>
        <v>51.515151515151516</v>
      </c>
      <c r="J44" t="s">
        <v>395</v>
      </c>
      <c r="K44">
        <v>0</v>
      </c>
      <c r="L44">
        <v>77</v>
      </c>
      <c r="M44">
        <v>77</v>
      </c>
      <c r="N44">
        <v>0</v>
      </c>
      <c r="O44" t="s">
        <v>356</v>
      </c>
      <c r="P44">
        <v>0</v>
      </c>
      <c r="Q44">
        <v>61</v>
      </c>
      <c r="R44">
        <v>61</v>
      </c>
      <c r="S44">
        <f>(P44/R44)*100</f>
        <v>0</v>
      </c>
    </row>
    <row r="45" spans="2:70" x14ac:dyDescent="0.35">
      <c r="B45" t="s">
        <v>2</v>
      </c>
      <c r="C45">
        <v>41</v>
      </c>
      <c r="D45">
        <v>46</v>
      </c>
      <c r="E45">
        <f>D45+C45</f>
        <v>87</v>
      </c>
      <c r="F45">
        <f>(C45/E45)*100</f>
        <v>47.126436781609193</v>
      </c>
      <c r="J45" t="s">
        <v>385</v>
      </c>
      <c r="K45">
        <v>1</v>
      </c>
      <c r="L45">
        <v>62</v>
      </c>
      <c r="M45">
        <v>63</v>
      </c>
      <c r="N45">
        <f t="shared" ref="N45:N54" si="10">(K45/M45)*100</f>
        <v>1.5873015873015872</v>
      </c>
      <c r="O45" t="s">
        <v>346</v>
      </c>
      <c r="P45">
        <v>5</v>
      </c>
      <c r="Q45">
        <v>56</v>
      </c>
      <c r="R45">
        <v>61</v>
      </c>
      <c r="S45">
        <f>(P45/R45)*100</f>
        <v>8.1967213114754092</v>
      </c>
    </row>
    <row r="46" spans="2:70" x14ac:dyDescent="0.35">
      <c r="B46" t="s">
        <v>1</v>
      </c>
      <c r="C46">
        <v>52</v>
      </c>
      <c r="D46">
        <v>52</v>
      </c>
      <c r="E46">
        <f>D46+C46</f>
        <v>104</v>
      </c>
      <c r="F46">
        <f>(C46/E46)*100</f>
        <v>50</v>
      </c>
      <c r="J46" t="s">
        <v>85</v>
      </c>
      <c r="K46">
        <v>1</v>
      </c>
      <c r="L46">
        <v>64</v>
      </c>
      <c r="M46">
        <v>65</v>
      </c>
      <c r="N46">
        <f t="shared" si="10"/>
        <v>1.5384615384615385</v>
      </c>
      <c r="O46" t="s">
        <v>358</v>
      </c>
      <c r="P46">
        <v>1</v>
      </c>
      <c r="Q46">
        <v>62</v>
      </c>
      <c r="R46">
        <v>63</v>
      </c>
      <c r="S46">
        <f t="shared" ref="S46:S54" si="11">(P46/R46)*100</f>
        <v>1.5873015873015872</v>
      </c>
    </row>
    <row r="47" spans="2:70" x14ac:dyDescent="0.35">
      <c r="B47" t="s">
        <v>0</v>
      </c>
      <c r="E47">
        <f>D47+C47</f>
        <v>0</v>
      </c>
      <c r="F47">
        <f>AVERAGE(F44:F46)</f>
        <v>49.547196098920239</v>
      </c>
      <c r="G47">
        <f>STDEV(F44:F46)/SQRT(3)</f>
        <v>1.2869832662377101</v>
      </c>
      <c r="J47" t="s">
        <v>75</v>
      </c>
      <c r="K47">
        <v>1</v>
      </c>
      <c r="L47">
        <v>83</v>
      </c>
      <c r="M47">
        <v>84</v>
      </c>
      <c r="N47">
        <f t="shared" si="10"/>
        <v>1.1904761904761905</v>
      </c>
      <c r="O47" t="s">
        <v>348</v>
      </c>
      <c r="P47">
        <v>0</v>
      </c>
      <c r="Q47">
        <v>58</v>
      </c>
      <c r="R47">
        <v>58</v>
      </c>
      <c r="S47">
        <f t="shared" si="11"/>
        <v>0</v>
      </c>
    </row>
    <row r="48" spans="2:70" x14ac:dyDescent="0.35">
      <c r="J48" t="s">
        <v>65</v>
      </c>
      <c r="K48">
        <v>1</v>
      </c>
      <c r="L48">
        <v>73</v>
      </c>
      <c r="M48">
        <v>74</v>
      </c>
      <c r="N48">
        <f t="shared" si="10"/>
        <v>1.3513513513513513</v>
      </c>
      <c r="O48" t="s">
        <v>338</v>
      </c>
      <c r="P48">
        <v>0</v>
      </c>
      <c r="Q48">
        <v>51</v>
      </c>
      <c r="R48">
        <v>51</v>
      </c>
      <c r="S48">
        <f t="shared" si="11"/>
        <v>0</v>
      </c>
    </row>
    <row r="49" spans="10:19" x14ac:dyDescent="0.35">
      <c r="J49" t="s">
        <v>45</v>
      </c>
      <c r="K49">
        <v>8</v>
      </c>
      <c r="L49">
        <v>58</v>
      </c>
      <c r="M49">
        <v>66</v>
      </c>
      <c r="N49">
        <f t="shared" si="10"/>
        <v>12.121212121212121</v>
      </c>
      <c r="O49" t="s">
        <v>357</v>
      </c>
      <c r="P49">
        <v>44</v>
      </c>
      <c r="Q49">
        <v>7</v>
      </c>
      <c r="R49">
        <v>51</v>
      </c>
      <c r="S49">
        <f t="shared" si="11"/>
        <v>86.274509803921575</v>
      </c>
    </row>
    <row r="50" spans="10:19" x14ac:dyDescent="0.35">
      <c r="J50" t="s">
        <v>35</v>
      </c>
      <c r="K50">
        <v>11</v>
      </c>
      <c r="L50">
        <v>64</v>
      </c>
      <c r="M50">
        <v>75</v>
      </c>
      <c r="N50">
        <f t="shared" si="10"/>
        <v>14.666666666666666</v>
      </c>
      <c r="O50" t="s">
        <v>347</v>
      </c>
      <c r="P50">
        <v>41</v>
      </c>
      <c r="Q50">
        <v>6</v>
      </c>
      <c r="R50">
        <v>47</v>
      </c>
      <c r="S50">
        <f t="shared" si="11"/>
        <v>87.2340425531915</v>
      </c>
    </row>
    <row r="51" spans="10:19" x14ac:dyDescent="0.35">
      <c r="J51" t="s">
        <v>25</v>
      </c>
      <c r="K51">
        <v>4</v>
      </c>
      <c r="L51">
        <v>25</v>
      </c>
      <c r="M51">
        <v>29</v>
      </c>
      <c r="N51">
        <f t="shared" si="10"/>
        <v>13.793103448275861</v>
      </c>
      <c r="O51" t="s">
        <v>337</v>
      </c>
      <c r="P51">
        <v>40</v>
      </c>
      <c r="Q51">
        <v>13</v>
      </c>
      <c r="R51">
        <v>53</v>
      </c>
      <c r="S51">
        <f t="shared" si="11"/>
        <v>75.471698113207552</v>
      </c>
    </row>
    <row r="52" spans="10:19" x14ac:dyDescent="0.35">
      <c r="J52" t="s">
        <v>205</v>
      </c>
      <c r="K52">
        <v>22</v>
      </c>
      <c r="L52">
        <v>24</v>
      </c>
      <c r="M52">
        <v>46</v>
      </c>
      <c r="N52">
        <f t="shared" si="10"/>
        <v>47.826086956521742</v>
      </c>
      <c r="O52" t="s">
        <v>361</v>
      </c>
      <c r="P52">
        <v>36</v>
      </c>
      <c r="Q52">
        <v>28</v>
      </c>
      <c r="R52">
        <f>Q52+P52</f>
        <v>64</v>
      </c>
      <c r="S52">
        <f t="shared" si="11"/>
        <v>56.25</v>
      </c>
    </row>
    <row r="53" spans="10:19" x14ac:dyDescent="0.35">
      <c r="J53" t="s">
        <v>195</v>
      </c>
      <c r="K53">
        <v>16</v>
      </c>
      <c r="L53">
        <v>22</v>
      </c>
      <c r="M53">
        <v>38</v>
      </c>
      <c r="N53">
        <f t="shared" si="10"/>
        <v>42.105263157894733</v>
      </c>
      <c r="O53" t="s">
        <v>351</v>
      </c>
      <c r="P53">
        <v>34</v>
      </c>
      <c r="Q53">
        <v>35</v>
      </c>
      <c r="R53">
        <f>Q53+P53</f>
        <v>69</v>
      </c>
      <c r="S53">
        <f>(P53/R53)*100</f>
        <v>49.275362318840585</v>
      </c>
    </row>
    <row r="54" spans="10:19" x14ac:dyDescent="0.35">
      <c r="J54" t="s">
        <v>185</v>
      </c>
      <c r="K54">
        <v>24</v>
      </c>
      <c r="L54">
        <v>15</v>
      </c>
      <c r="M54">
        <v>39</v>
      </c>
      <c r="N54">
        <f t="shared" si="10"/>
        <v>61.53846153846154</v>
      </c>
      <c r="O54" t="s">
        <v>341</v>
      </c>
      <c r="P54">
        <v>52</v>
      </c>
      <c r="Q54">
        <v>16</v>
      </c>
      <c r="R54">
        <f>Q54+P54</f>
        <v>68</v>
      </c>
      <c r="S54">
        <f t="shared" si="11"/>
        <v>76.470588235294116</v>
      </c>
    </row>
    <row r="56" spans="10:19" x14ac:dyDescent="0.35">
      <c r="N56">
        <f>STDEV(N43:N54)/SQRT(12)</f>
        <v>6.2461328034529418</v>
      </c>
      <c r="S56">
        <f>STDEV(S43:S54)/SQRT(12)</f>
        <v>11.033521805147995</v>
      </c>
    </row>
    <row r="57" spans="10:19" x14ac:dyDescent="0.35">
      <c r="O57">
        <f>_xlfn.T.TEST(N43:N54,S43:S54,2,1)</f>
        <v>4.0403343522203712E-2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6F3D3-4E2C-497F-8180-CA23668103E9}">
  <dimension ref="A2:AF42"/>
  <sheetViews>
    <sheetView topLeftCell="O1" zoomScale="95" workbookViewId="0">
      <selection activeCell="W11" sqref="W11:X11"/>
    </sheetView>
  </sheetViews>
  <sheetFormatPr defaultRowHeight="14.5" x14ac:dyDescent="0.35"/>
  <sheetData>
    <row r="2" spans="1:32" x14ac:dyDescent="0.35">
      <c r="A2" s="7" t="s">
        <v>410</v>
      </c>
      <c r="B2" s="7" t="s">
        <v>411</v>
      </c>
      <c r="C2" s="7" t="s">
        <v>412</v>
      </c>
      <c r="E2" s="3" t="s">
        <v>413</v>
      </c>
      <c r="F2">
        <v>1</v>
      </c>
    </row>
    <row r="3" spans="1:32" x14ac:dyDescent="0.35">
      <c r="A3" s="4" t="s">
        <v>414</v>
      </c>
      <c r="B3" s="4" t="s">
        <v>415</v>
      </c>
      <c r="C3" s="4" t="s">
        <v>416</v>
      </c>
      <c r="E3" s="4" t="s">
        <v>417</v>
      </c>
      <c r="F3">
        <v>2</v>
      </c>
      <c r="H3" s="7" t="s">
        <v>133</v>
      </c>
      <c r="I3" s="7">
        <v>46.821256038647299</v>
      </c>
      <c r="J3">
        <v>5.7195374659153915</v>
      </c>
      <c r="K3" s="8"/>
      <c r="M3" s="7" t="s">
        <v>163</v>
      </c>
      <c r="N3" s="7">
        <v>29</v>
      </c>
      <c r="O3" s="7">
        <v>21</v>
      </c>
      <c r="P3" s="7">
        <v>50</v>
      </c>
      <c r="Q3" s="7">
        <v>57.999999999999993</v>
      </c>
      <c r="R3" s="7"/>
      <c r="T3" s="4" t="s">
        <v>122</v>
      </c>
      <c r="U3" s="4">
        <v>11</v>
      </c>
      <c r="V3" s="4">
        <v>27</v>
      </c>
      <c r="W3" s="4">
        <v>38</v>
      </c>
      <c r="X3" s="4">
        <v>28.947368421052634</v>
      </c>
      <c r="Y3" s="4"/>
      <c r="AA3" s="5" t="s">
        <v>86</v>
      </c>
      <c r="AB3" s="5">
        <v>1</v>
      </c>
      <c r="AC3" s="5">
        <v>80</v>
      </c>
      <c r="AD3" s="5">
        <v>81</v>
      </c>
      <c r="AE3" s="5">
        <v>1.2345679012345678</v>
      </c>
      <c r="AF3" s="5"/>
    </row>
    <row r="4" spans="1:32" x14ac:dyDescent="0.35">
      <c r="A4" s="5" t="s">
        <v>418</v>
      </c>
      <c r="B4" s="5" t="s">
        <v>419</v>
      </c>
      <c r="C4" s="5" t="s">
        <v>420</v>
      </c>
      <c r="E4" s="5" t="s">
        <v>421</v>
      </c>
      <c r="F4">
        <v>3</v>
      </c>
      <c r="H4" s="7" t="s">
        <v>250</v>
      </c>
      <c r="I4" s="7">
        <v>24.533836161743142</v>
      </c>
      <c r="J4">
        <v>7.6385671377054836</v>
      </c>
      <c r="K4" s="8"/>
      <c r="M4" s="7" t="s">
        <v>153</v>
      </c>
      <c r="N4" s="7">
        <v>18</v>
      </c>
      <c r="O4" s="7">
        <v>28</v>
      </c>
      <c r="P4" s="7">
        <v>46</v>
      </c>
      <c r="Q4" s="7">
        <v>39.130434782608695</v>
      </c>
      <c r="R4" s="7"/>
      <c r="T4" s="4" t="s">
        <v>112</v>
      </c>
      <c r="U4" s="4">
        <v>12</v>
      </c>
      <c r="V4" s="4">
        <v>22</v>
      </c>
      <c r="W4" s="4">
        <v>34</v>
      </c>
      <c r="X4" s="4">
        <v>35.294117647058826</v>
      </c>
      <c r="Y4" s="4"/>
      <c r="AA4" s="5" t="s">
        <v>76</v>
      </c>
      <c r="AB4" s="5">
        <v>0</v>
      </c>
      <c r="AC4" s="5">
        <v>82</v>
      </c>
      <c r="AD4" s="5">
        <v>82</v>
      </c>
      <c r="AE4" s="5">
        <v>0</v>
      </c>
      <c r="AF4" s="5"/>
    </row>
    <row r="5" spans="1:32" x14ac:dyDescent="0.35">
      <c r="A5" s="5" t="s">
        <v>422</v>
      </c>
      <c r="B5" s="5" t="s">
        <v>423</v>
      </c>
      <c r="C5" s="5" t="s">
        <v>420</v>
      </c>
      <c r="E5" s="6" t="s">
        <v>424</v>
      </c>
      <c r="F5">
        <v>4</v>
      </c>
      <c r="H5" s="7" t="s">
        <v>293</v>
      </c>
      <c r="I5" s="7">
        <v>31.528755868544597</v>
      </c>
      <c r="J5">
        <v>3.273292214796911</v>
      </c>
      <c r="K5" s="8"/>
      <c r="M5" s="7" t="s">
        <v>143</v>
      </c>
      <c r="N5" s="7">
        <v>26</v>
      </c>
      <c r="O5" s="7">
        <v>34</v>
      </c>
      <c r="P5" s="7">
        <v>60</v>
      </c>
      <c r="Q5" s="7">
        <v>43.333333333333336</v>
      </c>
      <c r="R5" s="7"/>
      <c r="T5" s="4" t="s">
        <v>102</v>
      </c>
      <c r="U5" s="4">
        <v>8</v>
      </c>
      <c r="V5" s="4">
        <v>15</v>
      </c>
      <c r="W5" s="4">
        <v>23</v>
      </c>
      <c r="X5" s="4">
        <v>34.782608695652172</v>
      </c>
      <c r="Y5" s="4"/>
      <c r="AA5" s="5" t="s">
        <v>66</v>
      </c>
      <c r="AB5" s="5">
        <v>1</v>
      </c>
      <c r="AC5" s="5">
        <v>65</v>
      </c>
      <c r="AD5" s="5">
        <v>66</v>
      </c>
      <c r="AE5" s="5">
        <v>1.5151515151515151</v>
      </c>
      <c r="AF5" s="5"/>
    </row>
    <row r="6" spans="1:32" x14ac:dyDescent="0.35">
      <c r="A6" s="4" t="s">
        <v>425</v>
      </c>
      <c r="B6" s="4" t="s">
        <v>426</v>
      </c>
      <c r="C6" s="4" t="s">
        <v>427</v>
      </c>
      <c r="E6" s="8"/>
      <c r="F6" s="8"/>
      <c r="G6" s="8"/>
      <c r="H6" s="7" t="s">
        <v>254</v>
      </c>
      <c r="I6" s="7">
        <v>16.780182780182781</v>
      </c>
      <c r="J6">
        <v>8.158879771704429</v>
      </c>
      <c r="K6" s="8"/>
      <c r="M6" s="7" t="s">
        <v>133</v>
      </c>
      <c r="N6" s="7"/>
      <c r="O6" s="7"/>
      <c r="P6" s="7">
        <v>0</v>
      </c>
      <c r="Q6" s="7">
        <v>46.821256038647299</v>
      </c>
      <c r="R6" s="7">
        <v>5.7195374659153915</v>
      </c>
      <c r="T6" s="4" t="s">
        <v>92</v>
      </c>
      <c r="U6" s="4"/>
      <c r="V6" s="4"/>
      <c r="W6" s="4">
        <v>0</v>
      </c>
      <c r="X6" s="4">
        <v>33.008031587921209</v>
      </c>
      <c r="Y6" s="4">
        <v>2.0356939331109869</v>
      </c>
      <c r="AA6" s="5" t="s">
        <v>56</v>
      </c>
      <c r="AB6" s="5"/>
      <c r="AC6" s="5"/>
      <c r="AD6" s="5">
        <v>0</v>
      </c>
      <c r="AE6" s="5">
        <v>0.91657313879536095</v>
      </c>
      <c r="AF6" s="5">
        <v>0.46538927439673511</v>
      </c>
    </row>
    <row r="7" spans="1:32" x14ac:dyDescent="0.35">
      <c r="A7" s="3" t="s">
        <v>428</v>
      </c>
      <c r="B7" s="3" t="s">
        <v>429</v>
      </c>
      <c r="C7" s="3" t="s">
        <v>412</v>
      </c>
      <c r="E7" s="8"/>
      <c r="F7" s="8"/>
      <c r="G7" s="8"/>
      <c r="H7" s="7" t="s">
        <v>290</v>
      </c>
      <c r="I7" s="7">
        <v>28.824980583854906</v>
      </c>
      <c r="J7">
        <v>5.5206410174465068</v>
      </c>
      <c r="K7" s="8"/>
      <c r="M7" s="7" t="s">
        <v>280</v>
      </c>
      <c r="N7" s="7">
        <v>16</v>
      </c>
      <c r="O7" s="7">
        <v>27</v>
      </c>
      <c r="P7" s="7">
        <v>43</v>
      </c>
      <c r="Q7" s="7">
        <v>37.209302325581397</v>
      </c>
      <c r="R7" s="7"/>
      <c r="T7" s="4" t="s">
        <v>239</v>
      </c>
      <c r="U7" s="4">
        <v>18</v>
      </c>
      <c r="V7" s="4">
        <v>26</v>
      </c>
      <c r="W7" s="4">
        <v>44</v>
      </c>
      <c r="X7" s="4">
        <v>40.909090909090914</v>
      </c>
      <c r="Y7" s="4"/>
      <c r="AA7" s="5" t="s">
        <v>398</v>
      </c>
      <c r="AB7" s="5">
        <v>2</v>
      </c>
      <c r="AC7" s="5">
        <v>68</v>
      </c>
      <c r="AD7" s="5">
        <v>70</v>
      </c>
      <c r="AE7" s="5">
        <v>2.8571428571428572</v>
      </c>
      <c r="AF7" s="5"/>
    </row>
    <row r="8" spans="1:32" x14ac:dyDescent="0.35">
      <c r="A8" s="5" t="s">
        <v>430</v>
      </c>
      <c r="B8" s="5" t="s">
        <v>431</v>
      </c>
      <c r="C8" s="5" t="s">
        <v>420</v>
      </c>
      <c r="E8" s="8"/>
      <c r="F8" s="8"/>
      <c r="G8" s="8"/>
      <c r="H8" s="7" t="s">
        <v>134</v>
      </c>
      <c r="I8" s="7">
        <v>34.877160836126045</v>
      </c>
      <c r="J8">
        <v>4.9731076728965764</v>
      </c>
      <c r="K8" s="8"/>
      <c r="M8" s="7" t="s">
        <v>270</v>
      </c>
      <c r="N8" s="7">
        <v>4</v>
      </c>
      <c r="O8" s="7">
        <v>33</v>
      </c>
      <c r="P8" s="7">
        <v>37</v>
      </c>
      <c r="Q8" s="7">
        <v>10.810810810810811</v>
      </c>
      <c r="R8" s="7"/>
      <c r="T8" s="4" t="s">
        <v>229</v>
      </c>
      <c r="U8" s="4">
        <v>10</v>
      </c>
      <c r="V8" s="4">
        <v>33</v>
      </c>
      <c r="W8" s="4">
        <v>43</v>
      </c>
      <c r="X8" s="4">
        <v>23.255813953488371</v>
      </c>
      <c r="Y8" s="4"/>
      <c r="AA8" s="5" t="s">
        <v>388</v>
      </c>
      <c r="AB8" s="5">
        <v>0</v>
      </c>
      <c r="AC8" s="5">
        <v>78</v>
      </c>
      <c r="AD8" s="5">
        <v>78</v>
      </c>
      <c r="AE8" s="5">
        <v>0</v>
      </c>
      <c r="AF8" s="5"/>
    </row>
    <row r="9" spans="1:32" x14ac:dyDescent="0.35">
      <c r="A9" s="6" t="s">
        <v>432</v>
      </c>
      <c r="B9" s="6" t="s">
        <v>433</v>
      </c>
      <c r="C9" s="6" t="s">
        <v>434</v>
      </c>
      <c r="E9" s="8"/>
      <c r="F9" s="8"/>
      <c r="G9" s="8"/>
      <c r="H9" s="8"/>
      <c r="M9" s="7" t="s">
        <v>260</v>
      </c>
      <c r="N9" s="7">
        <v>11</v>
      </c>
      <c r="O9" s="7">
        <v>32</v>
      </c>
      <c r="P9" s="7">
        <v>43</v>
      </c>
      <c r="Q9" s="7">
        <v>25.581395348837212</v>
      </c>
      <c r="R9" s="7"/>
      <c r="T9" s="4" t="s">
        <v>219</v>
      </c>
      <c r="U9" s="4">
        <v>10</v>
      </c>
      <c r="V9" s="4">
        <v>21</v>
      </c>
      <c r="W9" s="4">
        <v>31</v>
      </c>
      <c r="X9" s="4">
        <v>32.258064516129032</v>
      </c>
      <c r="Y9" s="4"/>
      <c r="AA9" s="5" t="s">
        <v>378</v>
      </c>
      <c r="AB9" s="5">
        <v>1</v>
      </c>
      <c r="AC9" s="5">
        <v>56</v>
      </c>
      <c r="AD9" s="5">
        <v>57</v>
      </c>
      <c r="AE9" s="5">
        <v>1.7543859649122806</v>
      </c>
      <c r="AF9" s="5"/>
    </row>
    <row r="10" spans="1:32" x14ac:dyDescent="0.35">
      <c r="A10" s="7" t="s">
        <v>435</v>
      </c>
      <c r="B10" s="7" t="s">
        <v>436</v>
      </c>
      <c r="C10" s="7" t="s">
        <v>412</v>
      </c>
      <c r="E10" s="8"/>
      <c r="F10" s="8"/>
      <c r="G10" s="8"/>
      <c r="H10" s="4" t="s">
        <v>92</v>
      </c>
      <c r="I10" s="4">
        <v>33.008031587921209</v>
      </c>
      <c r="J10" s="8">
        <v>2.0356939331109869</v>
      </c>
      <c r="M10" s="7" t="s">
        <v>250</v>
      </c>
      <c r="N10" s="7"/>
      <c r="O10" s="7"/>
      <c r="P10" s="7">
        <v>0</v>
      </c>
      <c r="Q10" s="7">
        <v>24.533836161743142</v>
      </c>
      <c r="R10" s="7">
        <f>STDEV(Q7:Q9)/SQRT(3)</f>
        <v>7.6385671377054836</v>
      </c>
      <c r="T10" s="4" t="s">
        <v>209</v>
      </c>
      <c r="U10" s="4"/>
      <c r="V10" s="4"/>
      <c r="W10" s="4">
        <v>0</v>
      </c>
      <c r="X10" s="4">
        <v>32.140989792902765</v>
      </c>
      <c r="Y10" s="4">
        <v>5.0963982931058416</v>
      </c>
      <c r="AA10" s="5" t="s">
        <v>368</v>
      </c>
      <c r="AB10" s="5"/>
      <c r="AC10" s="5"/>
      <c r="AD10" s="5">
        <v>0</v>
      </c>
      <c r="AE10" s="5">
        <v>1.5371762740183792</v>
      </c>
      <c r="AF10" s="5">
        <v>0.83190571659178625</v>
      </c>
    </row>
    <row r="11" spans="1:32" x14ac:dyDescent="0.35">
      <c r="A11" s="5" t="s">
        <v>437</v>
      </c>
      <c r="B11" s="5" t="s">
        <v>438</v>
      </c>
      <c r="C11" s="5" t="s">
        <v>420</v>
      </c>
      <c r="E11" s="8"/>
      <c r="F11" s="8"/>
      <c r="G11" s="8"/>
      <c r="H11" s="4" t="s">
        <v>209</v>
      </c>
      <c r="I11" s="4">
        <v>32.140989792902765</v>
      </c>
      <c r="J11" s="8">
        <v>5.0963982931058416</v>
      </c>
      <c r="M11" s="7" t="s">
        <v>323</v>
      </c>
      <c r="N11" s="7">
        <v>22</v>
      </c>
      <c r="O11" s="7">
        <v>42</v>
      </c>
      <c r="P11" s="7">
        <v>64</v>
      </c>
      <c r="Q11" s="7">
        <v>34.375</v>
      </c>
      <c r="R11" s="7"/>
      <c r="W11">
        <f>STDEV(X3:X5)/SQRT(3)</f>
        <v>2.0356939331109869</v>
      </c>
      <c r="X11">
        <f>STDEV(X7:X9)/SQRT(3)</f>
        <v>5.0963982931058416</v>
      </c>
      <c r="AA11" s="5" t="s">
        <v>46</v>
      </c>
      <c r="AB11" s="5">
        <v>6</v>
      </c>
      <c r="AC11" s="5">
        <v>58</v>
      </c>
      <c r="AD11" s="5">
        <v>64</v>
      </c>
      <c r="AE11" s="5">
        <v>9.375</v>
      </c>
      <c r="AF11" s="5"/>
    </row>
    <row r="12" spans="1:32" x14ac:dyDescent="0.35">
      <c r="E12" s="8"/>
      <c r="F12" s="8"/>
      <c r="G12" s="8"/>
      <c r="M12" s="7" t="s">
        <v>313</v>
      </c>
      <c r="N12" s="7">
        <v>25</v>
      </c>
      <c r="O12" s="7">
        <v>46</v>
      </c>
      <c r="P12" s="7">
        <v>71</v>
      </c>
      <c r="Q12" s="7">
        <v>35.2112676056338</v>
      </c>
      <c r="R12" s="7"/>
      <c r="AA12" s="5" t="s">
        <v>36</v>
      </c>
      <c r="AB12" s="5">
        <v>8</v>
      </c>
      <c r="AC12" s="5">
        <v>69</v>
      </c>
      <c r="AD12" s="5">
        <v>77</v>
      </c>
      <c r="AE12" s="5">
        <v>10.38961038961039</v>
      </c>
      <c r="AF12" s="5"/>
    </row>
    <row r="13" spans="1:32" x14ac:dyDescent="0.35">
      <c r="E13" s="8"/>
      <c r="F13" s="8"/>
      <c r="G13" s="8"/>
      <c r="H13" s="5" t="s">
        <v>56</v>
      </c>
      <c r="I13" s="5">
        <v>0.91657313879536095</v>
      </c>
      <c r="J13" s="8">
        <v>0.46538927439673511</v>
      </c>
      <c r="M13" s="7" t="s">
        <v>303</v>
      </c>
      <c r="N13" s="7">
        <v>18</v>
      </c>
      <c r="O13" s="7">
        <v>54</v>
      </c>
      <c r="P13" s="7">
        <v>72</v>
      </c>
      <c r="Q13" s="7">
        <v>25</v>
      </c>
      <c r="R13" s="7"/>
      <c r="AA13" s="5" t="s">
        <v>26</v>
      </c>
      <c r="AB13" s="5">
        <v>7</v>
      </c>
      <c r="AC13" s="5">
        <v>51</v>
      </c>
      <c r="AD13" s="5">
        <v>58</v>
      </c>
      <c r="AE13" s="5">
        <v>12.068965517241379</v>
      </c>
      <c r="AF13" s="5"/>
    </row>
    <row r="14" spans="1:32" x14ac:dyDescent="0.35">
      <c r="H14" s="5" t="s">
        <v>368</v>
      </c>
      <c r="I14" s="5">
        <v>1.5371762740183792</v>
      </c>
      <c r="J14" s="8">
        <v>0.83190571659178625</v>
      </c>
      <c r="M14" s="7" t="s">
        <v>293</v>
      </c>
      <c r="N14" s="7"/>
      <c r="O14" s="7"/>
      <c r="P14" s="7">
        <v>0</v>
      </c>
      <c r="Q14" s="7">
        <v>31.528755868544597</v>
      </c>
      <c r="R14" s="7">
        <f>STDEV(Q11:Q13)/SQRT(3)</f>
        <v>3.273292214796911</v>
      </c>
      <c r="T14" s="7">
        <v>46.821256038647299</v>
      </c>
      <c r="U14" s="7">
        <v>24.533836161743142</v>
      </c>
      <c r="V14">
        <f>T14/U14</f>
        <v>1.9084359954949917</v>
      </c>
      <c r="W14">
        <f>STDEV(T14:T16)/SQRT(3)</f>
        <v>5.6027616825566575</v>
      </c>
      <c r="X14">
        <f>STDEV(U14:U16)/SQRT(3)</f>
        <v>5.2419468438017276</v>
      </c>
      <c r="AA14" s="5" t="s">
        <v>16</v>
      </c>
      <c r="AB14" s="5"/>
      <c r="AC14" s="5"/>
      <c r="AD14" s="5">
        <v>0</v>
      </c>
      <c r="AE14" s="5">
        <v>10.611191968950591</v>
      </c>
      <c r="AF14" s="5">
        <v>0.78553301421148958</v>
      </c>
    </row>
    <row r="15" spans="1:32" x14ac:dyDescent="0.35">
      <c r="A15" s="7" t="s">
        <v>412</v>
      </c>
      <c r="B15" s="4" t="s">
        <v>416</v>
      </c>
      <c r="C15" s="8"/>
      <c r="D15" s="8"/>
      <c r="E15" s="8"/>
      <c r="F15" s="8"/>
      <c r="H15" s="5" t="s">
        <v>16</v>
      </c>
      <c r="I15" s="5">
        <v>10.611191968950591</v>
      </c>
      <c r="J15" s="8">
        <v>0.78553301421148958</v>
      </c>
      <c r="M15" s="7" t="s">
        <v>284</v>
      </c>
      <c r="N15" s="7">
        <v>1</v>
      </c>
      <c r="O15" s="7">
        <v>49</v>
      </c>
      <c r="P15" s="7">
        <v>50</v>
      </c>
      <c r="Q15" s="7">
        <v>2</v>
      </c>
      <c r="R15" s="7"/>
      <c r="T15" s="7">
        <v>31.528755868544597</v>
      </c>
      <c r="U15" s="7">
        <v>16.780182780182781</v>
      </c>
      <c r="V15">
        <f>T15/U15</f>
        <v>1.8789280356218603</v>
      </c>
      <c r="AA15" s="5" t="s">
        <v>397</v>
      </c>
      <c r="AB15" s="5">
        <v>23</v>
      </c>
      <c r="AC15" s="5">
        <v>46</v>
      </c>
      <c r="AD15" s="5">
        <v>69</v>
      </c>
      <c r="AE15" s="5">
        <v>33.333333333333329</v>
      </c>
      <c r="AF15" s="5"/>
    </row>
    <row r="16" spans="1:32" x14ac:dyDescent="0.35">
      <c r="A16" s="7" t="s">
        <v>412</v>
      </c>
      <c r="B16" s="5" t="s">
        <v>420</v>
      </c>
      <c r="C16" s="8"/>
      <c r="D16" s="8"/>
      <c r="E16" s="8"/>
      <c r="F16" s="8"/>
      <c r="G16" s="8"/>
      <c r="H16" s="5" t="s">
        <v>367</v>
      </c>
      <c r="I16" s="5">
        <v>39.910130718954242</v>
      </c>
      <c r="J16" s="8">
        <v>3.3037765107182611</v>
      </c>
      <c r="M16" s="7" t="s">
        <v>274</v>
      </c>
      <c r="N16" s="7">
        <v>19</v>
      </c>
      <c r="O16" s="7">
        <v>44</v>
      </c>
      <c r="P16" s="7">
        <v>63</v>
      </c>
      <c r="Q16" s="7">
        <v>30.158730158730158</v>
      </c>
      <c r="R16" s="7"/>
      <c r="T16" s="7">
        <v>28.824980583854906</v>
      </c>
      <c r="U16" s="7">
        <v>34.877160836126045</v>
      </c>
      <c r="V16">
        <f>T16/U16</f>
        <v>0.82647153302678689</v>
      </c>
      <c r="X16">
        <f>_xlfn.T.TEST(T14:T16,U14:U16,2,1)</f>
        <v>0.347186041601386</v>
      </c>
      <c r="AA16" s="5" t="s">
        <v>387</v>
      </c>
      <c r="AB16" s="5">
        <v>29</v>
      </c>
      <c r="AC16" s="5">
        <v>39</v>
      </c>
      <c r="AD16" s="5">
        <v>68</v>
      </c>
      <c r="AE16" s="5">
        <v>42.647058823529413</v>
      </c>
      <c r="AF16" s="5"/>
    </row>
    <row r="17" spans="1:32" x14ac:dyDescent="0.35">
      <c r="A17" s="7" t="s">
        <v>412</v>
      </c>
      <c r="B17" s="6" t="s">
        <v>442</v>
      </c>
      <c r="C17" s="8"/>
      <c r="D17" s="8"/>
      <c r="E17" s="8"/>
      <c r="F17" s="8"/>
      <c r="G17" s="8"/>
      <c r="H17" s="5" t="s">
        <v>176</v>
      </c>
      <c r="I17" s="5">
        <v>43.958398174084458</v>
      </c>
      <c r="J17" s="8">
        <v>1.6839342753987339</v>
      </c>
      <c r="M17" s="7" t="s">
        <v>264</v>
      </c>
      <c r="N17" s="7">
        <v>10</v>
      </c>
      <c r="O17" s="7">
        <v>45</v>
      </c>
      <c r="P17" s="7">
        <v>55</v>
      </c>
      <c r="Q17" s="7">
        <v>18.181818181818183</v>
      </c>
      <c r="R17" s="7"/>
      <c r="AA17" s="5" t="s">
        <v>377</v>
      </c>
      <c r="AB17" s="5">
        <v>28</v>
      </c>
      <c r="AC17" s="5">
        <v>36</v>
      </c>
      <c r="AD17" s="5">
        <v>64</v>
      </c>
      <c r="AE17" s="5">
        <v>43.75</v>
      </c>
      <c r="AF17" s="5"/>
    </row>
    <row r="18" spans="1:32" x14ac:dyDescent="0.35">
      <c r="A18" s="7" t="s">
        <v>412</v>
      </c>
      <c r="B18" s="7" t="s">
        <v>412</v>
      </c>
      <c r="C18" s="8"/>
      <c r="D18" s="8"/>
      <c r="E18" s="8"/>
      <c r="F18" s="8"/>
      <c r="G18" s="8"/>
      <c r="H18" s="5" t="s">
        <v>371</v>
      </c>
      <c r="I18" s="5">
        <v>19.171776291341509</v>
      </c>
      <c r="J18" s="8">
        <v>8.3771624127407343</v>
      </c>
      <c r="M18" s="7" t="s">
        <v>254</v>
      </c>
      <c r="N18" s="7"/>
      <c r="O18" s="7"/>
      <c r="P18" s="7">
        <v>0</v>
      </c>
      <c r="Q18" s="7">
        <v>16.780182780182781</v>
      </c>
      <c r="R18" s="7">
        <f>STDEV(Q15:Q17)/SQRT(3)</f>
        <v>8.158879771704429</v>
      </c>
      <c r="T18" s="4">
        <v>33.008031587921209</v>
      </c>
      <c r="U18" s="4">
        <v>32.140989792902765</v>
      </c>
      <c r="V18">
        <f>T18/U18</f>
        <v>1.0269762008141361</v>
      </c>
      <c r="X18">
        <f>_xlfn.T.TEST(X3:X5,X7:X9,2,1)</f>
        <v>0.91247163659524877</v>
      </c>
      <c r="AA18" s="5" t="s">
        <v>367</v>
      </c>
      <c r="AB18" s="5"/>
      <c r="AC18" s="5"/>
      <c r="AD18" s="5">
        <v>0</v>
      </c>
      <c r="AE18" s="5">
        <v>39.910130718954242</v>
      </c>
      <c r="AF18" s="5">
        <v>3.3037765107182611</v>
      </c>
    </row>
    <row r="19" spans="1:32" x14ac:dyDescent="0.35">
      <c r="A19" s="4" t="s">
        <v>416</v>
      </c>
      <c r="B19" s="5" t="s">
        <v>420</v>
      </c>
      <c r="C19" s="8"/>
      <c r="D19" s="8"/>
      <c r="E19" s="8"/>
      <c r="F19" s="8"/>
      <c r="G19" s="8"/>
      <c r="H19" s="5" t="s">
        <v>8</v>
      </c>
      <c r="I19" s="5">
        <v>25.181992337164747</v>
      </c>
      <c r="J19" s="8">
        <v>8.1022310526613648</v>
      </c>
      <c r="M19" s="7" t="s">
        <v>320</v>
      </c>
      <c r="N19" s="7">
        <v>21</v>
      </c>
      <c r="O19" s="7">
        <v>32</v>
      </c>
      <c r="P19" s="7">
        <v>53</v>
      </c>
      <c r="Q19" s="7">
        <v>39.622641509433961</v>
      </c>
      <c r="R19" s="7"/>
      <c r="AA19" s="5" t="s">
        <v>206</v>
      </c>
      <c r="AB19" s="5">
        <v>38</v>
      </c>
      <c r="AC19" s="5">
        <v>47</v>
      </c>
      <c r="AD19" s="5">
        <v>85</v>
      </c>
      <c r="AE19" s="5">
        <v>44.705882352941181</v>
      </c>
      <c r="AF19" s="5"/>
    </row>
    <row r="20" spans="1:32" x14ac:dyDescent="0.35">
      <c r="A20" s="4" t="s">
        <v>416</v>
      </c>
      <c r="B20" s="6" t="s">
        <v>442</v>
      </c>
      <c r="C20" s="8"/>
      <c r="D20" s="8"/>
      <c r="E20" s="8"/>
      <c r="F20" s="8"/>
      <c r="G20" s="8"/>
      <c r="H20" s="5" t="s">
        <v>47</v>
      </c>
      <c r="I20" s="5">
        <v>39.507344712217353</v>
      </c>
      <c r="J20" s="8">
        <v>7.8332980673392436</v>
      </c>
      <c r="M20" s="7" t="s">
        <v>310</v>
      </c>
      <c r="N20" s="7">
        <v>15</v>
      </c>
      <c r="O20" s="7">
        <v>44</v>
      </c>
      <c r="P20" s="7">
        <v>59</v>
      </c>
      <c r="Q20" s="7">
        <v>25.423728813559322</v>
      </c>
      <c r="R20" s="7"/>
      <c r="T20" s="5">
        <v>0.91657313879536095</v>
      </c>
      <c r="U20" s="5">
        <v>1.5371762740183792</v>
      </c>
      <c r="V20">
        <f>T20/U20</f>
        <v>0.59627067779241694</v>
      </c>
      <c r="W20">
        <f>STDEV(T20:T24)/SQRT(5)</f>
        <v>9.5399810252084176</v>
      </c>
      <c r="X20">
        <f>STDEV(U20:U24)/SQRT(5)</f>
        <v>7.3175453122766614</v>
      </c>
      <c r="Y20">
        <f>_xlfn.T.TEST(U20:U24,V20:V24,2,1)</f>
        <v>4.2948608351947845E-2</v>
      </c>
      <c r="AA20" s="5" t="s">
        <v>196</v>
      </c>
      <c r="AB20" s="5">
        <v>22</v>
      </c>
      <c r="AC20" s="5">
        <v>32</v>
      </c>
      <c r="AD20" s="5">
        <v>54</v>
      </c>
      <c r="AE20" s="5">
        <v>40.74074074074074</v>
      </c>
      <c r="AF20" s="5"/>
    </row>
    <row r="21" spans="1:32" x14ac:dyDescent="0.35">
      <c r="A21" s="4" t="s">
        <v>416</v>
      </c>
      <c r="B21" s="4" t="s">
        <v>416</v>
      </c>
      <c r="C21" s="8"/>
      <c r="D21" s="8"/>
      <c r="E21" s="8"/>
      <c r="F21" s="8"/>
      <c r="G21" s="8"/>
      <c r="H21" s="5" t="s">
        <v>168</v>
      </c>
      <c r="I21" s="5">
        <v>51.13378684807256</v>
      </c>
      <c r="J21" s="8">
        <v>0.68965561568007205</v>
      </c>
      <c r="M21" s="7" t="s">
        <v>300</v>
      </c>
      <c r="N21" s="7">
        <v>12</v>
      </c>
      <c r="O21" s="7">
        <v>44</v>
      </c>
      <c r="P21" s="7">
        <v>56</v>
      </c>
      <c r="Q21" s="7">
        <v>21.428571428571427</v>
      </c>
      <c r="R21" s="7"/>
      <c r="T21" s="5">
        <v>10.611191968950591</v>
      </c>
      <c r="U21" s="5">
        <v>39.910130718954242</v>
      </c>
      <c r="V21">
        <f>T21/U21</f>
        <v>0.26587715394054301</v>
      </c>
      <c r="AA21" s="5" t="s">
        <v>186</v>
      </c>
      <c r="AB21" s="5">
        <v>26</v>
      </c>
      <c r="AC21" s="5">
        <v>30</v>
      </c>
      <c r="AD21" s="5">
        <v>56</v>
      </c>
      <c r="AE21" s="5">
        <v>46.428571428571431</v>
      </c>
      <c r="AF21" s="5"/>
    </row>
    <row r="22" spans="1:32" x14ac:dyDescent="0.35">
      <c r="A22" s="5" t="s">
        <v>420</v>
      </c>
      <c r="B22" s="6" t="s">
        <v>442</v>
      </c>
      <c r="C22" s="8"/>
      <c r="D22" s="8"/>
      <c r="E22" s="8"/>
      <c r="F22" s="8"/>
      <c r="G22" s="8"/>
      <c r="H22" s="5" t="s">
        <v>51</v>
      </c>
      <c r="I22" s="5">
        <v>16.839686703503194</v>
      </c>
      <c r="J22" s="8">
        <v>1.3464206248846071</v>
      </c>
      <c r="M22" s="7" t="s">
        <v>290</v>
      </c>
      <c r="N22" s="7"/>
      <c r="O22" s="7"/>
      <c r="P22" s="7">
        <v>0</v>
      </c>
      <c r="Q22" s="7">
        <v>28.824980583854906</v>
      </c>
      <c r="R22" s="7">
        <f>STDEV(Q19:Q21)/SQRT(3)</f>
        <v>5.5206410174465068</v>
      </c>
      <c r="T22" s="5">
        <v>43.958398174084458</v>
      </c>
      <c r="U22" s="5">
        <v>19.171776291341509</v>
      </c>
      <c r="V22">
        <f>T22/U22</f>
        <v>2.2928703895808162</v>
      </c>
      <c r="AA22" s="5" t="s">
        <v>176</v>
      </c>
      <c r="AB22" s="5"/>
      <c r="AC22" s="5"/>
      <c r="AD22" s="5">
        <v>0</v>
      </c>
      <c r="AE22" s="5">
        <v>43.958398174084458</v>
      </c>
      <c r="AF22" s="5">
        <v>1.6839342753987339</v>
      </c>
    </row>
    <row r="23" spans="1:32" x14ac:dyDescent="0.35">
      <c r="A23" s="5" t="s">
        <v>420</v>
      </c>
      <c r="B23" s="5" t="s">
        <v>420</v>
      </c>
      <c r="C23" s="8"/>
      <c r="D23" s="8"/>
      <c r="E23" s="8"/>
      <c r="F23" s="8"/>
      <c r="G23" s="8"/>
      <c r="J23" s="8"/>
      <c r="M23" s="7" t="s">
        <v>164</v>
      </c>
      <c r="N23" s="7">
        <v>17</v>
      </c>
      <c r="O23" s="7">
        <v>42</v>
      </c>
      <c r="P23" s="7">
        <v>59</v>
      </c>
      <c r="Q23" s="7">
        <v>28.8135593220339</v>
      </c>
      <c r="R23" s="7"/>
      <c r="T23" s="5">
        <v>25.181992337164747</v>
      </c>
      <c r="U23" s="5">
        <v>39.507344712217353</v>
      </c>
      <c r="V23">
        <f>T23/U23</f>
        <v>0.63740027381231223</v>
      </c>
      <c r="AA23" s="5" t="s">
        <v>401</v>
      </c>
      <c r="AB23" s="5">
        <v>2</v>
      </c>
      <c r="AC23" s="5">
        <v>63</v>
      </c>
      <c r="AD23" s="5">
        <v>65</v>
      </c>
      <c r="AE23" s="5">
        <v>3.0769230769230771</v>
      </c>
      <c r="AF23" s="5"/>
    </row>
    <row r="24" spans="1:32" x14ac:dyDescent="0.35">
      <c r="A24" s="8"/>
      <c r="B24" s="8"/>
      <c r="C24" s="8"/>
      <c r="D24" s="8"/>
      <c r="E24" s="8"/>
      <c r="F24" s="8"/>
      <c r="G24" s="8"/>
      <c r="J24" s="8"/>
      <c r="M24" s="7" t="s">
        <v>154</v>
      </c>
      <c r="N24" s="7">
        <v>23</v>
      </c>
      <c r="O24" s="7">
        <v>51</v>
      </c>
      <c r="P24" s="7">
        <v>74</v>
      </c>
      <c r="Q24" s="7">
        <v>31.081081081081081</v>
      </c>
      <c r="R24" s="7"/>
      <c r="T24" s="5">
        <v>51.13378684807256</v>
      </c>
      <c r="U24" s="5">
        <v>16.839686703503194</v>
      </c>
      <c r="V24">
        <f>T24/U24</f>
        <v>3.0365046421816801</v>
      </c>
      <c r="AA24" s="5" t="s">
        <v>391</v>
      </c>
      <c r="AB24" s="5">
        <v>16</v>
      </c>
      <c r="AC24" s="5">
        <v>53</v>
      </c>
      <c r="AD24" s="5">
        <v>69</v>
      </c>
      <c r="AE24" s="5">
        <v>23.188405797101449</v>
      </c>
      <c r="AF24" s="5"/>
    </row>
    <row r="25" spans="1:32" x14ac:dyDescent="0.35">
      <c r="A25" s="8"/>
      <c r="B25" s="8"/>
      <c r="C25" s="8"/>
      <c r="D25" s="8"/>
      <c r="E25" s="8"/>
      <c r="F25" s="8"/>
      <c r="G25" s="8"/>
      <c r="H25" s="3" t="s">
        <v>441</v>
      </c>
      <c r="I25" s="9">
        <f>AVERAGE(I3:I8)</f>
        <v>30.56102871151646</v>
      </c>
      <c r="J25" s="1">
        <f>STDEV(I3:I8)/SQRT(6)</f>
        <v>4.1360734713584959</v>
      </c>
      <c r="M25" s="7" t="s">
        <v>144</v>
      </c>
      <c r="N25" s="7">
        <v>17</v>
      </c>
      <c r="O25" s="7">
        <v>21</v>
      </c>
      <c r="P25" s="7">
        <v>38</v>
      </c>
      <c r="Q25" s="7">
        <v>44.736842105263158</v>
      </c>
      <c r="R25" s="7"/>
      <c r="AA25" s="5" t="s">
        <v>381</v>
      </c>
      <c r="AB25" s="5">
        <v>25</v>
      </c>
      <c r="AC25" s="5">
        <v>55</v>
      </c>
      <c r="AD25" s="5">
        <v>80</v>
      </c>
      <c r="AE25" s="5">
        <v>31.25</v>
      </c>
      <c r="AF25" s="5"/>
    </row>
    <row r="26" spans="1:32" x14ac:dyDescent="0.35">
      <c r="A26" s="8"/>
      <c r="B26" s="8"/>
      <c r="C26" s="8"/>
      <c r="D26" s="8"/>
      <c r="E26" s="8"/>
      <c r="F26" s="8"/>
      <c r="G26" s="8"/>
      <c r="H26" s="4" t="s">
        <v>440</v>
      </c>
      <c r="I26" s="9">
        <f>AVERAGE(I10:I11)</f>
        <v>32.574510690411984</v>
      </c>
      <c r="J26" s="1">
        <f>STDEV(I10:I11)/SQRT(2)</f>
        <v>0.43352089750922213</v>
      </c>
      <c r="M26" s="7" t="s">
        <v>134</v>
      </c>
      <c r="N26" s="7"/>
      <c r="O26" s="7"/>
      <c r="P26" s="7">
        <v>0</v>
      </c>
      <c r="Q26" s="7">
        <v>34.877160836126045</v>
      </c>
      <c r="R26" s="7">
        <f>STDEV(Q23:Q25)/SQRT(3)</f>
        <v>4.9731076728965764</v>
      </c>
      <c r="AA26" s="5" t="s">
        <v>371</v>
      </c>
      <c r="AB26" s="5"/>
      <c r="AC26" s="5"/>
      <c r="AD26" s="5">
        <v>66</v>
      </c>
      <c r="AE26" s="5">
        <v>19.171776291341509</v>
      </c>
      <c r="AF26" s="5">
        <v>8.3771624127407343</v>
      </c>
    </row>
    <row r="27" spans="1:32" x14ac:dyDescent="0.35">
      <c r="A27" s="8"/>
      <c r="B27" s="8"/>
      <c r="C27" s="8"/>
      <c r="D27" s="8"/>
      <c r="E27" s="8"/>
      <c r="F27" s="8"/>
      <c r="G27" s="8"/>
      <c r="H27" s="5" t="s">
        <v>439</v>
      </c>
      <c r="I27" s="9">
        <f>AVERAGE(I13:I22)</f>
        <v>24.876805716710241</v>
      </c>
      <c r="J27" s="1">
        <f>STDEV(I13:I22)/SQRT(10)</f>
        <v>5.6893314640693724</v>
      </c>
      <c r="AA27" s="5" t="s">
        <v>38</v>
      </c>
      <c r="AB27" s="5">
        <v>8</v>
      </c>
      <c r="AC27" s="5">
        <v>40</v>
      </c>
      <c r="AD27" s="5">
        <v>48</v>
      </c>
      <c r="AE27" s="5">
        <v>16.666666666666664</v>
      </c>
      <c r="AF27" s="5"/>
    </row>
    <row r="28" spans="1:32" x14ac:dyDescent="0.35">
      <c r="AA28" s="5" t="s">
        <v>28</v>
      </c>
      <c r="AB28" s="5">
        <v>7</v>
      </c>
      <c r="AC28" s="5">
        <v>33</v>
      </c>
      <c r="AD28" s="5">
        <v>40</v>
      </c>
      <c r="AE28" s="5">
        <v>17.5</v>
      </c>
      <c r="AF28" s="5"/>
    </row>
    <row r="29" spans="1:32" x14ac:dyDescent="0.35">
      <c r="AA29" s="5" t="s">
        <v>18</v>
      </c>
      <c r="AB29" s="5">
        <v>12</v>
      </c>
      <c r="AC29" s="5">
        <v>17</v>
      </c>
      <c r="AD29" s="5">
        <v>29</v>
      </c>
      <c r="AE29" s="5">
        <v>41.379310344827587</v>
      </c>
      <c r="AF29" s="5"/>
    </row>
    <row r="30" spans="1:32" x14ac:dyDescent="0.35">
      <c r="AA30" s="5" t="s">
        <v>8</v>
      </c>
      <c r="AB30" s="5"/>
      <c r="AC30" s="5"/>
      <c r="AD30" s="5">
        <v>0</v>
      </c>
      <c r="AE30" s="5">
        <v>25.181992337164747</v>
      </c>
      <c r="AF30" s="5">
        <v>8.1022310526613648</v>
      </c>
    </row>
    <row r="31" spans="1:32" x14ac:dyDescent="0.35">
      <c r="AA31" s="5" t="s">
        <v>77</v>
      </c>
      <c r="AB31" s="5">
        <v>17</v>
      </c>
      <c r="AC31" s="5">
        <v>26</v>
      </c>
      <c r="AD31" s="5">
        <v>43</v>
      </c>
      <c r="AE31" s="5">
        <v>39.534883720930232</v>
      </c>
      <c r="AF31" s="5"/>
    </row>
    <row r="32" spans="1:32" x14ac:dyDescent="0.35">
      <c r="AA32" s="5" t="s">
        <v>67</v>
      </c>
      <c r="AB32" s="5">
        <v>7</v>
      </c>
      <c r="AC32" s="5">
        <v>20</v>
      </c>
      <c r="AD32" s="5">
        <v>27</v>
      </c>
      <c r="AE32" s="5">
        <v>25.925925925925924</v>
      </c>
      <c r="AF32" s="5"/>
    </row>
    <row r="33" spans="27:32" x14ac:dyDescent="0.35">
      <c r="AA33" s="5" t="s">
        <v>57</v>
      </c>
      <c r="AB33" s="5">
        <v>26</v>
      </c>
      <c r="AC33" s="5">
        <v>23</v>
      </c>
      <c r="AD33" s="5">
        <v>49</v>
      </c>
      <c r="AE33" s="5">
        <v>53.061224489795919</v>
      </c>
      <c r="AF33" s="5"/>
    </row>
    <row r="34" spans="27:32" x14ac:dyDescent="0.35">
      <c r="AA34" s="5" t="s">
        <v>47</v>
      </c>
      <c r="AB34" s="5"/>
      <c r="AC34" s="5"/>
      <c r="AD34" s="5">
        <v>0</v>
      </c>
      <c r="AE34" s="5">
        <v>39.507344712217353</v>
      </c>
      <c r="AF34" s="5">
        <v>7.8332980673392436</v>
      </c>
    </row>
    <row r="35" spans="27:32" x14ac:dyDescent="0.35">
      <c r="AA35" s="5" t="s">
        <v>198</v>
      </c>
      <c r="AB35" s="5">
        <v>16</v>
      </c>
      <c r="AC35" s="5">
        <v>16</v>
      </c>
      <c r="AD35" s="5">
        <v>32</v>
      </c>
      <c r="AE35" s="5">
        <v>50</v>
      </c>
      <c r="AF35" s="5"/>
    </row>
    <row r="36" spans="27:32" x14ac:dyDescent="0.35">
      <c r="AA36" s="5" t="s">
        <v>188</v>
      </c>
      <c r="AB36" s="5">
        <v>22</v>
      </c>
      <c r="AC36" s="5">
        <v>20</v>
      </c>
      <c r="AD36" s="5">
        <v>42</v>
      </c>
      <c r="AE36" s="5">
        <v>52.380952380952387</v>
      </c>
      <c r="AF36" s="5"/>
    </row>
    <row r="37" spans="27:32" x14ac:dyDescent="0.35">
      <c r="AA37" s="5" t="s">
        <v>178</v>
      </c>
      <c r="AB37" s="5">
        <v>25</v>
      </c>
      <c r="AC37" s="5">
        <v>24</v>
      </c>
      <c r="AD37" s="5">
        <v>49</v>
      </c>
      <c r="AE37" s="5">
        <v>51.020408163265309</v>
      </c>
      <c r="AF37" s="5"/>
    </row>
    <row r="38" spans="27:32" x14ac:dyDescent="0.35">
      <c r="AA38" s="5" t="s">
        <v>168</v>
      </c>
      <c r="AB38" s="5"/>
      <c r="AC38" s="5"/>
      <c r="AD38" s="5">
        <v>0</v>
      </c>
      <c r="AE38" s="5">
        <v>51.13378684807256</v>
      </c>
      <c r="AF38" s="5">
        <v>0.68965561568007205</v>
      </c>
    </row>
    <row r="39" spans="27:32" x14ac:dyDescent="0.35">
      <c r="AA39" s="5" t="s">
        <v>81</v>
      </c>
      <c r="AB39" s="5">
        <v>8</v>
      </c>
      <c r="AC39" s="5">
        <v>33</v>
      </c>
      <c r="AD39" s="5">
        <v>41</v>
      </c>
      <c r="AE39" s="5">
        <v>19.512195121951219</v>
      </c>
      <c r="AF39" s="5"/>
    </row>
    <row r="40" spans="27:32" x14ac:dyDescent="0.35">
      <c r="AA40" s="5" t="s">
        <v>71</v>
      </c>
      <c r="AB40" s="5">
        <v>7</v>
      </c>
      <c r="AC40" s="5">
        <v>39</v>
      </c>
      <c r="AD40" s="5">
        <v>46</v>
      </c>
      <c r="AE40" s="5">
        <v>15.217391304347828</v>
      </c>
      <c r="AF40" s="5"/>
    </row>
    <row r="41" spans="27:32" x14ac:dyDescent="0.35">
      <c r="AA41" s="5" t="s">
        <v>61</v>
      </c>
      <c r="AB41" s="5">
        <v>9</v>
      </c>
      <c r="AC41" s="5">
        <v>48</v>
      </c>
      <c r="AD41" s="5">
        <v>57</v>
      </c>
      <c r="AE41" s="5">
        <v>15.789473684210526</v>
      </c>
      <c r="AF41" s="5"/>
    </row>
    <row r="42" spans="27:32" x14ac:dyDescent="0.35">
      <c r="AA42" s="5" t="s">
        <v>51</v>
      </c>
      <c r="AB42" s="5"/>
      <c r="AC42" s="5"/>
      <c r="AD42" s="5">
        <v>0</v>
      </c>
      <c r="AE42" s="5">
        <v>16.839686703503194</v>
      </c>
      <c r="AF42" s="5">
        <v>1.3464206248846071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11331-D84A-40FB-93C8-5549C410B3CA}">
  <dimension ref="C3:BG71"/>
  <sheetViews>
    <sheetView tabSelected="1" topLeftCell="AX35" zoomScale="92" zoomScaleNormal="130" workbookViewId="0">
      <selection activeCell="BD53" sqref="BD53:BG65"/>
    </sheetView>
  </sheetViews>
  <sheetFormatPr defaultRowHeight="14.5" x14ac:dyDescent="0.35"/>
  <cols>
    <col min="11" max="12" width="8.7265625" style="8"/>
    <col min="14" max="14" width="11.6328125" style="8" customWidth="1"/>
    <col min="15" max="15" width="8.7265625" style="8"/>
    <col min="56" max="56" width="9.81640625" customWidth="1"/>
    <col min="59" max="59" width="15.54296875" customWidth="1"/>
    <col min="61" max="61" width="16.26953125" customWidth="1"/>
  </cols>
  <sheetData>
    <row r="3" spans="4:33" x14ac:dyDescent="0.35">
      <c r="R3" t="s">
        <v>464</v>
      </c>
      <c r="S3" t="s">
        <v>465</v>
      </c>
      <c r="T3" t="s">
        <v>466</v>
      </c>
      <c r="W3" s="8"/>
    </row>
    <row r="4" spans="4:33" x14ac:dyDescent="0.35">
      <c r="D4" s="7" t="s">
        <v>410</v>
      </c>
      <c r="E4" s="7" t="s">
        <v>411</v>
      </c>
      <c r="F4" s="7" t="s">
        <v>412</v>
      </c>
      <c r="I4" s="7" t="s">
        <v>412</v>
      </c>
      <c r="J4" s="4" t="s">
        <v>416</v>
      </c>
      <c r="M4" s="8"/>
      <c r="N4" s="11" t="s">
        <v>455</v>
      </c>
      <c r="O4" s="8">
        <f>AVERAGE(K5:K10)</f>
        <v>60.044431919125088</v>
      </c>
      <c r="P4">
        <f>STDEV(K5:K10)/SQRT(6)</f>
        <v>2.3369285385368848</v>
      </c>
      <c r="R4" s="8" t="s">
        <v>451</v>
      </c>
      <c r="S4">
        <v>30.56102871151646</v>
      </c>
      <c r="T4">
        <v>4.1360734713584959</v>
      </c>
      <c r="W4" s="8"/>
    </row>
    <row r="5" spans="4:33" x14ac:dyDescent="0.35">
      <c r="D5" s="4" t="s">
        <v>414</v>
      </c>
      <c r="E5" s="4" t="s">
        <v>415</v>
      </c>
      <c r="F5" s="4" t="s">
        <v>416</v>
      </c>
      <c r="I5" s="7" t="s">
        <v>410</v>
      </c>
      <c r="J5" s="4" t="s">
        <v>414</v>
      </c>
      <c r="K5">
        <v>61.412874863167268</v>
      </c>
      <c r="L5">
        <v>12.19047619047619</v>
      </c>
      <c r="N5" s="11" t="s">
        <v>454</v>
      </c>
      <c r="O5" s="8">
        <f>AVERAGE(L5:L10)</f>
        <v>22.53610330333149</v>
      </c>
      <c r="P5">
        <f>STDEV(L5:L10)/SQRT(6)</f>
        <v>3.2759864483694154</v>
      </c>
      <c r="R5" s="8" t="s">
        <v>452</v>
      </c>
      <c r="S5">
        <v>32.574510690411984</v>
      </c>
      <c r="T5">
        <v>0.43352089750922213</v>
      </c>
      <c r="W5" s="8"/>
    </row>
    <row r="6" spans="4:33" x14ac:dyDescent="0.35">
      <c r="D6" s="5" t="s">
        <v>418</v>
      </c>
      <c r="E6" s="5" t="s">
        <v>419</v>
      </c>
      <c r="F6" s="5" t="s">
        <v>420</v>
      </c>
      <c r="I6" s="7" t="s">
        <v>410</v>
      </c>
      <c r="J6" s="4" t="s">
        <v>425</v>
      </c>
      <c r="K6">
        <v>60.705721747388417</v>
      </c>
      <c r="L6">
        <v>15.605586825099019</v>
      </c>
      <c r="N6" s="8" t="s">
        <v>451</v>
      </c>
      <c r="O6" s="8">
        <v>30.56102871151646</v>
      </c>
      <c r="P6">
        <v>4.1360734713584959</v>
      </c>
      <c r="R6" s="8" t="s">
        <v>453</v>
      </c>
      <c r="S6">
        <v>24.876805716710241</v>
      </c>
      <c r="T6">
        <v>5.6893314640693724</v>
      </c>
      <c r="W6" s="8"/>
    </row>
    <row r="7" spans="4:33" x14ac:dyDescent="0.35">
      <c r="D7" s="5" t="s">
        <v>422</v>
      </c>
      <c r="E7" s="5" t="s">
        <v>423</v>
      </c>
      <c r="F7" s="5" t="s">
        <v>420</v>
      </c>
      <c r="I7" s="3" t="s">
        <v>428</v>
      </c>
      <c r="J7" s="4" t="s">
        <v>414</v>
      </c>
      <c r="K7">
        <v>70.223577235772368</v>
      </c>
      <c r="L7">
        <v>29.409073311512334</v>
      </c>
      <c r="N7" s="8" t="s">
        <v>452</v>
      </c>
      <c r="O7" s="8">
        <v>32.574510690411984</v>
      </c>
      <c r="P7">
        <v>0.43352089750922213</v>
      </c>
      <c r="R7" s="8"/>
      <c r="W7" s="8"/>
      <c r="AB7" s="11"/>
      <c r="AC7" s="9"/>
    </row>
    <row r="8" spans="4:33" x14ac:dyDescent="0.35">
      <c r="D8" s="4" t="s">
        <v>425</v>
      </c>
      <c r="E8" s="4" t="s">
        <v>426</v>
      </c>
      <c r="F8" s="4" t="s">
        <v>427</v>
      </c>
      <c r="I8" s="3" t="s">
        <v>428</v>
      </c>
      <c r="J8" s="4" t="s">
        <v>425</v>
      </c>
      <c r="K8">
        <v>58.080808080808083</v>
      </c>
      <c r="L8">
        <v>33.397435897435898</v>
      </c>
      <c r="N8" s="8" t="s">
        <v>453</v>
      </c>
      <c r="O8" s="8">
        <v>24.876805716710241</v>
      </c>
      <c r="P8">
        <v>5.6893314640693724</v>
      </c>
      <c r="R8" s="11" t="s">
        <v>455</v>
      </c>
      <c r="S8">
        <v>60.044431919125088</v>
      </c>
      <c r="T8">
        <v>2.3369285385368848</v>
      </c>
      <c r="U8">
        <v>1.7330547416174541E-4</v>
      </c>
      <c r="W8" s="8" t="s">
        <v>451</v>
      </c>
      <c r="X8" s="9">
        <v>30.56102871151646</v>
      </c>
      <c r="Y8">
        <v>4.1360734713584959</v>
      </c>
      <c r="AB8" s="8" t="s">
        <v>451</v>
      </c>
      <c r="AC8" s="9">
        <v>30.56102871151646</v>
      </c>
      <c r="AD8">
        <v>0</v>
      </c>
    </row>
    <row r="9" spans="4:33" x14ac:dyDescent="0.35">
      <c r="D9" s="3" t="s">
        <v>428</v>
      </c>
      <c r="E9" s="3" t="s">
        <v>429</v>
      </c>
      <c r="F9" s="3" t="s">
        <v>412</v>
      </c>
      <c r="I9" s="7" t="s">
        <v>435</v>
      </c>
      <c r="J9" s="4" t="s">
        <v>414</v>
      </c>
      <c r="K9">
        <v>54.034766403187454</v>
      </c>
      <c r="L9">
        <v>23.197905381003974</v>
      </c>
      <c r="N9" s="8" t="s">
        <v>449</v>
      </c>
      <c r="O9" s="8">
        <v>85.916380421544531</v>
      </c>
      <c r="P9">
        <f>STDEV(K14:K16)/SQRT(3)</f>
        <v>3.8393900342770633</v>
      </c>
      <c r="R9" s="11" t="s">
        <v>454</v>
      </c>
      <c r="S9">
        <v>22.53610330333149</v>
      </c>
      <c r="T9">
        <v>3.2759864483694154</v>
      </c>
      <c r="W9" s="11" t="s">
        <v>455</v>
      </c>
      <c r="X9" s="9">
        <v>60.044431919125088</v>
      </c>
      <c r="Y9">
        <v>2.3369285385368848</v>
      </c>
      <c r="AB9" s="11" t="s">
        <v>454</v>
      </c>
      <c r="AC9" s="9">
        <v>22.53610330333149</v>
      </c>
      <c r="AD9">
        <v>3.2759864483694154</v>
      </c>
      <c r="AE9" t="s">
        <v>470</v>
      </c>
    </row>
    <row r="10" spans="4:33" x14ac:dyDescent="0.35">
      <c r="D10" s="5" t="s">
        <v>430</v>
      </c>
      <c r="E10" s="5" t="s">
        <v>431</v>
      </c>
      <c r="F10" s="5" t="s">
        <v>420</v>
      </c>
      <c r="I10" s="7" t="s">
        <v>435</v>
      </c>
      <c r="J10" s="4" t="s">
        <v>425</v>
      </c>
      <c r="K10">
        <v>55.808843184426941</v>
      </c>
      <c r="L10">
        <v>21.416142214461541</v>
      </c>
      <c r="M10">
        <f>_xlfn.T.TEST(K5:K10,L5:L10,2,1)</f>
        <v>1.7330547416174541E-4</v>
      </c>
      <c r="N10" s="8" t="s">
        <v>450</v>
      </c>
      <c r="O10" s="8">
        <v>35.4415652888568</v>
      </c>
      <c r="P10">
        <f>STDEV(L14:L16)/SQRT(3)</f>
        <v>4.5988257108562198</v>
      </c>
      <c r="R10" s="11"/>
      <c r="W10" s="11" t="s">
        <v>456</v>
      </c>
      <c r="X10" s="9">
        <v>24.376481392777336</v>
      </c>
      <c r="Y10">
        <v>3.5326209173479914</v>
      </c>
      <c r="AB10" s="11" t="s">
        <v>457</v>
      </c>
      <c r="AC10" s="9">
        <v>31.27287794317721</v>
      </c>
      <c r="AD10">
        <v>2.558396378687442</v>
      </c>
      <c r="AE10" t="s">
        <v>469</v>
      </c>
      <c r="AF10" s="11"/>
      <c r="AG10" s="9"/>
    </row>
    <row r="11" spans="4:33" x14ac:dyDescent="0.35">
      <c r="D11" s="6" t="s">
        <v>432</v>
      </c>
      <c r="E11" s="6" t="s">
        <v>433</v>
      </c>
      <c r="F11" s="6" t="s">
        <v>434</v>
      </c>
      <c r="I11" s="8"/>
      <c r="J11" s="8"/>
      <c r="N11" s="11" t="s">
        <v>456</v>
      </c>
      <c r="O11" s="8">
        <f>AVERAGE(K20:K31)</f>
        <v>24.376481392777336</v>
      </c>
      <c r="P11">
        <f>STDEV(K20:K31)/SQRT(12)</f>
        <v>3.5326209173479914</v>
      </c>
      <c r="R11" s="8" t="s">
        <v>449</v>
      </c>
      <c r="S11">
        <v>85.916380421544531</v>
      </c>
      <c r="T11">
        <v>3.8393900342770633</v>
      </c>
      <c r="U11">
        <v>1.714313497464123E-2</v>
      </c>
      <c r="W11" s="8" t="s">
        <v>449</v>
      </c>
      <c r="X11" s="9">
        <v>85.916380421544531</v>
      </c>
      <c r="Y11">
        <v>3.8393900342770633</v>
      </c>
      <c r="AB11" s="8" t="s">
        <v>450</v>
      </c>
      <c r="AC11" s="9">
        <v>35.4415652888568</v>
      </c>
      <c r="AD11">
        <v>4.5988257108562198</v>
      </c>
      <c r="AE11" t="s">
        <v>468</v>
      </c>
    </row>
    <row r="12" spans="4:33" x14ac:dyDescent="0.35">
      <c r="D12" s="7" t="s">
        <v>435</v>
      </c>
      <c r="E12" s="7" t="s">
        <v>436</v>
      </c>
      <c r="F12" s="7" t="s">
        <v>412</v>
      </c>
      <c r="I12" s="8"/>
      <c r="J12" s="8"/>
      <c r="N12" s="11" t="s">
        <v>457</v>
      </c>
      <c r="O12" s="8">
        <v>31.27287794317721</v>
      </c>
      <c r="P12">
        <f>STDEV(L20:L31)/SQRT(12)</f>
        <v>2.558396378687442</v>
      </c>
      <c r="R12" s="8" t="s">
        <v>450</v>
      </c>
      <c r="S12">
        <v>35.4415652888568</v>
      </c>
      <c r="T12">
        <v>4.5988257108562198</v>
      </c>
      <c r="W12" s="8"/>
      <c r="X12" s="9"/>
      <c r="AB12" s="8"/>
      <c r="AC12" s="9"/>
    </row>
    <row r="13" spans="4:33" x14ac:dyDescent="0.35">
      <c r="D13" s="5" t="s">
        <v>437</v>
      </c>
      <c r="E13" s="5" t="s">
        <v>438</v>
      </c>
      <c r="F13" s="5" t="s">
        <v>420</v>
      </c>
      <c r="I13" s="7" t="s">
        <v>412</v>
      </c>
      <c r="J13" s="6" t="s">
        <v>442</v>
      </c>
      <c r="N13" s="12" t="s">
        <v>458</v>
      </c>
      <c r="O13">
        <v>36.730018660269366</v>
      </c>
      <c r="P13">
        <f>STDEV(K35:K38)/SQRT(4)</f>
        <v>20.775698758302532</v>
      </c>
      <c r="R13" s="8"/>
      <c r="W13" s="8"/>
      <c r="X13" s="9"/>
      <c r="AC13" s="9"/>
    </row>
    <row r="14" spans="4:33" x14ac:dyDescent="0.35">
      <c r="I14" s="7" t="s">
        <v>410</v>
      </c>
      <c r="J14" s="6" t="s">
        <v>432</v>
      </c>
      <c r="K14">
        <v>91.992845117845107</v>
      </c>
      <c r="L14">
        <v>28.159654272667968</v>
      </c>
      <c r="N14" s="12" t="s">
        <v>459</v>
      </c>
      <c r="O14">
        <v>16.476532046385277</v>
      </c>
      <c r="P14">
        <f>STDEV(L35:L38)/SQRT(4)</f>
        <v>11.72049026783824</v>
      </c>
      <c r="R14" s="11" t="s">
        <v>456</v>
      </c>
      <c r="S14">
        <v>24.376481392777336</v>
      </c>
      <c r="T14">
        <v>3.5326209173479914</v>
      </c>
      <c r="W14" s="8" t="s">
        <v>453</v>
      </c>
      <c r="X14" s="9">
        <v>24.876805716710241</v>
      </c>
      <c r="Y14">
        <v>5.6893314640693724</v>
      </c>
      <c r="AB14" s="8" t="s">
        <v>453</v>
      </c>
      <c r="AC14" s="9">
        <v>24.876805716710241</v>
      </c>
      <c r="AD14">
        <v>0</v>
      </c>
    </row>
    <row r="15" spans="4:33" x14ac:dyDescent="0.35">
      <c r="I15" s="3" t="s">
        <v>428</v>
      </c>
      <c r="J15" s="6" t="s">
        <v>432</v>
      </c>
      <c r="K15">
        <v>86.943880492267581</v>
      </c>
      <c r="L15">
        <v>43.948517377378231</v>
      </c>
      <c r="N15" s="12" t="s">
        <v>460</v>
      </c>
      <c r="O15" s="8">
        <v>51.401902866940254</v>
      </c>
      <c r="P15">
        <f>STDEV(K42:K49)/SQRT(8)</f>
        <v>6.8999762951220474</v>
      </c>
      <c r="R15" s="11" t="s">
        <v>457</v>
      </c>
      <c r="S15">
        <v>31.27287794317721</v>
      </c>
      <c r="T15">
        <v>2.558396378687442</v>
      </c>
      <c r="W15" s="12" t="s">
        <v>460</v>
      </c>
      <c r="X15" s="9">
        <v>51.401902866940254</v>
      </c>
      <c r="Y15">
        <v>6.8999762951220474</v>
      </c>
      <c r="AB15" s="12" t="s">
        <v>461</v>
      </c>
      <c r="AC15" s="9">
        <v>17.448388027223718</v>
      </c>
      <c r="AD15">
        <v>2.407653829288559</v>
      </c>
      <c r="AE15" t="s">
        <v>470</v>
      </c>
    </row>
    <row r="16" spans="4:33" x14ac:dyDescent="0.35">
      <c r="I16" s="7" t="s">
        <v>435</v>
      </c>
      <c r="J16" s="6" t="s">
        <v>432</v>
      </c>
      <c r="K16">
        <v>78.812415654520905</v>
      </c>
      <c r="L16">
        <v>34.216524216524213</v>
      </c>
      <c r="M16">
        <f>_xlfn.T.TEST(K14:K16,L14:L16,2,1)</f>
        <v>1.714313497464123E-2</v>
      </c>
      <c r="N16" s="12" t="s">
        <v>461</v>
      </c>
      <c r="O16" s="8">
        <v>17.448388027223718</v>
      </c>
      <c r="P16">
        <f>STDEV(L42:L49)/SQRT(8)</f>
        <v>2.407653829288559</v>
      </c>
      <c r="R16" s="11"/>
      <c r="W16" s="12" t="s">
        <v>458</v>
      </c>
      <c r="X16" s="9">
        <v>36.730018660269366</v>
      </c>
      <c r="Y16">
        <v>20.775698758302532</v>
      </c>
      <c r="AB16" s="12" t="s">
        <v>459</v>
      </c>
      <c r="AC16" s="9">
        <v>16.476532046385277</v>
      </c>
      <c r="AD16">
        <v>11.72049026783824</v>
      </c>
      <c r="AE16" t="s">
        <v>471</v>
      </c>
      <c r="AF16" s="12"/>
      <c r="AG16" s="9"/>
    </row>
    <row r="17" spans="3:38" x14ac:dyDescent="0.35">
      <c r="D17" s="7" t="s">
        <v>412</v>
      </c>
      <c r="E17" s="4" t="s">
        <v>416</v>
      </c>
      <c r="F17" s="8"/>
      <c r="I17" s="8"/>
      <c r="J17" s="8"/>
      <c r="N17" s="13" t="s">
        <v>462</v>
      </c>
      <c r="O17" s="8">
        <v>42.99780288353741</v>
      </c>
      <c r="P17">
        <f>STDEV(K53:K54)/SQRT(2)</f>
        <v>4.8197451107671014</v>
      </c>
      <c r="R17" s="12" t="s">
        <v>458</v>
      </c>
      <c r="S17">
        <v>36.730018660269366</v>
      </c>
      <c r="T17">
        <v>20.775698758302532</v>
      </c>
      <c r="W17" s="11" t="s">
        <v>457</v>
      </c>
      <c r="X17" s="9">
        <v>31.27287794317721</v>
      </c>
      <c r="Y17">
        <v>2.558396378687442</v>
      </c>
      <c r="AB17" s="11" t="s">
        <v>456</v>
      </c>
      <c r="AC17" s="9">
        <v>24.376481392777336</v>
      </c>
      <c r="AD17">
        <v>3.5326209173479914</v>
      </c>
      <c r="AE17" t="s">
        <v>469</v>
      </c>
      <c r="AF17" s="11"/>
      <c r="AG17" s="9"/>
    </row>
    <row r="18" spans="3:38" x14ac:dyDescent="0.35">
      <c r="D18" s="8"/>
      <c r="E18" s="8"/>
      <c r="F18" s="8"/>
      <c r="I18" s="8"/>
      <c r="J18" s="8"/>
      <c r="N18" s="13" t="s">
        <v>463</v>
      </c>
      <c r="O18" s="8">
        <v>80.743464052287578</v>
      </c>
      <c r="P18">
        <f>STDEV(L53:L54)/SQRT(2)</f>
        <v>6.0212418300653487</v>
      </c>
      <c r="R18" s="12" t="s">
        <v>459</v>
      </c>
      <c r="S18">
        <v>16.476532046385277</v>
      </c>
      <c r="T18">
        <v>11.72049026783824</v>
      </c>
      <c r="W18" s="11"/>
      <c r="X18" s="9"/>
      <c r="AB18" s="11"/>
      <c r="AC18" s="9"/>
    </row>
    <row r="19" spans="3:38" x14ac:dyDescent="0.35">
      <c r="D19" s="7" t="s">
        <v>412</v>
      </c>
      <c r="E19" s="5" t="s">
        <v>420</v>
      </c>
      <c r="F19" s="8"/>
      <c r="I19" s="7" t="s">
        <v>412</v>
      </c>
      <c r="J19" s="5" t="s">
        <v>420</v>
      </c>
      <c r="N19" s="11"/>
      <c r="O19" s="11"/>
      <c r="R19" s="12"/>
      <c r="W19" s="11"/>
      <c r="X19" s="9"/>
      <c r="AB19" s="12"/>
      <c r="AC19" s="9"/>
    </row>
    <row r="20" spans="3:38" x14ac:dyDescent="0.35">
      <c r="D20" s="8"/>
      <c r="E20" s="8"/>
      <c r="F20" s="8"/>
      <c r="I20" s="7" t="s">
        <v>410</v>
      </c>
      <c r="J20" s="5" t="s">
        <v>418</v>
      </c>
      <c r="K20">
        <v>41.447282381251313</v>
      </c>
      <c r="L20">
        <v>20.38162782843634</v>
      </c>
      <c r="P20" s="10"/>
      <c r="R20" s="12" t="s">
        <v>460</v>
      </c>
      <c r="S20">
        <v>51.401902866940254</v>
      </c>
      <c r="T20">
        <v>6.8999762951220474</v>
      </c>
      <c r="W20" s="8" t="s">
        <v>452</v>
      </c>
      <c r="X20" s="9">
        <v>32.574510690411984</v>
      </c>
      <c r="Y20">
        <v>0.43352089750922213</v>
      </c>
      <c r="AB20" s="8" t="s">
        <v>452</v>
      </c>
      <c r="AC20" s="9">
        <v>32.574510690411984</v>
      </c>
      <c r="AD20">
        <v>0</v>
      </c>
    </row>
    <row r="21" spans="3:38" x14ac:dyDescent="0.35">
      <c r="D21" s="7" t="s">
        <v>412</v>
      </c>
      <c r="E21" s="6" t="s">
        <v>442</v>
      </c>
      <c r="F21" s="8"/>
      <c r="I21" s="7" t="s">
        <v>410</v>
      </c>
      <c r="J21" s="5" t="s">
        <v>422</v>
      </c>
      <c r="K21">
        <v>16.57236842105263</v>
      </c>
      <c r="L21">
        <v>31.835968909139638</v>
      </c>
      <c r="N21" s="10"/>
      <c r="O21" s="10"/>
      <c r="P21" s="8"/>
      <c r="R21" s="12" t="s">
        <v>461</v>
      </c>
      <c r="S21">
        <v>17.448388027223718</v>
      </c>
      <c r="T21">
        <v>2.407653829288559</v>
      </c>
      <c r="W21" s="11" t="s">
        <v>454</v>
      </c>
      <c r="X21" s="9">
        <v>22.53610330333149</v>
      </c>
      <c r="Y21">
        <v>3.2759864483694154</v>
      </c>
      <c r="AB21" s="11" t="s">
        <v>455</v>
      </c>
      <c r="AC21" s="9">
        <v>60.044431919125088</v>
      </c>
      <c r="AD21">
        <v>2.3369285385368848</v>
      </c>
      <c r="AE21" t="s">
        <v>470</v>
      </c>
    </row>
    <row r="22" spans="3:38" x14ac:dyDescent="0.35">
      <c r="C22" s="8"/>
      <c r="D22" s="8"/>
      <c r="E22" s="8"/>
      <c r="F22" s="8"/>
      <c r="I22" s="7" t="s">
        <v>410</v>
      </c>
      <c r="J22" s="5" t="s">
        <v>430</v>
      </c>
      <c r="K22">
        <v>7.8488971346114198</v>
      </c>
      <c r="L22">
        <v>31.13237639553429</v>
      </c>
      <c r="R22" s="12"/>
      <c r="W22" s="12" t="s">
        <v>461</v>
      </c>
      <c r="X22" s="9">
        <v>17.448388027223718</v>
      </c>
      <c r="Y22">
        <v>2.407653829288559</v>
      </c>
      <c r="AB22" s="12" t="s">
        <v>460</v>
      </c>
      <c r="AC22" s="9">
        <v>51.401902866940254</v>
      </c>
      <c r="AD22">
        <v>6.8999762951220474</v>
      </c>
      <c r="AE22" t="s">
        <v>473</v>
      </c>
    </row>
    <row r="23" spans="3:38" x14ac:dyDescent="0.35">
      <c r="D23" s="7" t="s">
        <v>412</v>
      </c>
      <c r="E23" s="7" t="s">
        <v>412</v>
      </c>
      <c r="F23" s="8"/>
      <c r="I23" s="7" t="s">
        <v>410</v>
      </c>
      <c r="J23" s="5" t="s">
        <v>437</v>
      </c>
      <c r="K23">
        <v>33.726436165460555</v>
      </c>
      <c r="L23">
        <v>16.019099947671378</v>
      </c>
      <c r="R23" s="13" t="s">
        <v>462</v>
      </c>
      <c r="S23">
        <v>42.99780288353741</v>
      </c>
      <c r="T23">
        <v>4.8197451107671014</v>
      </c>
      <c r="W23" s="13" t="s">
        <v>462</v>
      </c>
      <c r="X23" s="9">
        <v>42.99780288353741</v>
      </c>
      <c r="Y23">
        <v>4.8197451107671014</v>
      </c>
      <c r="AB23" s="13" t="s">
        <v>463</v>
      </c>
      <c r="AC23" s="9">
        <v>80.743464052287578</v>
      </c>
      <c r="AD23">
        <v>6.0212418300653487</v>
      </c>
      <c r="AE23" t="s">
        <v>472</v>
      </c>
    </row>
    <row r="24" spans="3:38" x14ac:dyDescent="0.35">
      <c r="C24" s="8"/>
      <c r="D24" s="8"/>
      <c r="E24" s="8"/>
      <c r="F24" s="8"/>
      <c r="I24" s="3" t="s">
        <v>428</v>
      </c>
      <c r="J24" s="5" t="s">
        <v>418</v>
      </c>
      <c r="K24">
        <v>33.301746562616131</v>
      </c>
      <c r="L24">
        <v>31.1887019010431</v>
      </c>
      <c r="R24" s="13" t="s">
        <v>463</v>
      </c>
      <c r="S24">
        <v>80.743464052287578</v>
      </c>
      <c r="T24">
        <v>6.0212418300653487</v>
      </c>
      <c r="W24" s="13"/>
      <c r="X24" s="9"/>
      <c r="AB24" s="12"/>
      <c r="AC24" s="9"/>
    </row>
    <row r="25" spans="3:38" x14ac:dyDescent="0.35">
      <c r="D25" s="4" t="s">
        <v>416</v>
      </c>
      <c r="E25" s="5" t="s">
        <v>420</v>
      </c>
      <c r="F25" s="8"/>
      <c r="I25" s="3" t="s">
        <v>428</v>
      </c>
      <c r="J25" s="5" t="s">
        <v>422</v>
      </c>
      <c r="K25">
        <v>21.885485376946477</v>
      </c>
      <c r="L25">
        <v>49.984818227469667</v>
      </c>
      <c r="W25" s="13"/>
      <c r="X25" s="9"/>
      <c r="AB25" s="13"/>
      <c r="AC25" s="9"/>
    </row>
    <row r="26" spans="3:38" x14ac:dyDescent="0.35">
      <c r="D26" s="4" t="s">
        <v>416</v>
      </c>
      <c r="E26" s="6" t="s">
        <v>442</v>
      </c>
      <c r="F26" s="8"/>
      <c r="I26" s="3" t="s">
        <v>428</v>
      </c>
      <c r="J26" s="5" t="s">
        <v>430</v>
      </c>
      <c r="K26">
        <v>28.362462006079028</v>
      </c>
      <c r="L26">
        <v>42.338755871233822</v>
      </c>
      <c r="W26" s="12" t="s">
        <v>459</v>
      </c>
      <c r="X26" s="9">
        <v>16.476532046385277</v>
      </c>
      <c r="Y26">
        <v>11.720490267838199</v>
      </c>
      <c r="AB26" s="12" t="s">
        <v>458</v>
      </c>
      <c r="AC26" s="9">
        <v>36.730018660269366</v>
      </c>
      <c r="AD26">
        <v>20.775698758302532</v>
      </c>
      <c r="AE26" t="s">
        <v>471</v>
      </c>
      <c r="AF26" s="12"/>
      <c r="AG26" s="9"/>
      <c r="AK26">
        <f>AVERAGE(AK27:AK29)</f>
        <v>35.7249974970156</v>
      </c>
      <c r="AL26">
        <f>AVERAGE(AL27:AL29)</f>
        <v>25.397059926017324</v>
      </c>
    </row>
    <row r="27" spans="3:38" x14ac:dyDescent="0.35">
      <c r="D27" s="4" t="s">
        <v>416</v>
      </c>
      <c r="E27" s="4" t="s">
        <v>416</v>
      </c>
      <c r="F27" s="8"/>
      <c r="I27" s="3" t="s">
        <v>428</v>
      </c>
      <c r="J27" s="5" t="s">
        <v>437</v>
      </c>
      <c r="K27">
        <v>45.15669515669515</v>
      </c>
      <c r="L27">
        <v>29.787833214497564</v>
      </c>
      <c r="R27" t="s">
        <v>467</v>
      </c>
      <c r="S27">
        <v>49.547196098920239</v>
      </c>
      <c r="T27">
        <v>1.2869832662377101</v>
      </c>
      <c r="W27" s="13" t="s">
        <v>463</v>
      </c>
      <c r="X27" s="9">
        <v>80.743464052287578</v>
      </c>
      <c r="Y27">
        <v>6.0212418300653487</v>
      </c>
      <c r="AB27" s="13" t="s">
        <v>462</v>
      </c>
      <c r="AC27" s="9">
        <v>42.99780288353741</v>
      </c>
      <c r="AD27">
        <v>4.8197451107671014</v>
      </c>
      <c r="AE27" t="s">
        <v>472</v>
      </c>
      <c r="AJ27" t="s">
        <v>474</v>
      </c>
      <c r="AK27" s="7">
        <v>46.821256038647299</v>
      </c>
      <c r="AL27" s="7">
        <v>24.533836161743142</v>
      </c>
    </row>
    <row r="28" spans="3:38" x14ac:dyDescent="0.35">
      <c r="D28" s="5" t="s">
        <v>420</v>
      </c>
      <c r="E28" s="6" t="s">
        <v>442</v>
      </c>
      <c r="F28" s="8"/>
      <c r="I28" s="7" t="s">
        <v>435</v>
      </c>
      <c r="J28" s="5" t="s">
        <v>418</v>
      </c>
      <c r="K28">
        <v>18.365721517724658</v>
      </c>
      <c r="L28">
        <v>27.526894965919354</v>
      </c>
      <c r="W28" s="8" t="s">
        <v>450</v>
      </c>
      <c r="X28" s="9">
        <v>35.4415652888568</v>
      </c>
      <c r="Y28">
        <v>4.5988257108562198</v>
      </c>
      <c r="AB28" s="8" t="s">
        <v>449</v>
      </c>
      <c r="AC28" s="9">
        <v>85.916380421544531</v>
      </c>
      <c r="AD28">
        <v>3.8393900342770633</v>
      </c>
      <c r="AE28" t="s">
        <v>468</v>
      </c>
      <c r="AJ28" t="s">
        <v>474</v>
      </c>
      <c r="AK28" s="7">
        <v>31.528755868544597</v>
      </c>
      <c r="AL28" s="7">
        <v>16.780182780182781</v>
      </c>
    </row>
    <row r="29" spans="3:38" x14ac:dyDescent="0.35">
      <c r="D29" s="5" t="s">
        <v>420</v>
      </c>
      <c r="E29" s="5" t="s">
        <v>420</v>
      </c>
      <c r="F29" s="8"/>
      <c r="I29" s="7" t="s">
        <v>435</v>
      </c>
      <c r="J29" s="5" t="s">
        <v>422</v>
      </c>
      <c r="K29">
        <v>9.4867013627972145</v>
      </c>
      <c r="L29">
        <v>34.519017497740904</v>
      </c>
      <c r="W29" s="11"/>
      <c r="AB29" s="13"/>
      <c r="AC29" s="9"/>
      <c r="AJ29" t="s">
        <v>474</v>
      </c>
      <c r="AK29" s="7">
        <v>28.824980583854906</v>
      </c>
      <c r="AL29" s="7">
        <v>34.877160836126045</v>
      </c>
    </row>
    <row r="30" spans="3:38" x14ac:dyDescent="0.35">
      <c r="I30" s="7" t="s">
        <v>435</v>
      </c>
      <c r="J30" s="5" t="s">
        <v>430</v>
      </c>
      <c r="K30">
        <v>12.427248677248677</v>
      </c>
      <c r="L30">
        <v>32.626262626262623</v>
      </c>
      <c r="W30" s="12"/>
      <c r="AB30" s="12"/>
      <c r="AC30" s="9"/>
    </row>
    <row r="31" spans="3:38" x14ac:dyDescent="0.35">
      <c r="I31" s="7" t="s">
        <v>435</v>
      </c>
      <c r="J31" s="5" t="s">
        <v>437</v>
      </c>
      <c r="K31">
        <v>23.936731950844855</v>
      </c>
      <c r="L31">
        <v>27.933177933177902</v>
      </c>
      <c r="N31" s="8">
        <f>_xlfn.T.TEST(K20:K31,L20:L31,2,1)</f>
        <v>0.19656495571514157</v>
      </c>
      <c r="W31" s="8" t="s">
        <v>451</v>
      </c>
      <c r="X31" s="9">
        <v>30.56102871151646</v>
      </c>
      <c r="Y31" s="9">
        <v>30.56102871151646</v>
      </c>
      <c r="AA31" s="8" t="s">
        <v>450</v>
      </c>
      <c r="AB31" s="9">
        <v>35.4415652888568</v>
      </c>
      <c r="AC31" s="9">
        <v>85.916380421544531</v>
      </c>
      <c r="AD31">
        <f>AB31/AC31</f>
        <v>0.41251231854699288</v>
      </c>
      <c r="AJ31" t="s">
        <v>475</v>
      </c>
      <c r="AK31" s="4">
        <v>33.008031587921209</v>
      </c>
      <c r="AL31" s="4">
        <v>32.140989792902765</v>
      </c>
    </row>
    <row r="32" spans="3:38" x14ac:dyDescent="0.35">
      <c r="W32" s="11" t="s">
        <v>455</v>
      </c>
      <c r="X32" s="9">
        <v>60.044431919125088</v>
      </c>
      <c r="Y32" s="9">
        <v>22.53610330333149</v>
      </c>
      <c r="AA32" s="12" t="s">
        <v>458</v>
      </c>
      <c r="AB32" s="9">
        <v>36.730018660269366</v>
      </c>
      <c r="AC32" s="9">
        <v>16.476532046385277</v>
      </c>
      <c r="AD32">
        <f>AB32/AC32</f>
        <v>2.229232374680898</v>
      </c>
      <c r="AK32">
        <f>AVERAGE(AK33:AK37)</f>
        <v>26.360388493413542</v>
      </c>
      <c r="AL32">
        <f>AVERAGE(AL33:AL37)</f>
        <v>23.393222940006932</v>
      </c>
    </row>
    <row r="33" spans="9:52" x14ac:dyDescent="0.35">
      <c r="W33" s="11" t="s">
        <v>456</v>
      </c>
      <c r="X33" s="9">
        <v>24.376481392777336</v>
      </c>
      <c r="Y33" s="9">
        <v>31.27287794317721</v>
      </c>
      <c r="AA33" s="13" t="s">
        <v>463</v>
      </c>
      <c r="AB33" s="9">
        <v>80.743464052287578</v>
      </c>
      <c r="AC33" s="9">
        <v>42.99780288353741</v>
      </c>
      <c r="AD33">
        <f>AB33/AC33</f>
        <v>1.8778509281273501</v>
      </c>
      <c r="AJ33" t="s">
        <v>476</v>
      </c>
      <c r="AK33" s="5">
        <v>0.91657313879536095</v>
      </c>
      <c r="AL33" s="5">
        <v>1.5371762740183792</v>
      </c>
    </row>
    <row r="34" spans="9:52" x14ac:dyDescent="0.35">
      <c r="I34" s="5" t="s">
        <v>420</v>
      </c>
      <c r="J34" s="6" t="s">
        <v>434</v>
      </c>
      <c r="K34"/>
      <c r="L34"/>
      <c r="N34" s="12" t="s">
        <v>443</v>
      </c>
      <c r="O34" s="12" t="s">
        <v>444</v>
      </c>
      <c r="W34" s="8" t="s">
        <v>449</v>
      </c>
      <c r="X34" s="9">
        <v>85.916380421544531</v>
      </c>
      <c r="Y34" s="9">
        <v>35.4415652888568</v>
      </c>
      <c r="AJ34" t="s">
        <v>476</v>
      </c>
      <c r="AK34" s="5">
        <v>10.611191968950591</v>
      </c>
      <c r="AL34" s="5">
        <v>39.910130718954242</v>
      </c>
    </row>
    <row r="35" spans="9:52" x14ac:dyDescent="0.35">
      <c r="I35" s="5" t="s">
        <v>418</v>
      </c>
      <c r="J35" s="6" t="s">
        <v>432</v>
      </c>
      <c r="K35">
        <v>2.7322404371584699</v>
      </c>
      <c r="L35">
        <v>0.52910052910052907</v>
      </c>
      <c r="N35" s="8">
        <f>AVERAGE(K35:K38)</f>
        <v>36.730018660269366</v>
      </c>
      <c r="O35" s="8">
        <f>AVERAGE(L35:L38)</f>
        <v>16.476532046385277</v>
      </c>
      <c r="W35" s="8"/>
      <c r="X35" s="9"/>
      <c r="Y35" s="9"/>
      <c r="AA35" s="11" t="s">
        <v>454</v>
      </c>
      <c r="AB35" s="9">
        <v>22.53610330333149</v>
      </c>
      <c r="AC35" s="9">
        <v>60.044431919125088</v>
      </c>
      <c r="AD35">
        <f>AB35/AC35</f>
        <v>0.37532378245639442</v>
      </c>
      <c r="AJ35" t="s">
        <v>476</v>
      </c>
      <c r="AK35" s="5">
        <v>43.958398174084458</v>
      </c>
      <c r="AL35" s="5">
        <v>19.171776291341509</v>
      </c>
    </row>
    <row r="36" spans="9:52" x14ac:dyDescent="0.35">
      <c r="I36" s="5" t="s">
        <v>422</v>
      </c>
      <c r="J36" s="6" t="s">
        <v>432</v>
      </c>
      <c r="K36">
        <v>0.52910052910052907</v>
      </c>
      <c r="L36">
        <v>1.3600963600963603</v>
      </c>
      <c r="W36" s="8"/>
      <c r="X36" s="9"/>
      <c r="Y36" s="9"/>
      <c r="AA36" s="12" t="s">
        <v>461</v>
      </c>
      <c r="AB36" s="9">
        <v>17.448388027223718</v>
      </c>
      <c r="AC36" s="9">
        <v>51.401902866940254</v>
      </c>
      <c r="AD36">
        <f>AB36/AC36</f>
        <v>0.33945023538118579</v>
      </c>
      <c r="AJ36" t="s">
        <v>476</v>
      </c>
      <c r="AK36" s="5">
        <v>25.181992337164747</v>
      </c>
      <c r="AL36" s="5">
        <v>39.507344712217353</v>
      </c>
      <c r="AQ36" t="s">
        <v>479</v>
      </c>
      <c r="AR36">
        <v>30.56102871151646</v>
      </c>
      <c r="AS36">
        <v>30.56102871151646</v>
      </c>
      <c r="AU36" t="s">
        <v>482</v>
      </c>
      <c r="AV36">
        <v>26.360388493413542</v>
      </c>
      <c r="AW36">
        <v>23.393222940006932</v>
      </c>
      <c r="AX36">
        <v>5.6027616825566575</v>
      </c>
      <c r="AY36">
        <v>5.2419468438017276</v>
      </c>
      <c r="AZ36">
        <v>0.81468290209516214</v>
      </c>
    </row>
    <row r="37" spans="9:52" x14ac:dyDescent="0.35">
      <c r="I37" s="5" t="s">
        <v>430</v>
      </c>
      <c r="J37" s="6" t="s">
        <v>432</v>
      </c>
      <c r="K37">
        <v>82.993416823440214</v>
      </c>
      <c r="L37">
        <v>13.526994078718218</v>
      </c>
      <c r="W37" s="8" t="s">
        <v>453</v>
      </c>
      <c r="X37" s="9">
        <v>24.876805716710241</v>
      </c>
      <c r="Y37" s="9">
        <v>24.876805716710241</v>
      </c>
      <c r="AJ37" t="s">
        <v>476</v>
      </c>
      <c r="AK37" s="5">
        <v>51.13378684807256</v>
      </c>
      <c r="AL37" s="5">
        <v>16.839686703503194</v>
      </c>
      <c r="AQ37" t="s">
        <v>480</v>
      </c>
      <c r="AR37">
        <v>60.044431919125088</v>
      </c>
      <c r="AS37">
        <v>22.53610330333149</v>
      </c>
      <c r="AU37" t="s">
        <v>479</v>
      </c>
      <c r="AV37">
        <v>35.7249974970156</v>
      </c>
      <c r="AW37">
        <v>25.397059926017324</v>
      </c>
      <c r="AX37">
        <v>9.5399810252084176</v>
      </c>
      <c r="AY37">
        <v>7.3175453122766614</v>
      </c>
      <c r="AZ37">
        <v>0.347186041601386</v>
      </c>
    </row>
    <row r="38" spans="9:52" x14ac:dyDescent="0.35">
      <c r="I38" s="5" t="s">
        <v>437</v>
      </c>
      <c r="J38" s="6" t="s">
        <v>432</v>
      </c>
      <c r="K38">
        <v>60.665316851378236</v>
      </c>
      <c r="L38">
        <v>50.489937217626</v>
      </c>
      <c r="M38">
        <f>_xlfn.T.TEST(K35:K38,L35:L38,2,1)</f>
        <v>0.30881198910323593</v>
      </c>
      <c r="N38" s="8">
        <f>STDEV(K35:K38)/SQRT(4)</f>
        <v>20.775698758302532</v>
      </c>
      <c r="O38" s="8">
        <f>STDEV(L35:L38)/SQRT(4)</f>
        <v>11.72049026783824</v>
      </c>
      <c r="W38" s="12" t="s">
        <v>460</v>
      </c>
      <c r="X38" s="9">
        <v>51.401902866940254</v>
      </c>
      <c r="Y38" s="9">
        <v>17.448388027223718</v>
      </c>
      <c r="AD38" s="7">
        <v>46.821256038647299</v>
      </c>
      <c r="AE38" s="7">
        <v>24.533836161743142</v>
      </c>
      <c r="AF38">
        <f>AD38/AE38</f>
        <v>1.9084359954949917</v>
      </c>
      <c r="AQ38" t="s">
        <v>477</v>
      </c>
      <c r="AR38">
        <v>24.376481392777336</v>
      </c>
      <c r="AS38">
        <v>31.27287794317721</v>
      </c>
      <c r="AU38" t="s">
        <v>485</v>
      </c>
      <c r="AV38">
        <v>33.008031587921209</v>
      </c>
      <c r="AW38">
        <v>32.140989792902765</v>
      </c>
      <c r="AX38">
        <v>2.0356939331109869</v>
      </c>
      <c r="AY38">
        <v>5.0963982931058416</v>
      </c>
      <c r="AZ38">
        <v>0.91247163659524877</v>
      </c>
    </row>
    <row r="39" spans="9:52" x14ac:dyDescent="0.35">
      <c r="I39" s="8"/>
      <c r="J39" s="8"/>
      <c r="W39" s="12" t="s">
        <v>458</v>
      </c>
      <c r="X39" s="9">
        <v>36.730018660269366</v>
      </c>
      <c r="Y39" s="9">
        <v>16.476532046385277</v>
      </c>
      <c r="AD39" s="7">
        <v>31.528755868544597</v>
      </c>
      <c r="AE39" s="7">
        <v>16.780182780182781</v>
      </c>
      <c r="AF39">
        <f>AD39/AE39</f>
        <v>1.8789280356218603</v>
      </c>
      <c r="AJ39" s="8" t="s">
        <v>450</v>
      </c>
      <c r="AK39" s="9">
        <v>35.4415652888568</v>
      </c>
      <c r="AL39" s="9">
        <v>85.916380421544531</v>
      </c>
      <c r="AM39">
        <v>1.714313497464123E-2</v>
      </c>
      <c r="AQ39" t="s">
        <v>481</v>
      </c>
      <c r="AR39">
        <v>85.916380421544531</v>
      </c>
      <c r="AS39">
        <v>35.4415652888568</v>
      </c>
    </row>
    <row r="40" spans="9:52" x14ac:dyDescent="0.35">
      <c r="I40" s="8"/>
      <c r="J40" s="8"/>
      <c r="W40" s="11" t="s">
        <v>457</v>
      </c>
      <c r="X40" s="9">
        <v>31.27287794317721</v>
      </c>
      <c r="Y40" s="9">
        <v>24.376481392777336</v>
      </c>
      <c r="AD40" s="7">
        <v>28.824980583854906</v>
      </c>
      <c r="AE40" s="7">
        <v>34.877160836126045</v>
      </c>
      <c r="AF40">
        <f>AD40/AE40</f>
        <v>0.82647153302678689</v>
      </c>
      <c r="AG40">
        <f>AVERAGE(AF38:AF40)</f>
        <v>1.5379451880478794</v>
      </c>
      <c r="AH40">
        <f>1-AG40</f>
        <v>-0.53794518804787939</v>
      </c>
      <c r="AJ40" s="12" t="s">
        <v>458</v>
      </c>
      <c r="AK40" s="9">
        <v>36.730018660269366</v>
      </c>
      <c r="AL40" s="9">
        <v>16.476532046385277</v>
      </c>
      <c r="AM40">
        <v>0.30881198910323593</v>
      </c>
      <c r="AU40" t="s">
        <v>480</v>
      </c>
      <c r="AV40">
        <v>60.044431919125088</v>
      </c>
      <c r="AW40">
        <v>22.53610330333149</v>
      </c>
      <c r="AX40">
        <v>3.2759864483694154</v>
      </c>
      <c r="AY40">
        <v>2.3369285385368848</v>
      </c>
      <c r="AZ40" s="1">
        <v>1.7330547416174541E-4</v>
      </c>
    </row>
    <row r="41" spans="9:52" x14ac:dyDescent="0.35">
      <c r="I41" s="5" t="s">
        <v>420</v>
      </c>
      <c r="J41" s="4" t="s">
        <v>416</v>
      </c>
      <c r="N41" s="12" t="s">
        <v>445</v>
      </c>
      <c r="O41" s="12" t="s">
        <v>446</v>
      </c>
      <c r="W41" s="11"/>
      <c r="X41" s="9"/>
      <c r="Y41" s="9"/>
      <c r="AJ41" s="13" t="s">
        <v>463</v>
      </c>
      <c r="AK41" s="9">
        <v>80.743464052287578</v>
      </c>
      <c r="AL41" s="9">
        <v>42.99780288353741</v>
      </c>
      <c r="AM41">
        <v>2.0257649771313526E-2</v>
      </c>
      <c r="AU41" t="s">
        <v>477</v>
      </c>
      <c r="AV41">
        <v>24.376481392777336</v>
      </c>
      <c r="AW41">
        <v>31.27287794317721</v>
      </c>
      <c r="AX41">
        <v>3.5326209173479914</v>
      </c>
      <c r="AY41">
        <v>2.558396378687442</v>
      </c>
      <c r="AZ41">
        <v>0.19656495571514157</v>
      </c>
    </row>
    <row r="42" spans="9:52" x14ac:dyDescent="0.35">
      <c r="I42" s="5" t="s">
        <v>418</v>
      </c>
      <c r="J42" s="4" t="s">
        <v>414</v>
      </c>
      <c r="K42">
        <v>59.01047890431105</v>
      </c>
      <c r="L42">
        <v>16.45210727969349</v>
      </c>
      <c r="N42" s="8">
        <f>AVERAGE(K42:K49)</f>
        <v>51.401902866940254</v>
      </c>
      <c r="O42" s="8">
        <f>AVERAGE(L42:L49)</f>
        <v>17.448388027223718</v>
      </c>
      <c r="W42" s="11"/>
      <c r="X42" s="9"/>
      <c r="Y42" s="9"/>
      <c r="AD42" s="4">
        <v>33.008031587921209</v>
      </c>
      <c r="AE42" s="4">
        <v>32.140989792902765</v>
      </c>
      <c r="AF42">
        <f>AD42/AE42</f>
        <v>1.0269762008141361</v>
      </c>
      <c r="AG42">
        <v>1.0269762008141361</v>
      </c>
      <c r="AH42">
        <f>1-AG42</f>
        <v>-2.6976200814136098E-2</v>
      </c>
      <c r="AQ42" t="s">
        <v>482</v>
      </c>
      <c r="AR42">
        <v>24.876805716710241</v>
      </c>
      <c r="AS42">
        <v>24.876805716710241</v>
      </c>
      <c r="AU42" t="s">
        <v>481</v>
      </c>
      <c r="AV42">
        <v>85.916380421544531</v>
      </c>
      <c r="AW42">
        <v>35.4415652888568</v>
      </c>
      <c r="AX42">
        <v>3.8393900342770633</v>
      </c>
      <c r="AY42">
        <v>4.5988257108562198</v>
      </c>
      <c r="AZ42" s="1">
        <v>1.714313497464123E-2</v>
      </c>
    </row>
    <row r="43" spans="9:52" x14ac:dyDescent="0.35">
      <c r="I43" s="5" t="s">
        <v>418</v>
      </c>
      <c r="J43" s="4" t="s">
        <v>425</v>
      </c>
      <c r="K43">
        <v>50.225442834138484</v>
      </c>
      <c r="L43">
        <v>25.146198830409357</v>
      </c>
      <c r="W43" s="8" t="s">
        <v>452</v>
      </c>
      <c r="X43" s="9">
        <v>32.574510690411984</v>
      </c>
      <c r="Y43" s="9">
        <v>32.574510690411984</v>
      </c>
      <c r="AJ43" s="11" t="s">
        <v>454</v>
      </c>
      <c r="AK43" s="9">
        <v>22.53610330333149</v>
      </c>
      <c r="AL43" s="9">
        <v>60.044431919125088</v>
      </c>
      <c r="AM43">
        <v>1.7330547416174541E-4</v>
      </c>
      <c r="AQ43" t="s">
        <v>483</v>
      </c>
      <c r="AR43">
        <v>51.401902866940254</v>
      </c>
      <c r="AS43">
        <v>17.448388027223718</v>
      </c>
    </row>
    <row r="44" spans="9:52" x14ac:dyDescent="0.35">
      <c r="I44" s="5" t="s">
        <v>422</v>
      </c>
      <c r="J44" s="4" t="s">
        <v>414</v>
      </c>
      <c r="K44">
        <v>77.897673793196191</v>
      </c>
      <c r="L44">
        <v>11.993318984844407</v>
      </c>
      <c r="W44" s="11" t="s">
        <v>454</v>
      </c>
      <c r="X44" s="9">
        <v>22.53610330333149</v>
      </c>
      <c r="Y44" s="9">
        <v>60.044431919125088</v>
      </c>
      <c r="AD44" s="5">
        <v>0.91657313879536095</v>
      </c>
      <c r="AE44" s="5">
        <v>1.5371762740183792</v>
      </c>
      <c r="AF44">
        <f>AD44/AE44</f>
        <v>0.59627067779241694</v>
      </c>
      <c r="AJ44" s="12" t="s">
        <v>461</v>
      </c>
      <c r="AK44" s="9">
        <v>17.448388027223718</v>
      </c>
      <c r="AL44" s="9">
        <v>51.401902866940254</v>
      </c>
      <c r="AM44">
        <v>5.5320327439927468E-3</v>
      </c>
      <c r="AQ44" t="s">
        <v>484</v>
      </c>
      <c r="AR44">
        <v>36.730018660269366</v>
      </c>
      <c r="AS44">
        <v>16.476532046385277</v>
      </c>
      <c r="AU44" t="s">
        <v>483</v>
      </c>
      <c r="AV44">
        <v>51.401902866940254</v>
      </c>
      <c r="AW44">
        <v>17.448388027223718</v>
      </c>
      <c r="AX44">
        <v>6.8999762951220474</v>
      </c>
      <c r="AY44">
        <v>2.407653829288559</v>
      </c>
      <c r="AZ44" s="1">
        <v>5.5320327439927468E-3</v>
      </c>
    </row>
    <row r="45" spans="9:52" x14ac:dyDescent="0.35">
      <c r="I45" s="5" t="s">
        <v>422</v>
      </c>
      <c r="J45" s="4" t="s">
        <v>425</v>
      </c>
      <c r="K45">
        <v>60.371311962440224</v>
      </c>
      <c r="L45">
        <v>15.760357815442561</v>
      </c>
      <c r="W45" s="12" t="s">
        <v>461</v>
      </c>
      <c r="X45" s="9">
        <v>17.448388027223718</v>
      </c>
      <c r="Y45" s="9">
        <v>51.401902866940254</v>
      </c>
      <c r="AD45" s="5">
        <v>10.611191968950591</v>
      </c>
      <c r="AE45" s="5">
        <v>39.910130718954242</v>
      </c>
      <c r="AF45">
        <f>AD45/AE45</f>
        <v>0.26587715394054301</v>
      </c>
      <c r="AJ45" s="12"/>
      <c r="AK45" s="9"/>
      <c r="AL45" s="9"/>
      <c r="AQ45" t="s">
        <v>478</v>
      </c>
      <c r="AR45">
        <v>31.27287794317721</v>
      </c>
      <c r="AS45">
        <v>24.376481392777336</v>
      </c>
      <c r="AU45" t="s">
        <v>484</v>
      </c>
      <c r="AV45">
        <v>36.730018660269366</v>
      </c>
      <c r="AW45">
        <v>16.476532046385277</v>
      </c>
      <c r="AX45">
        <v>6.2461328034529418</v>
      </c>
      <c r="AY45">
        <v>11.033521805147995</v>
      </c>
      <c r="AZ45" s="1">
        <v>4.0403343522203712E-2</v>
      </c>
    </row>
    <row r="46" spans="9:52" x14ac:dyDescent="0.35">
      <c r="I46" s="5" t="s">
        <v>430</v>
      </c>
      <c r="J46" s="4" t="s">
        <v>414</v>
      </c>
      <c r="K46">
        <v>48.370945862621774</v>
      </c>
      <c r="L46">
        <v>6.8071818891491027</v>
      </c>
      <c r="W46" s="13" t="s">
        <v>462</v>
      </c>
      <c r="X46" s="9">
        <v>42.99780288353741</v>
      </c>
      <c r="Y46" s="9">
        <v>80.743464052287578</v>
      </c>
      <c r="AD46" s="5">
        <v>43.958398174084458</v>
      </c>
      <c r="AE46" s="5">
        <v>19.171776291341509</v>
      </c>
      <c r="AF46">
        <f>AD46/AE46</f>
        <v>2.2928703895808162</v>
      </c>
      <c r="AJ46" s="11" t="s">
        <v>478</v>
      </c>
      <c r="AK46" s="9">
        <v>31.27287794317721</v>
      </c>
      <c r="AL46" s="9">
        <v>24.376481392777336</v>
      </c>
      <c r="AM46">
        <v>0.19656495571514157</v>
      </c>
    </row>
    <row r="47" spans="9:52" x14ac:dyDescent="0.35">
      <c r="I47" s="5" t="s">
        <v>430</v>
      </c>
      <c r="J47" s="4" t="s">
        <v>425</v>
      </c>
      <c r="K47">
        <v>66.382317801672642</v>
      </c>
      <c r="L47">
        <v>14.007597340930673</v>
      </c>
      <c r="W47" s="13"/>
      <c r="X47" s="9"/>
      <c r="Y47" s="9"/>
      <c r="AD47" s="5">
        <v>25.181992337164747</v>
      </c>
      <c r="AE47" s="5">
        <v>39.507344712217353</v>
      </c>
      <c r="AF47">
        <f>AD47/AE47</f>
        <v>0.63740027381231223</v>
      </c>
      <c r="AU47" t="s">
        <v>488</v>
      </c>
      <c r="AV47">
        <v>42.99780288353741</v>
      </c>
      <c r="AW47">
        <v>80.743464052287578</v>
      </c>
      <c r="AX47">
        <v>4.8197451107671014</v>
      </c>
      <c r="AY47">
        <v>6.0212418300653487</v>
      </c>
      <c r="AZ47" s="1">
        <v>2.0257649771313526E-2</v>
      </c>
    </row>
    <row r="48" spans="9:52" x14ac:dyDescent="0.35">
      <c r="I48" s="5" t="s">
        <v>437</v>
      </c>
      <c r="J48" s="4" t="s">
        <v>414</v>
      </c>
      <c r="K48">
        <v>16.080459770114942</v>
      </c>
      <c r="L48">
        <v>23.928107907666632</v>
      </c>
      <c r="W48" s="13"/>
      <c r="X48" s="9"/>
      <c r="Y48" s="9"/>
      <c r="AD48" s="5">
        <v>51.13378684807256</v>
      </c>
      <c r="AE48" s="5">
        <v>16.839686703503194</v>
      </c>
      <c r="AF48">
        <f>AD48/AE48</f>
        <v>3.0365046421816801</v>
      </c>
      <c r="AG48">
        <f>AVERAGE(AF44:AF48)</f>
        <v>1.3657846274615537</v>
      </c>
      <c r="AH48">
        <f>1-AG48</f>
        <v>-0.36578462746155371</v>
      </c>
      <c r="AJ48" t="s">
        <v>474</v>
      </c>
      <c r="AK48">
        <v>35.7249974970156</v>
      </c>
      <c r="AL48">
        <v>25.397059926017324</v>
      </c>
      <c r="AM48">
        <v>0.347186041601386</v>
      </c>
      <c r="AQ48" t="s">
        <v>485</v>
      </c>
      <c r="AR48">
        <v>32.574510690411984</v>
      </c>
      <c r="AS48">
        <v>32.574510690411984</v>
      </c>
    </row>
    <row r="49" spans="9:59" x14ac:dyDescent="0.35">
      <c r="I49" s="5" t="s">
        <v>437</v>
      </c>
      <c r="J49" s="4" t="s">
        <v>425</v>
      </c>
      <c r="K49">
        <v>32.876592007026794</v>
      </c>
      <c r="L49">
        <v>25.492234169653528</v>
      </c>
      <c r="M49">
        <f>_xlfn.T.TEST(K42:K49,L42:L49,2,1)</f>
        <v>5.5320327439927468E-3</v>
      </c>
      <c r="W49" s="12" t="s">
        <v>459</v>
      </c>
      <c r="X49" s="9">
        <v>16.476532046385277</v>
      </c>
      <c r="Y49" s="9">
        <v>36.730018660269366</v>
      </c>
      <c r="AJ49" t="s">
        <v>475</v>
      </c>
      <c r="AK49">
        <v>33.008031587921209</v>
      </c>
      <c r="AL49">
        <v>32.140989792902765</v>
      </c>
      <c r="AM49">
        <v>0.91247163659524877</v>
      </c>
      <c r="AQ49" t="s">
        <v>486</v>
      </c>
      <c r="AR49">
        <v>22.53610330333149</v>
      </c>
      <c r="AS49">
        <v>60.044431919125088</v>
      </c>
    </row>
    <row r="50" spans="9:59" x14ac:dyDescent="0.35">
      <c r="I50" s="8"/>
      <c r="J50" s="8"/>
      <c r="W50" s="13" t="s">
        <v>463</v>
      </c>
      <c r="X50" s="9">
        <v>80.743464052287578</v>
      </c>
      <c r="Y50" s="9">
        <v>42.99780288353741</v>
      </c>
      <c r="AG50">
        <v>0.41251231854699288</v>
      </c>
      <c r="AH50">
        <f>1-AG50</f>
        <v>0.58748768145300712</v>
      </c>
      <c r="AJ50" t="s">
        <v>476</v>
      </c>
      <c r="AK50">
        <v>26.360388493413542</v>
      </c>
      <c r="AL50">
        <v>23.393222940006932</v>
      </c>
      <c r="AM50">
        <v>0.81468290209516214</v>
      </c>
      <c r="AQ50" t="s">
        <v>487</v>
      </c>
      <c r="AR50">
        <v>17.448388027223718</v>
      </c>
      <c r="AS50">
        <v>51.401902866940254</v>
      </c>
      <c r="AW50" t="s">
        <v>480</v>
      </c>
      <c r="AX50">
        <v>60.044431919125088</v>
      </c>
      <c r="AY50">
        <v>2.3369285385368848</v>
      </c>
    </row>
    <row r="51" spans="9:59" x14ac:dyDescent="0.35">
      <c r="I51" s="10"/>
      <c r="J51" s="10"/>
      <c r="W51" s="8" t="s">
        <v>450</v>
      </c>
      <c r="X51" s="9">
        <v>35.4415652888568</v>
      </c>
      <c r="Y51" s="9">
        <v>85.916380421544531</v>
      </c>
      <c r="AG51">
        <v>2.229232374680898</v>
      </c>
      <c r="AH51">
        <f>1-AG51</f>
        <v>-1.229232374680898</v>
      </c>
      <c r="AQ51" t="s">
        <v>488</v>
      </c>
      <c r="AR51">
        <v>42.99780288353741</v>
      </c>
      <c r="AS51">
        <v>80.743464052287578</v>
      </c>
      <c r="AW51" t="s">
        <v>486</v>
      </c>
      <c r="AX51">
        <v>22.53610330333149</v>
      </c>
      <c r="AY51">
        <v>3.2759864483694154</v>
      </c>
    </row>
    <row r="52" spans="9:59" x14ac:dyDescent="0.35">
      <c r="I52" s="4" t="s">
        <v>416</v>
      </c>
      <c r="J52" s="6" t="s">
        <v>434</v>
      </c>
      <c r="N52" s="13" t="s">
        <v>447</v>
      </c>
      <c r="O52" s="13" t="s">
        <v>448</v>
      </c>
      <c r="AG52">
        <v>1.8778509281273501</v>
      </c>
      <c r="AH52">
        <f>1-AG52</f>
        <v>-0.87785092812735011</v>
      </c>
      <c r="AW52" t="s">
        <v>479</v>
      </c>
      <c r="AX52">
        <v>30.56102871151646</v>
      </c>
      <c r="AY52">
        <v>4.1360734713584959</v>
      </c>
    </row>
    <row r="53" spans="9:59" ht="15" thickBot="1" x14ac:dyDescent="0.4">
      <c r="I53" s="4" t="s">
        <v>414</v>
      </c>
      <c r="J53" s="6" t="s">
        <v>432</v>
      </c>
      <c r="K53">
        <v>47.817547994304512</v>
      </c>
      <c r="L53">
        <v>86.764705882352928</v>
      </c>
      <c r="N53" s="8">
        <f>AVERAGE(K53:K54)</f>
        <v>42.99780288353741</v>
      </c>
      <c r="O53" s="8">
        <f>AVERAGE(L53:L54)</f>
        <v>80.743464052287578</v>
      </c>
      <c r="AW53" t="s">
        <v>485</v>
      </c>
      <c r="AX53">
        <v>32.574510690411984</v>
      </c>
      <c r="AY53">
        <v>0.43352089750922213</v>
      </c>
      <c r="BD53" s="16" t="s">
        <v>492</v>
      </c>
      <c r="BE53" s="16" t="s">
        <v>493</v>
      </c>
      <c r="BF53" s="16" t="s">
        <v>494</v>
      </c>
      <c r="BG53" s="16" t="s">
        <v>495</v>
      </c>
    </row>
    <row r="54" spans="9:59" x14ac:dyDescent="0.35">
      <c r="I54" s="4" t="s">
        <v>425</v>
      </c>
      <c r="J54" s="6" t="s">
        <v>432</v>
      </c>
      <c r="K54">
        <v>38.178057772770309</v>
      </c>
      <c r="L54">
        <v>74.722222222222229</v>
      </c>
      <c r="M54">
        <f>_xlfn.T.TEST(K53:K54,L53:L54,2,1)</f>
        <v>2.0257649771313526E-2</v>
      </c>
      <c r="AG54">
        <v>0.37532378245639442</v>
      </c>
      <c r="AQ54" t="s">
        <v>489</v>
      </c>
      <c r="AR54">
        <v>16.476532046385277</v>
      </c>
      <c r="AS54">
        <v>36.730018660269366</v>
      </c>
      <c r="AW54" t="s">
        <v>482</v>
      </c>
      <c r="AX54">
        <v>24.876805716710241</v>
      </c>
      <c r="AY54">
        <v>5.6893314640693724</v>
      </c>
      <c r="BD54" t="s">
        <v>482</v>
      </c>
      <c r="BE54" s="9">
        <v>26.360388493413542</v>
      </c>
      <c r="BF54" s="9">
        <v>23.393222940006932</v>
      </c>
      <c r="BG54" s="14">
        <v>0.81468290209516214</v>
      </c>
    </row>
    <row r="55" spans="9:59" x14ac:dyDescent="0.35">
      <c r="AG55">
        <v>0.33945023538118579</v>
      </c>
      <c r="AQ55" t="s">
        <v>490</v>
      </c>
      <c r="AR55">
        <v>80.743464052287578</v>
      </c>
      <c r="AS55">
        <v>42.99780288353741</v>
      </c>
      <c r="AW55" t="s">
        <v>481</v>
      </c>
      <c r="AX55">
        <v>85.916380421544531</v>
      </c>
      <c r="AY55">
        <v>3.8393900342770633</v>
      </c>
      <c r="BD55" t="s">
        <v>479</v>
      </c>
      <c r="BE55" s="9">
        <v>35.7249974970156</v>
      </c>
      <c r="BF55" s="9">
        <v>25.397059926017324</v>
      </c>
      <c r="BG55" s="14">
        <v>0.347186041601386</v>
      </c>
    </row>
    <row r="56" spans="9:59" x14ac:dyDescent="0.35">
      <c r="AQ56" t="s">
        <v>491</v>
      </c>
      <c r="AR56">
        <v>35.4415652888568</v>
      </c>
      <c r="AS56">
        <v>85.916380421544531</v>
      </c>
      <c r="AW56" t="s">
        <v>491</v>
      </c>
      <c r="AX56">
        <v>35.4415652888568</v>
      </c>
      <c r="AY56">
        <v>4.5988257108562198</v>
      </c>
      <c r="BD56" t="s">
        <v>485</v>
      </c>
      <c r="BE56" s="9">
        <v>33.008031587921209</v>
      </c>
      <c r="BF56" s="9">
        <v>32.140989792902765</v>
      </c>
      <c r="BG56" s="14">
        <v>0.91247163659524877</v>
      </c>
    </row>
    <row r="57" spans="9:59" x14ac:dyDescent="0.35">
      <c r="AW57" t="s">
        <v>477</v>
      </c>
      <c r="AX57">
        <v>24.376481392777336</v>
      </c>
      <c r="AY57">
        <v>3.5326209173479914</v>
      </c>
      <c r="BE57" s="9"/>
      <c r="BF57" s="9"/>
      <c r="BG57" s="14"/>
    </row>
    <row r="58" spans="9:59" x14ac:dyDescent="0.35">
      <c r="AW58" t="s">
        <v>478</v>
      </c>
      <c r="AX58">
        <v>31.27287794317721</v>
      </c>
      <c r="AY58">
        <v>2.558396378687442</v>
      </c>
      <c r="BD58" t="s">
        <v>480</v>
      </c>
      <c r="BE58" s="9">
        <v>60.044431919125088</v>
      </c>
      <c r="BF58" s="9">
        <v>22.53610330333149</v>
      </c>
      <c r="BG58" s="15">
        <v>1.7330547416174541E-4</v>
      </c>
    </row>
    <row r="59" spans="9:59" x14ac:dyDescent="0.35">
      <c r="AW59" t="s">
        <v>484</v>
      </c>
      <c r="AX59">
        <v>36.730018660269366</v>
      </c>
      <c r="AY59">
        <v>20.775698758302532</v>
      </c>
      <c r="BD59" t="s">
        <v>477</v>
      </c>
      <c r="BE59" s="9">
        <v>24.376481392777336</v>
      </c>
      <c r="BF59" s="9">
        <v>31.27287794317721</v>
      </c>
      <c r="BG59" s="14">
        <v>0.19656495571514157</v>
      </c>
    </row>
    <row r="60" spans="9:59" x14ac:dyDescent="0.35">
      <c r="AW60" t="s">
        <v>489</v>
      </c>
      <c r="AX60">
        <v>16.476532046385277</v>
      </c>
      <c r="AY60">
        <v>11.72049026783824</v>
      </c>
      <c r="BD60" t="s">
        <v>481</v>
      </c>
      <c r="BE60" s="9">
        <v>85.916380421544531</v>
      </c>
      <c r="BF60" s="9">
        <v>35.4415652888568</v>
      </c>
      <c r="BG60" s="15">
        <v>1.714313497464123E-2</v>
      </c>
    </row>
    <row r="61" spans="9:59" x14ac:dyDescent="0.35">
      <c r="AW61" t="s">
        <v>483</v>
      </c>
      <c r="AX61">
        <v>51.401902866940254</v>
      </c>
      <c r="AY61">
        <v>6.8999762951220474</v>
      </c>
      <c r="BE61" s="9"/>
      <c r="BF61" s="9"/>
      <c r="BG61" s="14"/>
    </row>
    <row r="62" spans="9:59" x14ac:dyDescent="0.35">
      <c r="AW62" t="s">
        <v>487</v>
      </c>
      <c r="AX62">
        <v>17.448388027223718</v>
      </c>
      <c r="AY62">
        <v>2.407653829288559</v>
      </c>
      <c r="BD62" t="s">
        <v>483</v>
      </c>
      <c r="BE62" s="9">
        <v>51.401902866940254</v>
      </c>
      <c r="BF62" s="9">
        <v>17.448388027223718</v>
      </c>
      <c r="BG62" s="15">
        <v>5.5320327439927468E-3</v>
      </c>
    </row>
    <row r="63" spans="9:59" x14ac:dyDescent="0.35">
      <c r="AW63" t="s">
        <v>488</v>
      </c>
      <c r="AX63">
        <v>42.99780288353741</v>
      </c>
      <c r="AY63">
        <v>4.8197451107671014</v>
      </c>
      <c r="BD63" t="s">
        <v>484</v>
      </c>
      <c r="BE63" s="9">
        <v>36.730018660269366</v>
      </c>
      <c r="BF63" s="9">
        <v>16.476532046385277</v>
      </c>
      <c r="BG63" s="15">
        <v>4.0403343522203712E-2</v>
      </c>
    </row>
    <row r="64" spans="9:59" x14ac:dyDescent="0.35">
      <c r="AW64" t="s">
        <v>490</v>
      </c>
      <c r="AX64">
        <v>80.743464052287578</v>
      </c>
      <c r="AY64">
        <v>6.0212418300653487</v>
      </c>
      <c r="BE64" s="9"/>
      <c r="BF64" s="9"/>
      <c r="BG64" s="14"/>
    </row>
    <row r="65" spans="56:59" x14ac:dyDescent="0.35">
      <c r="BD65" t="s">
        <v>488</v>
      </c>
      <c r="BE65" s="9">
        <v>42.99780288353741</v>
      </c>
      <c r="BF65" s="9">
        <v>80.743464052287578</v>
      </c>
      <c r="BG65" s="15">
        <v>2.0257649771313526E-2</v>
      </c>
    </row>
    <row r="66" spans="56:59" x14ac:dyDescent="0.35">
      <c r="BE66" s="9"/>
      <c r="BF66" s="9"/>
    </row>
    <row r="67" spans="56:59" x14ac:dyDescent="0.35">
      <c r="BE67" s="9"/>
      <c r="BF67" s="9"/>
    </row>
    <row r="68" spans="56:59" x14ac:dyDescent="0.35">
      <c r="BE68" s="9"/>
      <c r="BF68" s="9"/>
    </row>
    <row r="69" spans="56:59" x14ac:dyDescent="0.35">
      <c r="BE69" s="9"/>
      <c r="BF69" s="9"/>
    </row>
    <row r="70" spans="56:59" x14ac:dyDescent="0.35">
      <c r="BE70" s="9"/>
      <c r="BF70" s="9"/>
    </row>
    <row r="71" spans="56:59" x14ac:dyDescent="0.35">
      <c r="BE71" s="9"/>
      <c r="BF71" s="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Sheet3</vt:lpstr>
      <vt:lpstr>Sheet4</vt:lpstr>
    </vt:vector>
  </TitlesOfParts>
  <Company>College of Charleston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Parsons, Emily Emily (Student)</dc:creator>
  <cp:lastModifiedBy>Parsons, Emily Emily (Student)</cp:lastModifiedBy>
  <dcterms:created xsi:type="dcterms:W3CDTF">2022-10-04T19:04:42Z</dcterms:created>
  <dcterms:modified xsi:type="dcterms:W3CDTF">2022-12-17T05:11:46Z</dcterms:modified>
</cp:coreProperties>
</file>