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168C6F91-F9FD-4821-84EC-CD3F801CE2DF}" xr6:coauthVersionLast="45" xr6:coauthVersionMax="45" xr10:uidLastSave="{00000000-0000-0000-0000-000000000000}"/>
  <bookViews>
    <workbookView minimized="1" xWindow="1100" yWindow="1100" windowWidth="10420" windowHeight="8680" firstSheet="1" activeTab="2" xr2:uid="{4C5C05B9-D064-4126-BE1F-7003BB08D966}"/>
  </bookViews>
  <sheets>
    <sheet name="O.fav 2" sheetId="2" r:id="rId1"/>
    <sheet name="Overall Genet graphs" sheetId="1" r:id="rId2"/>
    <sheet name="Reciprocal graphs" sheetId="6" r:id="rId3"/>
    <sheet name="Selves" sheetId="5" r:id="rId4"/>
    <sheet name="Overal Genet Reciprocals" sheetId="3" r:id="rId5"/>
    <sheet name="Sperm&amp;Ova Graph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7" i="1" l="1"/>
  <c r="AA9" i="1" l="1"/>
  <c r="AM5" i="1" l="1"/>
  <c r="O42" i="6" l="1"/>
  <c r="O38" i="6"/>
  <c r="O34" i="6"/>
  <c r="O30" i="6"/>
  <c r="O26" i="6"/>
  <c r="O22" i="6"/>
  <c r="O18" i="6"/>
  <c r="O14" i="6"/>
  <c r="O10" i="6"/>
  <c r="O6" i="6"/>
  <c r="Q124" i="2" l="1"/>
  <c r="P121" i="2"/>
  <c r="D26" i="1" l="1"/>
  <c r="C26" i="1"/>
  <c r="E22" i="5"/>
  <c r="D22" i="5"/>
  <c r="C22" i="5"/>
  <c r="F21" i="5"/>
  <c r="E21" i="5"/>
  <c r="E20" i="5"/>
  <c r="F20" i="5" s="1"/>
  <c r="E19" i="5"/>
  <c r="F19" i="5" s="1"/>
  <c r="D6" i="5"/>
  <c r="C6" i="5"/>
  <c r="E5" i="5"/>
  <c r="F5" i="5" s="1"/>
  <c r="E4" i="5"/>
  <c r="F4" i="5" s="1"/>
  <c r="E3" i="5"/>
  <c r="E6" i="5" s="1"/>
  <c r="K33" i="1"/>
  <c r="K42" i="1"/>
  <c r="K24" i="1"/>
  <c r="K15" i="1"/>
  <c r="K6" i="1"/>
  <c r="G22" i="5" l="1"/>
  <c r="F22" i="5"/>
  <c r="F3" i="5"/>
  <c r="AC47" i="1"/>
  <c r="AC38" i="1"/>
  <c r="AC29" i="1"/>
  <c r="AC20" i="1"/>
  <c r="AC11" i="1"/>
  <c r="AA12" i="1"/>
  <c r="AA48" i="1"/>
  <c r="AB48" i="1"/>
  <c r="AB39" i="1"/>
  <c r="AA39" i="1"/>
  <c r="AB30" i="1"/>
  <c r="AA30" i="1"/>
  <c r="AB21" i="1"/>
  <c r="AA21" i="1"/>
  <c r="AB12" i="1"/>
  <c r="Q10" i="1"/>
  <c r="P10" i="1"/>
  <c r="Q19" i="1"/>
  <c r="P19" i="1"/>
  <c r="Q28" i="1"/>
  <c r="P28" i="1"/>
  <c r="Q37" i="1"/>
  <c r="P37" i="1"/>
  <c r="Q46" i="1"/>
  <c r="P46" i="1"/>
  <c r="K46" i="1"/>
  <c r="J46" i="1"/>
  <c r="K37" i="1"/>
  <c r="J37" i="1"/>
  <c r="K28" i="1"/>
  <c r="J28" i="1"/>
  <c r="K19" i="1"/>
  <c r="J19" i="1"/>
  <c r="K10" i="1"/>
  <c r="J10" i="1"/>
  <c r="E2" i="2"/>
  <c r="F2" i="2" s="1"/>
  <c r="L2" i="2"/>
  <c r="M2" i="2" s="1"/>
  <c r="E3" i="2"/>
  <c r="F3" i="2" s="1"/>
  <c r="L3" i="2"/>
  <c r="M3" i="2" s="1"/>
  <c r="E4" i="2"/>
  <c r="F4" i="2" s="1"/>
  <c r="L4" i="2"/>
  <c r="M4" i="2" s="1"/>
  <c r="C5" i="2"/>
  <c r="D5" i="2"/>
  <c r="J5" i="2"/>
  <c r="K5" i="2"/>
  <c r="E6" i="2"/>
  <c r="F6" i="2" s="1"/>
  <c r="L6" i="2"/>
  <c r="M6" i="2" s="1"/>
  <c r="E7" i="2"/>
  <c r="F7" i="2" s="1"/>
  <c r="L7" i="2"/>
  <c r="M7" i="2" s="1"/>
  <c r="E8" i="2"/>
  <c r="F8" i="2" s="1"/>
  <c r="L8" i="2"/>
  <c r="M8" i="2" s="1"/>
  <c r="C9" i="2"/>
  <c r="D9" i="2"/>
  <c r="J9" i="2"/>
  <c r="K9" i="2"/>
  <c r="E10" i="2"/>
  <c r="F10" i="2" s="1"/>
  <c r="L10" i="2"/>
  <c r="M10" i="2"/>
  <c r="E11" i="2"/>
  <c r="F11" i="2" s="1"/>
  <c r="L11" i="2"/>
  <c r="M11" i="2" s="1"/>
  <c r="E12" i="2"/>
  <c r="F12" i="2" s="1"/>
  <c r="L12" i="2"/>
  <c r="M12" i="2" s="1"/>
  <c r="C13" i="2"/>
  <c r="D13" i="2"/>
  <c r="J13" i="2"/>
  <c r="K13" i="2"/>
  <c r="E14" i="2"/>
  <c r="L14" i="2"/>
  <c r="M14" i="2" s="1"/>
  <c r="E15" i="2"/>
  <c r="F15" i="2" s="1"/>
  <c r="L15" i="2"/>
  <c r="M15" i="2" s="1"/>
  <c r="E16" i="2"/>
  <c r="F16" i="2" s="1"/>
  <c r="L16" i="2"/>
  <c r="M16" i="2" s="1"/>
  <c r="C17" i="2"/>
  <c r="D17" i="2"/>
  <c r="J17" i="2"/>
  <c r="K17" i="2"/>
  <c r="E18" i="2"/>
  <c r="F18" i="2" s="1"/>
  <c r="L18" i="2"/>
  <c r="M18" i="2" s="1"/>
  <c r="E19" i="2"/>
  <c r="F19" i="2" s="1"/>
  <c r="L19" i="2"/>
  <c r="M19" i="2" s="1"/>
  <c r="E20" i="2"/>
  <c r="F20" i="2" s="1"/>
  <c r="L20" i="2"/>
  <c r="M20" i="2" s="1"/>
  <c r="C21" i="2"/>
  <c r="D21" i="2"/>
  <c r="J21" i="2"/>
  <c r="K21" i="2"/>
  <c r="E24" i="2"/>
  <c r="F24" i="2" s="1"/>
  <c r="L24" i="2"/>
  <c r="M24" i="2" s="1"/>
  <c r="E25" i="2"/>
  <c r="F25" i="2" s="1"/>
  <c r="L25" i="2"/>
  <c r="M25" i="2" s="1"/>
  <c r="E26" i="2"/>
  <c r="F26" i="2" s="1"/>
  <c r="L26" i="2"/>
  <c r="M26" i="2" s="1"/>
  <c r="C27" i="2"/>
  <c r="D27" i="2"/>
  <c r="J27" i="2"/>
  <c r="K27" i="2"/>
  <c r="E28" i="2"/>
  <c r="F28" i="2" s="1"/>
  <c r="L28" i="2"/>
  <c r="M28" i="2" s="1"/>
  <c r="E29" i="2"/>
  <c r="F29" i="2" s="1"/>
  <c r="L29" i="2"/>
  <c r="M29" i="2" s="1"/>
  <c r="E30" i="2"/>
  <c r="F30" i="2" s="1"/>
  <c r="L30" i="2"/>
  <c r="M30" i="2" s="1"/>
  <c r="C31" i="2"/>
  <c r="D31" i="2"/>
  <c r="J31" i="2"/>
  <c r="K31" i="2"/>
  <c r="E32" i="2"/>
  <c r="F32" i="2" s="1"/>
  <c r="L32" i="2"/>
  <c r="M32" i="2" s="1"/>
  <c r="E33" i="2"/>
  <c r="F33" i="2" s="1"/>
  <c r="L33" i="2"/>
  <c r="M33" i="2" s="1"/>
  <c r="E34" i="2"/>
  <c r="F34" i="2" s="1"/>
  <c r="L34" i="2"/>
  <c r="M34" i="2" s="1"/>
  <c r="C35" i="2"/>
  <c r="D35" i="2"/>
  <c r="J35" i="2"/>
  <c r="K35" i="2"/>
  <c r="E36" i="2"/>
  <c r="F36" i="2" s="1"/>
  <c r="L36" i="2"/>
  <c r="M36" i="2" s="1"/>
  <c r="E37" i="2"/>
  <c r="F37" i="2" s="1"/>
  <c r="L37" i="2"/>
  <c r="M37" i="2" s="1"/>
  <c r="E38" i="2"/>
  <c r="F38" i="2" s="1"/>
  <c r="L38" i="2"/>
  <c r="M38" i="2" s="1"/>
  <c r="C39" i="2"/>
  <c r="D39" i="2"/>
  <c r="J39" i="2"/>
  <c r="K39" i="2"/>
  <c r="E40" i="2"/>
  <c r="F40" i="2" s="1"/>
  <c r="L40" i="2"/>
  <c r="M40" i="2" s="1"/>
  <c r="E41" i="2"/>
  <c r="F41" i="2" s="1"/>
  <c r="L41" i="2"/>
  <c r="M41" i="2" s="1"/>
  <c r="E42" i="2"/>
  <c r="F42" i="2" s="1"/>
  <c r="L42" i="2"/>
  <c r="M42" i="2" s="1"/>
  <c r="C43" i="2"/>
  <c r="D43" i="2"/>
  <c r="J43" i="2"/>
  <c r="K43" i="2"/>
  <c r="E46" i="2"/>
  <c r="F46" i="2" s="1"/>
  <c r="L46" i="2"/>
  <c r="M46" i="2" s="1"/>
  <c r="E47" i="2"/>
  <c r="F47" i="2" s="1"/>
  <c r="L47" i="2"/>
  <c r="M47" i="2" s="1"/>
  <c r="E48" i="2"/>
  <c r="F48" i="2" s="1"/>
  <c r="L48" i="2"/>
  <c r="M48" i="2" s="1"/>
  <c r="C49" i="2"/>
  <c r="D49" i="2"/>
  <c r="J49" i="2"/>
  <c r="K49" i="2"/>
  <c r="E50" i="2"/>
  <c r="F50" i="2" s="1"/>
  <c r="E51" i="2"/>
  <c r="F51" i="2" s="1"/>
  <c r="E52" i="2"/>
  <c r="F52" i="2" s="1"/>
  <c r="C53" i="2"/>
  <c r="D53" i="2"/>
  <c r="E54" i="2"/>
  <c r="E55" i="2"/>
  <c r="F55" i="2" s="1"/>
  <c r="E56" i="2"/>
  <c r="F56" i="2" s="1"/>
  <c r="C57" i="2"/>
  <c r="D57" i="2"/>
  <c r="E58" i="2"/>
  <c r="F58" i="2" s="1"/>
  <c r="E59" i="2"/>
  <c r="F59" i="2" s="1"/>
  <c r="E60" i="2"/>
  <c r="F60" i="2" s="1"/>
  <c r="C61" i="2"/>
  <c r="D61" i="2"/>
  <c r="E62" i="2"/>
  <c r="E63" i="2"/>
  <c r="F63" i="2" s="1"/>
  <c r="E64" i="2"/>
  <c r="F64" i="2" s="1"/>
  <c r="C65" i="2"/>
  <c r="D65" i="2"/>
  <c r="E31" i="2" l="1"/>
  <c r="E21" i="2"/>
  <c r="E57" i="2"/>
  <c r="E39" i="2"/>
  <c r="F31" i="2"/>
  <c r="M27" i="2"/>
  <c r="N27" i="2"/>
  <c r="E5" i="2"/>
  <c r="L43" i="2"/>
  <c r="E17" i="2"/>
  <c r="F54" i="2"/>
  <c r="G57" i="2" s="1"/>
  <c r="L35" i="2"/>
  <c r="L27" i="2"/>
  <c r="L13" i="2"/>
  <c r="E9" i="2"/>
  <c r="E65" i="2"/>
  <c r="G31" i="2"/>
  <c r="F9" i="2"/>
  <c r="E49" i="2"/>
  <c r="E61" i="2"/>
  <c r="E13" i="2"/>
  <c r="G6" i="5"/>
  <c r="F6" i="5"/>
  <c r="N43" i="2"/>
  <c r="M43" i="2"/>
  <c r="M9" i="2"/>
  <c r="N9" i="2"/>
  <c r="F61" i="2"/>
  <c r="G61" i="2"/>
  <c r="M49" i="2"/>
  <c r="N49" i="2"/>
  <c r="M13" i="2"/>
  <c r="N35" i="2"/>
  <c r="M35" i="2"/>
  <c r="M31" i="2"/>
  <c r="N31" i="2"/>
  <c r="M21" i="2"/>
  <c r="N21" i="2"/>
  <c r="M39" i="2"/>
  <c r="G53" i="2"/>
  <c r="G27" i="2"/>
  <c r="F27" i="2"/>
  <c r="F13" i="2"/>
  <c r="G13" i="2"/>
  <c r="M5" i="2"/>
  <c r="N5" i="2"/>
  <c r="G43" i="2"/>
  <c r="F43" i="2"/>
  <c r="F53" i="2"/>
  <c r="F49" i="2"/>
  <c r="G49" i="2"/>
  <c r="F35" i="2"/>
  <c r="F21" i="2"/>
  <c r="G21" i="2"/>
  <c r="F39" i="2"/>
  <c r="G39" i="2"/>
  <c r="N17" i="2"/>
  <c r="M17" i="2"/>
  <c r="G5" i="2"/>
  <c r="F5" i="2"/>
  <c r="N39" i="2"/>
  <c r="G9" i="2"/>
  <c r="F62" i="2"/>
  <c r="E43" i="2"/>
  <c r="E27" i="2"/>
  <c r="L17" i="2"/>
  <c r="L21" i="2"/>
  <c r="E53" i="2"/>
  <c r="G35" i="2"/>
  <c r="F14" i="2"/>
  <c r="L5" i="2"/>
  <c r="L39" i="2"/>
  <c r="E35" i="2"/>
  <c r="N13" i="2"/>
  <c r="L9" i="2"/>
  <c r="L49" i="2"/>
  <c r="L31" i="2"/>
  <c r="F57" i="2" l="1"/>
  <c r="F17" i="2"/>
  <c r="G17" i="2"/>
  <c r="F65" i="2"/>
  <c r="G65" i="2"/>
</calcChain>
</file>

<file path=xl/sharedStrings.xml><?xml version="1.0" encoding="utf-8"?>
<sst xmlns="http://schemas.openxmlformats.org/spreadsheetml/2006/main" count="558" uniqueCount="179">
  <si>
    <t>Date</t>
  </si>
  <si>
    <t>EE Avg</t>
  </si>
  <si>
    <t>EE3</t>
  </si>
  <si>
    <t>EE2</t>
  </si>
  <si>
    <t>EE1</t>
  </si>
  <si>
    <t xml:space="preserve">Batch </t>
  </si>
  <si>
    <t>ED Avg</t>
  </si>
  <si>
    <t>ED3</t>
  </si>
  <si>
    <t>ED2</t>
  </si>
  <si>
    <t>ED1</t>
  </si>
  <si>
    <t>102-79</t>
  </si>
  <si>
    <t>EC Avg</t>
  </si>
  <si>
    <t>79-102</t>
  </si>
  <si>
    <t>EC3</t>
  </si>
  <si>
    <t>102 Self</t>
  </si>
  <si>
    <t>EC2</t>
  </si>
  <si>
    <t>79 Self</t>
  </si>
  <si>
    <t>EC1</t>
  </si>
  <si>
    <t>EB Avg</t>
  </si>
  <si>
    <t>102-97</t>
  </si>
  <si>
    <t>EB3</t>
  </si>
  <si>
    <t>97-102</t>
  </si>
  <si>
    <t>EB2</t>
  </si>
  <si>
    <t>EB1</t>
  </si>
  <si>
    <t>97 Self</t>
  </si>
  <si>
    <t>Batch Avg</t>
  </si>
  <si>
    <t>EA Avg</t>
  </si>
  <si>
    <t>Batch 3</t>
  </si>
  <si>
    <t>EA3</t>
  </si>
  <si>
    <t>97-79</t>
  </si>
  <si>
    <t>Batch 2</t>
  </si>
  <si>
    <t>EA2</t>
  </si>
  <si>
    <t>79-97</t>
  </si>
  <si>
    <t>Batch 1</t>
  </si>
  <si>
    <t>EA1</t>
  </si>
  <si>
    <t>% Fert</t>
  </si>
  <si>
    <t>Total</t>
  </si>
  <si>
    <t>Unfert</t>
  </si>
  <si>
    <t>Fert</t>
  </si>
  <si>
    <t>Sample ID</t>
  </si>
  <si>
    <t>DE Avg</t>
  </si>
  <si>
    <t>CE Avg</t>
  </si>
  <si>
    <t>102-58</t>
  </si>
  <si>
    <t>DE3</t>
  </si>
  <si>
    <t>CE3</t>
  </si>
  <si>
    <t>58-102</t>
  </si>
  <si>
    <t>DE2</t>
  </si>
  <si>
    <t>CE2</t>
  </si>
  <si>
    <t>DE1</t>
  </si>
  <si>
    <t>CE1</t>
  </si>
  <si>
    <t>58 Self</t>
  </si>
  <si>
    <t>DD Avg</t>
  </si>
  <si>
    <t>CD Avg</t>
  </si>
  <si>
    <t>DD3</t>
  </si>
  <si>
    <t>CD3</t>
  </si>
  <si>
    <t>97-58</t>
  </si>
  <si>
    <t>DD2</t>
  </si>
  <si>
    <t>CD2</t>
  </si>
  <si>
    <t>58-97</t>
  </si>
  <si>
    <t>DD1</t>
  </si>
  <si>
    <t>CD1</t>
  </si>
  <si>
    <t>102-53</t>
  </si>
  <si>
    <t>DC Avg</t>
  </si>
  <si>
    <t>CC Avg</t>
  </si>
  <si>
    <t>DC3</t>
  </si>
  <si>
    <t>CC3</t>
  </si>
  <si>
    <t>DC2</t>
  </si>
  <si>
    <t>CC2</t>
  </si>
  <si>
    <t>79-58</t>
  </si>
  <si>
    <t>DC1</t>
  </si>
  <si>
    <t>CC1</t>
  </si>
  <si>
    <t>58-79</t>
  </si>
  <si>
    <t>DB Avg</t>
  </si>
  <si>
    <t>CB Avg</t>
  </si>
  <si>
    <t>DB3</t>
  </si>
  <si>
    <t>CB3</t>
  </si>
  <si>
    <t>97-53</t>
  </si>
  <si>
    <t>DB2</t>
  </si>
  <si>
    <t>CB2</t>
  </si>
  <si>
    <t>DB1</t>
  </si>
  <si>
    <t>CB1</t>
  </si>
  <si>
    <t>DA Avg</t>
  </si>
  <si>
    <t>CA Avg</t>
  </si>
  <si>
    <t>53-102</t>
  </si>
  <si>
    <t>???</t>
  </si>
  <si>
    <t>DA3</t>
  </si>
  <si>
    <t>CA3</t>
  </si>
  <si>
    <t>DA2</t>
  </si>
  <si>
    <t>CA2</t>
  </si>
  <si>
    <t>53 Self</t>
  </si>
  <si>
    <t>DA1</t>
  </si>
  <si>
    <t>CA1</t>
  </si>
  <si>
    <t>79-53</t>
  </si>
  <si>
    <t>53-97</t>
  </si>
  <si>
    <t>BE Avg</t>
  </si>
  <si>
    <t>AE Avg</t>
  </si>
  <si>
    <t>BE3</t>
  </si>
  <si>
    <t>AE3</t>
  </si>
  <si>
    <t>BE2</t>
  </si>
  <si>
    <t>AE2</t>
  </si>
  <si>
    <t>BE1</t>
  </si>
  <si>
    <t>AE1</t>
  </si>
  <si>
    <t>58-53</t>
  </si>
  <si>
    <t>BD Avg</t>
  </si>
  <si>
    <t>AD Avg</t>
  </si>
  <si>
    <t>53-79</t>
  </si>
  <si>
    <t>BD3</t>
  </si>
  <si>
    <t>AD3</t>
  </si>
  <si>
    <t>BD2</t>
  </si>
  <si>
    <t>AD2</t>
  </si>
  <si>
    <t>BD1</t>
  </si>
  <si>
    <t>AD1</t>
  </si>
  <si>
    <t>BC Avg</t>
  </si>
  <si>
    <t>AC Avg</t>
  </si>
  <si>
    <t>BC3</t>
  </si>
  <si>
    <t>AC3</t>
  </si>
  <si>
    <t>53-58</t>
  </si>
  <si>
    <t>BC2</t>
  </si>
  <si>
    <t>AC2</t>
  </si>
  <si>
    <t>BC1</t>
  </si>
  <si>
    <t>AC1</t>
  </si>
  <si>
    <t>Avg. % Fert.</t>
  </si>
  <si>
    <t>Genet Cross</t>
  </si>
  <si>
    <t>BB Avg</t>
  </si>
  <si>
    <t>AB Avg</t>
  </si>
  <si>
    <t xml:space="preserve">Avg. Fert </t>
  </si>
  <si>
    <t>Genet Cross (Sperm-Egg)</t>
  </si>
  <si>
    <t>BB3</t>
  </si>
  <si>
    <t>AB3</t>
  </si>
  <si>
    <t>E</t>
  </si>
  <si>
    <t>BB2</t>
  </si>
  <si>
    <t>AB2</t>
  </si>
  <si>
    <t>D</t>
  </si>
  <si>
    <t>BB1</t>
  </si>
  <si>
    <t>AB1</t>
  </si>
  <si>
    <t>C</t>
  </si>
  <si>
    <t>BA Avg</t>
  </si>
  <si>
    <t>AA Avg</t>
  </si>
  <si>
    <t>B</t>
  </si>
  <si>
    <t>BA3</t>
  </si>
  <si>
    <t>AA3</t>
  </si>
  <si>
    <t>A</t>
  </si>
  <si>
    <t>BA2</t>
  </si>
  <si>
    <t>AA2</t>
  </si>
  <si>
    <t>Colony</t>
  </si>
  <si>
    <t>Cross</t>
  </si>
  <si>
    <t>BA1</t>
  </si>
  <si>
    <t>AA1</t>
  </si>
  <si>
    <t>O. fav 2</t>
  </si>
  <si>
    <t xml:space="preserve">Cross </t>
  </si>
  <si>
    <t xml:space="preserve">% Fert. </t>
  </si>
  <si>
    <t>SE</t>
  </si>
  <si>
    <t>59-79</t>
  </si>
  <si>
    <t>AVG</t>
  </si>
  <si>
    <t>Genet</t>
  </si>
  <si>
    <t>Batch P-val</t>
  </si>
  <si>
    <t>Batch AV</t>
  </si>
  <si>
    <t>Self Fert</t>
  </si>
  <si>
    <t>Sperm Cross</t>
  </si>
  <si>
    <t>Ova Cross</t>
  </si>
  <si>
    <t>p-value</t>
  </si>
  <si>
    <r>
      <t>p-value (</t>
    </r>
    <r>
      <rPr>
        <sz val="11"/>
        <color theme="1"/>
        <rFont val="Calibri"/>
        <family val="2"/>
      </rPr>
      <t>α</t>
    </r>
    <r>
      <rPr>
        <i/>
        <sz val="10.45"/>
        <color theme="1"/>
        <rFont val="Calibri"/>
        <family val="2"/>
      </rPr>
      <t>=0.05)</t>
    </r>
  </si>
  <si>
    <t>Selves</t>
  </si>
  <si>
    <t>53x58</t>
  </si>
  <si>
    <t>53x79</t>
  </si>
  <si>
    <t>53x97</t>
  </si>
  <si>
    <t>53x102</t>
  </si>
  <si>
    <t>79x58</t>
  </si>
  <si>
    <t>79x97</t>
  </si>
  <si>
    <t>79x102</t>
  </si>
  <si>
    <t>97x58</t>
  </si>
  <si>
    <t>58x102</t>
  </si>
  <si>
    <t>97x102</t>
  </si>
  <si>
    <t>Cross (Sperm-Ova)</t>
  </si>
  <si>
    <t>Sperm Avg (n=3)</t>
  </si>
  <si>
    <t>Ova Avg (n=3)</t>
  </si>
  <si>
    <r>
      <t>p-value (</t>
    </r>
    <r>
      <rPr>
        <b/>
        <sz val="11"/>
        <color theme="1"/>
        <rFont val="Calibri"/>
        <family val="2"/>
      </rPr>
      <t>α=0.05)</t>
    </r>
  </si>
  <si>
    <t>selves</t>
  </si>
  <si>
    <t>Batch 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</si>
</sst>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.45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2" fillId="0" borderId="0" xfId="1" applyNumberFormat="1"/>
    <xf numFmtId="164" fontId="0" fillId="0" borderId="0" xfId="0" applyNumberFormat="1" applyAlignment="1">
      <alignment horizontal="left" indent="1"/>
    </xf>
    <xf numFmtId="0" fontId="8" fillId="0" borderId="8" xfId="0" applyFont="1" applyBorder="1"/>
    <xf numFmtId="0" fontId="1" fillId="0" borderId="0" xfId="0" applyFont="1"/>
  </cellXfs>
  <cellStyles count="2">
    <cellStyle name="Normal" xfId="0" builtinId="0"/>
    <cellStyle name="Normal 2" xfId="1" xr:uid="{36693012-C409-4555-8FD9-40A481C039BF}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Avg. Fert 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A01-43E5-AA17-63F1F463C44C}"/>
              </c:ext>
            </c:extLst>
          </c:dPt>
          <c:dPt>
            <c:idx val="3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A01-43E5-AA17-63F1F463C44C}"/>
              </c:ext>
            </c:extLst>
          </c:dPt>
          <c:dPt>
            <c:idx val="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A01-43E5-AA17-63F1F463C44C}"/>
              </c:ext>
            </c:extLst>
          </c:dPt>
          <c:dPt>
            <c:idx val="8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A01-43E5-AA17-63F1F463C44C}"/>
              </c:ext>
            </c:extLst>
          </c:dPt>
          <c:dPt>
            <c:idx val="12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A01-43E5-AA17-63F1F463C44C}"/>
              </c:ext>
            </c:extLst>
          </c:dPt>
          <c:dPt>
            <c:idx val="13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A01-43E5-AA17-63F1F463C44C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A01-43E5-AA17-63F1F463C44C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4A01-43E5-AA17-63F1F463C44C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A01-43E5-AA17-63F1F463C44C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A01-43E5-AA17-63F1F463C44C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4A01-43E5-AA17-63F1F463C44C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4A01-43E5-AA17-63F1F463C44C}"/>
              </c:ext>
            </c:extLst>
          </c:dPt>
          <c:dPt>
            <c:idx val="3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4A01-43E5-AA17-63F1F463C44C}"/>
              </c:ext>
            </c:extLst>
          </c:dPt>
          <c:dPt>
            <c:idx val="3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4A01-43E5-AA17-63F1F463C44C}"/>
              </c:ext>
            </c:extLst>
          </c:dPt>
          <c:dPt>
            <c:idx val="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4A01-43E5-AA17-63F1F463C44C}"/>
              </c:ext>
            </c:extLst>
          </c:dPt>
          <c:dPt>
            <c:idx val="3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4A01-43E5-AA17-63F1F463C44C}"/>
              </c:ext>
            </c:extLst>
          </c:dPt>
          <c:dPt>
            <c:idx val="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4A01-43E5-AA17-63F1F463C44C}"/>
              </c:ext>
            </c:extLst>
          </c:dPt>
          <c:dPt>
            <c:idx val="4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4A01-43E5-AA17-63F1F463C44C}"/>
              </c:ext>
            </c:extLst>
          </c:dPt>
          <c:dPt>
            <c:idx val="4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4A01-43E5-AA17-63F1F463C44C}"/>
              </c:ext>
            </c:extLst>
          </c:dPt>
          <c:dPt>
            <c:idx val="4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4A01-43E5-AA17-63F1F463C44C}"/>
              </c:ext>
            </c:extLst>
          </c:dPt>
          <c:dPt>
            <c:idx val="52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4A01-43E5-AA17-63F1F463C44C}"/>
              </c:ext>
            </c:extLst>
          </c:dPt>
          <c:cat>
            <c:strRef>
              <c:f>'O.fav 2'!$T$9:$T$61</c:f>
              <c:strCache>
                <c:ptCount val="53"/>
                <c:pt idx="0">
                  <c:v>58 Self</c:v>
                </c:pt>
                <c:pt idx="1">
                  <c:v>53 Self</c:v>
                </c:pt>
                <c:pt idx="2">
                  <c:v>53-58</c:v>
                </c:pt>
                <c:pt idx="3">
                  <c:v>58-53</c:v>
                </c:pt>
                <c:pt idx="5">
                  <c:v>53 Self</c:v>
                </c:pt>
                <c:pt idx="6">
                  <c:v>79 Self</c:v>
                </c:pt>
                <c:pt idx="7">
                  <c:v>53-79</c:v>
                </c:pt>
                <c:pt idx="8">
                  <c:v>79-53</c:v>
                </c:pt>
                <c:pt idx="10">
                  <c:v>53 Self</c:v>
                </c:pt>
                <c:pt idx="11">
                  <c:v>97 Self</c:v>
                </c:pt>
                <c:pt idx="12">
                  <c:v>53-97</c:v>
                </c:pt>
                <c:pt idx="13">
                  <c:v>97-53</c:v>
                </c:pt>
                <c:pt idx="15">
                  <c:v>53 Self</c:v>
                </c:pt>
                <c:pt idx="16">
                  <c:v>102 Self</c:v>
                </c:pt>
                <c:pt idx="17">
                  <c:v>53-102</c:v>
                </c:pt>
                <c:pt idx="18">
                  <c:v>102-53</c:v>
                </c:pt>
                <c:pt idx="20">
                  <c:v>58 Self</c:v>
                </c:pt>
                <c:pt idx="21">
                  <c:v>79 Self</c:v>
                </c:pt>
                <c:pt idx="22">
                  <c:v>58-79</c:v>
                </c:pt>
                <c:pt idx="23">
                  <c:v>79-58</c:v>
                </c:pt>
                <c:pt idx="25">
                  <c:v>58 Self</c:v>
                </c:pt>
                <c:pt idx="26">
                  <c:v>97 Self</c:v>
                </c:pt>
                <c:pt idx="27">
                  <c:v>58-97</c:v>
                </c:pt>
                <c:pt idx="28">
                  <c:v>97-58</c:v>
                </c:pt>
                <c:pt idx="30">
                  <c:v>58 Self</c:v>
                </c:pt>
                <c:pt idx="31">
                  <c:v>102 Self</c:v>
                </c:pt>
                <c:pt idx="32">
                  <c:v>58-102</c:v>
                </c:pt>
                <c:pt idx="33">
                  <c:v>102-58</c:v>
                </c:pt>
                <c:pt idx="35">
                  <c:v>79 Self</c:v>
                </c:pt>
                <c:pt idx="36">
                  <c:v>97 Self</c:v>
                </c:pt>
                <c:pt idx="37">
                  <c:v>79-97</c:v>
                </c:pt>
                <c:pt idx="38">
                  <c:v>97-79</c:v>
                </c:pt>
                <c:pt idx="40">
                  <c:v>97 Self</c:v>
                </c:pt>
                <c:pt idx="41">
                  <c:v>102 Self</c:v>
                </c:pt>
                <c:pt idx="42">
                  <c:v>97-102</c:v>
                </c:pt>
                <c:pt idx="43">
                  <c:v>102-97</c:v>
                </c:pt>
                <c:pt idx="45">
                  <c:v>79 Self</c:v>
                </c:pt>
                <c:pt idx="46">
                  <c:v>102 Self</c:v>
                </c:pt>
                <c:pt idx="47">
                  <c:v>79-102</c:v>
                </c:pt>
                <c:pt idx="48">
                  <c:v>102-79</c:v>
                </c:pt>
                <c:pt idx="52">
                  <c:v>Batch </c:v>
                </c:pt>
              </c:strCache>
            </c:strRef>
          </c:cat>
          <c:val>
            <c:numRef>
              <c:f>'O.fav 2'!$U$9:$U$61</c:f>
              <c:numCache>
                <c:formatCode>General</c:formatCode>
                <c:ptCount val="53"/>
                <c:pt idx="0">
                  <c:v>0.54141153722204316</c:v>
                </c:pt>
                <c:pt idx="1">
                  <c:v>1.3274753246827868</c:v>
                </c:pt>
                <c:pt idx="2">
                  <c:v>63.066314027852492</c:v>
                </c:pt>
                <c:pt idx="3">
                  <c:v>59.903935283021184</c:v>
                </c:pt>
                <c:pt idx="5">
                  <c:v>1.3274753246827868</c:v>
                </c:pt>
                <c:pt idx="6">
                  <c:v>0.96449282580574403</c:v>
                </c:pt>
                <c:pt idx="7">
                  <c:v>41.759454241444047</c:v>
                </c:pt>
                <c:pt idx="8">
                  <c:v>50.753953416348473</c:v>
                </c:pt>
                <c:pt idx="10">
                  <c:v>1.3274753246827868</c:v>
                </c:pt>
                <c:pt idx="11">
                  <c:v>0.96449282580574403</c:v>
                </c:pt>
                <c:pt idx="12">
                  <c:v>53.338877547523587</c:v>
                </c:pt>
                <c:pt idx="13">
                  <c:v>39.224254044645157</c:v>
                </c:pt>
                <c:pt idx="15">
                  <c:v>1.3274753246827868</c:v>
                </c:pt>
                <c:pt idx="16">
                  <c:v>2.9300927928847096</c:v>
                </c:pt>
                <c:pt idx="17">
                  <c:v>38.809168477237201</c:v>
                </c:pt>
                <c:pt idx="18">
                  <c:v>82.6594233399979</c:v>
                </c:pt>
                <c:pt idx="20">
                  <c:v>0.54141153722204316</c:v>
                </c:pt>
                <c:pt idx="21">
                  <c:v>0.96449282580574403</c:v>
                </c:pt>
                <c:pt idx="22">
                  <c:v>30.222673410121601</c:v>
                </c:pt>
                <c:pt idx="23">
                  <c:v>97.639626037928323</c:v>
                </c:pt>
                <c:pt idx="25">
                  <c:v>0.54141153722204316</c:v>
                </c:pt>
                <c:pt idx="26">
                  <c:v>2.4178881316654284</c:v>
                </c:pt>
                <c:pt idx="27">
                  <c:v>97.362502691907537</c:v>
                </c:pt>
                <c:pt idx="28">
                  <c:v>93.199050629823674</c:v>
                </c:pt>
                <c:pt idx="30">
                  <c:v>0.54141153722204316</c:v>
                </c:pt>
                <c:pt idx="31">
                  <c:v>2.9300927928847096</c:v>
                </c:pt>
                <c:pt idx="32">
                  <c:v>88.164117686326918</c:v>
                </c:pt>
                <c:pt idx="33">
                  <c:v>97.308056306931448</c:v>
                </c:pt>
                <c:pt idx="35">
                  <c:v>0.96449282580574403</c:v>
                </c:pt>
                <c:pt idx="36">
                  <c:v>2.4178881316654284</c:v>
                </c:pt>
                <c:pt idx="37">
                  <c:v>98.767246937459717</c:v>
                </c:pt>
                <c:pt idx="38">
                  <c:v>62.634110127198312</c:v>
                </c:pt>
                <c:pt idx="40">
                  <c:v>2.4178881316654284</c:v>
                </c:pt>
                <c:pt idx="41">
                  <c:v>2.9300927928847096</c:v>
                </c:pt>
                <c:pt idx="42">
                  <c:v>70.638380003164059</c:v>
                </c:pt>
                <c:pt idx="43">
                  <c:v>98.472977900097632</c:v>
                </c:pt>
                <c:pt idx="45">
                  <c:v>0.96449282580574403</c:v>
                </c:pt>
                <c:pt idx="46">
                  <c:v>2.9300927928847096</c:v>
                </c:pt>
                <c:pt idx="47">
                  <c:v>94.404041618250062</c:v>
                </c:pt>
                <c:pt idx="48">
                  <c:v>95.598388566294247</c:v>
                </c:pt>
                <c:pt idx="52">
                  <c:v>87.290579431252226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A-4A01-43E5-AA17-63F1F463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35468"/>
        <c:axId val="1549874975"/>
      </c:barChart>
      <c:catAx>
        <c:axId val="182553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Genet Cross (Sperm-Egg)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874975"/>
        <c:crosses val="autoZero"/>
        <c:auto val="1"/>
        <c:lblAlgn val="ctr"/>
        <c:lblOffset val="100"/>
        <c:noMultiLvlLbl val="1"/>
      </c:catAx>
      <c:valAx>
        <c:axId val="154987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 % Fert.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5354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 (n=4)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A-4AE8-A8A2-D860EF2168DF}"/>
              </c:ext>
            </c:extLst>
          </c:dPt>
          <c:errBars>
            <c:errBarType val="both"/>
            <c:errValType val="cust"/>
            <c:noEndCap val="0"/>
            <c:plus>
              <c:numRef>
                <c:f>'Overal Genet Reciprocals'!$C$3:$C$8</c:f>
                <c:numCache>
                  <c:formatCode>General</c:formatCode>
                  <c:ptCount val="6"/>
                  <c:pt idx="0">
                    <c:v>5.5732136161869468</c:v>
                  </c:pt>
                  <c:pt idx="1">
                    <c:v>15.160486892791882</c:v>
                  </c:pt>
                  <c:pt idx="2">
                    <c:v>11.582719661241429</c:v>
                  </c:pt>
                  <c:pt idx="3">
                    <c:v>11.138722923185497</c:v>
                  </c:pt>
                  <c:pt idx="4">
                    <c:v>3.6646141415005129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 Genet Reciprocals'!$C$3:$C$8</c:f>
                <c:numCache>
                  <c:formatCode>General</c:formatCode>
                  <c:ptCount val="6"/>
                  <c:pt idx="0">
                    <c:v>5.5732136161869468</c:v>
                  </c:pt>
                  <c:pt idx="1">
                    <c:v>15.160486892791882</c:v>
                  </c:pt>
                  <c:pt idx="2">
                    <c:v>11.582719661241429</c:v>
                  </c:pt>
                  <c:pt idx="3">
                    <c:v>11.138722923185497</c:v>
                  </c:pt>
                  <c:pt idx="4">
                    <c:v>3.6646141415005129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 Genet Reciprocals'!$A$3:$A$8</c:f>
              <c:strCache>
                <c:ptCount val="6"/>
                <c:pt idx="0">
                  <c:v>53</c:v>
                </c:pt>
                <c:pt idx="1">
                  <c:v>58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  <c:pt idx="5">
                  <c:v>Batch </c:v>
                </c:pt>
              </c:strCache>
            </c:strRef>
          </c:cat>
          <c:val>
            <c:numRef>
              <c:f>'Overal Genet Reciprocals'!$B$3:$B$8</c:f>
              <c:numCache>
                <c:formatCode>0.00</c:formatCode>
                <c:ptCount val="6"/>
                <c:pt idx="0">
                  <c:v>49.24345357351433</c:v>
                </c:pt>
                <c:pt idx="1">
                  <c:v>68.913307267844317</c:v>
                </c:pt>
                <c:pt idx="2">
                  <c:v>85.391217002496646</c:v>
                </c:pt>
                <c:pt idx="3">
                  <c:v>66.423948701207792</c:v>
                </c:pt>
                <c:pt idx="4">
                  <c:v>93.509711528330314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770-B971-0D95AE9D0CC2}"/>
            </c:ext>
          </c:extLst>
        </c:ser>
        <c:ser>
          <c:idx val="1"/>
          <c:order val="1"/>
          <c:tx>
            <c:v>Ova (n=4)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 Genet Reciprocals'!$F$3:$F$7</c:f>
                <c:numCache>
                  <c:formatCode>General</c:formatCode>
                  <c:ptCount val="5"/>
                  <c:pt idx="0">
                    <c:v>9.2044945218798606</c:v>
                  </c:pt>
                  <c:pt idx="1">
                    <c:v>8.3072573804384451</c:v>
                  </c:pt>
                  <c:pt idx="2">
                    <c:v>11.379333648722787</c:v>
                  </c:pt>
                  <c:pt idx="3">
                    <c:v>11.219585170183178</c:v>
                  </c:pt>
                  <c:pt idx="4">
                    <c:v>12.458844282758642</c:v>
                  </c:pt>
                </c:numCache>
              </c:numRef>
            </c:plus>
            <c:minus>
              <c:numRef>
                <c:f>'Overal Genet Reciprocals'!$F$3:$F$7</c:f>
                <c:numCache>
                  <c:formatCode>General</c:formatCode>
                  <c:ptCount val="5"/>
                  <c:pt idx="0">
                    <c:v>9.2044945218798606</c:v>
                  </c:pt>
                  <c:pt idx="1">
                    <c:v>8.3072573804384451</c:v>
                  </c:pt>
                  <c:pt idx="2">
                    <c:v>11.379333648722787</c:v>
                  </c:pt>
                  <c:pt idx="3">
                    <c:v>11.219585170183178</c:v>
                  </c:pt>
                  <c:pt idx="4">
                    <c:v>12.458844282758642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 Genet Reciprocals'!$A$3:$A$8</c:f>
              <c:strCache>
                <c:ptCount val="6"/>
                <c:pt idx="0">
                  <c:v>53</c:v>
                </c:pt>
                <c:pt idx="1">
                  <c:v>58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  <c:pt idx="5">
                  <c:v>Batch </c:v>
                </c:pt>
              </c:strCache>
            </c:strRef>
          </c:cat>
          <c:val>
            <c:numRef>
              <c:f>'Overal Genet Reciprocals'!$E$3:$E$7</c:f>
              <c:numCache>
                <c:formatCode>0.00</c:formatCode>
                <c:ptCount val="5"/>
                <c:pt idx="0">
                  <c:v>58.135391521003186</c:v>
                </c:pt>
                <c:pt idx="1">
                  <c:v>87.803261750633993</c:v>
                </c:pt>
                <c:pt idx="2">
                  <c:v>69.249127085523156</c:v>
                </c:pt>
                <c:pt idx="3">
                  <c:v>86.98540126924712</c:v>
                </c:pt>
                <c:pt idx="4">
                  <c:v>73.003926946244562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A-4770-B971-0D95AE9D0CC2}"/>
            </c:ext>
          </c:extLst>
        </c:ser>
        <c:ser>
          <c:idx val="2"/>
          <c:order val="2"/>
          <c:tx>
            <c:v>Self Cross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 Genet Reciprocals'!$I$3:$I$7</c:f>
                <c:numCache>
                  <c:formatCode>General</c:formatCode>
                  <c:ptCount val="5"/>
                  <c:pt idx="0">
                    <c:v>0.42374658109869723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0.27447745766560783</c:v>
                  </c:pt>
                  <c:pt idx="4">
                    <c:v>0.3994415018942109</c:v>
                  </c:pt>
                </c:numCache>
              </c:numRef>
            </c:plus>
            <c:minus>
              <c:numRef>
                <c:f>'Overal Genet Reciprocals'!$I$3:$I$7</c:f>
                <c:numCache>
                  <c:formatCode>General</c:formatCode>
                  <c:ptCount val="5"/>
                  <c:pt idx="0">
                    <c:v>0.42374658109869723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0.27447745766560783</c:v>
                  </c:pt>
                  <c:pt idx="4">
                    <c:v>0.3994415018942109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'Overal Genet Reciprocals'!$H$3:$H$7</c:f>
              <c:numCache>
                <c:formatCode>0.00</c:formatCode>
                <c:ptCount val="5"/>
                <c:pt idx="0">
                  <c:v>1.3274753246827868</c:v>
                </c:pt>
                <c:pt idx="1">
                  <c:v>0.54141153722204316</c:v>
                </c:pt>
                <c:pt idx="2">
                  <c:v>0.96449282580574403</c:v>
                </c:pt>
                <c:pt idx="3">
                  <c:v>2.4178881316654284</c:v>
                </c:pt>
                <c:pt idx="4">
                  <c:v>2.9300927928847096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C-48BD-8FC2-9FDA3178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4796479"/>
        <c:axId val="1267272511"/>
      </c:barChart>
      <c:catAx>
        <c:axId val="147479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72511"/>
        <c:crosses val="autoZero"/>
        <c:auto val="1"/>
        <c:lblAlgn val="ctr"/>
        <c:lblOffset val="100"/>
        <c:noMultiLvlLbl val="0"/>
      </c:catAx>
      <c:valAx>
        <c:axId val="1267272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chemeClr val="tx1">
                    <a:lumMod val="95000"/>
                    <a:lumOff val="5000"/>
                  </a:schemeClr>
                </a:solidFill>
              </a:rPr>
              <a:t>Sperm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4-45AD-9836-A549B7FDA4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4-45AD-9836-A549B7FDA4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A4-45AD-9836-A549B7FDA4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A4-45AD-9836-A549B7FDA44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0A4-45AD-9836-A549B7FDA442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A4-45AD-9836-A549B7FDA44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0A4-45AD-9836-A549B7FDA44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A4-45AD-9836-A549B7FDA44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A4-45AD-9836-A549B7FDA44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A4-45AD-9836-A549B7FDA4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A4-45AD-9836-A549B7FDA44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A4-45AD-9836-A549B7FDA44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0A4-45AD-9836-A549B7FDA442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A4-45AD-9836-A549B7FDA442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0A4-45AD-9836-A549B7FDA442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A4-45AD-9836-A549B7FDA44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0A4-45AD-9836-A549B7FDA44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A4-45AD-9836-A549B7FDA44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0A4-45AD-9836-A549B7FDA442}"/>
              </c:ext>
            </c:extLst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A4-45AD-9836-A549B7FDA44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0A4-45AD-9836-A549B7FDA442}"/>
              </c:ext>
            </c:extLst>
          </c:dPt>
          <c:errBars>
            <c:errBarType val="both"/>
            <c:errValType val="cust"/>
            <c:noEndCap val="0"/>
            <c:plus>
              <c:numRef>
                <c:f>'Sperm&amp;Ova Graphs'!$D$2:$D$28</c:f>
                <c:numCache>
                  <c:formatCode>General</c:formatCode>
                  <c:ptCount val="27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4.9974468922239321</c:v>
                  </c:pt>
                  <c:pt idx="6">
                    <c:v>4.8124478667512181</c:v>
                  </c:pt>
                  <c:pt idx="7">
                    <c:v>1.0151543419783535</c:v>
                  </c:pt>
                  <c:pt idx="8">
                    <c:v>3.6381869094885571</c:v>
                  </c:pt>
                  <c:pt idx="10">
                    <c:v>2.1557927360644116</c:v>
                  </c:pt>
                  <c:pt idx="11">
                    <c:v>0.48340421089880053</c:v>
                  </c:pt>
                  <c:pt idx="12">
                    <c:v>0.54579091344334585</c:v>
                  </c:pt>
                  <c:pt idx="13">
                    <c:v>1.4541409231342086</c:v>
                  </c:pt>
                  <c:pt idx="15">
                    <c:v>6.2117307272927249</c:v>
                  </c:pt>
                  <c:pt idx="16">
                    <c:v>1.0565799051923805</c:v>
                  </c:pt>
                  <c:pt idx="17">
                    <c:v>6.9236390589455663</c:v>
                  </c:pt>
                  <c:pt idx="18">
                    <c:v>4.1316722078541277</c:v>
                  </c:pt>
                  <c:pt idx="20">
                    <c:v>2.8270484069050572</c:v>
                  </c:pt>
                  <c:pt idx="21">
                    <c:v>0.56916100555483062</c:v>
                  </c:pt>
                  <c:pt idx="22">
                    <c:v>1.0985065807221546</c:v>
                  </c:pt>
                  <c:pt idx="23">
                    <c:v>0.32971466399833504</c:v>
                  </c:pt>
                  <c:pt idx="26">
                    <c:v>0.80023461680198626</c:v>
                  </c:pt>
                </c:numCache>
              </c:numRef>
            </c:plus>
            <c:minus>
              <c:numRef>
                <c:f>'Sperm&amp;Ova Graphs'!$D$2:$D$28</c:f>
                <c:numCache>
                  <c:formatCode>General</c:formatCode>
                  <c:ptCount val="27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4.9974468922239321</c:v>
                  </c:pt>
                  <c:pt idx="6">
                    <c:v>4.8124478667512181</c:v>
                  </c:pt>
                  <c:pt idx="7">
                    <c:v>1.0151543419783535</c:v>
                  </c:pt>
                  <c:pt idx="8">
                    <c:v>3.6381869094885571</c:v>
                  </c:pt>
                  <c:pt idx="10">
                    <c:v>2.1557927360644116</c:v>
                  </c:pt>
                  <c:pt idx="11">
                    <c:v>0.48340421089880053</c:v>
                  </c:pt>
                  <c:pt idx="12">
                    <c:v>0.54579091344334585</c:v>
                  </c:pt>
                  <c:pt idx="13">
                    <c:v>1.4541409231342086</c:v>
                  </c:pt>
                  <c:pt idx="15">
                    <c:v>6.2117307272927249</c:v>
                  </c:pt>
                  <c:pt idx="16">
                    <c:v>1.0565799051923805</c:v>
                  </c:pt>
                  <c:pt idx="17">
                    <c:v>6.9236390589455663</c:v>
                  </c:pt>
                  <c:pt idx="18">
                    <c:v>4.1316722078541277</c:v>
                  </c:pt>
                  <c:pt idx="20">
                    <c:v>2.8270484069050572</c:v>
                  </c:pt>
                  <c:pt idx="21">
                    <c:v>0.56916100555483062</c:v>
                  </c:pt>
                  <c:pt idx="22">
                    <c:v>1.0985065807221546</c:v>
                  </c:pt>
                  <c:pt idx="23">
                    <c:v>0.32971466399833504</c:v>
                  </c:pt>
                  <c:pt idx="26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'Sperm&amp;Ova Graphs'!$B$2:$B$28</c:f>
              <c:strCache>
                <c:ptCount val="27"/>
                <c:pt idx="0">
                  <c:v>53-58</c:v>
                </c:pt>
                <c:pt idx="1">
                  <c:v>53-79</c:v>
                </c:pt>
                <c:pt idx="2">
                  <c:v>53-97</c:v>
                </c:pt>
                <c:pt idx="3">
                  <c:v>53-102</c:v>
                </c:pt>
                <c:pt idx="5">
                  <c:v>58-53</c:v>
                </c:pt>
                <c:pt idx="6">
                  <c:v>58-79</c:v>
                </c:pt>
                <c:pt idx="7">
                  <c:v>58-97</c:v>
                </c:pt>
                <c:pt idx="8">
                  <c:v>58-102</c:v>
                </c:pt>
                <c:pt idx="10">
                  <c:v>79-53</c:v>
                </c:pt>
                <c:pt idx="11">
                  <c:v>79-58</c:v>
                </c:pt>
                <c:pt idx="12">
                  <c:v>79-97</c:v>
                </c:pt>
                <c:pt idx="13">
                  <c:v>79-102</c:v>
                </c:pt>
                <c:pt idx="15">
                  <c:v>97-53</c:v>
                </c:pt>
                <c:pt idx="16">
                  <c:v>97-58</c:v>
                </c:pt>
                <c:pt idx="17">
                  <c:v>97-79</c:v>
                </c:pt>
                <c:pt idx="18">
                  <c:v>97-102</c:v>
                </c:pt>
                <c:pt idx="20">
                  <c:v>102-53</c:v>
                </c:pt>
                <c:pt idx="21">
                  <c:v>102-58</c:v>
                </c:pt>
                <c:pt idx="22">
                  <c:v>102-79</c:v>
                </c:pt>
                <c:pt idx="23">
                  <c:v>102-97</c:v>
                </c:pt>
                <c:pt idx="26">
                  <c:v>Batch </c:v>
                </c:pt>
              </c:strCache>
            </c:strRef>
          </c:cat>
          <c:val>
            <c:numRef>
              <c:f>'Sperm&amp;Ova Graphs'!$C$2:$C$28</c:f>
              <c:numCache>
                <c:formatCode>General</c:formatCode>
                <c:ptCount val="27"/>
                <c:pt idx="0">
                  <c:v>63.066314027852492</c:v>
                </c:pt>
                <c:pt idx="1">
                  <c:v>41.759454241444047</c:v>
                </c:pt>
                <c:pt idx="2">
                  <c:v>53.338877547523602</c:v>
                </c:pt>
                <c:pt idx="3">
                  <c:v>38.809168477237201</c:v>
                </c:pt>
                <c:pt idx="5">
                  <c:v>59.903935283021198</c:v>
                </c:pt>
                <c:pt idx="6">
                  <c:v>30.222673410121601</c:v>
                </c:pt>
                <c:pt idx="7">
                  <c:v>97.362502691907537</c:v>
                </c:pt>
                <c:pt idx="8">
                  <c:v>88.164117686326918</c:v>
                </c:pt>
                <c:pt idx="10">
                  <c:v>50.753953416348473</c:v>
                </c:pt>
                <c:pt idx="11">
                  <c:v>97.639626037928323</c:v>
                </c:pt>
                <c:pt idx="12">
                  <c:v>98.767246937459717</c:v>
                </c:pt>
                <c:pt idx="13">
                  <c:v>94.404041618250062</c:v>
                </c:pt>
                <c:pt idx="15">
                  <c:v>39.224254044645157</c:v>
                </c:pt>
                <c:pt idx="16">
                  <c:v>93.199050629823674</c:v>
                </c:pt>
                <c:pt idx="17">
                  <c:v>62.634110127198312</c:v>
                </c:pt>
                <c:pt idx="18">
                  <c:v>70.638380003164059</c:v>
                </c:pt>
                <c:pt idx="20">
                  <c:v>82.6594233399979</c:v>
                </c:pt>
                <c:pt idx="21">
                  <c:v>97.308056306931448</c:v>
                </c:pt>
                <c:pt idx="22">
                  <c:v>95.598388566294247</c:v>
                </c:pt>
                <c:pt idx="23">
                  <c:v>98.472977900097632</c:v>
                </c:pt>
                <c:pt idx="26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45AD-9836-A549B7F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121612688"/>
        <c:axId val="339637328"/>
      </c:barChart>
      <c:catAx>
        <c:axId val="1216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7328"/>
        <c:crosses val="autoZero"/>
        <c:auto val="1"/>
        <c:lblAlgn val="ctr"/>
        <c:lblOffset val="100"/>
        <c:noMultiLvlLbl val="0"/>
      </c:catAx>
      <c:valAx>
        <c:axId val="339637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34-499E-8C9E-3104D637CB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4-499E-8C9E-3104D637CB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34-499E-8C9E-3104D637CB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4-499E-8C9E-3104D637CB4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34-499E-8C9E-3104D637CB4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34-499E-8C9E-3104D637CB4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34-499E-8C9E-3104D637CB43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34-499E-8C9E-3104D637CB4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34-499E-8C9E-3104D637CB4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4-499E-8C9E-3104D637CB4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34-499E-8C9E-3104D637CB4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34-499E-8C9E-3104D637CB4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4-499E-8C9E-3104D637CB4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4-499E-8C9E-3104D637CB4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4-499E-8C9E-3104D637CB4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34-499E-8C9E-3104D637CB4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34-499E-8C9E-3104D637CB4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34-499E-8C9E-3104D637CB4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34-499E-8C9E-3104D637CB4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34-499E-8C9E-3104D637CB43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134-499E-8C9E-3104D637CB43}"/>
              </c:ext>
            </c:extLst>
          </c:dPt>
          <c:errBars>
            <c:errBarType val="both"/>
            <c:errValType val="cust"/>
            <c:noEndCap val="0"/>
            <c:plus>
              <c:numRef>
                <c:f>'Sperm&amp;Ova Graphs'!$I$2:$I$28</c:f>
                <c:numCache>
                  <c:formatCode>General</c:formatCode>
                  <c:ptCount val="27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  <c:pt idx="5">
                    <c:v>5.1634856335569914</c:v>
                  </c:pt>
                  <c:pt idx="6">
                    <c:v>0.48340421089880053</c:v>
                  </c:pt>
                  <c:pt idx="7">
                    <c:v>1.0565799051923805</c:v>
                  </c:pt>
                  <c:pt idx="8">
                    <c:v>0.56916100555483062</c:v>
                  </c:pt>
                  <c:pt idx="10">
                    <c:v>4.3362274167167421</c:v>
                  </c:pt>
                  <c:pt idx="11">
                    <c:v>4.8124478667512181</c:v>
                  </c:pt>
                  <c:pt idx="12">
                    <c:v>6.9236390589455663</c:v>
                  </c:pt>
                  <c:pt idx="13">
                    <c:v>1.0985065807221546</c:v>
                  </c:pt>
                  <c:pt idx="15">
                    <c:v>5.9729687355492604</c:v>
                  </c:pt>
                  <c:pt idx="16">
                    <c:v>1.0151543419783535</c:v>
                  </c:pt>
                  <c:pt idx="17">
                    <c:v>0.54579091344334585</c:v>
                  </c:pt>
                  <c:pt idx="18">
                    <c:v>0.32971466399833504</c:v>
                  </c:pt>
                  <c:pt idx="20">
                    <c:v>4.0808677434288319</c:v>
                  </c:pt>
                  <c:pt idx="21">
                    <c:v>3.6381869094885571</c:v>
                  </c:pt>
                  <c:pt idx="22">
                    <c:v>1.4541409231342086</c:v>
                  </c:pt>
                  <c:pt idx="23">
                    <c:v>4.1316722078541277</c:v>
                  </c:pt>
                  <c:pt idx="26">
                    <c:v>0.80023461680198626</c:v>
                  </c:pt>
                </c:numCache>
              </c:numRef>
            </c:plus>
            <c:minus>
              <c:numRef>
                <c:f>'Sperm&amp;Ova Graphs'!$I$2:$I$28</c:f>
                <c:numCache>
                  <c:formatCode>General</c:formatCode>
                  <c:ptCount val="27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  <c:pt idx="5">
                    <c:v>5.1634856335569914</c:v>
                  </c:pt>
                  <c:pt idx="6">
                    <c:v>0.48340421089880053</c:v>
                  </c:pt>
                  <c:pt idx="7">
                    <c:v>1.0565799051923805</c:v>
                  </c:pt>
                  <c:pt idx="8">
                    <c:v>0.56916100555483062</c:v>
                  </c:pt>
                  <c:pt idx="10">
                    <c:v>4.3362274167167421</c:v>
                  </c:pt>
                  <c:pt idx="11">
                    <c:v>4.8124478667512181</c:v>
                  </c:pt>
                  <c:pt idx="12">
                    <c:v>6.9236390589455663</c:v>
                  </c:pt>
                  <c:pt idx="13">
                    <c:v>1.0985065807221546</c:v>
                  </c:pt>
                  <c:pt idx="15">
                    <c:v>5.9729687355492604</c:v>
                  </c:pt>
                  <c:pt idx="16">
                    <c:v>1.0151543419783535</c:v>
                  </c:pt>
                  <c:pt idx="17">
                    <c:v>0.54579091344334585</c:v>
                  </c:pt>
                  <c:pt idx="18">
                    <c:v>0.32971466399833504</c:v>
                  </c:pt>
                  <c:pt idx="20">
                    <c:v>4.0808677434288319</c:v>
                  </c:pt>
                  <c:pt idx="21">
                    <c:v>3.6381869094885571</c:v>
                  </c:pt>
                  <c:pt idx="22">
                    <c:v>1.4541409231342086</c:v>
                  </c:pt>
                  <c:pt idx="23">
                    <c:v>4.1316722078541277</c:v>
                  </c:pt>
                  <c:pt idx="26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'Sperm&amp;Ova Graphs'!$G$2:$G$28</c:f>
              <c:strCache>
                <c:ptCount val="27"/>
                <c:pt idx="0">
                  <c:v>58-53</c:v>
                </c:pt>
                <c:pt idx="1">
                  <c:v>79-53</c:v>
                </c:pt>
                <c:pt idx="2">
                  <c:v>97-53</c:v>
                </c:pt>
                <c:pt idx="3">
                  <c:v>102-53</c:v>
                </c:pt>
                <c:pt idx="5">
                  <c:v>53-58</c:v>
                </c:pt>
                <c:pt idx="6">
                  <c:v>79-58</c:v>
                </c:pt>
                <c:pt idx="7">
                  <c:v>97-58</c:v>
                </c:pt>
                <c:pt idx="8">
                  <c:v>102-58</c:v>
                </c:pt>
                <c:pt idx="10">
                  <c:v>53-79</c:v>
                </c:pt>
                <c:pt idx="11">
                  <c:v>59-79</c:v>
                </c:pt>
                <c:pt idx="12">
                  <c:v>97-79</c:v>
                </c:pt>
                <c:pt idx="13">
                  <c:v>102-79</c:v>
                </c:pt>
                <c:pt idx="15">
                  <c:v>53-97</c:v>
                </c:pt>
                <c:pt idx="16">
                  <c:v>58-97</c:v>
                </c:pt>
                <c:pt idx="17">
                  <c:v>79-97</c:v>
                </c:pt>
                <c:pt idx="18">
                  <c:v>102-97</c:v>
                </c:pt>
                <c:pt idx="20">
                  <c:v>53-102</c:v>
                </c:pt>
                <c:pt idx="21">
                  <c:v>58-102</c:v>
                </c:pt>
                <c:pt idx="22">
                  <c:v>79-102</c:v>
                </c:pt>
                <c:pt idx="23">
                  <c:v>97-102</c:v>
                </c:pt>
                <c:pt idx="26">
                  <c:v>Batch </c:v>
                </c:pt>
              </c:strCache>
            </c:strRef>
          </c:cat>
          <c:val>
            <c:numRef>
              <c:f>'Sperm&amp;Ova Graphs'!$H$2:$H$28</c:f>
              <c:numCache>
                <c:formatCode>General</c:formatCode>
                <c:ptCount val="27"/>
                <c:pt idx="0">
                  <c:v>59.903935283021184</c:v>
                </c:pt>
                <c:pt idx="1">
                  <c:v>50.753953416348473</c:v>
                </c:pt>
                <c:pt idx="2">
                  <c:v>39.224254044645157</c:v>
                </c:pt>
                <c:pt idx="3">
                  <c:v>82.6594233399979</c:v>
                </c:pt>
                <c:pt idx="5">
                  <c:v>63.066314027852492</c:v>
                </c:pt>
                <c:pt idx="6">
                  <c:v>97.639626037928323</c:v>
                </c:pt>
                <c:pt idx="7">
                  <c:v>93.199050629823674</c:v>
                </c:pt>
                <c:pt idx="8">
                  <c:v>97.308056306931448</c:v>
                </c:pt>
                <c:pt idx="10">
                  <c:v>41.759454241444047</c:v>
                </c:pt>
                <c:pt idx="11">
                  <c:v>77.004555407155991</c:v>
                </c:pt>
                <c:pt idx="12">
                  <c:v>62.634110127198312</c:v>
                </c:pt>
                <c:pt idx="13">
                  <c:v>95.598388566294247</c:v>
                </c:pt>
                <c:pt idx="15">
                  <c:v>53.338877547523602</c:v>
                </c:pt>
                <c:pt idx="16">
                  <c:v>97.362502691907537</c:v>
                </c:pt>
                <c:pt idx="17">
                  <c:v>98.767246937459717</c:v>
                </c:pt>
                <c:pt idx="18">
                  <c:v>98.472977900097632</c:v>
                </c:pt>
                <c:pt idx="20">
                  <c:v>38.809168477237201</c:v>
                </c:pt>
                <c:pt idx="21">
                  <c:v>88.164117686326918</c:v>
                </c:pt>
                <c:pt idx="22">
                  <c:v>94.404041618250062</c:v>
                </c:pt>
                <c:pt idx="23">
                  <c:v>70.638380003164059</c:v>
                </c:pt>
                <c:pt idx="26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4-499E-8C9E-3104D637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330464672"/>
        <c:axId val="677865376"/>
      </c:barChart>
      <c:catAx>
        <c:axId val="3304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5376"/>
        <c:crosses val="autoZero"/>
        <c:auto val="1"/>
        <c:lblAlgn val="ctr"/>
        <c:lblOffset val="100"/>
        <c:noMultiLvlLbl val="0"/>
      </c:catAx>
      <c:valAx>
        <c:axId val="677865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95000"/>
                    <a:lumOff val="5000"/>
                  </a:schemeClr>
                </a:solidFill>
              </a:rPr>
              <a:t>Genet 53</a:t>
            </a:r>
          </a:p>
        </c:rich>
      </c:tx>
      <c:layout>
        <c:manualLayout>
          <c:xMode val="edge"/>
          <c:yMode val="edge"/>
          <c:x val="0.39778045391384903"/>
          <c:y val="2.238804654598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9348463794968"/>
          <c:y val="0.16084602548984855"/>
          <c:w val="0.74181726107765944"/>
          <c:h val="0.6396440837092465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6-49DC-B011-2050F4E96A67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graphs'!$I$6:$I$11</c:f>
                <c:numCache>
                  <c:formatCode>General</c:formatCode>
                  <c:ptCount val="6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graphs'!$I$6:$I$11</c:f>
                <c:numCache>
                  <c:formatCode>General</c:formatCode>
                  <c:ptCount val="6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graphs'!$G$6:$G$11</c:f>
              <c:strCache>
                <c:ptCount val="6"/>
                <c:pt idx="0">
                  <c:v>53-58</c:v>
                </c:pt>
                <c:pt idx="1">
                  <c:v>53-79</c:v>
                </c:pt>
                <c:pt idx="2">
                  <c:v>53-97</c:v>
                </c:pt>
                <c:pt idx="3">
                  <c:v>53-102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graphs'!$H$6:$H$11</c:f>
              <c:numCache>
                <c:formatCode>General</c:formatCode>
                <c:ptCount val="6"/>
                <c:pt idx="0">
                  <c:v>63.066314027852492</c:v>
                </c:pt>
                <c:pt idx="1">
                  <c:v>41.759454241444047</c:v>
                </c:pt>
                <c:pt idx="2">
                  <c:v>53.338877547523602</c:v>
                </c:pt>
                <c:pt idx="3">
                  <c:v>38.809168477237201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9DC-B011-2050F4E96A67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graphs'!$O$6:$O$9</c:f>
                <c:numCache>
                  <c:formatCode>General</c:formatCode>
                  <c:ptCount val="4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</c:numCache>
              </c:numRef>
            </c:plus>
            <c:minus>
              <c:numRef>
                <c:f>'Overall Genet graphs'!$O$6:$O$9</c:f>
                <c:numCache>
                  <c:formatCode>General</c:formatCode>
                  <c:ptCount val="4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'Overall Genet graphs'!$N$6:$N$9</c:f>
              <c:numCache>
                <c:formatCode>General</c:formatCode>
                <c:ptCount val="4"/>
                <c:pt idx="0">
                  <c:v>59.903935283021184</c:v>
                </c:pt>
                <c:pt idx="1">
                  <c:v>50.753953416348473</c:v>
                </c:pt>
                <c:pt idx="2">
                  <c:v>39.224254044645157</c:v>
                </c:pt>
                <c:pt idx="3">
                  <c:v>82.6594233399979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6-49DC-B011-2050F4E9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62815"/>
        <c:axId val="1277468911"/>
      </c:barChart>
      <c:catAx>
        <c:axId val="12822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8911"/>
        <c:crosses val="autoZero"/>
        <c:auto val="1"/>
        <c:lblAlgn val="ctr"/>
        <c:lblOffset val="100"/>
        <c:noMultiLvlLbl val="0"/>
      </c:catAx>
      <c:valAx>
        <c:axId val="1277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95000"/>
                    <a:lumOff val="5000"/>
                  </a:schemeClr>
                </a:solidFill>
              </a:rPr>
              <a:t>Genet 58</a:t>
            </a:r>
          </a:p>
        </c:rich>
      </c:tx>
      <c:layout>
        <c:manualLayout>
          <c:xMode val="edge"/>
          <c:yMode val="edge"/>
          <c:x val="0.39778045391384903"/>
          <c:y val="2.238804654598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9348463794968"/>
          <c:y val="0.16084602548984855"/>
          <c:w val="0.74181726107765944"/>
          <c:h val="0.6396440837092465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7A-4800-86DF-B653C575D79C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graphs'!$I$15:$I$20</c:f>
                <c:numCache>
                  <c:formatCode>General</c:formatCode>
                  <c:ptCount val="6"/>
                  <c:pt idx="0">
                    <c:v>4.9974468922239321</c:v>
                  </c:pt>
                  <c:pt idx="1">
                    <c:v>4.8124478667512181</c:v>
                  </c:pt>
                  <c:pt idx="2">
                    <c:v>1.0151543419783535</c:v>
                  </c:pt>
                  <c:pt idx="3">
                    <c:v>3.6381869094885571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graphs'!$I$15:$I$20</c:f>
                <c:numCache>
                  <c:formatCode>General</c:formatCode>
                  <c:ptCount val="6"/>
                  <c:pt idx="0">
                    <c:v>4.9974468922239321</c:v>
                  </c:pt>
                  <c:pt idx="1">
                    <c:v>4.8124478667512181</c:v>
                  </c:pt>
                  <c:pt idx="2">
                    <c:v>1.0151543419783535</c:v>
                  </c:pt>
                  <c:pt idx="3">
                    <c:v>3.6381869094885571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graphs'!$G$15:$G$20</c:f>
              <c:strCache>
                <c:ptCount val="6"/>
                <c:pt idx="0">
                  <c:v>58-53</c:v>
                </c:pt>
                <c:pt idx="1">
                  <c:v>58-79</c:v>
                </c:pt>
                <c:pt idx="2">
                  <c:v>58-97</c:v>
                </c:pt>
                <c:pt idx="3">
                  <c:v>58-102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graphs'!$H$15:$H$20</c:f>
              <c:numCache>
                <c:formatCode>General</c:formatCode>
                <c:ptCount val="6"/>
                <c:pt idx="0">
                  <c:v>59.903935283021198</c:v>
                </c:pt>
                <c:pt idx="1">
                  <c:v>30.222673410121601</c:v>
                </c:pt>
                <c:pt idx="2">
                  <c:v>97.362502691907537</c:v>
                </c:pt>
                <c:pt idx="3">
                  <c:v>88.164117686326918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A-4800-86DF-B653C575D79C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graphs'!$O$15:$O$18</c:f>
                <c:numCache>
                  <c:formatCode>General</c:formatCode>
                  <c:ptCount val="4"/>
                  <c:pt idx="0">
                    <c:v>5.1634856335569914</c:v>
                  </c:pt>
                  <c:pt idx="1">
                    <c:v>0.48340421089880053</c:v>
                  </c:pt>
                  <c:pt idx="2">
                    <c:v>1.0565799051923805</c:v>
                  </c:pt>
                  <c:pt idx="3">
                    <c:v>0.56916100555483062</c:v>
                  </c:pt>
                </c:numCache>
              </c:numRef>
            </c:plus>
            <c:minus>
              <c:numRef>
                <c:f>'Overall Genet graphs'!$O$15:$O$18</c:f>
                <c:numCache>
                  <c:formatCode>General</c:formatCode>
                  <c:ptCount val="4"/>
                  <c:pt idx="0">
                    <c:v>5.1634856335569914</c:v>
                  </c:pt>
                  <c:pt idx="1">
                    <c:v>0.48340421089880053</c:v>
                  </c:pt>
                  <c:pt idx="2">
                    <c:v>1.0565799051923805</c:v>
                  </c:pt>
                  <c:pt idx="3">
                    <c:v>0.56916100555483062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graphs'!$G$15:$G$20</c:f>
              <c:strCache>
                <c:ptCount val="6"/>
                <c:pt idx="0">
                  <c:v>58-53</c:v>
                </c:pt>
                <c:pt idx="1">
                  <c:v>58-79</c:v>
                </c:pt>
                <c:pt idx="2">
                  <c:v>58-97</c:v>
                </c:pt>
                <c:pt idx="3">
                  <c:v>58-102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graphs'!$N$15:$N$18</c:f>
              <c:numCache>
                <c:formatCode>General</c:formatCode>
                <c:ptCount val="4"/>
                <c:pt idx="0">
                  <c:v>63.066314027852492</c:v>
                </c:pt>
                <c:pt idx="1">
                  <c:v>97.639626037928323</c:v>
                </c:pt>
                <c:pt idx="2">
                  <c:v>93.199050629823674</c:v>
                </c:pt>
                <c:pt idx="3">
                  <c:v>97.308056306931448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A-4800-86DF-B653C575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62815"/>
        <c:axId val="1277468911"/>
      </c:barChart>
      <c:catAx>
        <c:axId val="12822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8911"/>
        <c:crosses val="autoZero"/>
        <c:auto val="1"/>
        <c:lblAlgn val="ctr"/>
        <c:lblOffset val="100"/>
        <c:noMultiLvlLbl val="0"/>
      </c:catAx>
      <c:valAx>
        <c:axId val="127746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95000"/>
                    <a:lumOff val="5000"/>
                  </a:schemeClr>
                </a:solidFill>
              </a:rPr>
              <a:t>Genet 79</a:t>
            </a:r>
          </a:p>
        </c:rich>
      </c:tx>
      <c:layout>
        <c:manualLayout>
          <c:xMode val="edge"/>
          <c:yMode val="edge"/>
          <c:x val="0.39778045391384903"/>
          <c:y val="2.238804654598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9348463794968"/>
          <c:y val="0.16084602548984855"/>
          <c:w val="0.74181726107765944"/>
          <c:h val="0.6396440837092465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94-4607-AE7B-A7EAA968B35A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graphs'!$I$24:$I$29</c:f>
                <c:numCache>
                  <c:formatCode>General</c:formatCode>
                  <c:ptCount val="6"/>
                  <c:pt idx="0">
                    <c:v>2.1557927360644116</c:v>
                  </c:pt>
                  <c:pt idx="1">
                    <c:v>0.48340421089880053</c:v>
                  </c:pt>
                  <c:pt idx="2">
                    <c:v>0.54579091344334585</c:v>
                  </c:pt>
                  <c:pt idx="3">
                    <c:v>1.4541409231342086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graphs'!$I$24:$I$29</c:f>
                <c:numCache>
                  <c:formatCode>General</c:formatCode>
                  <c:ptCount val="6"/>
                  <c:pt idx="0">
                    <c:v>2.1557927360644116</c:v>
                  </c:pt>
                  <c:pt idx="1">
                    <c:v>0.48340421089880053</c:v>
                  </c:pt>
                  <c:pt idx="2">
                    <c:v>0.54579091344334585</c:v>
                  </c:pt>
                  <c:pt idx="3">
                    <c:v>1.4541409231342086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graphs'!$G$24:$G$29</c:f>
              <c:strCache>
                <c:ptCount val="6"/>
                <c:pt idx="0">
                  <c:v>79-53</c:v>
                </c:pt>
                <c:pt idx="1">
                  <c:v>79-58</c:v>
                </c:pt>
                <c:pt idx="2">
                  <c:v>79-97</c:v>
                </c:pt>
                <c:pt idx="3">
                  <c:v>79-102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graphs'!$H$24:$H$29</c:f>
              <c:numCache>
                <c:formatCode>General</c:formatCode>
                <c:ptCount val="6"/>
                <c:pt idx="0">
                  <c:v>50.753953416348473</c:v>
                </c:pt>
                <c:pt idx="1">
                  <c:v>97.639626037928323</c:v>
                </c:pt>
                <c:pt idx="2">
                  <c:v>98.767246937459717</c:v>
                </c:pt>
                <c:pt idx="3">
                  <c:v>94.404041618250062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4-4607-AE7B-A7EAA968B35A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graphs'!$O$24:$O$27</c:f>
                <c:numCache>
                  <c:formatCode>General</c:formatCode>
                  <c:ptCount val="4"/>
                  <c:pt idx="0">
                    <c:v>4.3362274167167421</c:v>
                  </c:pt>
                  <c:pt idx="1">
                    <c:v>4.8124478667512181</c:v>
                  </c:pt>
                  <c:pt idx="2">
                    <c:v>6.9236390589455663</c:v>
                  </c:pt>
                  <c:pt idx="3">
                    <c:v>1.0985065807221546</c:v>
                  </c:pt>
                </c:numCache>
              </c:numRef>
            </c:plus>
            <c:minus>
              <c:numRef>
                <c:f>'Overall Genet graphs'!$O$24:$O$27</c:f>
                <c:numCache>
                  <c:formatCode>General</c:formatCode>
                  <c:ptCount val="4"/>
                  <c:pt idx="0">
                    <c:v>4.3362274167167421</c:v>
                  </c:pt>
                  <c:pt idx="1">
                    <c:v>4.8124478667512181</c:v>
                  </c:pt>
                  <c:pt idx="2">
                    <c:v>6.9236390589455663</c:v>
                  </c:pt>
                  <c:pt idx="3">
                    <c:v>1.0985065807221546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graphs'!$G$24:$G$29</c:f>
              <c:strCache>
                <c:ptCount val="6"/>
                <c:pt idx="0">
                  <c:v>79-53</c:v>
                </c:pt>
                <c:pt idx="1">
                  <c:v>79-58</c:v>
                </c:pt>
                <c:pt idx="2">
                  <c:v>79-97</c:v>
                </c:pt>
                <c:pt idx="3">
                  <c:v>79-102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graphs'!$N$24:$N$27</c:f>
              <c:numCache>
                <c:formatCode>General</c:formatCode>
                <c:ptCount val="4"/>
                <c:pt idx="0">
                  <c:v>41.759454241444047</c:v>
                </c:pt>
                <c:pt idx="1">
                  <c:v>77.004555407155991</c:v>
                </c:pt>
                <c:pt idx="2">
                  <c:v>62.634110127198312</c:v>
                </c:pt>
                <c:pt idx="3">
                  <c:v>95.598388566294247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4-4607-AE7B-A7EAA968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62815"/>
        <c:axId val="1277468911"/>
      </c:barChart>
      <c:catAx>
        <c:axId val="12822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8911"/>
        <c:crosses val="autoZero"/>
        <c:auto val="1"/>
        <c:lblAlgn val="ctr"/>
        <c:lblOffset val="100"/>
        <c:noMultiLvlLbl val="0"/>
      </c:catAx>
      <c:valAx>
        <c:axId val="127746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95000"/>
                    <a:lumOff val="5000"/>
                  </a:schemeClr>
                </a:solidFill>
              </a:rPr>
              <a:t>Genet 97</a:t>
            </a:r>
          </a:p>
        </c:rich>
      </c:tx>
      <c:layout>
        <c:manualLayout>
          <c:xMode val="edge"/>
          <c:yMode val="edge"/>
          <c:x val="0.39778045391384903"/>
          <c:y val="2.238804654598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9348463794968"/>
          <c:y val="0.16084602548984855"/>
          <c:w val="0.74181726107765944"/>
          <c:h val="0.6396440837092465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D-4A8F-A1FD-B81B2DAFD9CC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graphs'!$I$33:$I$38</c:f>
                <c:numCache>
                  <c:formatCode>General</c:formatCode>
                  <c:ptCount val="6"/>
                  <c:pt idx="0">
                    <c:v>6.2117307272927249</c:v>
                  </c:pt>
                  <c:pt idx="1">
                    <c:v>1.0565799051923805</c:v>
                  </c:pt>
                  <c:pt idx="2">
                    <c:v>6.9236390589455663</c:v>
                  </c:pt>
                  <c:pt idx="3">
                    <c:v>4.1316722078541277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graphs'!$I$33:$I$38</c:f>
                <c:numCache>
                  <c:formatCode>General</c:formatCode>
                  <c:ptCount val="6"/>
                  <c:pt idx="0">
                    <c:v>6.2117307272927249</c:v>
                  </c:pt>
                  <c:pt idx="1">
                    <c:v>1.0565799051923805</c:v>
                  </c:pt>
                  <c:pt idx="2">
                    <c:v>6.9236390589455663</c:v>
                  </c:pt>
                  <c:pt idx="3">
                    <c:v>4.1316722078541277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graphs'!$G$33:$G$38</c:f>
              <c:strCache>
                <c:ptCount val="6"/>
                <c:pt idx="0">
                  <c:v>97-53</c:v>
                </c:pt>
                <c:pt idx="1">
                  <c:v>97-58</c:v>
                </c:pt>
                <c:pt idx="2">
                  <c:v>97-79</c:v>
                </c:pt>
                <c:pt idx="3">
                  <c:v>97-102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graphs'!$H$33:$H$38</c:f>
              <c:numCache>
                <c:formatCode>General</c:formatCode>
                <c:ptCount val="6"/>
                <c:pt idx="0">
                  <c:v>39.224254044645157</c:v>
                </c:pt>
                <c:pt idx="1">
                  <c:v>93.199050629823674</c:v>
                </c:pt>
                <c:pt idx="2">
                  <c:v>62.634110127198312</c:v>
                </c:pt>
                <c:pt idx="3">
                  <c:v>70.638380003164059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D-4A8F-A1FD-B81B2DAFD9CC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graphs'!$O$33:$O$36</c:f>
                <c:numCache>
                  <c:formatCode>General</c:formatCode>
                  <c:ptCount val="4"/>
                  <c:pt idx="0">
                    <c:v>5.9729687355492604</c:v>
                  </c:pt>
                  <c:pt idx="1">
                    <c:v>1.0151543419783535</c:v>
                  </c:pt>
                  <c:pt idx="2">
                    <c:v>0.54579091344334585</c:v>
                  </c:pt>
                  <c:pt idx="3">
                    <c:v>0.32971466399833504</c:v>
                  </c:pt>
                </c:numCache>
              </c:numRef>
            </c:plus>
            <c:minus>
              <c:numRef>
                <c:f>'Overall Genet graphs'!$O$33:$O$36</c:f>
                <c:numCache>
                  <c:formatCode>General</c:formatCode>
                  <c:ptCount val="4"/>
                  <c:pt idx="0">
                    <c:v>5.9729687355492604</c:v>
                  </c:pt>
                  <c:pt idx="1">
                    <c:v>1.0151543419783535</c:v>
                  </c:pt>
                  <c:pt idx="2">
                    <c:v>0.54579091344334585</c:v>
                  </c:pt>
                  <c:pt idx="3">
                    <c:v>0.32971466399833504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graphs'!$G$33:$G$38</c:f>
              <c:strCache>
                <c:ptCount val="6"/>
                <c:pt idx="0">
                  <c:v>97-53</c:v>
                </c:pt>
                <c:pt idx="1">
                  <c:v>97-58</c:v>
                </c:pt>
                <c:pt idx="2">
                  <c:v>97-79</c:v>
                </c:pt>
                <c:pt idx="3">
                  <c:v>97-102</c:v>
                </c:pt>
                <c:pt idx="5">
                  <c:v>Batch </c:v>
                </c:pt>
              </c:strCache>
            </c:strRef>
          </c:cat>
          <c:val>
            <c:numRef>
              <c:f>'Overall Genet graphs'!$N$33:$N$36</c:f>
              <c:numCache>
                <c:formatCode>General</c:formatCode>
                <c:ptCount val="4"/>
                <c:pt idx="0">
                  <c:v>53.338877547523602</c:v>
                </c:pt>
                <c:pt idx="1">
                  <c:v>97.362502691907537</c:v>
                </c:pt>
                <c:pt idx="2">
                  <c:v>98.767246937459717</c:v>
                </c:pt>
                <c:pt idx="3">
                  <c:v>98.472977900097632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D-4A8F-A1FD-B81B2DAF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62815"/>
        <c:axId val="1277468911"/>
      </c:barChart>
      <c:catAx>
        <c:axId val="12822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8911"/>
        <c:crosses val="autoZero"/>
        <c:auto val="1"/>
        <c:lblAlgn val="ctr"/>
        <c:lblOffset val="100"/>
        <c:noMultiLvlLbl val="0"/>
      </c:catAx>
      <c:valAx>
        <c:axId val="127746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95000"/>
                    <a:lumOff val="5000"/>
                  </a:schemeClr>
                </a:solidFill>
              </a:rPr>
              <a:t>Genet 102</a:t>
            </a:r>
          </a:p>
        </c:rich>
      </c:tx>
      <c:layout>
        <c:manualLayout>
          <c:xMode val="edge"/>
          <c:yMode val="edge"/>
          <c:x val="0.39778045391384903"/>
          <c:y val="2.238804654598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9348463794968"/>
          <c:y val="0.16084602548984855"/>
          <c:w val="0.74181726107765944"/>
          <c:h val="0.6396440837092465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A3-4BDB-BFDE-20330F87180A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graphs'!$I$42:$I$47</c:f>
                <c:numCache>
                  <c:formatCode>General</c:formatCode>
                  <c:ptCount val="6"/>
                  <c:pt idx="0">
                    <c:v>2.8270484069050572</c:v>
                  </c:pt>
                  <c:pt idx="1">
                    <c:v>0.56916100555483062</c:v>
                  </c:pt>
                  <c:pt idx="2">
                    <c:v>1.0985065807221546</c:v>
                  </c:pt>
                  <c:pt idx="3">
                    <c:v>0.32971466399833504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graphs'!$I$42:$I$47</c:f>
                <c:numCache>
                  <c:formatCode>General</c:formatCode>
                  <c:ptCount val="6"/>
                  <c:pt idx="0">
                    <c:v>2.8270484069050572</c:v>
                  </c:pt>
                  <c:pt idx="1">
                    <c:v>0.56916100555483062</c:v>
                  </c:pt>
                  <c:pt idx="2">
                    <c:v>1.0985065807221546</c:v>
                  </c:pt>
                  <c:pt idx="3">
                    <c:v>0.32971466399833504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graphs'!$G$42:$G$47</c:f>
              <c:strCache>
                <c:ptCount val="6"/>
                <c:pt idx="0">
                  <c:v>102-53</c:v>
                </c:pt>
                <c:pt idx="1">
                  <c:v>102-58</c:v>
                </c:pt>
                <c:pt idx="2">
                  <c:v>102-79</c:v>
                </c:pt>
                <c:pt idx="3">
                  <c:v>102-97</c:v>
                </c:pt>
                <c:pt idx="5">
                  <c:v>Batch </c:v>
                </c:pt>
              </c:strCache>
            </c:strRef>
          </c:cat>
          <c:val>
            <c:numRef>
              <c:f>'Overall Genet graphs'!$H$42:$H$47</c:f>
              <c:numCache>
                <c:formatCode>General</c:formatCode>
                <c:ptCount val="6"/>
                <c:pt idx="0">
                  <c:v>82.6594233399979</c:v>
                </c:pt>
                <c:pt idx="1">
                  <c:v>97.308056306931448</c:v>
                </c:pt>
                <c:pt idx="2">
                  <c:v>95.598388566294247</c:v>
                </c:pt>
                <c:pt idx="3">
                  <c:v>98.472977900097632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3-4BDB-BFDE-20330F87180A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graphs'!$O$42:$O$45</c:f>
                <c:numCache>
                  <c:formatCode>General</c:formatCode>
                  <c:ptCount val="4"/>
                  <c:pt idx="0">
                    <c:v>4.0808677434288319</c:v>
                  </c:pt>
                  <c:pt idx="1">
                    <c:v>3.6381869094885571</c:v>
                  </c:pt>
                  <c:pt idx="2">
                    <c:v>1.4541409231342086</c:v>
                  </c:pt>
                  <c:pt idx="3">
                    <c:v>4.1316722078541277</c:v>
                  </c:pt>
                </c:numCache>
              </c:numRef>
            </c:plus>
            <c:minus>
              <c:numRef>
                <c:f>'Overall Genet graphs'!$O$42:$O$45</c:f>
                <c:numCache>
                  <c:formatCode>General</c:formatCode>
                  <c:ptCount val="4"/>
                  <c:pt idx="0">
                    <c:v>4.0808677434288319</c:v>
                  </c:pt>
                  <c:pt idx="1">
                    <c:v>3.6381869094885571</c:v>
                  </c:pt>
                  <c:pt idx="2">
                    <c:v>1.4541409231342086</c:v>
                  </c:pt>
                  <c:pt idx="3">
                    <c:v>4.1316722078541277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graphs'!$G$42:$G$47</c:f>
              <c:strCache>
                <c:ptCount val="6"/>
                <c:pt idx="0">
                  <c:v>102-53</c:v>
                </c:pt>
                <c:pt idx="1">
                  <c:v>102-58</c:v>
                </c:pt>
                <c:pt idx="2">
                  <c:v>102-79</c:v>
                </c:pt>
                <c:pt idx="3">
                  <c:v>102-97</c:v>
                </c:pt>
                <c:pt idx="5">
                  <c:v>Batch </c:v>
                </c:pt>
              </c:strCache>
            </c:strRef>
          </c:cat>
          <c:val>
            <c:numRef>
              <c:f>'Overall Genet graphs'!$N$42:$N$45</c:f>
              <c:numCache>
                <c:formatCode>General</c:formatCode>
                <c:ptCount val="4"/>
                <c:pt idx="0">
                  <c:v>38.809168477237201</c:v>
                </c:pt>
                <c:pt idx="1">
                  <c:v>88.164117686326918</c:v>
                </c:pt>
                <c:pt idx="2">
                  <c:v>94.404041618250062</c:v>
                </c:pt>
                <c:pt idx="3">
                  <c:v>70.638380003164059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3-4BDB-BFDE-20330F87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62815"/>
        <c:axId val="1277468911"/>
      </c:barChart>
      <c:catAx>
        <c:axId val="12822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8911"/>
        <c:crosses val="autoZero"/>
        <c:auto val="1"/>
        <c:lblAlgn val="ctr"/>
        <c:lblOffset val="100"/>
        <c:noMultiLvlLbl val="0"/>
      </c:catAx>
      <c:valAx>
        <c:axId val="127746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Genet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9-48B1-BE3E-9E814E5EC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graphs'!$AE$3:$AE$8</c:f>
                <c:numCache>
                  <c:formatCode>General</c:formatCode>
                  <c:ptCount val="6"/>
                  <c:pt idx="0">
                    <c:v>0.50490101001287679</c:v>
                  </c:pt>
                  <c:pt idx="1">
                    <c:v>0.75214755742472461</c:v>
                  </c:pt>
                  <c:pt idx="2">
                    <c:v>0.83388413921662652</c:v>
                  </c:pt>
                  <c:pt idx="3">
                    <c:v>1.000905256879892</c:v>
                  </c:pt>
                  <c:pt idx="4">
                    <c:v>0.56097442729223723</c:v>
                  </c:pt>
                  <c:pt idx="5">
                    <c:v>0.80023461680198626</c:v>
                  </c:pt>
                </c:numCache>
              </c:numRef>
            </c:plus>
            <c:minus>
              <c:numRef>
                <c:f>'Overall Genet graphs'!$AE$3:$AE$8</c:f>
                <c:numCache>
                  <c:formatCode>General</c:formatCode>
                  <c:ptCount val="6"/>
                  <c:pt idx="0">
                    <c:v>0.50490101001287679</c:v>
                  </c:pt>
                  <c:pt idx="1">
                    <c:v>0.75214755742472461</c:v>
                  </c:pt>
                  <c:pt idx="2">
                    <c:v>0.83388413921662652</c:v>
                  </c:pt>
                  <c:pt idx="3">
                    <c:v>1.000905256879892</c:v>
                  </c:pt>
                  <c:pt idx="4">
                    <c:v>0.56097442729223723</c:v>
                  </c:pt>
                  <c:pt idx="5">
                    <c:v>0.80023461680198626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graphs'!$AC$3:$AC$8</c:f>
              <c:strCache>
                <c:ptCount val="6"/>
                <c:pt idx="0">
                  <c:v>53</c:v>
                </c:pt>
                <c:pt idx="1">
                  <c:v>58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  <c:pt idx="5">
                  <c:v>Batch (n=3)</c:v>
                </c:pt>
              </c:strCache>
            </c:strRef>
          </c:cat>
          <c:val>
            <c:numRef>
              <c:f>'Overall Genet graphs'!$AD$3:$AD$8</c:f>
              <c:numCache>
                <c:formatCode>0.00</c:formatCode>
                <c:ptCount val="6"/>
                <c:pt idx="0">
                  <c:v>53.689422547258744</c:v>
                </c:pt>
                <c:pt idx="1">
                  <c:v>78.358284509239155</c:v>
                </c:pt>
                <c:pt idx="2">
                  <c:v>77.320172044009894</c:v>
                </c:pt>
                <c:pt idx="3">
                  <c:v>76.704674985227456</c:v>
                </c:pt>
                <c:pt idx="4">
                  <c:v>83.256819237287431</c:v>
                </c:pt>
                <c:pt idx="5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7-4905-BFED-FB24460EB7D0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graphs'!$AG$3:$AG$7</c:f>
                <c:numCache>
                  <c:formatCode>General</c:formatCode>
                  <c:ptCount val="5"/>
                  <c:pt idx="0">
                    <c:v>0.42374658109869701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0.28314223497650087</c:v>
                  </c:pt>
                  <c:pt idx="4">
                    <c:v>0.3994415018942109</c:v>
                  </c:pt>
                </c:numCache>
              </c:numRef>
            </c:plus>
            <c:minus>
              <c:numRef>
                <c:f>'Overall Genet graphs'!$AG$3:$AG$7</c:f>
                <c:numCache>
                  <c:formatCode>General</c:formatCode>
                  <c:ptCount val="5"/>
                  <c:pt idx="0">
                    <c:v>0.42374658109869701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0.28314223497650087</c:v>
                  </c:pt>
                  <c:pt idx="4">
                    <c:v>0.3994415018942109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'Overall Genet graphs'!$AF$3:$AF$7</c:f>
              <c:numCache>
                <c:formatCode>0.00</c:formatCode>
                <c:ptCount val="5"/>
                <c:pt idx="0">
                  <c:v>1.3274753246827868</c:v>
                </c:pt>
                <c:pt idx="1">
                  <c:v>0.54141153722204316</c:v>
                </c:pt>
                <c:pt idx="2">
                  <c:v>0.96449282580574403</c:v>
                </c:pt>
                <c:pt idx="3">
                  <c:v>0.96449282580574403</c:v>
                </c:pt>
                <c:pt idx="4">
                  <c:v>2.9300927928847096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0-4C7D-9484-698BB3941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9"/>
        <c:overlap val="-27"/>
        <c:axId val="1545695759"/>
        <c:axId val="999006607"/>
      </c:barChart>
      <c:catAx>
        <c:axId val="154569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6607"/>
        <c:crosses val="autoZero"/>
        <c:auto val="1"/>
        <c:lblAlgn val="ctr"/>
        <c:lblOffset val="100"/>
        <c:noMultiLvlLbl val="0"/>
      </c:catAx>
      <c:valAx>
        <c:axId val="999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2 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F-4DF5-99D1-071B7CE47A18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graphs'!$D$4:$D$15</c:f>
                <c:numCache>
                  <c:formatCode>General</c:formatCode>
                  <c:ptCount val="12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4">
                    <c:v>0.28314223497650087</c:v>
                  </c:pt>
                  <c:pt idx="5">
                    <c:v>0.54579091344334585</c:v>
                  </c:pt>
                  <c:pt idx="6">
                    <c:v>1.4541409231342086</c:v>
                  </c:pt>
                  <c:pt idx="7">
                    <c:v>6.9236390589455663</c:v>
                  </c:pt>
                  <c:pt idx="8">
                    <c:v>3.6381869094885571</c:v>
                  </c:pt>
                  <c:pt idx="9">
                    <c:v>4.1316722078541277</c:v>
                  </c:pt>
                  <c:pt idx="11">
                    <c:v>0.80023461680198626</c:v>
                  </c:pt>
                </c:numCache>
              </c:numRef>
            </c:plus>
            <c:minus>
              <c:numRef>
                <c:f>'Reciprocal graphs'!$D$4:$D$15</c:f>
                <c:numCache>
                  <c:formatCode>General</c:formatCode>
                  <c:ptCount val="12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4">
                    <c:v>0.28314223497650087</c:v>
                  </c:pt>
                  <c:pt idx="5">
                    <c:v>0.54579091344334585</c:v>
                  </c:pt>
                  <c:pt idx="6">
                    <c:v>1.4541409231342086</c:v>
                  </c:pt>
                  <c:pt idx="7">
                    <c:v>6.9236390589455663</c:v>
                  </c:pt>
                  <c:pt idx="8">
                    <c:v>3.6381869094885571</c:v>
                  </c:pt>
                  <c:pt idx="9">
                    <c:v>4.1316722078541277</c:v>
                  </c:pt>
                  <c:pt idx="11">
                    <c:v>0.80023461680198626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graphs'!$B$4:$B$15</c:f>
              <c:strCache>
                <c:ptCount val="12"/>
                <c:pt idx="0">
                  <c:v>53-58</c:v>
                </c:pt>
                <c:pt idx="1">
                  <c:v>53-79</c:v>
                </c:pt>
                <c:pt idx="2">
                  <c:v>53-97</c:v>
                </c:pt>
                <c:pt idx="3">
                  <c:v>53-102</c:v>
                </c:pt>
                <c:pt idx="4">
                  <c:v>79-58</c:v>
                </c:pt>
                <c:pt idx="5">
                  <c:v>79-97</c:v>
                </c:pt>
                <c:pt idx="6">
                  <c:v>79-102</c:v>
                </c:pt>
                <c:pt idx="7">
                  <c:v>97-58</c:v>
                </c:pt>
                <c:pt idx="8">
                  <c:v>58-102</c:v>
                </c:pt>
                <c:pt idx="9">
                  <c:v>97-102</c:v>
                </c:pt>
                <c:pt idx="11">
                  <c:v>Batch </c:v>
                </c:pt>
              </c:strCache>
            </c:strRef>
          </c:cat>
          <c:val>
            <c:numRef>
              <c:f>'Reciprocal graphs'!$C$4:$C$15</c:f>
              <c:numCache>
                <c:formatCode>General</c:formatCode>
                <c:ptCount val="12"/>
                <c:pt idx="0">
                  <c:v>63.066314027852492</c:v>
                </c:pt>
                <c:pt idx="1">
                  <c:v>41.759454241444047</c:v>
                </c:pt>
                <c:pt idx="2">
                  <c:v>53.338877547523587</c:v>
                </c:pt>
                <c:pt idx="3">
                  <c:v>38.809168477237201</c:v>
                </c:pt>
                <c:pt idx="4">
                  <c:v>97.639626037928323</c:v>
                </c:pt>
                <c:pt idx="5">
                  <c:v>98.767246937459717</c:v>
                </c:pt>
                <c:pt idx="6">
                  <c:v>94.404041618250062</c:v>
                </c:pt>
                <c:pt idx="7">
                  <c:v>93.199050629823674</c:v>
                </c:pt>
                <c:pt idx="8">
                  <c:v>88.164117686326918</c:v>
                </c:pt>
                <c:pt idx="9">
                  <c:v>70.638380003164059</c:v>
                </c:pt>
                <c:pt idx="11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4-444B-B8EB-DEBE5DA78877}"/>
            </c:ext>
          </c:extLst>
        </c:ser>
        <c:ser>
          <c:idx val="1"/>
          <c:order val="1"/>
          <c:tx>
            <c:v>Ova</c:v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graphs'!$H$4:$H$13</c:f>
                <c:numCache>
                  <c:formatCode>General</c:formatCode>
                  <c:ptCount val="10"/>
                  <c:pt idx="0">
                    <c:v>0.27978671257432947</c:v>
                  </c:pt>
                  <c:pt idx="1">
                    <c:v>0.48340421089880053</c:v>
                  </c:pt>
                  <c:pt idx="2">
                    <c:v>1.0565799051923805</c:v>
                  </c:pt>
                  <c:pt idx="3">
                    <c:v>0.56916100555483062</c:v>
                  </c:pt>
                  <c:pt idx="4">
                    <c:v>4.8124478667512181</c:v>
                  </c:pt>
                  <c:pt idx="5">
                    <c:v>0.27447745766560783</c:v>
                  </c:pt>
                  <c:pt idx="6">
                    <c:v>0.32971466399833504</c:v>
                  </c:pt>
                  <c:pt idx="7">
                    <c:v>1.0151543419783535</c:v>
                  </c:pt>
                  <c:pt idx="8">
                    <c:v>1.0985065807221546</c:v>
                  </c:pt>
                  <c:pt idx="9">
                    <c:v>0.3994415018942109</c:v>
                  </c:pt>
                </c:numCache>
              </c:numRef>
            </c:plus>
            <c:minus>
              <c:numRef>
                <c:f>'Reciprocal graphs'!$H$4:$H$13</c:f>
                <c:numCache>
                  <c:formatCode>General</c:formatCode>
                  <c:ptCount val="10"/>
                  <c:pt idx="0">
                    <c:v>0.27978671257432947</c:v>
                  </c:pt>
                  <c:pt idx="1">
                    <c:v>0.48340421089880053</c:v>
                  </c:pt>
                  <c:pt idx="2">
                    <c:v>1.0565799051923805</c:v>
                  </c:pt>
                  <c:pt idx="3">
                    <c:v>0.56916100555483062</c:v>
                  </c:pt>
                  <c:pt idx="4">
                    <c:v>4.8124478667512181</c:v>
                  </c:pt>
                  <c:pt idx="5">
                    <c:v>0.27447745766560783</c:v>
                  </c:pt>
                  <c:pt idx="6">
                    <c:v>0.32971466399833504</c:v>
                  </c:pt>
                  <c:pt idx="7">
                    <c:v>1.0151543419783535</c:v>
                  </c:pt>
                  <c:pt idx="8">
                    <c:v>1.0985065807221546</c:v>
                  </c:pt>
                  <c:pt idx="9">
                    <c:v>0.3994415018942109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graphs'!$B$4:$B$15</c:f>
              <c:strCache>
                <c:ptCount val="12"/>
                <c:pt idx="0">
                  <c:v>53-58</c:v>
                </c:pt>
                <c:pt idx="1">
                  <c:v>53-79</c:v>
                </c:pt>
                <c:pt idx="2">
                  <c:v>53-97</c:v>
                </c:pt>
                <c:pt idx="3">
                  <c:v>53-102</c:v>
                </c:pt>
                <c:pt idx="4">
                  <c:v>79-58</c:v>
                </c:pt>
                <c:pt idx="5">
                  <c:v>79-97</c:v>
                </c:pt>
                <c:pt idx="6">
                  <c:v>79-102</c:v>
                </c:pt>
                <c:pt idx="7">
                  <c:v>97-58</c:v>
                </c:pt>
                <c:pt idx="8">
                  <c:v>58-102</c:v>
                </c:pt>
                <c:pt idx="9">
                  <c:v>97-102</c:v>
                </c:pt>
                <c:pt idx="11">
                  <c:v>Batch </c:v>
                </c:pt>
              </c:strCache>
            </c:strRef>
          </c:cat>
          <c:val>
            <c:numRef>
              <c:f>'Reciprocal graphs'!$G$4:$G$13</c:f>
              <c:numCache>
                <c:formatCode>General</c:formatCode>
                <c:ptCount val="10"/>
                <c:pt idx="0">
                  <c:v>59.903935283021184</c:v>
                </c:pt>
                <c:pt idx="1">
                  <c:v>50.753953416348473</c:v>
                </c:pt>
                <c:pt idx="2">
                  <c:v>39.224254044645157</c:v>
                </c:pt>
                <c:pt idx="3">
                  <c:v>82.6594233399979</c:v>
                </c:pt>
                <c:pt idx="4">
                  <c:v>30.222673410121601</c:v>
                </c:pt>
                <c:pt idx="5">
                  <c:v>62.634110127198312</c:v>
                </c:pt>
                <c:pt idx="6">
                  <c:v>95.598388566294247</c:v>
                </c:pt>
                <c:pt idx="7">
                  <c:v>97.362502691907537</c:v>
                </c:pt>
                <c:pt idx="8">
                  <c:v>97.308056306931448</c:v>
                </c:pt>
                <c:pt idx="9">
                  <c:v>98.472977900097632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4-444B-B8EB-DEBE5DA7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166852160"/>
        <c:axId val="677900320"/>
      </c:barChart>
      <c:catAx>
        <c:axId val="16685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0320"/>
        <c:crosses val="autoZero"/>
        <c:auto val="1"/>
        <c:lblAlgn val="ctr"/>
        <c:lblOffset val="100"/>
        <c:noMultiLvlLbl val="0"/>
      </c:catAx>
      <c:valAx>
        <c:axId val="67790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 OFAV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2 Selves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Selves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Selves!$L$5:$L$9</c:f>
                <c:numCache>
                  <c:formatCode>General</c:formatCode>
                  <c:ptCount val="5"/>
                  <c:pt idx="0">
                    <c:v>0.42374658109869723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0.27447745766560783</c:v>
                  </c:pt>
                  <c:pt idx="4">
                    <c:v>0.3994415018942109</c:v>
                  </c:pt>
                </c:numCache>
              </c:numRef>
            </c:plus>
            <c:minus>
              <c:numRef>
                <c:f>Selves!$L$5:$L$9</c:f>
                <c:numCache>
                  <c:formatCode>General</c:formatCode>
                  <c:ptCount val="5"/>
                  <c:pt idx="0">
                    <c:v>0.42374658109869723</c:v>
                  </c:pt>
                  <c:pt idx="1">
                    <c:v>0.27978671257432947</c:v>
                  </c:pt>
                  <c:pt idx="2">
                    <c:v>0.28314223497650087</c:v>
                  </c:pt>
                  <c:pt idx="3">
                    <c:v>0.27447745766560783</c:v>
                  </c:pt>
                  <c:pt idx="4">
                    <c:v>0.3994415018942109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Selves!$J$5:$J$9</c:f>
              <c:numCache>
                <c:formatCode>General</c:formatCode>
                <c:ptCount val="5"/>
                <c:pt idx="0">
                  <c:v>53</c:v>
                </c:pt>
                <c:pt idx="1">
                  <c:v>58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</c:numCache>
            </c:numRef>
          </c:cat>
          <c:val>
            <c:numRef>
              <c:f>Selves!$K$5:$K$9</c:f>
              <c:numCache>
                <c:formatCode>0.00</c:formatCode>
                <c:ptCount val="5"/>
                <c:pt idx="0">
                  <c:v>1.3274753246827868</c:v>
                </c:pt>
                <c:pt idx="1">
                  <c:v>0.54141153722204316</c:v>
                </c:pt>
                <c:pt idx="2">
                  <c:v>0.96449282580574403</c:v>
                </c:pt>
                <c:pt idx="3">
                  <c:v>2.4178881316654284</c:v>
                </c:pt>
                <c:pt idx="4">
                  <c:v>2.9300927928847096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365-BF5D-1A5E5212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-27"/>
        <c:axId val="333567248"/>
        <c:axId val="677880352"/>
      </c:barChart>
      <c:catAx>
        <c:axId val="3335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80352"/>
        <c:crosses val="autoZero"/>
        <c:auto val="1"/>
        <c:lblAlgn val="ctr"/>
        <c:lblOffset val="100"/>
        <c:noMultiLvlLbl val="0"/>
      </c:catAx>
      <c:valAx>
        <c:axId val="677880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542925</xdr:colOff>
      <xdr:row>6</xdr:row>
      <xdr:rowOff>104775</xdr:rowOff>
    </xdr:from>
    <xdr:ext cx="9191625" cy="3676650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12DBA1C4-1F24-44DC-89E1-A4232D757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488949</xdr:colOff>
      <xdr:row>1</xdr:row>
      <xdr:rowOff>133349</xdr:rowOff>
    </xdr:from>
    <xdr:to>
      <xdr:col>22</xdr:col>
      <xdr:colOff>269874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3DC2B-2FDA-4F73-AF2C-22BF6EA4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12</xdr:row>
      <xdr:rowOff>95250</xdr:rowOff>
    </xdr:from>
    <xdr:to>
      <xdr:col>22</xdr:col>
      <xdr:colOff>276225</xdr:colOff>
      <xdr:row>22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EE819-C2EA-4A04-94E3-A04A3CC6E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469900</xdr:colOff>
      <xdr:row>23</xdr:row>
      <xdr:rowOff>127000</xdr:rowOff>
    </xdr:from>
    <xdr:to>
      <xdr:col>22</xdr:col>
      <xdr:colOff>250825</xdr:colOff>
      <xdr:row>33</xdr:row>
      <xdr:rowOff>107951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84A44-0C7C-49F7-B3FC-B94A4485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476250</xdr:colOff>
      <xdr:row>34</xdr:row>
      <xdr:rowOff>133350</xdr:rowOff>
    </xdr:from>
    <xdr:to>
      <xdr:col>22</xdr:col>
      <xdr:colOff>257175</xdr:colOff>
      <xdr:row>44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31BE53-F321-4BA8-94DE-680F6E8C4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508000</xdr:colOff>
      <xdr:row>45</xdr:row>
      <xdr:rowOff>146050</xdr:rowOff>
    </xdr:from>
    <xdr:to>
      <xdr:col>22</xdr:col>
      <xdr:colOff>288925</xdr:colOff>
      <xdr:row>55</xdr:row>
      <xdr:rowOff>127001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29CB0-E339-48ED-99BD-7027F0DE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277446</xdr:colOff>
      <xdr:row>7</xdr:row>
      <xdr:rowOff>12520</xdr:rowOff>
    </xdr:from>
    <xdr:to>
      <xdr:col>40</xdr:col>
      <xdr:colOff>556909</xdr:colOff>
      <xdr:row>21</xdr:row>
      <xdr:rowOff>136689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00DBB-B351-44D3-B11B-238B4A46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80169</xdr:colOff>
      <xdr:row>3</xdr:row>
      <xdr:rowOff>157953</xdr:rowOff>
    </xdr:from>
    <xdr:to>
      <xdr:col>25</xdr:col>
      <xdr:colOff>496096</xdr:colOff>
      <xdr:row>30</xdr:row>
      <xdr:rowOff>69452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E0E4A-D275-4059-BD4C-107005B15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109324</xdr:rowOff>
    </xdr:from>
    <xdr:to>
      <xdr:col>7</xdr:col>
      <xdr:colOff>306506</xdr:colOff>
      <xdr:row>18</xdr:row>
      <xdr:rowOff>90274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85078-B3D7-4F6B-92A7-0811C231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95484</xdr:colOff>
      <xdr:row>5</xdr:row>
      <xdr:rowOff>43320</xdr:rowOff>
    </xdr:from>
    <xdr:to>
      <xdr:col>23</xdr:col>
      <xdr:colOff>426493</xdr:colOff>
      <xdr:row>27</xdr:row>
      <xdr:rowOff>94774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07A13-512A-4C2A-A924-A398F4495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184458</xdr:colOff>
      <xdr:row>0</xdr:row>
      <xdr:rowOff>178992</xdr:rowOff>
    </xdr:from>
    <xdr:to>
      <xdr:col>16</xdr:col>
      <xdr:colOff>489996</xdr:colOff>
      <xdr:row>15</xdr:row>
      <xdr:rowOff>158884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4490-8A15-4090-8DDB-818EE04D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187085</xdr:colOff>
      <xdr:row>16</xdr:row>
      <xdr:rowOff>50215</xdr:rowOff>
    </xdr:from>
    <xdr:to>
      <xdr:col>16</xdr:col>
      <xdr:colOff>499293</xdr:colOff>
      <xdr:row>31</xdr:row>
      <xdr:rowOff>15290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73A8A-990F-41D2-A952-B47AD7FC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A53-8ABA-426D-88DA-BD196E2F035F}">
  <dimension ref="A1:V1000"/>
  <sheetViews>
    <sheetView topLeftCell="A11" zoomScale="51" workbookViewId="0">
      <selection activeCell="M46" sqref="M46:M48"/>
    </sheetView>
  </sheetViews>
  <sheetFormatPr defaultColWidth="14.453125" defaultRowHeight="15" customHeight="1" x14ac:dyDescent="0.35"/>
  <cols>
    <col min="1" max="13" width="8.7265625" style="1" customWidth="1"/>
    <col min="14" max="14" width="9.08984375" style="1" customWidth="1"/>
    <col min="15" max="15" width="8.7265625" style="1" customWidth="1"/>
    <col min="16" max="16" width="14.453125" style="1" customWidth="1"/>
    <col min="17" max="18" width="12.26953125" style="1" customWidth="1"/>
    <col min="19" max="19" width="8.7265625" style="1" customWidth="1"/>
    <col min="20" max="20" width="19.453125" style="1" customWidth="1"/>
    <col min="21" max="46" width="8.7265625" style="1" customWidth="1"/>
    <col min="47" max="16384" width="14.453125" style="1"/>
  </cols>
  <sheetData>
    <row r="1" spans="1:22" ht="14.25" customHeight="1" x14ac:dyDescent="0.35">
      <c r="A1" s="1" t="s">
        <v>0</v>
      </c>
      <c r="B1" s="1" t="s">
        <v>39</v>
      </c>
      <c r="C1" s="1" t="s">
        <v>38</v>
      </c>
      <c r="D1" s="1" t="s">
        <v>37</v>
      </c>
      <c r="E1" s="1" t="s">
        <v>36</v>
      </c>
      <c r="F1" s="1" t="s">
        <v>35</v>
      </c>
      <c r="H1" s="1" t="s">
        <v>0</v>
      </c>
      <c r="I1" s="1" t="s">
        <v>39</v>
      </c>
      <c r="J1" s="1" t="s">
        <v>38</v>
      </c>
      <c r="K1" s="1" t="s">
        <v>37</v>
      </c>
      <c r="L1" s="1" t="s">
        <v>36</v>
      </c>
      <c r="M1" s="1" t="s">
        <v>35</v>
      </c>
    </row>
    <row r="2" spans="1:22" ht="14.25" customHeight="1" x14ac:dyDescent="0.35">
      <c r="B2" s="1" t="s">
        <v>147</v>
      </c>
      <c r="C2" s="1">
        <v>4</v>
      </c>
      <c r="D2" s="1">
        <v>291</v>
      </c>
      <c r="E2" s="1">
        <f>(C2+D2)</f>
        <v>295</v>
      </c>
      <c r="F2" s="1">
        <f>(C2/E2)*100</f>
        <v>1.3559322033898304</v>
      </c>
      <c r="I2" s="1" t="s">
        <v>146</v>
      </c>
      <c r="J2" s="1">
        <v>174</v>
      </c>
      <c r="K2" s="1">
        <v>167</v>
      </c>
      <c r="L2" s="1">
        <f>(J2+K2)</f>
        <v>341</v>
      </c>
      <c r="M2" s="1">
        <f>(J2/L2)*100</f>
        <v>51.02639296187683</v>
      </c>
      <c r="P2" s="1" t="s">
        <v>145</v>
      </c>
      <c r="Q2" s="1" t="s">
        <v>144</v>
      </c>
    </row>
    <row r="3" spans="1:22" ht="14.25" customHeight="1" x14ac:dyDescent="0.35">
      <c r="B3" s="1" t="s">
        <v>143</v>
      </c>
      <c r="C3" s="1">
        <v>7</v>
      </c>
      <c r="D3" s="1">
        <v>335</v>
      </c>
      <c r="E3" s="1">
        <f>(C3+D3)</f>
        <v>342</v>
      </c>
      <c r="F3" s="1">
        <f>(C3/E3)*100</f>
        <v>2.0467836257309941</v>
      </c>
      <c r="I3" s="1" t="s">
        <v>142</v>
      </c>
      <c r="J3" s="1">
        <v>248</v>
      </c>
      <c r="K3" s="1">
        <v>115</v>
      </c>
      <c r="L3" s="1">
        <f>(J3+K3)</f>
        <v>363</v>
      </c>
      <c r="M3" s="1">
        <f>(J3/L3)*100</f>
        <v>68.319559228650135</v>
      </c>
      <c r="P3" s="1" t="s">
        <v>141</v>
      </c>
      <c r="Q3" s="1">
        <v>53</v>
      </c>
    </row>
    <row r="4" spans="1:22" ht="14.25" customHeight="1" x14ac:dyDescent="0.35">
      <c r="B4" s="1" t="s">
        <v>140</v>
      </c>
      <c r="C4" s="1">
        <v>2</v>
      </c>
      <c r="D4" s="1">
        <v>343</v>
      </c>
      <c r="E4" s="1">
        <f>(C4+D4)</f>
        <v>345</v>
      </c>
      <c r="F4" s="1">
        <f>(C4/E4)*100</f>
        <v>0.57971014492753625</v>
      </c>
      <c r="I4" s="1" t="s">
        <v>139</v>
      </c>
      <c r="J4" s="1">
        <v>198</v>
      </c>
      <c r="K4" s="1">
        <v>130</v>
      </c>
      <c r="L4" s="1">
        <f>(J4+K4)</f>
        <v>328</v>
      </c>
      <c r="M4" s="1">
        <f>(J4/L4)*100</f>
        <v>60.365853658536587</v>
      </c>
      <c r="P4" s="1" t="s">
        <v>138</v>
      </c>
      <c r="Q4" s="1">
        <v>58</v>
      </c>
    </row>
    <row r="5" spans="1:22" ht="14.25" customHeight="1" x14ac:dyDescent="0.35">
      <c r="B5" s="2" t="s">
        <v>137</v>
      </c>
      <c r="C5" s="2">
        <f>AVERAGE(C2:C4)</f>
        <v>4.333333333333333</v>
      </c>
      <c r="D5" s="2">
        <f>AVERAGE(D2:D4)</f>
        <v>323</v>
      </c>
      <c r="E5" s="2">
        <f>AVERAGE(E2:E4)</f>
        <v>327.33333333333331</v>
      </c>
      <c r="F5" s="2">
        <f>AVERAGE(F2:F4)</f>
        <v>1.3274753246827868</v>
      </c>
      <c r="G5" s="2">
        <f>STDEV(F2:F4)/SQRT(3)</f>
        <v>0.42374658109869723</v>
      </c>
      <c r="I5" s="2" t="s">
        <v>136</v>
      </c>
      <c r="J5" s="2">
        <f>AVERAGE(J2:J4)</f>
        <v>206.66666666666666</v>
      </c>
      <c r="K5" s="2">
        <f>AVERAGE(K2:K4)</f>
        <v>137.33333333333334</v>
      </c>
      <c r="L5" s="2">
        <f>AVERAGE(L2:L4)</f>
        <v>344</v>
      </c>
      <c r="M5" s="2">
        <f>AVERAGE(M2:M4)</f>
        <v>59.903935283021184</v>
      </c>
      <c r="N5" s="2">
        <f>STDEV(M2:M4)/SQRT(3)</f>
        <v>4.9974468922239321</v>
      </c>
      <c r="P5" s="1" t="s">
        <v>135</v>
      </c>
      <c r="Q5" s="1">
        <v>79</v>
      </c>
    </row>
    <row r="6" spans="1:22" ht="14.25" customHeight="1" x14ac:dyDescent="0.35">
      <c r="B6" s="1" t="s">
        <v>134</v>
      </c>
      <c r="C6" s="3">
        <v>105</v>
      </c>
      <c r="D6" s="3">
        <v>93</v>
      </c>
      <c r="E6" s="3">
        <f>(C6+D6)</f>
        <v>198</v>
      </c>
      <c r="F6" s="3">
        <f>(C6/E6)*100</f>
        <v>53.030303030303031</v>
      </c>
      <c r="G6" s="2"/>
      <c r="I6" s="1" t="s">
        <v>133</v>
      </c>
      <c r="J6" s="1">
        <v>3</v>
      </c>
      <c r="K6" s="1">
        <v>318</v>
      </c>
      <c r="L6" s="1">
        <f>(J6+K6)</f>
        <v>321</v>
      </c>
      <c r="M6" s="1">
        <f>(J6/L6)*100</f>
        <v>0.93457943925233633</v>
      </c>
      <c r="N6" s="2"/>
      <c r="P6" s="1" t="s">
        <v>132</v>
      </c>
      <c r="Q6" s="1">
        <v>97</v>
      </c>
    </row>
    <row r="7" spans="1:22" ht="14.25" customHeight="1" x14ac:dyDescent="0.35">
      <c r="B7" s="1" t="s">
        <v>131</v>
      </c>
      <c r="C7" s="1">
        <v>219</v>
      </c>
      <c r="D7" s="1">
        <v>93</v>
      </c>
      <c r="E7" s="1">
        <f>(C7+D7)</f>
        <v>312</v>
      </c>
      <c r="F7" s="1">
        <f>(C7/E7)*100</f>
        <v>70.192307692307693</v>
      </c>
      <c r="G7" s="2"/>
      <c r="I7" s="1" t="s">
        <v>130</v>
      </c>
      <c r="J7" s="1">
        <v>2</v>
      </c>
      <c r="K7" s="1">
        <v>288</v>
      </c>
      <c r="L7" s="1">
        <f>(J7+K7)</f>
        <v>290</v>
      </c>
      <c r="M7" s="1">
        <f>(J7/L7)*100</f>
        <v>0.68965517241379315</v>
      </c>
      <c r="N7" s="2"/>
      <c r="P7" s="1" t="s">
        <v>129</v>
      </c>
      <c r="Q7" s="1">
        <v>102</v>
      </c>
    </row>
    <row r="8" spans="1:22" ht="14.25" customHeight="1" x14ac:dyDescent="0.35">
      <c r="B8" s="1" t="s">
        <v>128</v>
      </c>
      <c r="C8" s="1">
        <v>223</v>
      </c>
      <c r="D8" s="1">
        <v>115</v>
      </c>
      <c r="E8" s="1">
        <f>(C8+D8)</f>
        <v>338</v>
      </c>
      <c r="F8" s="1">
        <f>(C8/E8)*100</f>
        <v>65.976331360946745</v>
      </c>
      <c r="G8" s="2"/>
      <c r="I8" s="1" t="s">
        <v>127</v>
      </c>
      <c r="J8" s="1">
        <v>0</v>
      </c>
      <c r="K8" s="1">
        <v>311</v>
      </c>
      <c r="L8" s="1">
        <f>(J8+K8)</f>
        <v>311</v>
      </c>
      <c r="M8" s="1">
        <f>(J8/L8)*100</f>
        <v>0</v>
      </c>
      <c r="N8" s="2"/>
      <c r="T8" s="1" t="s">
        <v>126</v>
      </c>
      <c r="U8" s="1" t="s">
        <v>125</v>
      </c>
    </row>
    <row r="9" spans="1:22" ht="14.25" customHeight="1" x14ac:dyDescent="0.35">
      <c r="B9" s="2" t="s">
        <v>124</v>
      </c>
      <c r="C9" s="2">
        <f>AVERAGE(C6:C8)</f>
        <v>182.33333333333334</v>
      </c>
      <c r="D9" s="2">
        <f>AVERAGE(D6:D8)</f>
        <v>100.33333333333333</v>
      </c>
      <c r="E9" s="2">
        <f>AVERAGE(E6:E8)</f>
        <v>282.66666666666669</v>
      </c>
      <c r="F9" s="2">
        <f>AVERAGE(F6:F8)</f>
        <v>63.066314027852492</v>
      </c>
      <c r="G9" s="2">
        <f>STDEV(F6:F8)/SQRT(3)</f>
        <v>5.1634856335569914</v>
      </c>
      <c r="I9" s="2" t="s">
        <v>123</v>
      </c>
      <c r="J9" s="2">
        <f>AVERAGE(J6:J8)</f>
        <v>1.6666666666666667</v>
      </c>
      <c r="K9" s="2">
        <f>AVERAGE(K6:K8)</f>
        <v>305.66666666666669</v>
      </c>
      <c r="L9" s="2">
        <f>AVERAGE(L6:L8)</f>
        <v>307.33333333333331</v>
      </c>
      <c r="M9" s="2">
        <f>AVERAGE(M6:M8)</f>
        <v>0.54141153722204316</v>
      </c>
      <c r="N9" s="2">
        <f>STDEV(M6:M8)/SQRT(3)</f>
        <v>0.27978671257432947</v>
      </c>
      <c r="P9" s="1" t="s">
        <v>122</v>
      </c>
      <c r="Q9" s="1" t="s">
        <v>121</v>
      </c>
      <c r="T9" s="1" t="s">
        <v>50</v>
      </c>
      <c r="U9" s="1">
        <v>0.54141153722204316</v>
      </c>
      <c r="V9" s="1">
        <v>0.27978671257432947</v>
      </c>
    </row>
    <row r="10" spans="1:22" ht="14.25" customHeight="1" x14ac:dyDescent="0.35">
      <c r="B10" s="1" t="s">
        <v>120</v>
      </c>
      <c r="C10" s="1">
        <v>143</v>
      </c>
      <c r="D10" s="1">
        <v>145</v>
      </c>
      <c r="E10" s="1">
        <f>(C10+D10)</f>
        <v>288</v>
      </c>
      <c r="F10" s="1">
        <f>(C10/E10)*100</f>
        <v>49.652777777777779</v>
      </c>
      <c r="G10" s="2"/>
      <c r="I10" s="1" t="s">
        <v>119</v>
      </c>
      <c r="J10" s="1">
        <v>210</v>
      </c>
      <c r="K10" s="1">
        <v>34</v>
      </c>
      <c r="L10" s="1">
        <f>(J10+K10)</f>
        <v>244</v>
      </c>
      <c r="M10" s="3">
        <f>(J10/L10)*100</f>
        <v>86.065573770491795</v>
      </c>
      <c r="N10" s="2"/>
      <c r="P10" s="1" t="s">
        <v>89</v>
      </c>
      <c r="Q10" s="1">
        <v>1.3274753246827868</v>
      </c>
      <c r="R10" s="1">
        <v>0.42374658109869701</v>
      </c>
      <c r="T10" s="1" t="s">
        <v>89</v>
      </c>
      <c r="U10" s="1">
        <v>1.3274753246827868</v>
      </c>
      <c r="V10" s="1">
        <v>0.42374658109869701</v>
      </c>
    </row>
    <row r="11" spans="1:22" ht="14.25" customHeight="1" x14ac:dyDescent="0.35">
      <c r="B11" s="1" t="s">
        <v>118</v>
      </c>
      <c r="C11" s="1">
        <v>93</v>
      </c>
      <c r="D11" s="1">
        <v>175</v>
      </c>
      <c r="E11" s="1">
        <f>(C11+D11)</f>
        <v>268</v>
      </c>
      <c r="F11" s="1">
        <f>(C11/E11)*100</f>
        <v>34.701492537313435</v>
      </c>
      <c r="G11" s="2"/>
      <c r="I11" s="1" t="s">
        <v>117</v>
      </c>
      <c r="J11" s="1">
        <v>186</v>
      </c>
      <c r="K11" s="1">
        <v>81</v>
      </c>
      <c r="L11" s="1">
        <f>(J11+K11)</f>
        <v>267</v>
      </c>
      <c r="M11" s="3">
        <f>(J11/L11)*100</f>
        <v>69.662921348314612</v>
      </c>
      <c r="N11" s="2"/>
      <c r="P11" s="1" t="s">
        <v>116</v>
      </c>
      <c r="Q11" s="1">
        <v>63.066314027852492</v>
      </c>
      <c r="R11" s="1">
        <v>5.1634856335569914</v>
      </c>
      <c r="T11" s="1" t="s">
        <v>116</v>
      </c>
      <c r="U11" s="1">
        <v>63.066314027852492</v>
      </c>
      <c r="V11" s="1">
        <v>5.1634856335569914</v>
      </c>
    </row>
    <row r="12" spans="1:22" ht="14.25" customHeight="1" x14ac:dyDescent="0.35">
      <c r="B12" s="1" t="s">
        <v>115</v>
      </c>
      <c r="C12" s="1">
        <v>124</v>
      </c>
      <c r="D12" s="1">
        <v>179</v>
      </c>
      <c r="E12" s="1">
        <f>(C12+D12)</f>
        <v>303</v>
      </c>
      <c r="F12" s="1">
        <f>(C12/E12)*100</f>
        <v>40.924092409240927</v>
      </c>
      <c r="G12" s="2"/>
      <c r="I12" s="1" t="s">
        <v>114</v>
      </c>
      <c r="J12" s="1">
        <v>198</v>
      </c>
      <c r="K12" s="1">
        <v>65</v>
      </c>
      <c r="L12" s="1">
        <f>(J12+K12)</f>
        <v>263</v>
      </c>
      <c r="M12" s="1">
        <f>(J12/L12)*100</f>
        <v>75.285171102661593</v>
      </c>
      <c r="N12" s="2"/>
      <c r="P12" s="1" t="s">
        <v>105</v>
      </c>
      <c r="Q12" s="1">
        <v>41.759454241444047</v>
      </c>
      <c r="R12" s="1">
        <v>4.3362274167167421</v>
      </c>
      <c r="T12" s="1" t="s">
        <v>102</v>
      </c>
      <c r="U12" s="1">
        <v>59.903935283021184</v>
      </c>
      <c r="V12" s="1">
        <v>4.9974468922239321</v>
      </c>
    </row>
    <row r="13" spans="1:22" ht="14.25" customHeight="1" x14ac:dyDescent="0.35">
      <c r="B13" s="2" t="s">
        <v>113</v>
      </c>
      <c r="C13" s="2">
        <f>AVERAGE(C10:C12)</f>
        <v>120</v>
      </c>
      <c r="D13" s="2">
        <f>AVERAGE(D10:D12)</f>
        <v>166.33333333333334</v>
      </c>
      <c r="E13" s="2">
        <f>AVERAGE(E10:E12)</f>
        <v>286.33333333333331</v>
      </c>
      <c r="F13" s="2">
        <f>AVERAGE(F10:F12)</f>
        <v>41.759454241444047</v>
      </c>
      <c r="G13" s="2">
        <f>STDEV(F10:F12)/SQRT(3)</f>
        <v>4.3362274167167421</v>
      </c>
      <c r="I13" s="2" t="s">
        <v>112</v>
      </c>
      <c r="J13" s="2">
        <f>AVERAGE(J10:J12)</f>
        <v>198</v>
      </c>
      <c r="K13" s="2">
        <f>AVERAGE(K10:K12)</f>
        <v>60</v>
      </c>
      <c r="L13" s="2">
        <f>AVERAGE(L10:L12)</f>
        <v>258</v>
      </c>
      <c r="M13" s="2">
        <f>AVERAGE(M10:M12)</f>
        <v>77.004555407155991</v>
      </c>
      <c r="N13" s="2">
        <f>STDEV(M10:M12)/SQRT(3)</f>
        <v>4.8124478667512181</v>
      </c>
      <c r="P13" s="1" t="s">
        <v>93</v>
      </c>
      <c r="Q13" s="1">
        <v>53.338877547523587</v>
      </c>
      <c r="R13" s="1">
        <v>5.9729687355492604</v>
      </c>
    </row>
    <row r="14" spans="1:22" ht="14.25" customHeight="1" x14ac:dyDescent="0.35">
      <c r="B14" s="1" t="s">
        <v>111</v>
      </c>
      <c r="C14" s="1">
        <v>170</v>
      </c>
      <c r="D14" s="1">
        <v>104</v>
      </c>
      <c r="E14" s="1">
        <f>(C14+D14)</f>
        <v>274</v>
      </c>
      <c r="F14" s="1">
        <f>(C14/E14)*100</f>
        <v>62.043795620437962</v>
      </c>
      <c r="G14" s="2"/>
      <c r="I14" s="1" t="s">
        <v>110</v>
      </c>
      <c r="J14" s="1">
        <v>241</v>
      </c>
      <c r="K14" s="1">
        <v>3</v>
      </c>
      <c r="L14" s="1">
        <f>(J14+K14)</f>
        <v>244</v>
      </c>
      <c r="M14" s="1">
        <f>(J14/L14)*100</f>
        <v>98.770491803278688</v>
      </c>
      <c r="N14" s="2"/>
      <c r="P14" s="1" t="s">
        <v>83</v>
      </c>
      <c r="Q14" s="1">
        <v>38.809168477237201</v>
      </c>
      <c r="R14" s="1">
        <v>4.0808677434288319</v>
      </c>
      <c r="T14" s="1" t="s">
        <v>89</v>
      </c>
      <c r="U14" s="1">
        <v>1.3274753246827868</v>
      </c>
      <c r="V14" s="1">
        <v>0.42374658109869701</v>
      </c>
    </row>
    <row r="15" spans="1:22" ht="14.25" customHeight="1" x14ac:dyDescent="0.35">
      <c r="B15" s="1" t="s">
        <v>109</v>
      </c>
      <c r="C15" s="1">
        <v>119</v>
      </c>
      <c r="D15" s="1">
        <v>165</v>
      </c>
      <c r="E15" s="1">
        <f>(C15+D15)</f>
        <v>284</v>
      </c>
      <c r="F15" s="1">
        <f>(C15/E15)*100</f>
        <v>41.901408450704224</v>
      </c>
      <c r="G15" s="2"/>
      <c r="I15" s="1" t="s">
        <v>108</v>
      </c>
      <c r="J15" s="1">
        <v>207</v>
      </c>
      <c r="K15" s="1">
        <v>10</v>
      </c>
      <c r="L15" s="1">
        <f>(J15+K15)</f>
        <v>217</v>
      </c>
      <c r="M15" s="1">
        <f>(J15/L15)*100</f>
        <v>95.391705069124427</v>
      </c>
      <c r="N15" s="2"/>
      <c r="T15" s="1" t="s">
        <v>16</v>
      </c>
      <c r="U15" s="1">
        <v>0.96449282580574403</v>
      </c>
      <c r="V15" s="1">
        <v>0.28314223497650087</v>
      </c>
    </row>
    <row r="16" spans="1:22" ht="14.25" customHeight="1" x14ac:dyDescent="0.35">
      <c r="B16" s="1" t="s">
        <v>107</v>
      </c>
      <c r="C16" s="1">
        <v>157</v>
      </c>
      <c r="D16" s="1">
        <v>123</v>
      </c>
      <c r="E16" s="1">
        <f>(C16+D16)</f>
        <v>280</v>
      </c>
      <c r="F16" s="1">
        <f>(C16/E16)*100</f>
        <v>56.071428571428569</v>
      </c>
      <c r="G16" s="2"/>
      <c r="I16" s="1" t="s">
        <v>106</v>
      </c>
      <c r="J16" s="1">
        <v>236</v>
      </c>
      <c r="K16" s="1">
        <v>5</v>
      </c>
      <c r="L16" s="1">
        <f>(J16+K16)</f>
        <v>241</v>
      </c>
      <c r="M16" s="1">
        <f>(J16/L16)*100</f>
        <v>97.925311203319495</v>
      </c>
      <c r="N16" s="2"/>
      <c r="P16" s="1" t="s">
        <v>50</v>
      </c>
      <c r="Q16" s="1">
        <v>0.54141153722204316</v>
      </c>
      <c r="R16" s="1">
        <v>0.27978671257432947</v>
      </c>
      <c r="T16" s="1" t="s">
        <v>105</v>
      </c>
      <c r="U16" s="1">
        <v>41.759454241444047</v>
      </c>
      <c r="V16" s="1">
        <v>4.3362274167167421</v>
      </c>
    </row>
    <row r="17" spans="2:22" ht="14.25" customHeight="1" x14ac:dyDescent="0.35">
      <c r="B17" s="2" t="s">
        <v>104</v>
      </c>
      <c r="C17" s="2">
        <f>AVERAGE(C14:C16)</f>
        <v>148.66666666666666</v>
      </c>
      <c r="D17" s="2">
        <f>AVERAGE(D14:D16)</f>
        <v>130.66666666666666</v>
      </c>
      <c r="E17" s="2">
        <f>AVERAGE(E14:E16)</f>
        <v>279.33333333333331</v>
      </c>
      <c r="F17" s="2">
        <f>AVERAGE(F14:F16)</f>
        <v>53.338877547523587</v>
      </c>
      <c r="G17" s="2">
        <f>STDEV(F14:F16)/SQRT(3)</f>
        <v>5.9729687355492604</v>
      </c>
      <c r="I17" s="2" t="s">
        <v>103</v>
      </c>
      <c r="J17" s="2">
        <f>AVERAGE(J14:J16)</f>
        <v>228</v>
      </c>
      <c r="K17" s="2">
        <f>AVERAGE(K14:K16)</f>
        <v>6</v>
      </c>
      <c r="L17" s="2">
        <f>AVERAGE(L14:L16)</f>
        <v>234</v>
      </c>
      <c r="M17" s="2">
        <f>AVERAGE(M14:M16)</f>
        <v>97.362502691907537</v>
      </c>
      <c r="N17" s="2">
        <f>STDEV(M14:M16)/SQRT(3)</f>
        <v>1.0151543419783535</v>
      </c>
      <c r="P17" s="1" t="s">
        <v>102</v>
      </c>
      <c r="Q17" s="1">
        <v>59.903935283021184</v>
      </c>
      <c r="R17" s="1">
        <v>4.9974468922239321</v>
      </c>
      <c r="T17" s="1" t="s">
        <v>92</v>
      </c>
      <c r="U17" s="1">
        <v>50.753953416348473</v>
      </c>
      <c r="V17" s="1">
        <v>2.1557927360644116</v>
      </c>
    </row>
    <row r="18" spans="2:22" ht="14.25" customHeight="1" x14ac:dyDescent="0.35">
      <c r="B18" s="1" t="s">
        <v>101</v>
      </c>
      <c r="C18" s="1">
        <v>84</v>
      </c>
      <c r="D18" s="1">
        <v>152</v>
      </c>
      <c r="E18" s="1">
        <f>(C18+D18)</f>
        <v>236</v>
      </c>
      <c r="F18" s="1">
        <f>(C18/E18)*100</f>
        <v>35.593220338983052</v>
      </c>
      <c r="G18" s="2"/>
      <c r="I18" s="1" t="s">
        <v>100</v>
      </c>
      <c r="J18" s="1">
        <v>238</v>
      </c>
      <c r="K18" s="1">
        <v>48</v>
      </c>
      <c r="L18" s="1">
        <f>(J18+K18)</f>
        <v>286</v>
      </c>
      <c r="M18" s="1">
        <f>(J18/L18)*100</f>
        <v>83.216783216783213</v>
      </c>
      <c r="N18" s="2"/>
      <c r="P18" s="1" t="s">
        <v>71</v>
      </c>
      <c r="Q18" s="1">
        <v>77.004555407155991</v>
      </c>
      <c r="R18" s="1">
        <v>4.8124478667512181</v>
      </c>
    </row>
    <row r="19" spans="2:22" ht="14.25" customHeight="1" x14ac:dyDescent="0.35">
      <c r="B19" s="1" t="s">
        <v>99</v>
      </c>
      <c r="C19" s="1">
        <v>77</v>
      </c>
      <c r="D19" s="1">
        <v>150</v>
      </c>
      <c r="E19" s="1">
        <f>(C19+D19)</f>
        <v>227</v>
      </c>
      <c r="F19" s="1">
        <f>(C19/E19)*100</f>
        <v>33.920704845814981</v>
      </c>
      <c r="G19" s="2"/>
      <c r="I19" s="1" t="s">
        <v>98</v>
      </c>
      <c r="J19" s="1">
        <v>203</v>
      </c>
      <c r="K19" s="1">
        <v>33</v>
      </c>
      <c r="L19" s="1">
        <f>(J19+K19)</f>
        <v>236</v>
      </c>
      <c r="M19" s="1">
        <f>(J19/L19)*100</f>
        <v>86.016949152542381</v>
      </c>
      <c r="N19" s="2"/>
      <c r="P19" s="1" t="s">
        <v>58</v>
      </c>
      <c r="Q19" s="1">
        <v>97.362502691907537</v>
      </c>
      <c r="R19" s="1">
        <v>1.0151543419783535</v>
      </c>
      <c r="T19" s="1" t="s">
        <v>89</v>
      </c>
      <c r="U19" s="1">
        <v>1.3274753246827868</v>
      </c>
      <c r="V19" s="1">
        <v>0.42374658109869701</v>
      </c>
    </row>
    <row r="20" spans="2:22" ht="14.25" customHeight="1" x14ac:dyDescent="0.35">
      <c r="B20" s="1" t="s">
        <v>97</v>
      </c>
      <c r="C20" s="1">
        <v>114</v>
      </c>
      <c r="D20" s="1">
        <v>129</v>
      </c>
      <c r="E20" s="1">
        <f>(C20+D20)</f>
        <v>243</v>
      </c>
      <c r="F20" s="1">
        <f>(C20/E20)*100</f>
        <v>46.913580246913575</v>
      </c>
      <c r="G20" s="2"/>
      <c r="I20" s="1" t="s">
        <v>96</v>
      </c>
      <c r="J20" s="1">
        <v>221</v>
      </c>
      <c r="K20" s="1">
        <v>11</v>
      </c>
      <c r="L20" s="1">
        <f>(J20+K20)</f>
        <v>232</v>
      </c>
      <c r="M20" s="1">
        <f>(J20/L20)*100</f>
        <v>95.258620689655174</v>
      </c>
      <c r="N20" s="2"/>
      <c r="P20" s="1" t="s">
        <v>45</v>
      </c>
      <c r="Q20" s="1">
        <v>88.164117686326918</v>
      </c>
      <c r="R20" s="1">
        <v>3.6381869094885571</v>
      </c>
      <c r="T20" s="1" t="s">
        <v>24</v>
      </c>
      <c r="U20" s="1">
        <v>0.96449282580574403</v>
      </c>
      <c r="V20" s="1">
        <v>0.28314223497650087</v>
      </c>
    </row>
    <row r="21" spans="2:22" ht="14.25" customHeight="1" x14ac:dyDescent="0.35">
      <c r="B21" s="2" t="s">
        <v>95</v>
      </c>
      <c r="C21" s="2">
        <f>AVERAGE(C18:C20)</f>
        <v>91.666666666666671</v>
      </c>
      <c r="D21" s="2">
        <f>AVERAGE(D18:D20)</f>
        <v>143.66666666666666</v>
      </c>
      <c r="E21" s="2">
        <f>AVERAGE(E18:E20)</f>
        <v>235.33333333333334</v>
      </c>
      <c r="F21" s="2">
        <f>AVERAGE(F18:F20)</f>
        <v>38.809168477237201</v>
      </c>
      <c r="G21" s="2">
        <f>STDEV(F18:F20)/SQRT(3)</f>
        <v>4.0808677434288319</v>
      </c>
      <c r="I21" s="2" t="s">
        <v>94</v>
      </c>
      <c r="J21" s="2">
        <f>AVERAGE(J18:J20)</f>
        <v>220.66666666666666</v>
      </c>
      <c r="K21" s="2">
        <f>AVERAGE(K18:K20)</f>
        <v>30.666666666666668</v>
      </c>
      <c r="L21" s="2">
        <f>AVERAGE(L18:L20)</f>
        <v>251.33333333333334</v>
      </c>
      <c r="M21" s="2">
        <f>AVERAGE(M18:M20)</f>
        <v>88.164117686326918</v>
      </c>
      <c r="N21" s="2">
        <f>STDEV(M18:M20)/SQRT(3)</f>
        <v>3.6381869094885571</v>
      </c>
      <c r="T21" s="1" t="s">
        <v>93</v>
      </c>
      <c r="U21" s="1">
        <v>53.338877547523587</v>
      </c>
      <c r="V21" s="1">
        <v>5.9729687355492604</v>
      </c>
    </row>
    <row r="22" spans="2:22" ht="14.25" customHeight="1" x14ac:dyDescent="0.35">
      <c r="P22" s="1" t="s">
        <v>16</v>
      </c>
      <c r="Q22" s="1">
        <v>0.96449282580574403</v>
      </c>
      <c r="R22" s="1">
        <v>0.28314223497650087</v>
      </c>
      <c r="T22" s="1" t="s">
        <v>76</v>
      </c>
      <c r="U22" s="1">
        <v>39.224254044645157</v>
      </c>
      <c r="V22" s="1">
        <v>6.2117307272927249</v>
      </c>
    </row>
    <row r="23" spans="2:22" ht="14.25" customHeight="1" x14ac:dyDescent="0.35">
      <c r="B23" s="1" t="s">
        <v>39</v>
      </c>
      <c r="C23" s="1" t="s">
        <v>38</v>
      </c>
      <c r="D23" s="1" t="s">
        <v>37</v>
      </c>
      <c r="E23" s="1" t="s">
        <v>36</v>
      </c>
      <c r="F23" s="1" t="s">
        <v>35</v>
      </c>
      <c r="I23" s="1" t="s">
        <v>39</v>
      </c>
      <c r="J23" s="1" t="s">
        <v>38</v>
      </c>
      <c r="K23" s="1" t="s">
        <v>37</v>
      </c>
      <c r="L23" s="1" t="s">
        <v>36</v>
      </c>
      <c r="M23" s="1" t="s">
        <v>35</v>
      </c>
      <c r="P23" s="1" t="s">
        <v>92</v>
      </c>
      <c r="Q23" s="1">
        <v>50.753953416348473</v>
      </c>
      <c r="R23" s="1">
        <v>2.1557927360644116</v>
      </c>
    </row>
    <row r="24" spans="2:22" ht="14.25" customHeight="1" x14ac:dyDescent="0.35">
      <c r="B24" s="1" t="s">
        <v>91</v>
      </c>
      <c r="C24" s="1">
        <v>135</v>
      </c>
      <c r="D24" s="1">
        <v>125</v>
      </c>
      <c r="E24" s="1">
        <f>(C24+D24)</f>
        <v>260</v>
      </c>
      <c r="F24" s="1">
        <f>(C24/E24)*100</f>
        <v>51.923076923076927</v>
      </c>
      <c r="I24" s="1" t="s">
        <v>90</v>
      </c>
      <c r="J24" s="1">
        <v>122</v>
      </c>
      <c r="K24" s="1">
        <v>148</v>
      </c>
      <c r="L24" s="1">
        <f>(J24+K24)</f>
        <v>270</v>
      </c>
      <c r="M24" s="1">
        <f>(J24/L24)*100</f>
        <v>45.185185185185183</v>
      </c>
      <c r="P24" s="1" t="s">
        <v>68</v>
      </c>
      <c r="Q24" s="1">
        <v>97.639626037928323</v>
      </c>
      <c r="R24" s="1">
        <v>0.48340421089880053</v>
      </c>
      <c r="T24" s="1" t="s">
        <v>89</v>
      </c>
      <c r="U24" s="1">
        <v>1.3274753246827868</v>
      </c>
      <c r="V24" s="1">
        <v>0.42374658109869701</v>
      </c>
    </row>
    <row r="25" spans="2:22" ht="14.25" customHeight="1" x14ac:dyDescent="0.35">
      <c r="B25" s="1" t="s">
        <v>88</v>
      </c>
      <c r="C25" s="1">
        <v>150</v>
      </c>
      <c r="D25" s="1">
        <v>129</v>
      </c>
      <c r="E25" s="1">
        <f>(C25+D25)</f>
        <v>279</v>
      </c>
      <c r="F25" s="1">
        <f>(C25/E25)*100</f>
        <v>53.763440860215049</v>
      </c>
      <c r="I25" s="1" t="s">
        <v>87</v>
      </c>
      <c r="J25" s="1">
        <v>127</v>
      </c>
      <c r="K25" s="1">
        <v>151</v>
      </c>
      <c r="L25" s="1">
        <f>(J25+K25)</f>
        <v>278</v>
      </c>
      <c r="M25" s="1">
        <f>(J25/L25)*100</f>
        <v>45.68345323741007</v>
      </c>
      <c r="P25" s="1" t="s">
        <v>32</v>
      </c>
      <c r="Q25" s="1">
        <v>98.767246937459717</v>
      </c>
      <c r="R25" s="1">
        <v>0.54579091344334585</v>
      </c>
      <c r="T25" s="1" t="s">
        <v>14</v>
      </c>
      <c r="U25" s="1">
        <v>2.9300927928847096</v>
      </c>
      <c r="V25" s="1">
        <v>0.3994415018942109</v>
      </c>
    </row>
    <row r="26" spans="2:22" ht="14.25" customHeight="1" x14ac:dyDescent="0.35">
      <c r="B26" s="1" t="s">
        <v>86</v>
      </c>
      <c r="C26" s="1">
        <v>136</v>
      </c>
      <c r="D26" s="1">
        <v>156</v>
      </c>
      <c r="E26" s="1">
        <f>(C26+D26)</f>
        <v>292</v>
      </c>
      <c r="F26" s="1">
        <f>(C26/E26)*100</f>
        <v>46.575342465753423</v>
      </c>
      <c r="I26" s="1" t="s">
        <v>85</v>
      </c>
      <c r="J26" s="1">
        <v>78</v>
      </c>
      <c r="K26" s="1">
        <v>213</v>
      </c>
      <c r="L26" s="1">
        <f>(J26+K26)</f>
        <v>291</v>
      </c>
      <c r="M26" s="3">
        <f>(J26/L26)*100</f>
        <v>26.804123711340207</v>
      </c>
      <c r="N26" s="3"/>
      <c r="O26" s="3" t="s">
        <v>84</v>
      </c>
      <c r="P26" s="1" t="s">
        <v>12</v>
      </c>
      <c r="Q26" s="1">
        <v>94.404041618250062</v>
      </c>
      <c r="R26" s="1">
        <v>1.4541409231342086</v>
      </c>
      <c r="T26" s="1" t="s">
        <v>83</v>
      </c>
      <c r="U26" s="1">
        <v>38.809168477237201</v>
      </c>
      <c r="V26" s="1">
        <v>4.0808677434288319</v>
      </c>
    </row>
    <row r="27" spans="2:22" ht="14.25" customHeight="1" x14ac:dyDescent="0.35">
      <c r="B27" s="2" t="s">
        <v>82</v>
      </c>
      <c r="C27" s="2">
        <f>AVERAGE(C24:C26)</f>
        <v>140.33333333333334</v>
      </c>
      <c r="D27" s="2">
        <f>AVERAGE(D24:D26)</f>
        <v>136.66666666666666</v>
      </c>
      <c r="E27" s="2">
        <f>AVERAGE(E24:E26)</f>
        <v>277</v>
      </c>
      <c r="F27" s="2">
        <f>AVERAGE(F24:F26)</f>
        <v>50.753953416348473</v>
      </c>
      <c r="G27" s="2">
        <f>STDEV(F24:F26)/SQRT(3)</f>
        <v>2.1557927360644116</v>
      </c>
      <c r="I27" s="2" t="s">
        <v>81</v>
      </c>
      <c r="J27" s="2">
        <f>AVERAGE(J24:J26)</f>
        <v>109</v>
      </c>
      <c r="K27" s="2">
        <f>AVERAGE(K24:K26)</f>
        <v>170.66666666666666</v>
      </c>
      <c r="L27" s="2">
        <f>AVERAGE(L24:L26)</f>
        <v>279.66666666666669</v>
      </c>
      <c r="M27" s="2">
        <f>AVERAGE(M24:M26)</f>
        <v>39.224254044645157</v>
      </c>
      <c r="N27" s="2">
        <f>STDEV(M24:M26)/SQRT(3)</f>
        <v>6.2117307272927249</v>
      </c>
      <c r="T27" s="1" t="s">
        <v>61</v>
      </c>
      <c r="U27" s="1">
        <v>82.6594233399979</v>
      </c>
      <c r="V27" s="1">
        <v>2.8270484069050572</v>
      </c>
    </row>
    <row r="28" spans="2:22" ht="14.25" customHeight="1" x14ac:dyDescent="0.35">
      <c r="B28" s="1" t="s">
        <v>80</v>
      </c>
      <c r="C28" s="1">
        <v>322</v>
      </c>
      <c r="D28" s="1">
        <v>9</v>
      </c>
      <c r="E28" s="1">
        <f>(C28+D28)</f>
        <v>331</v>
      </c>
      <c r="F28" s="1">
        <f>(C28/E28)*100</f>
        <v>97.280966767371595</v>
      </c>
      <c r="G28" s="2"/>
      <c r="I28" s="1" t="s">
        <v>79</v>
      </c>
      <c r="J28" s="1">
        <v>259</v>
      </c>
      <c r="K28" s="1">
        <v>21</v>
      </c>
      <c r="L28" s="1">
        <f>(J28+K28)</f>
        <v>280</v>
      </c>
      <c r="M28" s="1">
        <f>(J28/L28)*100</f>
        <v>92.5</v>
      </c>
      <c r="N28" s="2"/>
      <c r="P28" s="1" t="s">
        <v>24</v>
      </c>
      <c r="Q28" s="1">
        <v>2.4178881316654284</v>
      </c>
      <c r="R28" s="1">
        <v>0.28314223497650087</v>
      </c>
    </row>
    <row r="29" spans="2:22" ht="14.25" customHeight="1" x14ac:dyDescent="0.35">
      <c r="B29" s="1" t="s">
        <v>78</v>
      </c>
      <c r="C29" s="1">
        <v>328</v>
      </c>
      <c r="D29" s="1">
        <v>10</v>
      </c>
      <c r="E29" s="1">
        <f>(C29+D29)</f>
        <v>338</v>
      </c>
      <c r="F29" s="1">
        <f>(C29/E29)*100</f>
        <v>97.041420118343197</v>
      </c>
      <c r="G29" s="2"/>
      <c r="I29" s="1" t="s">
        <v>77</v>
      </c>
      <c r="J29" s="1">
        <v>242</v>
      </c>
      <c r="K29" s="1">
        <v>12</v>
      </c>
      <c r="L29" s="1">
        <f>(J29+K29)</f>
        <v>254</v>
      </c>
      <c r="M29" s="1">
        <f>(J29/L29)*100</f>
        <v>95.275590551181097</v>
      </c>
      <c r="N29" s="2"/>
      <c r="P29" s="1" t="s">
        <v>76</v>
      </c>
      <c r="Q29" s="1">
        <v>39.224254044645157</v>
      </c>
      <c r="R29" s="1">
        <v>6.2117307272927249</v>
      </c>
      <c r="T29" s="1" t="s">
        <v>50</v>
      </c>
      <c r="U29" s="1">
        <v>0.54141153722204316</v>
      </c>
      <c r="V29" s="1">
        <v>0.27978671257432947</v>
      </c>
    </row>
    <row r="30" spans="2:22" ht="14.25" customHeight="1" x14ac:dyDescent="0.35">
      <c r="B30" s="1" t="s">
        <v>75</v>
      </c>
      <c r="C30" s="1">
        <v>281</v>
      </c>
      <c r="D30" s="1">
        <v>4</v>
      </c>
      <c r="E30" s="1">
        <f>(C30+D30)</f>
        <v>285</v>
      </c>
      <c r="F30" s="1">
        <f>(C30/E30)*100</f>
        <v>98.596491228070164</v>
      </c>
      <c r="G30" s="2"/>
      <c r="I30" s="1" t="s">
        <v>74</v>
      </c>
      <c r="J30" s="1">
        <v>247</v>
      </c>
      <c r="K30" s="1">
        <v>22</v>
      </c>
      <c r="L30" s="1">
        <f>(J30+K30)</f>
        <v>269</v>
      </c>
      <c r="M30" s="1">
        <f>(J30/L30)*100</f>
        <v>91.821561338289953</v>
      </c>
      <c r="N30" s="2"/>
      <c r="P30" s="1" t="s">
        <v>55</v>
      </c>
      <c r="Q30" s="1">
        <v>93.199050629823674</v>
      </c>
      <c r="R30" s="1">
        <v>1.0565799051923805</v>
      </c>
      <c r="T30" s="1" t="s">
        <v>16</v>
      </c>
      <c r="U30" s="1">
        <v>0.96449282580574403</v>
      </c>
      <c r="V30" s="1">
        <v>0.28314223497650087</v>
      </c>
    </row>
    <row r="31" spans="2:22" ht="14.25" customHeight="1" x14ac:dyDescent="0.35">
      <c r="B31" s="2" t="s">
        <v>73</v>
      </c>
      <c r="C31" s="2">
        <f>AVERAGE(C28:C30)</f>
        <v>310.33333333333331</v>
      </c>
      <c r="D31" s="2">
        <f>AVERAGE(D28:D30)</f>
        <v>7.666666666666667</v>
      </c>
      <c r="E31" s="2">
        <f>AVERAGE(E28:E30)</f>
        <v>318</v>
      </c>
      <c r="F31" s="2">
        <f>AVERAGE(F28:F30)</f>
        <v>97.639626037928323</v>
      </c>
      <c r="G31" s="2">
        <f>STDEV(F28:F30)/SQRT(3)</f>
        <v>0.48340421089880053</v>
      </c>
      <c r="I31" s="2" t="s">
        <v>72</v>
      </c>
      <c r="J31" s="2">
        <f>AVERAGE(J28:J30)</f>
        <v>249.33333333333334</v>
      </c>
      <c r="K31" s="2">
        <f>AVERAGE(K28:K30)</f>
        <v>18.333333333333332</v>
      </c>
      <c r="L31" s="2">
        <f>AVERAGE(L28:L30)</f>
        <v>267.66666666666669</v>
      </c>
      <c r="M31" s="2">
        <f>AVERAGE(M28:M30)</f>
        <v>93.199050629823674</v>
      </c>
      <c r="N31" s="2">
        <f>STDEV(M28:M30)/SQRT(3)</f>
        <v>1.0565799051923805</v>
      </c>
      <c r="P31" s="1" t="s">
        <v>29</v>
      </c>
      <c r="Q31" s="1">
        <v>62.634110127198312</v>
      </c>
      <c r="R31" s="1">
        <v>6.9236390589455663</v>
      </c>
      <c r="T31" s="1" t="s">
        <v>71</v>
      </c>
      <c r="U31" s="1">
        <v>30.222673410121601</v>
      </c>
      <c r="V31" s="1">
        <v>4.8124478667512181</v>
      </c>
    </row>
    <row r="32" spans="2:22" ht="14.25" customHeight="1" x14ac:dyDescent="0.35">
      <c r="B32" s="1" t="s">
        <v>70</v>
      </c>
      <c r="C32" s="1">
        <v>4</v>
      </c>
      <c r="D32" s="1">
        <v>320</v>
      </c>
      <c r="E32" s="1">
        <f>(C32+D32)</f>
        <v>324</v>
      </c>
      <c r="F32" s="1">
        <f>(C32/E32)*100</f>
        <v>1.2345679012345678</v>
      </c>
      <c r="G32" s="2"/>
      <c r="I32" s="1" t="s">
        <v>69</v>
      </c>
      <c r="J32" s="1">
        <v>109</v>
      </c>
      <c r="K32" s="1">
        <v>105</v>
      </c>
      <c r="L32" s="1">
        <f>(J32+K32)</f>
        <v>214</v>
      </c>
      <c r="M32" s="3">
        <f>(J32/L32)*100</f>
        <v>50.934579439252339</v>
      </c>
      <c r="N32" s="2"/>
      <c r="P32" s="1" t="s">
        <v>21</v>
      </c>
      <c r="Q32" s="1">
        <v>70.638380003164059</v>
      </c>
      <c r="R32" s="1">
        <v>4.1316722078541277</v>
      </c>
      <c r="T32" s="1" t="s">
        <v>68</v>
      </c>
      <c r="U32" s="1">
        <v>97.639626037928323</v>
      </c>
      <c r="V32" s="1">
        <v>0.48340421089880053</v>
      </c>
    </row>
    <row r="33" spans="2:22" ht="14.25" customHeight="1" x14ac:dyDescent="0.35">
      <c r="B33" s="1" t="s">
        <v>67</v>
      </c>
      <c r="C33" s="1">
        <v>1</v>
      </c>
      <c r="D33" s="1">
        <v>250</v>
      </c>
      <c r="E33" s="1">
        <f>(C33+D33)</f>
        <v>251</v>
      </c>
      <c r="F33" s="1">
        <f>(C33/E33)*100</f>
        <v>0.39840637450199201</v>
      </c>
      <c r="G33" s="2"/>
      <c r="I33" s="1" t="s">
        <v>66</v>
      </c>
      <c r="J33" s="1">
        <v>185</v>
      </c>
      <c r="K33" s="1">
        <v>62</v>
      </c>
      <c r="L33" s="1">
        <f>(J33+K33)</f>
        <v>247</v>
      </c>
      <c r="M33" s="3">
        <f>(J33/L33)*100</f>
        <v>74.89878542510121</v>
      </c>
      <c r="N33" s="2"/>
    </row>
    <row r="34" spans="2:22" ht="14.25" customHeight="1" x14ac:dyDescent="0.35">
      <c r="B34" s="1" t="s">
        <v>65</v>
      </c>
      <c r="C34" s="1">
        <v>3</v>
      </c>
      <c r="D34" s="1">
        <v>235</v>
      </c>
      <c r="E34" s="1">
        <f>(C34+D34)</f>
        <v>238</v>
      </c>
      <c r="F34" s="1">
        <f>(C34/E34)*100</f>
        <v>1.2605042016806722</v>
      </c>
      <c r="G34" s="2"/>
      <c r="I34" s="1" t="s">
        <v>64</v>
      </c>
      <c r="J34" s="1">
        <v>126</v>
      </c>
      <c r="K34" s="1">
        <v>77</v>
      </c>
      <c r="L34" s="1">
        <f>(J34+K34)</f>
        <v>203</v>
      </c>
      <c r="M34" s="3">
        <f>(J34/L34)*100</f>
        <v>62.068965517241381</v>
      </c>
      <c r="N34" s="2"/>
      <c r="P34" s="1" t="s">
        <v>14</v>
      </c>
      <c r="Q34" s="1">
        <v>2.9300927928847096</v>
      </c>
      <c r="R34" s="1">
        <v>0.3994415018942109</v>
      </c>
      <c r="T34" s="1" t="s">
        <v>50</v>
      </c>
      <c r="U34" s="1">
        <v>0.54141153722204316</v>
      </c>
      <c r="V34" s="1">
        <v>0.27978671257432947</v>
      </c>
    </row>
    <row r="35" spans="2:22" ht="14.25" customHeight="1" x14ac:dyDescent="0.35">
      <c r="B35" s="2" t="s">
        <v>63</v>
      </c>
      <c r="C35" s="2">
        <f>AVERAGE(C32:C34)</f>
        <v>2.6666666666666665</v>
      </c>
      <c r="D35" s="2">
        <f>AVERAGE(D32:D34)</f>
        <v>268.33333333333331</v>
      </c>
      <c r="E35" s="2">
        <f>AVERAGE(E32:E34)</f>
        <v>271</v>
      </c>
      <c r="F35" s="2">
        <f>AVERAGE(F32:F34)</f>
        <v>0.96449282580574403</v>
      </c>
      <c r="G35" s="2">
        <f>STDEV(F32:F34)/SQRT(3)</f>
        <v>0.28314223497650087</v>
      </c>
      <c r="I35" s="2" t="s">
        <v>62</v>
      </c>
      <c r="J35" s="2">
        <f>AVERAGE(J32:J34)</f>
        <v>140</v>
      </c>
      <c r="K35" s="2">
        <f>AVERAGE(K32:K34)</f>
        <v>81.333333333333329</v>
      </c>
      <c r="L35" s="2">
        <f>AVERAGE(L32:L34)</f>
        <v>221.33333333333334</v>
      </c>
      <c r="M35" s="2">
        <f>AVERAGE(M32:M34)</f>
        <v>62.634110127198312</v>
      </c>
      <c r="N35" s="2">
        <f>STDEV(M32:M34)/SQRT(3)</f>
        <v>6.9236390589455663</v>
      </c>
      <c r="P35" s="1" t="s">
        <v>61</v>
      </c>
      <c r="Q35" s="1">
        <v>82.6594233399979</v>
      </c>
      <c r="R35" s="1">
        <v>2.8270484069050572</v>
      </c>
      <c r="T35" s="1" t="s">
        <v>24</v>
      </c>
      <c r="U35" s="1">
        <v>2.4178881316654284</v>
      </c>
      <c r="V35" s="1">
        <v>0.27447745766560783</v>
      </c>
    </row>
    <row r="36" spans="2:22" ht="14.25" customHeight="1" x14ac:dyDescent="0.35">
      <c r="B36" s="1" t="s">
        <v>60</v>
      </c>
      <c r="C36" s="1">
        <v>234</v>
      </c>
      <c r="D36" s="1">
        <v>1</v>
      </c>
      <c r="E36" s="1">
        <f>(C36+D36)</f>
        <v>235</v>
      </c>
      <c r="F36" s="1">
        <f>(C36/E36)*100</f>
        <v>99.574468085106389</v>
      </c>
      <c r="G36" s="2"/>
      <c r="I36" s="1" t="s">
        <v>59</v>
      </c>
      <c r="J36" s="1">
        <v>7</v>
      </c>
      <c r="K36" s="1">
        <v>235</v>
      </c>
      <c r="L36" s="1">
        <f>(J36+K36)</f>
        <v>242</v>
      </c>
      <c r="M36" s="1">
        <f>(J36/L36)*100</f>
        <v>2.8925619834710745</v>
      </c>
      <c r="N36" s="2"/>
      <c r="P36" s="1" t="s">
        <v>42</v>
      </c>
      <c r="Q36" s="1">
        <v>97.308056306931448</v>
      </c>
      <c r="R36" s="1">
        <v>0.56916100555483062</v>
      </c>
      <c r="T36" s="1" t="s">
        <v>58</v>
      </c>
      <c r="U36" s="1">
        <v>97.362502691907537</v>
      </c>
      <c r="V36" s="1">
        <v>1.0151543419783535</v>
      </c>
    </row>
    <row r="37" spans="2:22" ht="14.25" customHeight="1" x14ac:dyDescent="0.35">
      <c r="B37" s="1" t="s">
        <v>57</v>
      </c>
      <c r="C37" s="1">
        <v>198</v>
      </c>
      <c r="D37" s="1">
        <v>2</v>
      </c>
      <c r="E37" s="1">
        <f>(C37+D37)</f>
        <v>200</v>
      </c>
      <c r="F37" s="1">
        <f>(C37/E37)*100</f>
        <v>99</v>
      </c>
      <c r="G37" s="2"/>
      <c r="I37" s="1" t="s">
        <v>56</v>
      </c>
      <c r="J37" s="1">
        <v>4</v>
      </c>
      <c r="K37" s="1">
        <v>202</v>
      </c>
      <c r="L37" s="1">
        <f>(J37+K37)</f>
        <v>206</v>
      </c>
      <c r="M37" s="1">
        <f>(J37/L37)*100</f>
        <v>1.9417475728155338</v>
      </c>
      <c r="N37" s="2"/>
      <c r="P37" s="1" t="s">
        <v>10</v>
      </c>
      <c r="Q37" s="1">
        <v>95.598388566294247</v>
      </c>
      <c r="R37" s="1">
        <v>1.0985065807221546</v>
      </c>
      <c r="T37" s="1" t="s">
        <v>55</v>
      </c>
      <c r="U37" s="1">
        <v>93.199050629823674</v>
      </c>
      <c r="V37" s="1">
        <v>1.0565799051923805</v>
      </c>
    </row>
    <row r="38" spans="2:22" ht="14.25" customHeight="1" x14ac:dyDescent="0.35">
      <c r="B38" s="1" t="s">
        <v>54</v>
      </c>
      <c r="C38" s="1">
        <v>215</v>
      </c>
      <c r="D38" s="1">
        <v>5</v>
      </c>
      <c r="E38" s="1">
        <f>(C38+D38)</f>
        <v>220</v>
      </c>
      <c r="F38" s="1">
        <f>(C38/E38)*100</f>
        <v>97.727272727272734</v>
      </c>
      <c r="G38" s="2"/>
      <c r="I38" s="1" t="s">
        <v>53</v>
      </c>
      <c r="J38" s="1">
        <v>6</v>
      </c>
      <c r="K38" s="1">
        <v>242</v>
      </c>
      <c r="L38" s="1">
        <f>(J38+K38)</f>
        <v>248</v>
      </c>
      <c r="M38" s="1">
        <f>(J38/L38)*100</f>
        <v>2.4193548387096775</v>
      </c>
      <c r="N38" s="2"/>
      <c r="P38" s="1" t="s">
        <v>19</v>
      </c>
      <c r="Q38" s="1">
        <v>98.472977900097632</v>
      </c>
      <c r="R38" s="1">
        <v>0.32971466399833504</v>
      </c>
    </row>
    <row r="39" spans="2:22" ht="14.25" customHeight="1" x14ac:dyDescent="0.35">
      <c r="B39" s="2" t="s">
        <v>52</v>
      </c>
      <c r="C39" s="2">
        <f>AVERAGE(C36:C38)</f>
        <v>215.66666666666666</v>
      </c>
      <c r="D39" s="2">
        <f>AVERAGE(D36:D38)</f>
        <v>2.6666666666666665</v>
      </c>
      <c r="E39" s="2">
        <f>AVERAGE(E36:E38)</f>
        <v>218.33333333333334</v>
      </c>
      <c r="F39" s="2">
        <f>AVERAGE(F36:F38)</f>
        <v>98.767246937459717</v>
      </c>
      <c r="G39" s="2">
        <f>STDEV(F36:F38)/SQRT(3)</f>
        <v>0.54579091344334585</v>
      </c>
      <c r="I39" s="2" t="s">
        <v>51</v>
      </c>
      <c r="J39" s="2">
        <f>AVERAGE(J36:J38)</f>
        <v>5.666666666666667</v>
      </c>
      <c r="K39" s="2">
        <f>AVERAGE(K36:K38)</f>
        <v>226.33333333333334</v>
      </c>
      <c r="L39" s="2">
        <f>AVERAGE(L36:L38)</f>
        <v>232</v>
      </c>
      <c r="M39" s="2">
        <f>AVERAGE(M36:M38)</f>
        <v>2.4178881316654284</v>
      </c>
      <c r="N39" s="2">
        <f>STDEV(M36:M38)/SQRT(3)</f>
        <v>0.27447745766560783</v>
      </c>
      <c r="T39" s="1" t="s">
        <v>50</v>
      </c>
      <c r="U39" s="1">
        <v>0.54141153722204316</v>
      </c>
      <c r="V39" s="1">
        <v>0.27978671257432947</v>
      </c>
    </row>
    <row r="40" spans="2:22" ht="14.25" customHeight="1" x14ac:dyDescent="0.35">
      <c r="B40" s="1" t="s">
        <v>49</v>
      </c>
      <c r="C40" s="1">
        <v>245</v>
      </c>
      <c r="D40" s="1">
        <v>7</v>
      </c>
      <c r="E40" s="1">
        <f>(C40+D40)</f>
        <v>252</v>
      </c>
      <c r="F40" s="1">
        <f>(C40/E40)*100</f>
        <v>97.222222222222214</v>
      </c>
      <c r="G40" s="2"/>
      <c r="I40" s="1" t="s">
        <v>48</v>
      </c>
      <c r="J40" s="1">
        <v>159</v>
      </c>
      <c r="K40" s="1">
        <v>91</v>
      </c>
      <c r="L40" s="1">
        <f>(J40+K40)</f>
        <v>250</v>
      </c>
      <c r="M40" s="1">
        <f>(J40/L40)*100</f>
        <v>63.6</v>
      </c>
      <c r="N40" s="2"/>
      <c r="P40" s="1" t="s">
        <v>5</v>
      </c>
      <c r="Q40" s="1">
        <v>87.290579431252226</v>
      </c>
      <c r="R40" s="1">
        <v>0.80023461680198626</v>
      </c>
      <c r="T40" s="1" t="s">
        <v>14</v>
      </c>
      <c r="U40" s="1">
        <v>2.9300927928847096</v>
      </c>
      <c r="V40" s="1">
        <v>0.3994415018942109</v>
      </c>
    </row>
    <row r="41" spans="2:22" ht="14.25" customHeight="1" x14ac:dyDescent="0.35">
      <c r="B41" s="1" t="s">
        <v>47</v>
      </c>
      <c r="C41" s="1">
        <v>218</v>
      </c>
      <c r="D41" s="1">
        <v>18</v>
      </c>
      <c r="E41" s="1">
        <f>(C41+D41)</f>
        <v>236</v>
      </c>
      <c r="F41" s="1">
        <f>(C41/E41)*100</f>
        <v>92.372881355932208</v>
      </c>
      <c r="G41" s="2"/>
      <c r="I41" s="1" t="s">
        <v>46</v>
      </c>
      <c r="J41" s="1">
        <v>207</v>
      </c>
      <c r="K41" s="1">
        <v>87</v>
      </c>
      <c r="L41" s="1">
        <f>(J41+K41)</f>
        <v>294</v>
      </c>
      <c r="M41" s="1">
        <f>(J41/L41)*100</f>
        <v>70.408163265306129</v>
      </c>
      <c r="N41" s="2"/>
      <c r="T41" s="1" t="s">
        <v>45</v>
      </c>
      <c r="U41" s="1">
        <v>88.164117686326918</v>
      </c>
      <c r="V41" s="1">
        <v>3.6381869094885571</v>
      </c>
    </row>
    <row r="42" spans="2:22" ht="14.25" customHeight="1" x14ac:dyDescent="0.35">
      <c r="B42" s="1" t="s">
        <v>44</v>
      </c>
      <c r="C42" s="1">
        <v>264</v>
      </c>
      <c r="D42" s="1">
        <v>18</v>
      </c>
      <c r="E42" s="1">
        <f>(C42+D42)</f>
        <v>282</v>
      </c>
      <c r="F42" s="1">
        <f>(C42/E42)*100</f>
        <v>93.61702127659575</v>
      </c>
      <c r="G42" s="2"/>
      <c r="I42" s="1" t="s">
        <v>43</v>
      </c>
      <c r="J42" s="1">
        <v>201</v>
      </c>
      <c r="K42" s="1">
        <v>57</v>
      </c>
      <c r="L42" s="1">
        <f>(J42+K42)</f>
        <v>258</v>
      </c>
      <c r="M42" s="1">
        <f>(J42/L42)*100</f>
        <v>77.906976744186053</v>
      </c>
      <c r="N42" s="2"/>
      <c r="T42" s="1" t="s">
        <v>42</v>
      </c>
      <c r="U42" s="1">
        <v>97.308056306931448</v>
      </c>
      <c r="V42" s="1">
        <v>0.56916100555483062</v>
      </c>
    </row>
    <row r="43" spans="2:22" ht="14.25" customHeight="1" x14ac:dyDescent="0.35">
      <c r="B43" s="2" t="s">
        <v>41</v>
      </c>
      <c r="C43" s="1">
        <f>AVERAGE(C40:C42)</f>
        <v>242.33333333333334</v>
      </c>
      <c r="D43" s="1">
        <f>AVERAGE(D40:D42)</f>
        <v>14.333333333333334</v>
      </c>
      <c r="E43" s="1">
        <f>AVERAGE(E40:E42)</f>
        <v>256.66666666666669</v>
      </c>
      <c r="F43" s="2">
        <f>AVERAGE(F40:F42)</f>
        <v>94.404041618250062</v>
      </c>
      <c r="G43" s="2">
        <f>STDEV(F40:F42)/SQRT(3)</f>
        <v>1.4541409231342086</v>
      </c>
      <c r="I43" s="2" t="s">
        <v>40</v>
      </c>
      <c r="J43" s="2">
        <f>AVERAGE(J40:J42)</f>
        <v>189</v>
      </c>
      <c r="K43" s="2">
        <f>AVERAGE(K40:K42)</f>
        <v>78.333333333333329</v>
      </c>
      <c r="L43" s="2">
        <f>AVERAGE(L40:L42)</f>
        <v>267.33333333333331</v>
      </c>
      <c r="M43" s="2">
        <f>AVERAGE(M40:M42)</f>
        <v>70.638380003164059</v>
      </c>
      <c r="N43" s="2">
        <f>STDEV(M40:M42)/SQRT(3)</f>
        <v>4.1316722078541277</v>
      </c>
      <c r="P43" s="1">
        <v>260</v>
      </c>
    </row>
    <row r="44" spans="2:22" ht="14.25" customHeight="1" x14ac:dyDescent="0.35">
      <c r="N44" s="2"/>
      <c r="P44" s="1">
        <v>279</v>
      </c>
      <c r="T44" s="1" t="s">
        <v>16</v>
      </c>
      <c r="U44" s="1">
        <v>0.96449282580574403</v>
      </c>
      <c r="V44" s="1">
        <v>0.28314223497650087</v>
      </c>
    </row>
    <row r="45" spans="2:22" ht="14.25" customHeight="1" x14ac:dyDescent="0.35">
      <c r="B45" s="1" t="s">
        <v>39</v>
      </c>
      <c r="C45" s="1" t="s">
        <v>38</v>
      </c>
      <c r="D45" s="1" t="s">
        <v>37</v>
      </c>
      <c r="E45" s="1" t="s">
        <v>36</v>
      </c>
      <c r="F45" s="1" t="s">
        <v>35</v>
      </c>
      <c r="I45" s="1" t="s">
        <v>39</v>
      </c>
      <c r="J45" s="1" t="s">
        <v>38</v>
      </c>
      <c r="K45" s="1" t="s">
        <v>37</v>
      </c>
      <c r="L45" s="1" t="s">
        <v>36</v>
      </c>
      <c r="M45" s="1" t="s">
        <v>35</v>
      </c>
      <c r="N45" s="2"/>
      <c r="P45" s="1">
        <v>292</v>
      </c>
      <c r="T45" s="1" t="s">
        <v>24</v>
      </c>
      <c r="U45" s="1">
        <v>2.4178881316654284</v>
      </c>
      <c r="V45" s="1">
        <v>0.27447745766560783</v>
      </c>
    </row>
    <row r="46" spans="2:22" ht="14.25" customHeight="1" x14ac:dyDescent="0.35">
      <c r="B46" s="1" t="s">
        <v>34</v>
      </c>
      <c r="C46" s="1">
        <v>208</v>
      </c>
      <c r="D46" s="1">
        <v>30</v>
      </c>
      <c r="E46" s="1">
        <f>(C46+D46)</f>
        <v>238</v>
      </c>
      <c r="F46" s="1">
        <f>(C46/E46)*100</f>
        <v>87.394957983193279</v>
      </c>
      <c r="I46" s="1" t="s">
        <v>33</v>
      </c>
      <c r="J46" s="1">
        <v>489</v>
      </c>
      <c r="K46" s="1">
        <v>66</v>
      </c>
      <c r="L46" s="1">
        <f>(J46+K46)</f>
        <v>555</v>
      </c>
      <c r="M46" s="1">
        <f>(J46/L46)*100</f>
        <v>88.108108108108112</v>
      </c>
      <c r="N46" s="2"/>
      <c r="P46" s="1">
        <v>277</v>
      </c>
      <c r="T46" s="1" t="s">
        <v>32</v>
      </c>
      <c r="U46" s="1">
        <v>98.767246937459717</v>
      </c>
      <c r="V46" s="1">
        <v>0.54579091344334585</v>
      </c>
    </row>
    <row r="47" spans="2:22" ht="14.25" customHeight="1" x14ac:dyDescent="0.35">
      <c r="B47" s="1" t="s">
        <v>31</v>
      </c>
      <c r="C47" s="1">
        <v>267</v>
      </c>
      <c r="D47" s="1">
        <v>77</v>
      </c>
      <c r="E47" s="1">
        <f>(C47+D47)</f>
        <v>344</v>
      </c>
      <c r="F47" s="1">
        <f>(C47/E47)*100</f>
        <v>77.616279069767444</v>
      </c>
      <c r="I47" s="1" t="s">
        <v>30</v>
      </c>
      <c r="J47" s="1">
        <v>480</v>
      </c>
      <c r="K47" s="1">
        <v>65</v>
      </c>
      <c r="L47" s="1">
        <f>(J47+K47)</f>
        <v>545</v>
      </c>
      <c r="M47" s="1">
        <f>(J47/L47)*100</f>
        <v>88.073394495412856</v>
      </c>
      <c r="N47" s="2"/>
      <c r="P47" s="1">
        <v>331</v>
      </c>
      <c r="T47" s="1" t="s">
        <v>29</v>
      </c>
      <c r="U47" s="1">
        <v>62.634110127198312</v>
      </c>
      <c r="V47" s="1">
        <v>6.9236390589455663</v>
      </c>
    </row>
    <row r="48" spans="2:22" ht="14.25" customHeight="1" x14ac:dyDescent="0.35">
      <c r="B48" s="1" t="s">
        <v>28</v>
      </c>
      <c r="C48" s="1">
        <v>302</v>
      </c>
      <c r="D48" s="1">
        <v>62</v>
      </c>
      <c r="E48" s="1">
        <f>(C48+D48)</f>
        <v>364</v>
      </c>
      <c r="F48" s="1">
        <f>(C48/E48)*100</f>
        <v>82.967032967032978</v>
      </c>
      <c r="I48" s="1" t="s">
        <v>27</v>
      </c>
      <c r="J48" s="1">
        <v>509</v>
      </c>
      <c r="K48" s="1">
        <v>85</v>
      </c>
      <c r="L48" s="1">
        <f>(J48+K48)</f>
        <v>594</v>
      </c>
      <c r="M48" s="1">
        <f>(J48/L48)*100</f>
        <v>85.690235690235696</v>
      </c>
      <c r="N48" s="2"/>
      <c r="P48" s="1">
        <v>338</v>
      </c>
    </row>
    <row r="49" spans="1:22" ht="14.25" customHeight="1" x14ac:dyDescent="0.35">
      <c r="A49" s="2"/>
      <c r="B49" s="2" t="s">
        <v>26</v>
      </c>
      <c r="C49" s="2">
        <f>AVERAGE(C46:C48)</f>
        <v>259</v>
      </c>
      <c r="D49" s="2">
        <f>AVERAGE(D46:D48)</f>
        <v>56.333333333333336</v>
      </c>
      <c r="E49" s="2">
        <f>AVERAGE(E46:E48)</f>
        <v>315.33333333333331</v>
      </c>
      <c r="F49" s="2">
        <f>AVERAGE(F46:F48)</f>
        <v>82.6594233399979</v>
      </c>
      <c r="G49" s="2">
        <f>STDEV(F46:F48)/SQRT(3)</f>
        <v>2.8270484069050572</v>
      </c>
      <c r="I49" s="2" t="s">
        <v>25</v>
      </c>
      <c r="J49" s="2">
        <f>AVERAGE(J46:J48)</f>
        <v>492.66666666666669</v>
      </c>
      <c r="K49" s="2">
        <f>AVERAGE(K46:K48)</f>
        <v>72</v>
      </c>
      <c r="L49" s="2">
        <f>AVERAGE(L46:L48)</f>
        <v>564.66666666666663</v>
      </c>
      <c r="M49" s="2">
        <f>AVERAGE(M46:M48)</f>
        <v>87.290579431252226</v>
      </c>
      <c r="N49" s="2">
        <f>STDEV(M46:M48)/SQRT(3)</f>
        <v>0.80023461680198626</v>
      </c>
      <c r="P49" s="1">
        <v>285</v>
      </c>
      <c r="T49" s="1" t="s">
        <v>24</v>
      </c>
      <c r="U49" s="1">
        <v>2.4178881316654284</v>
      </c>
      <c r="V49" s="1">
        <v>0.27447745766560783</v>
      </c>
    </row>
    <row r="50" spans="1:22" ht="14.25" customHeight="1" x14ac:dyDescent="0.35">
      <c r="B50" s="1" t="s">
        <v>23</v>
      </c>
      <c r="C50" s="1">
        <v>285</v>
      </c>
      <c r="D50" s="1">
        <v>9</v>
      </c>
      <c r="E50" s="1">
        <f>(C50+D50)</f>
        <v>294</v>
      </c>
      <c r="F50" s="1">
        <f>(C50/E50)*100</f>
        <v>96.938775510204081</v>
      </c>
      <c r="G50" s="2"/>
      <c r="P50" s="1">
        <v>318</v>
      </c>
      <c r="T50" s="1" t="s">
        <v>14</v>
      </c>
      <c r="U50" s="1">
        <v>2.9300927928847096</v>
      </c>
      <c r="V50" s="1">
        <v>0.3994415018942109</v>
      </c>
    </row>
    <row r="51" spans="1:22" ht="14.25" customHeight="1" x14ac:dyDescent="0.35">
      <c r="B51" s="1" t="s">
        <v>22</v>
      </c>
      <c r="C51" s="1">
        <v>250</v>
      </c>
      <c r="D51" s="1">
        <v>4</v>
      </c>
      <c r="E51" s="1">
        <f>(C51+D51)</f>
        <v>254</v>
      </c>
      <c r="F51" s="1">
        <f>(C51/E51)*100</f>
        <v>98.425196850393704</v>
      </c>
      <c r="G51" s="2"/>
      <c r="P51" s="1">
        <v>324</v>
      </c>
      <c r="T51" s="1" t="s">
        <v>21</v>
      </c>
      <c r="U51" s="1">
        <v>70.638380003164059</v>
      </c>
      <c r="V51" s="1">
        <v>4.1316722078541277</v>
      </c>
    </row>
    <row r="52" spans="1:22" ht="14.25" customHeight="1" x14ac:dyDescent="0.35">
      <c r="B52" s="1" t="s">
        <v>20</v>
      </c>
      <c r="C52" s="1">
        <v>393</v>
      </c>
      <c r="D52" s="1">
        <v>14</v>
      </c>
      <c r="E52" s="1">
        <f>(C52+D52)</f>
        <v>407</v>
      </c>
      <c r="F52" s="1">
        <f>(C52/E52)*100</f>
        <v>96.560196560196559</v>
      </c>
      <c r="G52" s="2"/>
      <c r="P52" s="1">
        <v>251</v>
      </c>
      <c r="T52" s="1" t="s">
        <v>19</v>
      </c>
      <c r="U52" s="1">
        <v>98.472977900097632</v>
      </c>
      <c r="V52" s="1">
        <v>0.32971466399833504</v>
      </c>
    </row>
    <row r="53" spans="1:22" ht="14.25" customHeight="1" x14ac:dyDescent="0.35">
      <c r="B53" s="2" t="s">
        <v>18</v>
      </c>
      <c r="C53" s="2">
        <f>AVERAGE(C50:C52)</f>
        <v>309.33333333333331</v>
      </c>
      <c r="D53" s="2">
        <f>AVERAGE(D50:D52)</f>
        <v>9</v>
      </c>
      <c r="E53" s="2">
        <f>AVERAGE(E50:E52)</f>
        <v>318.33333333333331</v>
      </c>
      <c r="F53" s="2">
        <f>AVERAGE(F50:F52)</f>
        <v>97.308056306931448</v>
      </c>
      <c r="G53" s="2">
        <f>STDEV(F50:F52)/SQRT(3)</f>
        <v>0.56916100555483062</v>
      </c>
      <c r="P53" s="1">
        <v>238</v>
      </c>
    </row>
    <row r="54" spans="1:22" ht="14.25" customHeight="1" x14ac:dyDescent="0.35">
      <c r="B54" s="1" t="s">
        <v>17</v>
      </c>
      <c r="C54" s="1">
        <v>189</v>
      </c>
      <c r="D54" s="1">
        <v>8</v>
      </c>
      <c r="E54" s="1">
        <f>(C54+D54)</f>
        <v>197</v>
      </c>
      <c r="F54" s="1">
        <f>(C54/E54)*100</f>
        <v>95.939086294416242</v>
      </c>
      <c r="G54" s="2"/>
      <c r="P54" s="1">
        <v>271</v>
      </c>
      <c r="T54" s="1" t="s">
        <v>16</v>
      </c>
      <c r="U54" s="1">
        <v>0.96449282580574403</v>
      </c>
      <c r="V54" s="1">
        <v>0.28314223497650087</v>
      </c>
    </row>
    <row r="55" spans="1:22" ht="14.25" customHeight="1" x14ac:dyDescent="0.35">
      <c r="B55" s="1" t="s">
        <v>15</v>
      </c>
      <c r="C55" s="1">
        <v>203</v>
      </c>
      <c r="D55" s="1">
        <v>14</v>
      </c>
      <c r="E55" s="1">
        <f>(C55+D55)</f>
        <v>217</v>
      </c>
      <c r="F55" s="1">
        <f>(C55/E55)*100</f>
        <v>93.548387096774192</v>
      </c>
      <c r="G55" s="2"/>
      <c r="P55" s="1">
        <v>235</v>
      </c>
      <c r="T55" s="1" t="s">
        <v>14</v>
      </c>
      <c r="U55" s="1">
        <v>2.9300927928847096</v>
      </c>
      <c r="V55" s="1">
        <v>0.3994415018942109</v>
      </c>
    </row>
    <row r="56" spans="1:22" ht="14.25" customHeight="1" x14ac:dyDescent="0.35">
      <c r="B56" s="1" t="s">
        <v>13</v>
      </c>
      <c r="C56" s="1">
        <v>253</v>
      </c>
      <c r="D56" s="1">
        <v>7</v>
      </c>
      <c r="E56" s="1">
        <f>(C56+D56)</f>
        <v>260</v>
      </c>
      <c r="F56" s="1">
        <f>(C56/E56)*100</f>
        <v>97.307692307692307</v>
      </c>
      <c r="G56" s="2"/>
      <c r="P56" s="1">
        <v>200</v>
      </c>
      <c r="T56" s="1" t="s">
        <v>12</v>
      </c>
      <c r="U56" s="1">
        <v>94.404041618250062</v>
      </c>
      <c r="V56" s="1">
        <v>1.4541409231342086</v>
      </c>
    </row>
    <row r="57" spans="1:22" ht="14.25" customHeight="1" x14ac:dyDescent="0.35">
      <c r="B57" s="2" t="s">
        <v>11</v>
      </c>
      <c r="C57" s="2">
        <f>AVERAGE(C54:C56)</f>
        <v>215</v>
      </c>
      <c r="D57" s="2">
        <f>AVERAGE(D54:D56)</f>
        <v>9.6666666666666661</v>
      </c>
      <c r="E57" s="2">
        <f>AVERAGE(E54:E56)</f>
        <v>224.66666666666666</v>
      </c>
      <c r="F57" s="2">
        <f>AVERAGE(F54:F56)</f>
        <v>95.598388566294247</v>
      </c>
      <c r="G57" s="2">
        <f>STDEV(F54:F56)/SQRT(3)</f>
        <v>1.0985065807221546</v>
      </c>
      <c r="P57" s="1">
        <v>220</v>
      </c>
      <c r="T57" s="1" t="s">
        <v>10</v>
      </c>
      <c r="U57" s="1">
        <v>95.598388566294247</v>
      </c>
      <c r="V57" s="1">
        <v>1.0985065807221546</v>
      </c>
    </row>
    <row r="58" spans="1:22" ht="14.25" customHeight="1" x14ac:dyDescent="0.35">
      <c r="B58" s="1" t="s">
        <v>9</v>
      </c>
      <c r="C58" s="1">
        <v>197</v>
      </c>
      <c r="D58" s="1">
        <v>4</v>
      </c>
      <c r="E58" s="1">
        <f>(C58+D58)</f>
        <v>201</v>
      </c>
      <c r="F58" s="1">
        <f>(C58/E58)*100</f>
        <v>98.009950248756212</v>
      </c>
      <c r="G58" s="2"/>
      <c r="P58" s="1">
        <v>218.33333333333334</v>
      </c>
    </row>
    <row r="59" spans="1:22" ht="14.25" customHeight="1" x14ac:dyDescent="0.35">
      <c r="B59" s="1" t="s">
        <v>8</v>
      </c>
      <c r="C59" s="1">
        <v>223</v>
      </c>
      <c r="D59" s="1">
        <v>2</v>
      </c>
      <c r="E59" s="1">
        <f>(C59+D59)</f>
        <v>225</v>
      </c>
      <c r="F59" s="1">
        <f>(C59/E59)*100</f>
        <v>99.111111111111114</v>
      </c>
      <c r="G59" s="2"/>
      <c r="P59" s="1">
        <v>252</v>
      </c>
    </row>
    <row r="60" spans="1:22" ht="14.25" customHeight="1" x14ac:dyDescent="0.35">
      <c r="B60" s="1" t="s">
        <v>7</v>
      </c>
      <c r="C60" s="1">
        <v>231</v>
      </c>
      <c r="D60" s="1">
        <v>4</v>
      </c>
      <c r="E60" s="1">
        <f>(C60+D60)</f>
        <v>235</v>
      </c>
      <c r="F60" s="1">
        <f>(C60/E60)*100</f>
        <v>98.297872340425528</v>
      </c>
      <c r="G60" s="2"/>
      <c r="P60" s="1">
        <v>236</v>
      </c>
    </row>
    <row r="61" spans="1:22" ht="14.25" customHeight="1" x14ac:dyDescent="0.35">
      <c r="B61" s="2" t="s">
        <v>6</v>
      </c>
      <c r="C61" s="2">
        <f>AVERAGE(C58:C60)</f>
        <v>217</v>
      </c>
      <c r="D61" s="2">
        <f>AVERAGE(D58:D60)</f>
        <v>3.3333333333333335</v>
      </c>
      <c r="E61" s="2">
        <f>AVERAGE(E58:E60)</f>
        <v>220.33333333333334</v>
      </c>
      <c r="F61" s="2">
        <f>AVERAGE(F58:F60)</f>
        <v>98.472977900097632</v>
      </c>
      <c r="G61" s="2">
        <f>STDEV(F58:F60)/SQRT(3)</f>
        <v>0.32971466399833504</v>
      </c>
      <c r="P61" s="1">
        <v>282</v>
      </c>
      <c r="T61" s="1" t="s">
        <v>5</v>
      </c>
      <c r="U61" s="1">
        <v>87.290579431252226</v>
      </c>
      <c r="V61" s="1">
        <v>0.80023461680198626</v>
      </c>
    </row>
    <row r="62" spans="1:22" ht="14.25" customHeight="1" x14ac:dyDescent="0.35">
      <c r="B62" s="1" t="s">
        <v>4</v>
      </c>
      <c r="C62" s="1">
        <v>6</v>
      </c>
      <c r="D62" s="1">
        <v>161</v>
      </c>
      <c r="E62" s="1">
        <f>(C62+D62)</f>
        <v>167</v>
      </c>
      <c r="F62" s="1">
        <f>(C62/E62)*100</f>
        <v>3.5928143712574849</v>
      </c>
      <c r="G62" s="2"/>
      <c r="P62" s="1">
        <v>256.66666666666669</v>
      </c>
    </row>
    <row r="63" spans="1:22" ht="14.25" customHeight="1" x14ac:dyDescent="0.35">
      <c r="B63" s="1" t="s">
        <v>3</v>
      </c>
      <c r="C63" s="1">
        <v>5</v>
      </c>
      <c r="D63" s="1">
        <v>221</v>
      </c>
      <c r="E63" s="1">
        <f>(C63+D63)</f>
        <v>226</v>
      </c>
      <c r="F63" s="1">
        <f>(C63/E63)*100</f>
        <v>2.2123893805309733</v>
      </c>
      <c r="G63" s="2"/>
      <c r="P63" s="1">
        <v>238</v>
      </c>
    </row>
    <row r="64" spans="1:22" ht="14.25" customHeight="1" x14ac:dyDescent="0.35">
      <c r="B64" s="1" t="s">
        <v>2</v>
      </c>
      <c r="C64" s="1">
        <v>8</v>
      </c>
      <c r="D64" s="1">
        <v>260</v>
      </c>
      <c r="E64" s="1">
        <f>(C64+D64)</f>
        <v>268</v>
      </c>
      <c r="F64" s="1">
        <f>(C64/E64)*100</f>
        <v>2.9850746268656714</v>
      </c>
      <c r="G64" s="2"/>
      <c r="P64" s="1">
        <v>344</v>
      </c>
    </row>
    <row r="65" spans="1:16" ht="14.25" customHeight="1" x14ac:dyDescent="0.35">
      <c r="B65" s="2" t="s">
        <v>1</v>
      </c>
      <c r="C65" s="2">
        <f>AVERAGE(C62:C64)</f>
        <v>6.333333333333333</v>
      </c>
      <c r="D65" s="2">
        <f>AVERAGE(D62:D64)</f>
        <v>214</v>
      </c>
      <c r="E65" s="2">
        <f>AVERAGE(E62:E64)</f>
        <v>220.33333333333334</v>
      </c>
      <c r="F65" s="2">
        <f>AVERAGE(F62:F64)</f>
        <v>2.9300927928847096</v>
      </c>
      <c r="G65" s="2">
        <f>STDEV(F62:F64)/SQRT(3)</f>
        <v>0.3994415018942109</v>
      </c>
      <c r="P65" s="1">
        <v>364</v>
      </c>
    </row>
    <row r="66" spans="1:16" ht="14.25" customHeight="1" x14ac:dyDescent="0.35">
      <c r="P66" s="1">
        <v>315.33333333333331</v>
      </c>
    </row>
    <row r="67" spans="1:16" ht="14.25" customHeight="1" x14ac:dyDescent="0.35">
      <c r="P67" s="1">
        <v>294</v>
      </c>
    </row>
    <row r="68" spans="1:16" ht="14.25" customHeight="1" x14ac:dyDescent="0.35">
      <c r="P68" s="1">
        <v>254</v>
      </c>
    </row>
    <row r="69" spans="1:16" ht="14.25" customHeight="1" x14ac:dyDescent="0.35">
      <c r="P69" s="1">
        <v>407</v>
      </c>
    </row>
    <row r="70" spans="1:16" ht="14.25" customHeight="1" x14ac:dyDescent="0.35">
      <c r="P70" s="1">
        <v>318.33333333333331</v>
      </c>
    </row>
    <row r="71" spans="1:16" ht="14.25" customHeight="1" x14ac:dyDescent="0.35">
      <c r="P71" s="1">
        <v>197</v>
      </c>
    </row>
    <row r="72" spans="1:16" ht="14.25" customHeight="1" x14ac:dyDescent="0.35">
      <c r="P72" s="1">
        <v>217</v>
      </c>
    </row>
    <row r="73" spans="1:16" ht="14.25" customHeight="1" x14ac:dyDescent="0.35">
      <c r="P73" s="1">
        <v>260</v>
      </c>
    </row>
    <row r="74" spans="1:16" ht="14.25" customHeight="1" x14ac:dyDescent="0.35">
      <c r="P74" s="1">
        <v>224.66666666666666</v>
      </c>
    </row>
    <row r="75" spans="1:16" ht="14.25" customHeight="1" x14ac:dyDescent="0.35">
      <c r="P75" s="1">
        <v>201</v>
      </c>
    </row>
    <row r="76" spans="1:16" ht="14.25" customHeight="1" x14ac:dyDescent="0.35">
      <c r="P76" s="1">
        <v>225</v>
      </c>
    </row>
    <row r="77" spans="1:16" ht="14.25" customHeight="1" x14ac:dyDescent="0.35">
      <c r="P77" s="1">
        <v>235</v>
      </c>
    </row>
    <row r="78" spans="1:16" ht="14.25" customHeight="1" x14ac:dyDescent="0.35">
      <c r="P78" s="1">
        <v>220.33333333333334</v>
      </c>
    </row>
    <row r="79" spans="1:16" ht="14.25" customHeight="1" x14ac:dyDescent="0.35">
      <c r="A79" s="1" t="s">
        <v>0</v>
      </c>
      <c r="P79" s="1">
        <v>167</v>
      </c>
    </row>
    <row r="80" spans="1:16" ht="14.25" customHeight="1" x14ac:dyDescent="0.35">
      <c r="P80" s="1">
        <v>226</v>
      </c>
    </row>
    <row r="81" spans="16:16" ht="14.25" customHeight="1" x14ac:dyDescent="0.35">
      <c r="P81" s="1">
        <v>268</v>
      </c>
    </row>
    <row r="82" spans="16:16" ht="14.25" customHeight="1" x14ac:dyDescent="0.35">
      <c r="P82" s="1">
        <v>220.33333333333334</v>
      </c>
    </row>
    <row r="83" spans="16:16" ht="14.25" customHeight="1" x14ac:dyDescent="0.35">
      <c r="P83" s="1">
        <v>341</v>
      </c>
    </row>
    <row r="84" spans="16:16" ht="14.25" customHeight="1" x14ac:dyDescent="0.35">
      <c r="P84" s="1">
        <v>363</v>
      </c>
    </row>
    <row r="85" spans="16:16" ht="14.25" customHeight="1" x14ac:dyDescent="0.35">
      <c r="P85" s="1">
        <v>328</v>
      </c>
    </row>
    <row r="86" spans="16:16" ht="14.25" customHeight="1" x14ac:dyDescent="0.35">
      <c r="P86" s="1">
        <v>344</v>
      </c>
    </row>
    <row r="87" spans="16:16" ht="14.25" customHeight="1" x14ac:dyDescent="0.35">
      <c r="P87" s="1">
        <v>321</v>
      </c>
    </row>
    <row r="88" spans="16:16" ht="14.25" customHeight="1" x14ac:dyDescent="0.35">
      <c r="P88" s="1">
        <v>290</v>
      </c>
    </row>
    <row r="89" spans="16:16" ht="14.25" customHeight="1" x14ac:dyDescent="0.35">
      <c r="P89" s="1">
        <v>311</v>
      </c>
    </row>
    <row r="90" spans="16:16" ht="14.25" customHeight="1" x14ac:dyDescent="0.35">
      <c r="P90" s="1">
        <v>307.33333333333331</v>
      </c>
    </row>
    <row r="91" spans="16:16" ht="14.25" customHeight="1" x14ac:dyDescent="0.35">
      <c r="P91" s="1">
        <v>244</v>
      </c>
    </row>
    <row r="92" spans="16:16" ht="14.25" customHeight="1" x14ac:dyDescent="0.35">
      <c r="P92" s="1">
        <v>267</v>
      </c>
    </row>
    <row r="93" spans="16:16" ht="14.25" customHeight="1" x14ac:dyDescent="0.35">
      <c r="P93" s="1">
        <v>263</v>
      </c>
    </row>
    <row r="94" spans="16:16" ht="14.25" customHeight="1" x14ac:dyDescent="0.35">
      <c r="P94" s="1">
        <v>258</v>
      </c>
    </row>
    <row r="95" spans="16:16" ht="14.25" customHeight="1" x14ac:dyDescent="0.35">
      <c r="P95" s="1">
        <v>244</v>
      </c>
    </row>
    <row r="96" spans="16:16" ht="14.25" customHeight="1" x14ac:dyDescent="0.35">
      <c r="P96" s="1">
        <v>217</v>
      </c>
    </row>
    <row r="97" spans="1:16" ht="14.25" customHeight="1" x14ac:dyDescent="0.35">
      <c r="P97" s="1">
        <v>241</v>
      </c>
    </row>
    <row r="98" spans="1:16" ht="14.25" customHeight="1" x14ac:dyDescent="0.35">
      <c r="P98" s="1">
        <v>234</v>
      </c>
    </row>
    <row r="99" spans="1:16" ht="14.25" customHeight="1" x14ac:dyDescent="0.35">
      <c r="P99" s="1">
        <v>286</v>
      </c>
    </row>
    <row r="100" spans="1:16" ht="14.25" customHeight="1" x14ac:dyDescent="0.35">
      <c r="P100" s="1">
        <v>236</v>
      </c>
    </row>
    <row r="101" spans="1:16" ht="14.25" customHeight="1" x14ac:dyDescent="0.35">
      <c r="P101" s="1">
        <v>232</v>
      </c>
    </row>
    <row r="102" spans="1:16" ht="14.25" customHeight="1" x14ac:dyDescent="0.35">
      <c r="P102" s="1">
        <v>251.33333333333334</v>
      </c>
    </row>
    <row r="103" spans="1:16" ht="14.25" customHeight="1" x14ac:dyDescent="0.35">
      <c r="P103" s="1">
        <v>270</v>
      </c>
    </row>
    <row r="104" spans="1:16" ht="14.25" customHeight="1" x14ac:dyDescent="0.35">
      <c r="P104" s="1">
        <v>278</v>
      </c>
    </row>
    <row r="105" spans="1:16" ht="14.25" customHeight="1" x14ac:dyDescent="0.35">
      <c r="A105" s="1" t="s">
        <v>0</v>
      </c>
      <c r="P105" s="1">
        <v>291</v>
      </c>
    </row>
    <row r="106" spans="1:16" ht="14.25" customHeight="1" x14ac:dyDescent="0.35">
      <c r="P106" s="1">
        <v>279.66666666666669</v>
      </c>
    </row>
    <row r="107" spans="1:16" ht="14.25" customHeight="1" x14ac:dyDescent="0.35">
      <c r="P107" s="1">
        <v>280</v>
      </c>
    </row>
    <row r="108" spans="1:16" ht="14.25" customHeight="1" x14ac:dyDescent="0.35">
      <c r="P108" s="1">
        <v>254</v>
      </c>
    </row>
    <row r="109" spans="1:16" ht="14.25" customHeight="1" x14ac:dyDescent="0.35">
      <c r="P109" s="1">
        <v>269</v>
      </c>
    </row>
    <row r="110" spans="1:16" ht="14.25" customHeight="1" x14ac:dyDescent="0.35">
      <c r="P110" s="1">
        <v>214</v>
      </c>
    </row>
    <row r="111" spans="1:16" ht="14.25" customHeight="1" x14ac:dyDescent="0.35">
      <c r="P111" s="1">
        <v>247</v>
      </c>
    </row>
    <row r="112" spans="1:16" ht="14.25" customHeight="1" x14ac:dyDescent="0.35">
      <c r="P112" s="1">
        <v>203</v>
      </c>
    </row>
    <row r="113" spans="16:19" ht="14.25" customHeight="1" x14ac:dyDescent="0.35">
      <c r="P113" s="1">
        <v>242</v>
      </c>
    </row>
    <row r="114" spans="16:19" ht="14.25" customHeight="1" x14ac:dyDescent="0.35">
      <c r="P114" s="1">
        <v>206</v>
      </c>
    </row>
    <row r="115" spans="16:19" ht="14.25" customHeight="1" x14ac:dyDescent="0.35">
      <c r="P115" s="1">
        <v>248</v>
      </c>
    </row>
    <row r="116" spans="16:19" ht="14.25" customHeight="1" x14ac:dyDescent="0.35">
      <c r="P116" s="1">
        <v>232</v>
      </c>
    </row>
    <row r="117" spans="16:19" ht="14.25" customHeight="1" x14ac:dyDescent="0.35">
      <c r="P117" s="1">
        <v>250</v>
      </c>
    </row>
    <row r="118" spans="16:19" ht="14.25" customHeight="1" x14ac:dyDescent="0.35">
      <c r="P118" s="1">
        <v>294</v>
      </c>
      <c r="R118" s="1">
        <v>265.13333333333333</v>
      </c>
      <c r="S118" s="1">
        <v>44.712277707333946</v>
      </c>
    </row>
    <row r="119" spans="16:19" ht="14.25" customHeight="1" x14ac:dyDescent="0.35">
      <c r="P119" s="1">
        <v>258</v>
      </c>
    </row>
    <row r="120" spans="16:19" ht="14.25" customHeight="1" x14ac:dyDescent="0.35"/>
    <row r="121" spans="16:19" ht="14.25" customHeight="1" x14ac:dyDescent="0.35">
      <c r="P121" s="1">
        <f>AVERAGE(P43:P119)</f>
        <v>265.64069264069269</v>
      </c>
    </row>
    <row r="122" spans="16:19" ht="14.25" customHeight="1" x14ac:dyDescent="0.35"/>
    <row r="123" spans="16:19" ht="14.25" customHeight="1" x14ac:dyDescent="0.35"/>
    <row r="124" spans="16:19" ht="14.25" customHeight="1" x14ac:dyDescent="0.35">
      <c r="Q124" s="1">
        <f>_xlfn.STDEV.P(P43:P119)</f>
        <v>45.296355119484048</v>
      </c>
    </row>
    <row r="125" spans="16:19" ht="14.25" customHeight="1" x14ac:dyDescent="0.35"/>
    <row r="126" spans="16:19" ht="14.25" customHeight="1" x14ac:dyDescent="0.35"/>
    <row r="127" spans="16:19" ht="14.25" customHeight="1" x14ac:dyDescent="0.35"/>
    <row r="128" spans="16:19" ht="14.25" customHeight="1" x14ac:dyDescent="0.35"/>
    <row r="129" spans="1:1" ht="14.25" customHeight="1" x14ac:dyDescent="0.35"/>
    <row r="130" spans="1:1" ht="14.25" customHeight="1" x14ac:dyDescent="0.35"/>
    <row r="131" spans="1:1" ht="14.25" customHeight="1" x14ac:dyDescent="0.35">
      <c r="A131" s="1" t="s">
        <v>0</v>
      </c>
    </row>
    <row r="132" spans="1:1" ht="14.25" customHeight="1" x14ac:dyDescent="0.35"/>
    <row r="133" spans="1:1" ht="14.25" customHeight="1" x14ac:dyDescent="0.35"/>
    <row r="134" spans="1:1" ht="14.25" customHeight="1" x14ac:dyDescent="0.35"/>
    <row r="135" spans="1:1" ht="14.25" customHeight="1" x14ac:dyDescent="0.35"/>
    <row r="136" spans="1:1" ht="14.25" customHeight="1" x14ac:dyDescent="0.35"/>
    <row r="137" spans="1:1" ht="14.25" customHeight="1" x14ac:dyDescent="0.35"/>
    <row r="138" spans="1:1" ht="14.25" customHeight="1" x14ac:dyDescent="0.35"/>
    <row r="139" spans="1:1" ht="14.25" customHeight="1" x14ac:dyDescent="0.35"/>
    <row r="140" spans="1:1" ht="14.25" customHeight="1" x14ac:dyDescent="0.35"/>
    <row r="141" spans="1:1" ht="14.25" customHeight="1" x14ac:dyDescent="0.35"/>
    <row r="142" spans="1:1" ht="14.25" customHeight="1" x14ac:dyDescent="0.35"/>
    <row r="143" spans="1:1" ht="14.25" customHeight="1" x14ac:dyDescent="0.35"/>
    <row r="144" spans="1:1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AA8E-E2DF-4D4C-A627-660DCEF0CCAA}">
  <dimension ref="B2:AM67"/>
  <sheetViews>
    <sheetView topLeftCell="K1" zoomScale="34" workbookViewId="0">
      <selection activeCell="AC3" sqref="AC3:AE8"/>
    </sheetView>
  </sheetViews>
  <sheetFormatPr defaultRowHeight="14.5" x14ac:dyDescent="0.35"/>
  <sheetData>
    <row r="2" spans="2:39" ht="15" thickBot="1" x14ac:dyDescent="0.4">
      <c r="B2" s="4" t="s">
        <v>148</v>
      </c>
      <c r="AC2" t="s">
        <v>154</v>
      </c>
      <c r="AD2" t="s">
        <v>38</v>
      </c>
      <c r="AE2" t="s">
        <v>151</v>
      </c>
      <c r="AF2" t="s">
        <v>157</v>
      </c>
      <c r="AG2" t="s">
        <v>151</v>
      </c>
      <c r="AJ2" t="s">
        <v>39</v>
      </c>
      <c r="AK2" t="s">
        <v>35</v>
      </c>
    </row>
    <row r="3" spans="2:39" ht="15" thickBot="1" x14ac:dyDescent="0.4">
      <c r="B3" s="5" t="s">
        <v>149</v>
      </c>
      <c r="C3" s="6" t="s">
        <v>150</v>
      </c>
      <c r="D3" s="7" t="s">
        <v>151</v>
      </c>
      <c r="G3" s="1" t="s">
        <v>122</v>
      </c>
      <c r="H3" s="1" t="s">
        <v>121</v>
      </c>
      <c r="I3" s="1"/>
      <c r="J3" s="1"/>
      <c r="K3" s="1"/>
      <c r="AC3">
        <v>53</v>
      </c>
      <c r="AD3" s="13">
        <v>53.689422547258744</v>
      </c>
      <c r="AE3">
        <v>0.50490101001287679</v>
      </c>
      <c r="AF3" s="17">
        <v>1.3274753246827868</v>
      </c>
      <c r="AG3">
        <v>0.42374658109869701</v>
      </c>
      <c r="AI3" t="s">
        <v>33</v>
      </c>
      <c r="AJ3">
        <v>88.108108108108112</v>
      </c>
    </row>
    <row r="4" spans="2:39" x14ac:dyDescent="0.35">
      <c r="B4" s="7" t="s">
        <v>116</v>
      </c>
      <c r="C4" s="8">
        <v>63.066314027852492</v>
      </c>
      <c r="D4" s="9">
        <v>5.1634856335569914</v>
      </c>
      <c r="G4" s="1" t="s">
        <v>89</v>
      </c>
      <c r="H4" s="1">
        <v>1.3274753246827868</v>
      </c>
      <c r="I4" s="1">
        <v>0.42374658109869701</v>
      </c>
      <c r="J4" s="1"/>
      <c r="K4" s="1"/>
      <c r="M4" s="1" t="s">
        <v>89</v>
      </c>
      <c r="N4" s="1">
        <v>1.3274753246827868</v>
      </c>
      <c r="O4" s="1">
        <v>0.42374658109869701</v>
      </c>
      <c r="AC4">
        <v>58</v>
      </c>
      <c r="AD4" s="13">
        <v>78.358284509239155</v>
      </c>
      <c r="AE4">
        <v>0.75214755742472461</v>
      </c>
      <c r="AF4" s="17">
        <v>0.54141153722204316</v>
      </c>
      <c r="AG4" s="16">
        <v>0.27978671257432947</v>
      </c>
      <c r="AH4" s="16"/>
      <c r="AI4" t="s">
        <v>30</v>
      </c>
      <c r="AJ4">
        <v>88.073394495412856</v>
      </c>
    </row>
    <row r="5" spans="2:39" x14ac:dyDescent="0.35">
      <c r="B5" s="7" t="s">
        <v>105</v>
      </c>
      <c r="C5" s="8">
        <v>41.759454241444047</v>
      </c>
      <c r="D5" s="9">
        <v>4.3362274167167421</v>
      </c>
      <c r="G5" s="1"/>
      <c r="H5" s="1"/>
      <c r="I5" s="1"/>
      <c r="J5" s="1"/>
      <c r="K5" s="1" t="s">
        <v>160</v>
      </c>
      <c r="X5" s="1" t="s">
        <v>116</v>
      </c>
      <c r="Y5" s="1">
        <v>63.066314027852492</v>
      </c>
      <c r="Z5" s="1">
        <v>5.1634856335569914</v>
      </c>
      <c r="AC5">
        <v>79</v>
      </c>
      <c r="AD5" s="13">
        <v>77.320172044009894</v>
      </c>
      <c r="AE5">
        <v>0.83388413921662652</v>
      </c>
      <c r="AF5" s="17">
        <v>0.96449282580574403</v>
      </c>
      <c r="AG5" s="16">
        <v>0.28314223497650087</v>
      </c>
      <c r="AH5" s="16"/>
      <c r="AI5" t="s">
        <v>27</v>
      </c>
      <c r="AJ5">
        <v>85.690235690235696</v>
      </c>
      <c r="AM5">
        <f>STDEV(AJ3:AJ5)</f>
        <v>1.3860470142764514</v>
      </c>
    </row>
    <row r="6" spans="2:39" x14ac:dyDescent="0.35">
      <c r="B6" s="7" t="s">
        <v>93</v>
      </c>
      <c r="C6" s="8">
        <v>53.338877547523587</v>
      </c>
      <c r="D6" s="9">
        <v>5.9729687355492604</v>
      </c>
      <c r="G6" s="1" t="s">
        <v>116</v>
      </c>
      <c r="H6" s="1">
        <v>63.066314027852492</v>
      </c>
      <c r="I6" s="1">
        <v>5.1634856335569914</v>
      </c>
      <c r="J6" s="1"/>
      <c r="K6" s="1">
        <f>_xlfn.T.TEST(H6:H9,N6:N9,2,2)</f>
        <v>0.44021213408735493</v>
      </c>
      <c r="M6" s="1" t="s">
        <v>102</v>
      </c>
      <c r="N6" s="1">
        <v>59.903935283021184</v>
      </c>
      <c r="O6" s="1">
        <v>4.9974468922239321</v>
      </c>
      <c r="X6" s="1" t="s">
        <v>105</v>
      </c>
      <c r="Y6" s="1">
        <v>41.759454241444047</v>
      </c>
      <c r="Z6" s="1">
        <v>4.3362274167167421</v>
      </c>
      <c r="AC6">
        <v>97</v>
      </c>
      <c r="AD6" s="13">
        <v>76.704674985227456</v>
      </c>
      <c r="AE6">
        <v>1.000905256879892</v>
      </c>
      <c r="AF6" s="17">
        <v>0.96449282580574403</v>
      </c>
      <c r="AG6" s="16">
        <v>0.28314223497650087</v>
      </c>
      <c r="AH6" s="16"/>
      <c r="AI6" t="s">
        <v>25</v>
      </c>
      <c r="AJ6">
        <v>87.290579431252226</v>
      </c>
      <c r="AK6">
        <v>0.80023461680198626</v>
      </c>
    </row>
    <row r="7" spans="2:39" x14ac:dyDescent="0.35">
      <c r="B7" s="7" t="s">
        <v>83</v>
      </c>
      <c r="C7" s="8">
        <v>38.809168477237201</v>
      </c>
      <c r="D7" s="9">
        <v>4.0808677434288319</v>
      </c>
      <c r="G7" s="1" t="s">
        <v>105</v>
      </c>
      <c r="H7" s="1">
        <v>41.759454241444047</v>
      </c>
      <c r="I7" s="1">
        <v>4.3362274167167421</v>
      </c>
      <c r="J7" s="1"/>
      <c r="K7" s="1"/>
      <c r="M7" s="1" t="s">
        <v>92</v>
      </c>
      <c r="N7" s="1">
        <v>50.753953416348473</v>
      </c>
      <c r="O7" s="1">
        <v>2.1557927360644116</v>
      </c>
      <c r="X7" s="1" t="s">
        <v>93</v>
      </c>
      <c r="Y7" s="1">
        <v>53.338877547523602</v>
      </c>
      <c r="Z7" s="1">
        <v>5.9729687355492604</v>
      </c>
      <c r="AC7">
        <v>102</v>
      </c>
      <c r="AD7" s="13">
        <v>83.256819237287431</v>
      </c>
      <c r="AE7">
        <v>0.56097442729223723</v>
      </c>
      <c r="AF7" s="17">
        <v>2.9300927928847096</v>
      </c>
      <c r="AG7" s="16">
        <v>0.3994415018942109</v>
      </c>
      <c r="AH7" s="16"/>
    </row>
    <row r="8" spans="2:39" x14ac:dyDescent="0.35">
      <c r="B8" s="7" t="s">
        <v>102</v>
      </c>
      <c r="C8" s="8">
        <v>59.903935283021184</v>
      </c>
      <c r="D8" s="9">
        <v>0.27978671257432947</v>
      </c>
      <c r="G8" s="1" t="s">
        <v>93</v>
      </c>
      <c r="H8" s="1">
        <v>53.338877547523602</v>
      </c>
      <c r="I8" s="1">
        <v>5.9729687355492604</v>
      </c>
      <c r="J8" s="1"/>
      <c r="K8" s="1"/>
      <c r="M8" s="1" t="s">
        <v>76</v>
      </c>
      <c r="N8" s="1">
        <v>39.224254044645157</v>
      </c>
      <c r="O8" s="1">
        <v>6.2117307272927249</v>
      </c>
      <c r="X8" s="1" t="s">
        <v>83</v>
      </c>
      <c r="Y8" s="1">
        <v>38.809168477237201</v>
      </c>
      <c r="Z8" s="1">
        <v>4.0808677434288319</v>
      </c>
      <c r="AC8" s="1" t="s">
        <v>178</v>
      </c>
      <c r="AD8" s="18">
        <v>87.290579431252226</v>
      </c>
      <c r="AE8" s="1">
        <v>0.80023461680198626</v>
      </c>
    </row>
    <row r="9" spans="2:39" x14ac:dyDescent="0.35">
      <c r="B9" s="7" t="s">
        <v>71</v>
      </c>
      <c r="C9" s="8">
        <v>30.222673410121601</v>
      </c>
      <c r="D9" s="9">
        <v>4.8124478667512181</v>
      </c>
      <c r="G9" s="1" t="s">
        <v>83</v>
      </c>
      <c r="H9" s="1">
        <v>38.809168477237201</v>
      </c>
      <c r="I9" s="1">
        <v>4.0808677434288319</v>
      </c>
      <c r="J9" s="1" t="s">
        <v>153</v>
      </c>
      <c r="K9" s="1" t="s">
        <v>151</v>
      </c>
      <c r="M9" s="1" t="s">
        <v>61</v>
      </c>
      <c r="N9" s="1">
        <v>82.6594233399979</v>
      </c>
      <c r="O9" s="1">
        <v>2.8270484069050572</v>
      </c>
      <c r="P9" s="1" t="s">
        <v>153</v>
      </c>
      <c r="Q9" s="1" t="s">
        <v>151</v>
      </c>
      <c r="X9" s="1" t="s">
        <v>102</v>
      </c>
      <c r="Y9" s="1">
        <v>59.903935283021184</v>
      </c>
      <c r="Z9" s="1">
        <v>4.9974468922239321</v>
      </c>
      <c r="AA9">
        <f>STDEV(Y5:Y12)</f>
        <v>14.868635607996227</v>
      </c>
      <c r="AF9" s="1"/>
      <c r="AG9" s="1"/>
    </row>
    <row r="10" spans="2:39" x14ac:dyDescent="0.35">
      <c r="B10" s="7" t="s">
        <v>58</v>
      </c>
      <c r="C10" s="8">
        <v>97.362502691907537</v>
      </c>
      <c r="D10" s="9">
        <v>1.0151543419783535</v>
      </c>
      <c r="G10" s="1"/>
      <c r="H10" s="1"/>
      <c r="I10" s="1"/>
      <c r="J10" s="1">
        <f>AVERAGE(H6:H9)</f>
        <v>49.24345357351433</v>
      </c>
      <c r="K10" s="1">
        <f>STDEV(H6:H9)/SQRT(4)</f>
        <v>5.5732136161869468</v>
      </c>
      <c r="M10" s="1"/>
      <c r="N10" s="1"/>
      <c r="O10" s="1"/>
      <c r="P10" s="1">
        <f>AVERAGE(N6:N9)</f>
        <v>58.135391521003186</v>
      </c>
      <c r="Q10" s="1">
        <f>STDEV(N6:N9)/SQRT(4)</f>
        <v>9.2044945218798606</v>
      </c>
      <c r="X10" s="1" t="s">
        <v>92</v>
      </c>
      <c r="Y10" s="1">
        <v>50.753953416348473</v>
      </c>
      <c r="Z10" s="1">
        <v>2.1557927360644116</v>
      </c>
      <c r="AC10" t="s">
        <v>155</v>
      </c>
    </row>
    <row r="11" spans="2:39" ht="15" thickBot="1" x14ac:dyDescent="0.4">
      <c r="B11" s="7" t="s">
        <v>45</v>
      </c>
      <c r="C11" s="8">
        <v>88.164117686326918</v>
      </c>
      <c r="D11" s="9">
        <v>3.6381869094885571</v>
      </c>
      <c r="G11" s="1" t="s">
        <v>5</v>
      </c>
      <c r="H11" s="1">
        <v>87.290579431252226</v>
      </c>
      <c r="I11" s="1">
        <v>0.80023461680198626</v>
      </c>
      <c r="J11" s="1"/>
      <c r="K11" s="1"/>
      <c r="M11" s="1"/>
      <c r="N11" s="1"/>
      <c r="O11" s="1"/>
      <c r="X11" s="1" t="s">
        <v>76</v>
      </c>
      <c r="Y11" s="1">
        <v>39.224254044645157</v>
      </c>
      <c r="Z11" s="1">
        <v>6.2117307272927249</v>
      </c>
      <c r="AA11" t="s">
        <v>153</v>
      </c>
      <c r="AB11" t="s">
        <v>151</v>
      </c>
      <c r="AC11">
        <f>_xlfn.T.TEST(Y5:Y12,$AJ$3:$AJ$5, 2, 3)</f>
        <v>3.3140192005581072E-4</v>
      </c>
      <c r="AD11" s="12" t="s">
        <v>154</v>
      </c>
      <c r="AE11" s="12" t="s">
        <v>153</v>
      </c>
    </row>
    <row r="12" spans="2:39" ht="15" thickBot="1" x14ac:dyDescent="0.4">
      <c r="B12" s="7" t="s">
        <v>92</v>
      </c>
      <c r="C12" s="8">
        <v>50.753953416348473</v>
      </c>
      <c r="D12" s="9">
        <v>0.48340421089880053</v>
      </c>
      <c r="G12" s="1"/>
      <c r="H12" s="1"/>
      <c r="I12" s="1"/>
      <c r="J12" s="1"/>
      <c r="K12" s="1"/>
      <c r="X12" s="1" t="s">
        <v>61</v>
      </c>
      <c r="Y12" s="1">
        <v>82.6594233399979</v>
      </c>
      <c r="Z12" s="1">
        <v>2.8270484069050572</v>
      </c>
      <c r="AA12">
        <f>AVERAGE(Y5:Y12)</f>
        <v>53.689422547258744</v>
      </c>
      <c r="AB12">
        <f>STDEV(Z5:Z12)/SQRT(8)</f>
        <v>0.50490101001287679</v>
      </c>
      <c r="AD12">
        <v>53</v>
      </c>
      <c r="AE12" s="13">
        <v>53.689422547258744</v>
      </c>
      <c r="AF12" s="12" t="s">
        <v>156</v>
      </c>
      <c r="AG12" s="12" t="s">
        <v>155</v>
      </c>
    </row>
    <row r="13" spans="2:39" x14ac:dyDescent="0.35">
      <c r="B13" s="7" t="s">
        <v>68</v>
      </c>
      <c r="C13" s="8">
        <v>97.639626037928323</v>
      </c>
      <c r="D13" s="9">
        <v>0.28314223497650087</v>
      </c>
      <c r="G13" s="1" t="s">
        <v>50</v>
      </c>
      <c r="H13" s="1">
        <v>0.54141153722204316</v>
      </c>
      <c r="I13" s="1">
        <v>0.27978671257432947</v>
      </c>
      <c r="J13" s="1"/>
      <c r="K13" s="1"/>
      <c r="M13" s="1" t="s">
        <v>50</v>
      </c>
      <c r="N13" s="1">
        <v>0.54141153722204316</v>
      </c>
      <c r="O13" s="1">
        <v>0.27978671257432947</v>
      </c>
      <c r="AD13">
        <v>58</v>
      </c>
      <c r="AE13" s="13">
        <v>78.358284509239155</v>
      </c>
      <c r="AF13" s="13">
        <v>87.290579431252226</v>
      </c>
      <c r="AG13" s="15">
        <v>3.3140192005581072E-4</v>
      </c>
    </row>
    <row r="14" spans="2:39" x14ac:dyDescent="0.35">
      <c r="B14" s="7" t="s">
        <v>32</v>
      </c>
      <c r="C14" s="8">
        <v>98.767246937459717</v>
      </c>
      <c r="D14" s="9">
        <v>0.54579091344334585</v>
      </c>
      <c r="G14" s="1"/>
      <c r="H14" s="1"/>
      <c r="I14" s="1"/>
      <c r="J14" s="1"/>
      <c r="K14" s="1" t="s">
        <v>160</v>
      </c>
      <c r="X14" s="1" t="s">
        <v>102</v>
      </c>
      <c r="Y14" s="1">
        <v>59.903935283021198</v>
      </c>
      <c r="Z14" s="1">
        <v>4.9974468922239321</v>
      </c>
      <c r="AD14">
        <v>79</v>
      </c>
      <c r="AE14" s="13">
        <v>77.320172044009894</v>
      </c>
      <c r="AF14" s="13">
        <v>87.290579431252226</v>
      </c>
      <c r="AG14" s="14">
        <v>0.3433072988416021</v>
      </c>
    </row>
    <row r="15" spans="2:39" x14ac:dyDescent="0.35">
      <c r="B15" s="7" t="s">
        <v>12</v>
      </c>
      <c r="C15" s="8">
        <v>94.404041618250062</v>
      </c>
      <c r="D15" s="9">
        <v>1.4541409231342086</v>
      </c>
      <c r="G15" s="1" t="s">
        <v>102</v>
      </c>
      <c r="H15" s="1">
        <v>59.903935283021198</v>
      </c>
      <c r="I15" s="1">
        <v>4.9974468922239321</v>
      </c>
      <c r="J15" s="1"/>
      <c r="K15" s="1">
        <f>_xlfn.T.TEST(H15:H18,N15:N18,2,2)</f>
        <v>0.31644254529650906</v>
      </c>
      <c r="M15" s="1" t="s">
        <v>116</v>
      </c>
      <c r="N15" s="1">
        <v>63.066314027852492</v>
      </c>
      <c r="O15" s="1">
        <v>5.1634856335569914</v>
      </c>
      <c r="X15" s="1" t="s">
        <v>71</v>
      </c>
      <c r="Y15" s="1">
        <v>30.222673410121601</v>
      </c>
      <c r="Z15" s="1">
        <v>4.8124478667512181</v>
      </c>
      <c r="AD15">
        <v>97</v>
      </c>
      <c r="AE15" s="13">
        <v>76.704674985227456</v>
      </c>
      <c r="AF15" s="13">
        <v>87.290579431252226</v>
      </c>
      <c r="AG15" s="14">
        <v>0.2601213895347898</v>
      </c>
    </row>
    <row r="16" spans="2:39" x14ac:dyDescent="0.35">
      <c r="B16" s="7" t="s">
        <v>76</v>
      </c>
      <c r="C16" s="8">
        <v>39.224254044645157</v>
      </c>
      <c r="D16" s="9">
        <v>1.0565799051923805</v>
      </c>
      <c r="G16" s="1" t="s">
        <v>71</v>
      </c>
      <c r="H16" s="1">
        <v>30.222673410121601</v>
      </c>
      <c r="I16" s="1">
        <v>4.8124478667512181</v>
      </c>
      <c r="J16" s="1"/>
      <c r="K16" s="1"/>
      <c r="M16" s="1" t="s">
        <v>68</v>
      </c>
      <c r="N16" s="1">
        <v>97.639626037928323</v>
      </c>
      <c r="O16" s="1">
        <v>0.48340421089880053</v>
      </c>
      <c r="X16" s="1" t="s">
        <v>58</v>
      </c>
      <c r="Y16" s="1">
        <v>97.362502691907537</v>
      </c>
      <c r="Z16" s="1">
        <v>1.0151543419783535</v>
      </c>
      <c r="AD16">
        <v>102</v>
      </c>
      <c r="AE16" s="13">
        <v>83.256819237287431</v>
      </c>
      <c r="AF16" s="13">
        <v>87.290579431252226</v>
      </c>
      <c r="AG16" s="14">
        <v>0.24341647821037057</v>
      </c>
    </row>
    <row r="17" spans="2:34" x14ac:dyDescent="0.35">
      <c r="B17" s="7" t="s">
        <v>55</v>
      </c>
      <c r="C17" s="8">
        <v>93.199050629823674</v>
      </c>
      <c r="D17" s="9">
        <v>6.9236390589455663</v>
      </c>
      <c r="G17" s="1" t="s">
        <v>58</v>
      </c>
      <c r="H17" s="1">
        <v>97.362502691907537</v>
      </c>
      <c r="I17" s="1">
        <v>1.0151543419783535</v>
      </c>
      <c r="J17" s="1"/>
      <c r="K17" s="1"/>
      <c r="M17" s="1" t="s">
        <v>55</v>
      </c>
      <c r="N17" s="1">
        <v>93.199050629823674</v>
      </c>
      <c r="O17" s="1">
        <v>1.0565799051923805</v>
      </c>
      <c r="X17" s="1" t="s">
        <v>45</v>
      </c>
      <c r="Y17" s="1">
        <v>88.164117686326918</v>
      </c>
      <c r="Z17" s="1">
        <v>3.6381869094885571</v>
      </c>
      <c r="AF17" s="13">
        <v>87.290579431252226</v>
      </c>
      <c r="AG17" s="14">
        <v>0.59222479330178746</v>
      </c>
    </row>
    <row r="18" spans="2:34" x14ac:dyDescent="0.35">
      <c r="B18" s="7" t="s">
        <v>29</v>
      </c>
      <c r="C18" s="8">
        <v>62.634110127198312</v>
      </c>
      <c r="D18" s="9">
        <v>0.27447745766560783</v>
      </c>
      <c r="G18" s="1" t="s">
        <v>45</v>
      </c>
      <c r="H18" s="1">
        <v>88.164117686326918</v>
      </c>
      <c r="I18" s="1">
        <v>3.6381869094885571</v>
      </c>
      <c r="J18" s="1" t="s">
        <v>153</v>
      </c>
      <c r="K18" s="1" t="s">
        <v>151</v>
      </c>
      <c r="M18" s="1" t="s">
        <v>42</v>
      </c>
      <c r="N18" s="1">
        <v>97.308056306931448</v>
      </c>
      <c r="O18" s="1">
        <v>0.56916100555483062</v>
      </c>
      <c r="P18" s="1" t="s">
        <v>153</v>
      </c>
      <c r="Q18" s="1" t="s">
        <v>151</v>
      </c>
      <c r="X18" s="1" t="s">
        <v>116</v>
      </c>
      <c r="Y18" s="1">
        <v>63.066314027852492</v>
      </c>
      <c r="Z18" s="1">
        <v>5.1634856335569914</v>
      </c>
    </row>
    <row r="19" spans="2:34" x14ac:dyDescent="0.35">
      <c r="B19" s="7" t="s">
        <v>21</v>
      </c>
      <c r="C19" s="8">
        <v>70.638380003164059</v>
      </c>
      <c r="D19" s="9">
        <v>4.1316722078541277</v>
      </c>
      <c r="G19" s="1"/>
      <c r="H19" s="1"/>
      <c r="I19" s="1"/>
      <c r="J19" s="1">
        <f>AVERAGE(H15:H18)</f>
        <v>68.913307267844317</v>
      </c>
      <c r="K19" s="1">
        <f>STDEV(H15:H18)/SQRT(4)</f>
        <v>15.160486892791882</v>
      </c>
      <c r="M19" s="1"/>
      <c r="N19" s="1"/>
      <c r="O19" s="1"/>
      <c r="P19" s="1">
        <f>AVERAGE(N15:N18)</f>
        <v>87.803261750633993</v>
      </c>
      <c r="Q19" s="1">
        <f>STDEV(N15:N18)/SQRT(4)</f>
        <v>8.3072573804384451</v>
      </c>
      <c r="X19" s="1" t="s">
        <v>68</v>
      </c>
      <c r="Y19" s="1">
        <v>97.639626037928323</v>
      </c>
      <c r="Z19" s="1">
        <v>0.48340421089880053</v>
      </c>
      <c r="AC19" t="s">
        <v>155</v>
      </c>
    </row>
    <row r="20" spans="2:34" x14ac:dyDescent="0.35">
      <c r="B20" s="7" t="s">
        <v>61</v>
      </c>
      <c r="C20" s="8">
        <v>82.6594233399979</v>
      </c>
      <c r="D20" s="9">
        <v>0.56916100555483062</v>
      </c>
      <c r="G20" s="1" t="s">
        <v>5</v>
      </c>
      <c r="H20" s="1">
        <v>87.290579431252226</v>
      </c>
      <c r="I20" s="1">
        <v>0.80023461680198626</v>
      </c>
      <c r="J20" s="1"/>
      <c r="K20" s="1"/>
      <c r="M20" s="1"/>
      <c r="N20" s="1"/>
      <c r="O20" s="1"/>
      <c r="X20" s="1" t="s">
        <v>55</v>
      </c>
      <c r="Y20" s="1">
        <v>93.199050629823674</v>
      </c>
      <c r="Z20" s="1">
        <v>1.0565799051923805</v>
      </c>
      <c r="AC20">
        <f>_xlfn.T.TEST(Y14:Y21,$AJ$3:$AJ$5, 2, 3)</f>
        <v>0.3433072988416021</v>
      </c>
    </row>
    <row r="21" spans="2:34" x14ac:dyDescent="0.35">
      <c r="B21" s="7" t="s">
        <v>42</v>
      </c>
      <c r="C21" s="8">
        <v>97.308056306931448</v>
      </c>
      <c r="D21" s="9">
        <v>1.0985065807221546</v>
      </c>
      <c r="G21" s="1"/>
      <c r="H21" s="1"/>
      <c r="I21" s="1"/>
      <c r="J21" s="1"/>
      <c r="K21" s="1"/>
      <c r="X21" s="1" t="s">
        <v>42</v>
      </c>
      <c r="Y21" s="1">
        <v>97.308056306931448</v>
      </c>
      <c r="Z21" s="1">
        <v>0.56916100555483062</v>
      </c>
      <c r="AA21">
        <f>AVERAGE(Y14:Y21)</f>
        <v>78.358284509239155</v>
      </c>
      <c r="AB21">
        <f>STDEV(Z14:Z21)/SQRT(8)</f>
        <v>0.75214755742472461</v>
      </c>
    </row>
    <row r="22" spans="2:34" x14ac:dyDescent="0.35">
      <c r="B22" s="7" t="s">
        <v>10</v>
      </c>
      <c r="C22" s="8">
        <v>95.598388566294247</v>
      </c>
      <c r="D22" s="9">
        <v>0.32971466399833504</v>
      </c>
      <c r="G22" s="1" t="s">
        <v>16</v>
      </c>
      <c r="H22" s="1">
        <v>0.96449282580574403</v>
      </c>
      <c r="I22" s="1">
        <v>0.28314223497650087</v>
      </c>
      <c r="J22" s="1"/>
      <c r="K22" s="1"/>
      <c r="M22" s="1" t="s">
        <v>16</v>
      </c>
      <c r="N22" s="1">
        <v>0.96449282580574403</v>
      </c>
      <c r="O22" s="1">
        <v>0.28314223497650087</v>
      </c>
    </row>
    <row r="23" spans="2:34" ht="15" thickBot="1" x14ac:dyDescent="0.4">
      <c r="B23" s="10" t="s">
        <v>19</v>
      </c>
      <c r="C23" s="11">
        <v>98.472977900097632</v>
      </c>
      <c r="D23" s="9">
        <v>0.3994415018942109</v>
      </c>
      <c r="G23" s="1"/>
      <c r="H23" s="1"/>
      <c r="I23" s="1"/>
      <c r="J23" s="1"/>
      <c r="K23" s="1" t="s">
        <v>160</v>
      </c>
      <c r="X23" s="1" t="s">
        <v>92</v>
      </c>
      <c r="Y23" s="1">
        <v>50.753953416348473</v>
      </c>
      <c r="Z23" s="1">
        <v>2.1557927360644116</v>
      </c>
    </row>
    <row r="24" spans="2:34" x14ac:dyDescent="0.35">
      <c r="G24" s="1" t="s">
        <v>92</v>
      </c>
      <c r="H24" s="1">
        <v>50.753953416348473</v>
      </c>
      <c r="I24" s="1">
        <v>2.1557927360644116</v>
      </c>
      <c r="J24" s="1"/>
      <c r="K24" s="1">
        <f>_xlfn.T.TEST(H24:H27,N24:N27,2,2)</f>
        <v>0.35854113813799549</v>
      </c>
      <c r="M24" s="1" t="s">
        <v>105</v>
      </c>
      <c r="N24" s="1">
        <v>41.759454241444047</v>
      </c>
      <c r="O24" s="1">
        <v>4.3362274167167421</v>
      </c>
      <c r="X24" s="1" t="s">
        <v>68</v>
      </c>
      <c r="Y24" s="1">
        <v>97.639626037928323</v>
      </c>
      <c r="Z24" s="1">
        <v>0.48340421089880053</v>
      </c>
    </row>
    <row r="25" spans="2:34" x14ac:dyDescent="0.35">
      <c r="G25" s="1" t="s">
        <v>68</v>
      </c>
      <c r="H25" s="1">
        <v>97.639626037928323</v>
      </c>
      <c r="I25" s="1">
        <v>0.48340421089880053</v>
      </c>
      <c r="J25" s="1"/>
      <c r="K25" s="1"/>
      <c r="M25" s="1" t="s">
        <v>152</v>
      </c>
      <c r="N25" s="1">
        <v>77.004555407155991</v>
      </c>
      <c r="O25" s="1">
        <v>4.8124478667512181</v>
      </c>
      <c r="X25" s="1" t="s">
        <v>32</v>
      </c>
      <c r="Y25" s="1">
        <v>98.767246937459717</v>
      </c>
      <c r="Z25" s="1">
        <v>0.54579091344334585</v>
      </c>
    </row>
    <row r="26" spans="2:34" x14ac:dyDescent="0.35">
      <c r="C26">
        <f>AVERAGE(C4:C23)</f>
        <v>72.696327614678665</v>
      </c>
      <c r="D26">
        <f>STDEV(C4:C23)/SQRT(20)</f>
        <v>5.4248274149015518</v>
      </c>
      <c r="G26" s="1" t="s">
        <v>32</v>
      </c>
      <c r="H26" s="1">
        <v>98.767246937459717</v>
      </c>
      <c r="I26" s="1">
        <v>0.54579091344334585</v>
      </c>
      <c r="J26" s="1"/>
      <c r="K26" s="1"/>
      <c r="M26" s="1" t="s">
        <v>29</v>
      </c>
      <c r="N26" s="1">
        <v>62.634110127198312</v>
      </c>
      <c r="O26" s="1">
        <v>6.9236390589455663</v>
      </c>
      <c r="X26" s="1" t="s">
        <v>12</v>
      </c>
      <c r="Y26" s="1">
        <v>94.404041618250062</v>
      </c>
      <c r="Z26" s="1">
        <v>1.4541409231342086</v>
      </c>
    </row>
    <row r="27" spans="2:34" x14ac:dyDescent="0.35">
      <c r="G27" s="1" t="s">
        <v>12</v>
      </c>
      <c r="H27" s="1">
        <v>94.404041618250062</v>
      </c>
      <c r="I27" s="1">
        <v>1.4541409231342086</v>
      </c>
      <c r="J27" s="1" t="s">
        <v>153</v>
      </c>
      <c r="K27" s="1" t="s">
        <v>151</v>
      </c>
      <c r="M27" s="1" t="s">
        <v>10</v>
      </c>
      <c r="N27" s="1">
        <v>95.598388566294247</v>
      </c>
      <c r="O27" s="1">
        <v>1.0985065807221546</v>
      </c>
      <c r="P27" s="1" t="s">
        <v>153</v>
      </c>
      <c r="Q27" s="1" t="s">
        <v>151</v>
      </c>
      <c r="X27" s="1" t="s">
        <v>105</v>
      </c>
      <c r="Y27" s="1">
        <v>41.759454241444047</v>
      </c>
      <c r="Z27" s="1">
        <v>4.3362274167167421</v>
      </c>
    </row>
    <row r="28" spans="2:34" x14ac:dyDescent="0.35">
      <c r="G28" s="1"/>
      <c r="H28" s="1"/>
      <c r="I28" s="1"/>
      <c r="J28" s="1">
        <f>AVERAGE(H24:H27)</f>
        <v>85.391217002496646</v>
      </c>
      <c r="K28" s="1">
        <f>STDEV(H24:H27)/SQRT(4)</f>
        <v>11.582719661241429</v>
      </c>
      <c r="M28" s="1"/>
      <c r="N28" s="1"/>
      <c r="O28" s="1"/>
      <c r="P28" s="1">
        <f>AVERAGE(N24:N27)</f>
        <v>69.249127085523156</v>
      </c>
      <c r="Q28" s="1">
        <f>STDEV(N24:N27)/SQRT(4)</f>
        <v>11.379333648722787</v>
      </c>
      <c r="X28" s="1" t="s">
        <v>152</v>
      </c>
      <c r="Y28" s="1">
        <v>77.004555407155991</v>
      </c>
      <c r="Z28" s="1">
        <v>4.8124478667512181</v>
      </c>
      <c r="AC28" t="s">
        <v>155</v>
      </c>
      <c r="AH28">
        <v>63.066314027852492</v>
      </c>
    </row>
    <row r="29" spans="2:34" x14ac:dyDescent="0.35">
      <c r="G29" s="1" t="s">
        <v>5</v>
      </c>
      <c r="H29" s="1">
        <v>87.290579431252226</v>
      </c>
      <c r="I29" s="1">
        <v>0.80023461680198626</v>
      </c>
      <c r="J29" s="1"/>
      <c r="K29" s="1"/>
      <c r="M29" s="1"/>
      <c r="N29" s="1"/>
      <c r="O29" s="1"/>
      <c r="X29" s="1" t="s">
        <v>29</v>
      </c>
      <c r="Y29" s="1">
        <v>62.634110127198312</v>
      </c>
      <c r="Z29" s="1">
        <v>6.9236390589455663</v>
      </c>
      <c r="AC29">
        <f>_xlfn.T.TEST(Y23:Y30,$AJ$3:$AJ$5, 2, 3)</f>
        <v>0.2601213895347898</v>
      </c>
      <c r="AH29">
        <v>41.759454241444047</v>
      </c>
    </row>
    <row r="30" spans="2:34" x14ac:dyDescent="0.35">
      <c r="G30" s="1"/>
      <c r="H30" s="1"/>
      <c r="I30" s="1"/>
      <c r="J30" s="1"/>
      <c r="K30" s="1"/>
      <c r="X30" s="1" t="s">
        <v>10</v>
      </c>
      <c r="Y30" s="1">
        <v>95.598388566294247</v>
      </c>
      <c r="Z30" s="1">
        <v>1.0985065807221546</v>
      </c>
      <c r="AA30">
        <f>AVERAGE(Y23:Y30)</f>
        <v>77.320172044009894</v>
      </c>
      <c r="AB30">
        <f>STDEV(Z23:Z30)/SQRT(8)</f>
        <v>0.83388413921662652</v>
      </c>
      <c r="AH30">
        <v>53.338877547523602</v>
      </c>
    </row>
    <row r="31" spans="2:34" x14ac:dyDescent="0.35">
      <c r="G31" s="1" t="s">
        <v>24</v>
      </c>
      <c r="H31" s="1">
        <v>2.4178881316654284</v>
      </c>
      <c r="I31" s="1">
        <v>0.28314223497650087</v>
      </c>
      <c r="J31" s="1"/>
      <c r="K31" s="1"/>
      <c r="M31" s="1" t="s">
        <v>24</v>
      </c>
      <c r="N31" s="1">
        <v>2.4178881316654284</v>
      </c>
      <c r="O31" s="1">
        <v>0.28314223497650087</v>
      </c>
      <c r="AH31">
        <v>38.809168477237201</v>
      </c>
    </row>
    <row r="32" spans="2:34" x14ac:dyDescent="0.35">
      <c r="G32" s="1"/>
      <c r="H32" s="1"/>
      <c r="I32" s="1"/>
      <c r="J32" s="1"/>
      <c r="K32" s="1" t="s">
        <v>160</v>
      </c>
      <c r="X32" s="1" t="s">
        <v>76</v>
      </c>
      <c r="Y32" s="1">
        <v>39.224254044645157</v>
      </c>
      <c r="Z32" s="1">
        <v>6.2117307272927249</v>
      </c>
      <c r="AH32">
        <v>59.903935283021184</v>
      </c>
    </row>
    <row r="33" spans="7:34" x14ac:dyDescent="0.35">
      <c r="G33" s="1" t="s">
        <v>76</v>
      </c>
      <c r="H33" s="1">
        <v>39.224254044645157</v>
      </c>
      <c r="I33" s="1">
        <v>6.2117307272927249</v>
      </c>
      <c r="J33" s="1"/>
      <c r="K33" s="1">
        <f>_xlfn.T.TEST(H33:H36,N33:N36,2,2)</f>
        <v>0.24112863606666921</v>
      </c>
      <c r="M33" s="1" t="s">
        <v>93</v>
      </c>
      <c r="N33" s="1">
        <v>53.338877547523602</v>
      </c>
      <c r="O33" s="1">
        <v>5.9729687355492604</v>
      </c>
      <c r="X33" s="1" t="s">
        <v>55</v>
      </c>
      <c r="Y33" s="1">
        <v>93.199050629823674</v>
      </c>
      <c r="Z33" s="1">
        <v>1.0565799051923805</v>
      </c>
      <c r="AH33">
        <v>50.753953416348473</v>
      </c>
    </row>
    <row r="34" spans="7:34" x14ac:dyDescent="0.35">
      <c r="G34" s="1" t="s">
        <v>55</v>
      </c>
      <c r="H34" s="1">
        <v>93.199050629823674</v>
      </c>
      <c r="I34" s="1">
        <v>1.0565799051923805</v>
      </c>
      <c r="J34" s="1"/>
      <c r="K34" s="1"/>
      <c r="M34" s="1" t="s">
        <v>58</v>
      </c>
      <c r="N34" s="1">
        <v>97.362502691907537</v>
      </c>
      <c r="O34" s="1">
        <v>1.0151543419783535</v>
      </c>
      <c r="X34" s="1" t="s">
        <v>29</v>
      </c>
      <c r="Y34" s="1">
        <v>62.634110127198312</v>
      </c>
      <c r="Z34" s="1">
        <v>6.9236390589455663</v>
      </c>
      <c r="AH34">
        <v>39.224254044645157</v>
      </c>
    </row>
    <row r="35" spans="7:34" x14ac:dyDescent="0.35">
      <c r="G35" s="1" t="s">
        <v>29</v>
      </c>
      <c r="H35" s="1">
        <v>62.634110127198312</v>
      </c>
      <c r="I35" s="1">
        <v>6.9236390589455663</v>
      </c>
      <c r="J35" s="1"/>
      <c r="K35" s="1"/>
      <c r="M35" s="1" t="s">
        <v>32</v>
      </c>
      <c r="N35" s="1">
        <v>98.767246937459717</v>
      </c>
      <c r="O35" s="1">
        <v>0.54579091344334585</v>
      </c>
      <c r="X35" s="1" t="s">
        <v>21</v>
      </c>
      <c r="Y35" s="1">
        <v>70.638380003164059</v>
      </c>
      <c r="Z35" s="1">
        <v>4.1316722078541277</v>
      </c>
      <c r="AH35">
        <v>82.6594233399979</v>
      </c>
    </row>
    <row r="36" spans="7:34" x14ac:dyDescent="0.35">
      <c r="G36" s="1" t="s">
        <v>21</v>
      </c>
      <c r="H36" s="1">
        <v>70.638380003164059</v>
      </c>
      <c r="I36" s="1">
        <v>4.1316722078541277</v>
      </c>
      <c r="J36" s="1" t="s">
        <v>153</v>
      </c>
      <c r="K36" s="1" t="s">
        <v>151</v>
      </c>
      <c r="M36" s="1" t="s">
        <v>19</v>
      </c>
      <c r="N36" s="1">
        <v>98.472977900097632</v>
      </c>
      <c r="O36" s="1">
        <v>0.32971466399833504</v>
      </c>
      <c r="P36" s="1" t="s">
        <v>153</v>
      </c>
      <c r="Q36" s="1" t="s">
        <v>151</v>
      </c>
      <c r="X36" s="1" t="s">
        <v>93</v>
      </c>
      <c r="Y36" s="1">
        <v>53.338877547523602</v>
      </c>
      <c r="Z36" s="1">
        <v>5.9729687355492604</v>
      </c>
      <c r="AH36">
        <v>59.903935283021198</v>
      </c>
    </row>
    <row r="37" spans="7:34" x14ac:dyDescent="0.35">
      <c r="G37" s="1"/>
      <c r="H37" s="1"/>
      <c r="I37" s="1"/>
      <c r="J37" s="1">
        <f>AVERAGE(H33:H36)</f>
        <v>66.423948701207792</v>
      </c>
      <c r="K37" s="1">
        <f>STDEV(H33:H36)/SQRT(4)</f>
        <v>11.138722923185497</v>
      </c>
      <c r="M37" s="1"/>
      <c r="N37" s="1"/>
      <c r="O37" s="1"/>
      <c r="P37" s="1">
        <f>AVERAGE(N33:N36)</f>
        <v>86.98540126924712</v>
      </c>
      <c r="Q37" s="1">
        <f>STDEV(N33:N36)/SQRT(4)</f>
        <v>11.219585170183178</v>
      </c>
      <c r="X37" s="1" t="s">
        <v>58</v>
      </c>
      <c r="Y37" s="1">
        <v>97.362502691907537</v>
      </c>
      <c r="Z37" s="1">
        <v>1.0151543419783535</v>
      </c>
      <c r="AC37" t="s">
        <v>155</v>
      </c>
      <c r="AH37">
        <v>30.222673410121601</v>
      </c>
    </row>
    <row r="38" spans="7:34" x14ac:dyDescent="0.35">
      <c r="G38" s="1" t="s">
        <v>5</v>
      </c>
      <c r="H38" s="1">
        <v>87.290579431252226</v>
      </c>
      <c r="I38" s="1">
        <v>0.80023461680198626</v>
      </c>
      <c r="J38" s="1"/>
      <c r="K38" s="1"/>
      <c r="M38" s="1"/>
      <c r="N38" s="1"/>
      <c r="O38" s="1"/>
      <c r="X38" s="1" t="s">
        <v>32</v>
      </c>
      <c r="Y38" s="1">
        <v>98.767246937459717</v>
      </c>
      <c r="Z38" s="1">
        <v>0.54579091344334585</v>
      </c>
      <c r="AC38">
        <f>_xlfn.T.TEST(Y32:Y39,$AJ$3:$AJ$5, 2, 3)</f>
        <v>0.24341647821037057</v>
      </c>
      <c r="AH38">
        <v>97.362502691907537</v>
      </c>
    </row>
    <row r="39" spans="7:34" x14ac:dyDescent="0.35">
      <c r="G39" s="1"/>
      <c r="H39" s="1"/>
      <c r="I39" s="1"/>
      <c r="J39" s="1"/>
      <c r="K39" s="1"/>
      <c r="X39" s="1" t="s">
        <v>19</v>
      </c>
      <c r="Y39" s="1">
        <v>98.472977900097632</v>
      </c>
      <c r="Z39" s="1">
        <v>0.32971466399833504</v>
      </c>
      <c r="AA39">
        <f>AVERAGE(Y32:Y39)</f>
        <v>76.704674985227456</v>
      </c>
      <c r="AB39">
        <f>STDEV(Z32:Z39)/SQRT(8)</f>
        <v>1.000905256879892</v>
      </c>
      <c r="AH39">
        <v>88.164117686326918</v>
      </c>
    </row>
    <row r="40" spans="7:34" x14ac:dyDescent="0.35">
      <c r="G40" s="1" t="s">
        <v>14</v>
      </c>
      <c r="H40" s="1">
        <v>2.9300927928847096</v>
      </c>
      <c r="I40" s="1">
        <v>0.3994415018942109</v>
      </c>
      <c r="J40" s="1"/>
      <c r="K40" s="1"/>
      <c r="M40" s="1" t="s">
        <v>14</v>
      </c>
      <c r="N40" s="1">
        <v>2.9300927928847096</v>
      </c>
      <c r="O40" s="1">
        <v>0.3994415018942109</v>
      </c>
      <c r="AH40">
        <v>63.066314027852492</v>
      </c>
    </row>
    <row r="41" spans="7:34" x14ac:dyDescent="0.35">
      <c r="G41" s="1"/>
      <c r="H41" s="1"/>
      <c r="I41" s="1"/>
      <c r="J41" s="1"/>
      <c r="K41" s="1" t="s">
        <v>160</v>
      </c>
      <c r="X41" s="1" t="s">
        <v>61</v>
      </c>
      <c r="Y41" s="1">
        <v>82.6594233399979</v>
      </c>
      <c r="Z41" s="1">
        <v>2.8270484069050572</v>
      </c>
      <c r="AH41">
        <v>97.639626037928323</v>
      </c>
    </row>
    <row r="42" spans="7:34" x14ac:dyDescent="0.35">
      <c r="G42" s="1" t="s">
        <v>61</v>
      </c>
      <c r="H42" s="1">
        <v>82.6594233399979</v>
      </c>
      <c r="I42" s="1">
        <v>2.8270484069050572</v>
      </c>
      <c r="J42" s="1"/>
      <c r="K42" s="1">
        <f>_xlfn.T.TEST(H42:H45,N42:N45,2,2)</f>
        <v>0.16541624073509029</v>
      </c>
      <c r="M42" s="1" t="s">
        <v>83</v>
      </c>
      <c r="N42" s="1">
        <v>38.809168477237201</v>
      </c>
      <c r="O42" s="1">
        <v>4.0808677434288319</v>
      </c>
      <c r="X42" s="1" t="s">
        <v>42</v>
      </c>
      <c r="Y42" s="1">
        <v>97.308056306931448</v>
      </c>
      <c r="Z42" s="1">
        <v>0.56916100555483062</v>
      </c>
      <c r="AH42">
        <v>93.199050629823674</v>
      </c>
    </row>
    <row r="43" spans="7:34" x14ac:dyDescent="0.35">
      <c r="G43" s="1" t="s">
        <v>42</v>
      </c>
      <c r="H43" s="1">
        <v>97.308056306931448</v>
      </c>
      <c r="I43" s="1">
        <v>0.56916100555483062</v>
      </c>
      <c r="J43" s="1"/>
      <c r="K43" s="1"/>
      <c r="M43" s="1" t="s">
        <v>45</v>
      </c>
      <c r="N43" s="1">
        <v>88.164117686326918</v>
      </c>
      <c r="O43" s="1">
        <v>3.6381869094885571</v>
      </c>
      <c r="X43" s="1" t="s">
        <v>10</v>
      </c>
      <c r="Y43" s="1">
        <v>95.598388566294247</v>
      </c>
      <c r="Z43" s="1">
        <v>1.0985065807221546</v>
      </c>
      <c r="AH43">
        <v>97.308056306931448</v>
      </c>
    </row>
    <row r="44" spans="7:34" x14ac:dyDescent="0.35">
      <c r="G44" s="1" t="s">
        <v>10</v>
      </c>
      <c r="H44" s="1">
        <v>95.598388566294247</v>
      </c>
      <c r="I44" s="1">
        <v>1.0985065807221546</v>
      </c>
      <c r="J44" s="1"/>
      <c r="K44" s="1"/>
      <c r="M44" s="1" t="s">
        <v>12</v>
      </c>
      <c r="N44" s="1">
        <v>94.404041618250062</v>
      </c>
      <c r="O44" s="1">
        <v>1.4541409231342086</v>
      </c>
      <c r="X44" s="1" t="s">
        <v>19</v>
      </c>
      <c r="Y44" s="1">
        <v>98.472977900097632</v>
      </c>
      <c r="Z44" s="1">
        <v>0.32971466399833504</v>
      </c>
      <c r="AH44">
        <v>50.753953416348473</v>
      </c>
    </row>
    <row r="45" spans="7:34" x14ac:dyDescent="0.35">
      <c r="G45" s="1" t="s">
        <v>19</v>
      </c>
      <c r="H45" s="1">
        <v>98.472977900097632</v>
      </c>
      <c r="I45" s="1">
        <v>0.32971466399833504</v>
      </c>
      <c r="J45" s="1" t="s">
        <v>153</v>
      </c>
      <c r="K45" s="1" t="s">
        <v>151</v>
      </c>
      <c r="M45" s="1" t="s">
        <v>21</v>
      </c>
      <c r="N45" s="1">
        <v>70.638380003164059</v>
      </c>
      <c r="O45" s="1">
        <v>4.1316722078541277</v>
      </c>
      <c r="P45" s="1" t="s">
        <v>153</v>
      </c>
      <c r="Q45" s="1" t="s">
        <v>151</v>
      </c>
      <c r="X45" s="1" t="s">
        <v>83</v>
      </c>
      <c r="Y45" s="1">
        <v>38.809168477237201</v>
      </c>
      <c r="Z45" s="1">
        <v>4.0808677434288319</v>
      </c>
      <c r="AH45">
        <v>97.639626037928323</v>
      </c>
    </row>
    <row r="46" spans="7:34" x14ac:dyDescent="0.35">
      <c r="G46" s="1"/>
      <c r="H46" s="1"/>
      <c r="I46" s="1"/>
      <c r="J46" s="1">
        <f>AVERAGE(H42:H45)</f>
        <v>93.509711528330314</v>
      </c>
      <c r="K46" s="1">
        <f>STDEV(H42:H45)/SQRT(4)</f>
        <v>3.6646141415005129</v>
      </c>
      <c r="P46" s="1">
        <f>AVERAGE(N42:N45)</f>
        <v>73.003926946244562</v>
      </c>
      <c r="Q46" s="1">
        <f>STDEV(N42:N45)/SQRT(4)</f>
        <v>12.458844282758642</v>
      </c>
      <c r="X46" s="1" t="s">
        <v>45</v>
      </c>
      <c r="Y46" s="1">
        <v>88.164117686326918</v>
      </c>
      <c r="Z46" s="1">
        <v>3.6381869094885571</v>
      </c>
      <c r="AC46" t="s">
        <v>155</v>
      </c>
      <c r="AH46">
        <v>98.767246937459717</v>
      </c>
    </row>
    <row r="47" spans="7:34" x14ac:dyDescent="0.35">
      <c r="G47" s="1" t="s">
        <v>5</v>
      </c>
      <c r="H47" s="1">
        <v>87.290579431252226</v>
      </c>
      <c r="I47" s="1">
        <v>0.80023461680198626</v>
      </c>
      <c r="J47" s="1"/>
      <c r="K47" s="1"/>
      <c r="M47" s="1" t="s">
        <v>5</v>
      </c>
      <c r="N47" s="1">
        <v>87.290579431252226</v>
      </c>
      <c r="O47" s="1">
        <v>0.80023461680198626</v>
      </c>
      <c r="X47" s="1" t="s">
        <v>12</v>
      </c>
      <c r="Y47" s="1">
        <v>94.404041618250062</v>
      </c>
      <c r="Z47" s="1">
        <v>1.4541409231342086</v>
      </c>
      <c r="AC47">
        <f>_xlfn.T.TEST(Y41:Y48,$AJ$3:$AJ$5, 2, 3)</f>
        <v>0.59222479330178746</v>
      </c>
      <c r="AH47">
        <v>94.404041618250062</v>
      </c>
    </row>
    <row r="48" spans="7:34" x14ac:dyDescent="0.35">
      <c r="X48" s="1" t="s">
        <v>21</v>
      </c>
      <c r="Y48" s="1">
        <v>70.638380003164059</v>
      </c>
      <c r="Z48" s="1">
        <v>4.1316722078541277</v>
      </c>
      <c r="AA48">
        <f>AVERAGE(Y41:Y48)</f>
        <v>83.256819237287431</v>
      </c>
      <c r="AB48">
        <f>STDEV(Z41:Z48)/SQRT(8)</f>
        <v>0.56097442729223723</v>
      </c>
      <c r="AH48">
        <v>41.759454241444047</v>
      </c>
    </row>
    <row r="49" spans="34:36" x14ac:dyDescent="0.35">
      <c r="AH49">
        <v>77.004555407155991</v>
      </c>
    </row>
    <row r="50" spans="34:36" x14ac:dyDescent="0.35">
      <c r="AH50">
        <v>62.634110127198312</v>
      </c>
    </row>
    <row r="51" spans="34:36" x14ac:dyDescent="0.35">
      <c r="AH51">
        <v>95.598388566294247</v>
      </c>
    </row>
    <row r="52" spans="34:36" x14ac:dyDescent="0.35">
      <c r="AH52">
        <v>39.224254044645157</v>
      </c>
    </row>
    <row r="53" spans="34:36" x14ac:dyDescent="0.35">
      <c r="AH53">
        <v>93.199050629823674</v>
      </c>
    </row>
    <row r="54" spans="34:36" x14ac:dyDescent="0.35">
      <c r="AH54">
        <v>62.634110127198312</v>
      </c>
    </row>
    <row r="55" spans="34:36" x14ac:dyDescent="0.35">
      <c r="AH55">
        <v>70.638380003164059</v>
      </c>
    </row>
    <row r="56" spans="34:36" x14ac:dyDescent="0.35">
      <c r="AH56">
        <v>53.338877547523602</v>
      </c>
    </row>
    <row r="57" spans="34:36" x14ac:dyDescent="0.35">
      <c r="AH57">
        <v>97.362502691907537</v>
      </c>
    </row>
    <row r="58" spans="34:36" x14ac:dyDescent="0.35">
      <c r="AH58">
        <v>98.767246937459717</v>
      </c>
    </row>
    <row r="59" spans="34:36" x14ac:dyDescent="0.35">
      <c r="AH59">
        <v>98.472977900097632</v>
      </c>
      <c r="AJ59">
        <v>88.108108108108112</v>
      </c>
    </row>
    <row r="60" spans="34:36" x14ac:dyDescent="0.35">
      <c r="AH60">
        <v>82.6594233399979</v>
      </c>
      <c r="AJ60">
        <v>88.073394495412856</v>
      </c>
    </row>
    <row r="61" spans="34:36" x14ac:dyDescent="0.35">
      <c r="AH61">
        <v>97.308056306931448</v>
      </c>
      <c r="AJ61">
        <v>85.690235690235696</v>
      </c>
    </row>
    <row r="62" spans="34:36" x14ac:dyDescent="0.35">
      <c r="AH62">
        <v>95.598388566294247</v>
      </c>
    </row>
    <row r="63" spans="34:36" x14ac:dyDescent="0.35">
      <c r="AH63">
        <v>98.472977900097632</v>
      </c>
    </row>
    <row r="64" spans="34:36" x14ac:dyDescent="0.35">
      <c r="AH64">
        <v>38.809168477237201</v>
      </c>
    </row>
    <row r="65" spans="34:36" x14ac:dyDescent="0.35">
      <c r="AH65">
        <v>88.164117686326918</v>
      </c>
    </row>
    <row r="66" spans="34:36" x14ac:dyDescent="0.35">
      <c r="AH66">
        <v>94.404041618250062</v>
      </c>
    </row>
    <row r="67" spans="34:36" x14ac:dyDescent="0.35">
      <c r="AH67">
        <v>70.638380003164059</v>
      </c>
      <c r="AJ67">
        <f>_xlfn.T.TEST(AH28:AH67,AJ59:AJ61,2,3)</f>
        <v>8.1610944913050772E-4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2C82-09B2-4219-A31A-D58C62A206B7}">
  <dimension ref="B4:Q42"/>
  <sheetViews>
    <sheetView tabSelected="1" zoomScale="64" workbookViewId="0">
      <selection activeCell="B4" sqref="B4:B13"/>
    </sheetView>
  </sheetViews>
  <sheetFormatPr defaultRowHeight="14.5" x14ac:dyDescent="0.35"/>
  <sheetData>
    <row r="4" spans="2:17" x14ac:dyDescent="0.35">
      <c r="B4" s="7" t="s">
        <v>116</v>
      </c>
      <c r="C4" s="8">
        <v>63.066314027852492</v>
      </c>
      <c r="D4" s="9">
        <v>5.1634856335569914</v>
      </c>
      <c r="F4" s="7" t="s">
        <v>102</v>
      </c>
      <c r="G4" s="8">
        <v>59.903935283021184</v>
      </c>
      <c r="H4" s="9">
        <v>0.27978671257432947</v>
      </c>
      <c r="M4" t="s">
        <v>134</v>
      </c>
      <c r="N4">
        <v>53.030303030303031</v>
      </c>
      <c r="P4" t="s">
        <v>146</v>
      </c>
      <c r="Q4">
        <v>51.02639296187683</v>
      </c>
    </row>
    <row r="5" spans="2:17" x14ac:dyDescent="0.35">
      <c r="B5" s="7" t="s">
        <v>105</v>
      </c>
      <c r="C5" s="8">
        <v>41.759454241444047</v>
      </c>
      <c r="D5" s="9">
        <v>4.3362274167167421</v>
      </c>
      <c r="F5" s="7" t="s">
        <v>92</v>
      </c>
      <c r="G5" s="8">
        <v>50.753953416348473</v>
      </c>
      <c r="H5" s="9">
        <v>0.48340421089880053</v>
      </c>
      <c r="M5" t="s">
        <v>131</v>
      </c>
      <c r="N5">
        <v>70.192307692307693</v>
      </c>
      <c r="P5" t="s">
        <v>142</v>
      </c>
      <c r="Q5">
        <v>68.319559228650135</v>
      </c>
    </row>
    <row r="6" spans="2:17" x14ac:dyDescent="0.35">
      <c r="B6" s="7" t="s">
        <v>93</v>
      </c>
      <c r="C6" s="8">
        <v>53.338877547523587</v>
      </c>
      <c r="D6" s="9">
        <v>5.9729687355492604</v>
      </c>
      <c r="F6" s="7" t="s">
        <v>76</v>
      </c>
      <c r="G6" s="8">
        <v>39.224254044645157</v>
      </c>
      <c r="H6" s="9">
        <v>1.0565799051923805</v>
      </c>
      <c r="M6" t="s">
        <v>128</v>
      </c>
      <c r="N6">
        <v>65.976331360946745</v>
      </c>
      <c r="O6">
        <f>_xlfn.T.TEST(N4:N6,Q4:Q6,2,1)</f>
        <v>0.12291734544885058</v>
      </c>
      <c r="P6" t="s">
        <v>139</v>
      </c>
      <c r="Q6">
        <v>60.365853658536587</v>
      </c>
    </row>
    <row r="7" spans="2:17" x14ac:dyDescent="0.35">
      <c r="B7" s="7" t="s">
        <v>83</v>
      </c>
      <c r="C7" s="8">
        <v>38.809168477237201</v>
      </c>
      <c r="D7" s="9">
        <v>4.0808677434288319</v>
      </c>
      <c r="F7" s="7" t="s">
        <v>61</v>
      </c>
      <c r="G7" s="8">
        <v>82.6594233399979</v>
      </c>
      <c r="H7" s="9">
        <v>0.56916100555483062</v>
      </c>
    </row>
    <row r="8" spans="2:17" x14ac:dyDescent="0.35">
      <c r="B8" s="7" t="s">
        <v>68</v>
      </c>
      <c r="C8" s="8">
        <v>97.639626037928323</v>
      </c>
      <c r="D8" s="9">
        <v>0.28314223497650087</v>
      </c>
      <c r="F8" s="7" t="s">
        <v>71</v>
      </c>
      <c r="G8" s="8">
        <v>30.222673410121601</v>
      </c>
      <c r="H8" s="9">
        <v>4.8124478667512181</v>
      </c>
      <c r="M8" t="s">
        <v>120</v>
      </c>
      <c r="N8">
        <v>49.652777777777779</v>
      </c>
      <c r="P8" t="s">
        <v>91</v>
      </c>
      <c r="Q8">
        <v>51.923076923076927</v>
      </c>
    </row>
    <row r="9" spans="2:17" x14ac:dyDescent="0.35">
      <c r="B9" s="7" t="s">
        <v>32</v>
      </c>
      <c r="C9" s="8">
        <v>98.767246937459717</v>
      </c>
      <c r="D9" s="9">
        <v>0.54579091344334585</v>
      </c>
      <c r="F9" s="7" t="s">
        <v>29</v>
      </c>
      <c r="G9" s="8">
        <v>62.634110127198312</v>
      </c>
      <c r="H9" s="9">
        <v>0.27447745766560783</v>
      </c>
      <c r="M9" t="s">
        <v>118</v>
      </c>
      <c r="N9">
        <v>34.701492537313435</v>
      </c>
      <c r="P9" t="s">
        <v>88</v>
      </c>
      <c r="Q9">
        <v>53.763440860215049</v>
      </c>
    </row>
    <row r="10" spans="2:17" x14ac:dyDescent="0.35">
      <c r="B10" s="7" t="s">
        <v>12</v>
      </c>
      <c r="C10" s="8">
        <v>94.404041618250062</v>
      </c>
      <c r="D10" s="9">
        <v>1.4541409231342086</v>
      </c>
      <c r="F10" s="7" t="s">
        <v>10</v>
      </c>
      <c r="G10" s="8">
        <v>95.598388566294247</v>
      </c>
      <c r="H10" s="9">
        <v>0.32971466399833504</v>
      </c>
      <c r="M10" t="s">
        <v>115</v>
      </c>
      <c r="N10">
        <v>40.924092409240927</v>
      </c>
      <c r="O10">
        <f>_xlfn.T.TEST(N8:N10,Q8:Q10,2,1)</f>
        <v>0.22149010402660696</v>
      </c>
      <c r="P10" t="s">
        <v>86</v>
      </c>
      <c r="Q10">
        <v>46.575342465753423</v>
      </c>
    </row>
    <row r="11" spans="2:17" x14ac:dyDescent="0.35">
      <c r="B11" s="7" t="s">
        <v>55</v>
      </c>
      <c r="C11" s="8">
        <v>93.199050629823674</v>
      </c>
      <c r="D11" s="9">
        <v>6.9236390589455663</v>
      </c>
      <c r="F11" s="7" t="s">
        <v>58</v>
      </c>
      <c r="G11" s="8">
        <v>97.362502691907537</v>
      </c>
      <c r="H11" s="9">
        <v>1.0151543419783535</v>
      </c>
    </row>
    <row r="12" spans="2:17" x14ac:dyDescent="0.35">
      <c r="B12" s="7" t="s">
        <v>45</v>
      </c>
      <c r="C12" s="8">
        <v>88.164117686326918</v>
      </c>
      <c r="D12" s="9">
        <v>3.6381869094885571</v>
      </c>
      <c r="F12" s="7" t="s">
        <v>42</v>
      </c>
      <c r="G12" s="8">
        <v>97.308056306931448</v>
      </c>
      <c r="H12" s="9">
        <v>1.0985065807221546</v>
      </c>
      <c r="M12" t="s">
        <v>111</v>
      </c>
      <c r="N12">
        <v>62.043795620437962</v>
      </c>
      <c r="P12" t="s">
        <v>90</v>
      </c>
      <c r="Q12">
        <v>45.185185185185183</v>
      </c>
    </row>
    <row r="13" spans="2:17" ht="15" thickBot="1" x14ac:dyDescent="0.4">
      <c r="B13" s="7" t="s">
        <v>21</v>
      </c>
      <c r="C13" s="8">
        <v>70.638380003164059</v>
      </c>
      <c r="D13" s="9">
        <v>4.1316722078541277</v>
      </c>
      <c r="F13" s="10" t="s">
        <v>19</v>
      </c>
      <c r="G13" s="11">
        <v>98.472977900097632</v>
      </c>
      <c r="H13" s="9">
        <v>0.3994415018942109</v>
      </c>
      <c r="M13" t="s">
        <v>109</v>
      </c>
      <c r="N13">
        <v>41.901408450704224</v>
      </c>
      <c r="P13" t="s">
        <v>87</v>
      </c>
      <c r="Q13">
        <v>45.68345323741007</v>
      </c>
    </row>
    <row r="14" spans="2:17" x14ac:dyDescent="0.35">
      <c r="M14" t="s">
        <v>107</v>
      </c>
      <c r="N14">
        <v>56.071428571428569</v>
      </c>
      <c r="O14">
        <f>_xlfn.T.TEST(N12:N14,Q12:Q14,2,1)</f>
        <v>0.28068074477065719</v>
      </c>
      <c r="P14" t="s">
        <v>85</v>
      </c>
      <c r="Q14">
        <v>26.804123711340207</v>
      </c>
    </row>
    <row r="15" spans="2:17" x14ac:dyDescent="0.35">
      <c r="B15" s="1" t="s">
        <v>5</v>
      </c>
      <c r="C15" s="1">
        <v>87.290579431252226</v>
      </c>
      <c r="D15" s="1">
        <v>0.80023461680198626</v>
      </c>
    </row>
    <row r="16" spans="2:17" x14ac:dyDescent="0.35">
      <c r="M16" t="s">
        <v>101</v>
      </c>
      <c r="N16">
        <v>35.593220338983052</v>
      </c>
      <c r="P16" t="s">
        <v>34</v>
      </c>
      <c r="Q16">
        <v>87.394957983193279</v>
      </c>
    </row>
    <row r="17" spans="2:17" x14ac:dyDescent="0.35">
      <c r="M17" t="s">
        <v>99</v>
      </c>
      <c r="N17">
        <v>33.920704845814981</v>
      </c>
      <c r="P17" t="s">
        <v>31</v>
      </c>
      <c r="Q17">
        <v>77.616279069767444</v>
      </c>
    </row>
    <row r="18" spans="2:17" x14ac:dyDescent="0.35">
      <c r="M18" t="s">
        <v>97</v>
      </c>
      <c r="N18">
        <v>46.913580246913575</v>
      </c>
      <c r="O18">
        <f>_xlfn.T.TEST(N16:N18,Q16:Q18,2,1)</f>
        <v>1.0581101284947851E-2</v>
      </c>
      <c r="P18" t="s">
        <v>28</v>
      </c>
      <c r="Q18">
        <v>82.967032967032978</v>
      </c>
    </row>
    <row r="19" spans="2:17" ht="15" thickBot="1" x14ac:dyDescent="0.4">
      <c r="B19" s="20" t="s">
        <v>173</v>
      </c>
      <c r="C19" s="20" t="s">
        <v>174</v>
      </c>
      <c r="D19" s="20" t="s">
        <v>175</v>
      </c>
      <c r="E19" s="20" t="s">
        <v>176</v>
      </c>
    </row>
    <row r="20" spans="2:17" x14ac:dyDescent="0.35">
      <c r="B20" t="s">
        <v>163</v>
      </c>
      <c r="C20" s="13">
        <v>63.066314027852492</v>
      </c>
      <c r="D20" s="13">
        <v>59.903935283021184</v>
      </c>
      <c r="E20" s="14">
        <v>0.68260977176632531</v>
      </c>
      <c r="F20">
        <v>0.12291734544885058</v>
      </c>
      <c r="M20" t="s">
        <v>119</v>
      </c>
      <c r="N20">
        <v>86.065573770491795</v>
      </c>
      <c r="P20" t="s">
        <v>80</v>
      </c>
      <c r="Q20">
        <v>97.280966767371595</v>
      </c>
    </row>
    <row r="21" spans="2:17" x14ac:dyDescent="0.35">
      <c r="B21" t="s">
        <v>164</v>
      </c>
      <c r="C21" s="13">
        <v>41.759454241444047</v>
      </c>
      <c r="D21" s="13">
        <v>50.753953416348473</v>
      </c>
      <c r="E21" s="14">
        <v>0.13681356207860865</v>
      </c>
      <c r="F21">
        <v>0.22149010402660696</v>
      </c>
      <c r="M21" t="s">
        <v>117</v>
      </c>
      <c r="N21">
        <v>69.662921348314612</v>
      </c>
      <c r="P21" t="s">
        <v>78</v>
      </c>
      <c r="Q21">
        <v>97.041420118343197</v>
      </c>
    </row>
    <row r="22" spans="2:17" x14ac:dyDescent="0.35">
      <c r="B22" t="s">
        <v>165</v>
      </c>
      <c r="C22" s="13">
        <v>53.338877547523587</v>
      </c>
      <c r="D22" s="13">
        <v>39.224254044645157</v>
      </c>
      <c r="E22" s="14">
        <v>0.17678566163640244</v>
      </c>
      <c r="F22">
        <v>0.28068074477065719</v>
      </c>
      <c r="M22" t="s">
        <v>114</v>
      </c>
      <c r="N22">
        <v>75.285171102661593</v>
      </c>
      <c r="O22">
        <f>_xlfn.T.TEST(N20:N22,Q20:Q22,2,1)</f>
        <v>5.1126514663179745E-2</v>
      </c>
      <c r="P22" t="s">
        <v>75</v>
      </c>
      <c r="Q22">
        <v>98.596491228070164</v>
      </c>
    </row>
    <row r="23" spans="2:17" x14ac:dyDescent="0.35">
      <c r="B23" t="s">
        <v>166</v>
      </c>
      <c r="C23" s="13">
        <v>38.809168477237201</v>
      </c>
      <c r="D23" s="13">
        <v>82.6594233399979</v>
      </c>
      <c r="E23" s="15">
        <v>9.068111166452979E-4</v>
      </c>
      <c r="F23" s="21">
        <v>1.0581101284947851E-2</v>
      </c>
    </row>
    <row r="24" spans="2:17" x14ac:dyDescent="0.35">
      <c r="B24" t="s">
        <v>167</v>
      </c>
      <c r="C24" s="13">
        <v>97.639626037928323</v>
      </c>
      <c r="D24" s="13">
        <v>30.222673410121601</v>
      </c>
      <c r="E24" s="15">
        <v>1.2987439442972211E-2</v>
      </c>
      <c r="F24">
        <v>5.1126514663179745E-2</v>
      </c>
      <c r="M24" t="s">
        <v>110</v>
      </c>
      <c r="N24">
        <v>98.770491803278688</v>
      </c>
      <c r="P24" t="s">
        <v>79</v>
      </c>
      <c r="Q24">
        <v>92.5</v>
      </c>
    </row>
    <row r="25" spans="2:17" x14ac:dyDescent="0.35">
      <c r="B25" t="s">
        <v>168</v>
      </c>
      <c r="C25" s="13">
        <v>98.767246937459717</v>
      </c>
      <c r="D25" s="13">
        <v>62.634110127198312</v>
      </c>
      <c r="E25" s="15">
        <v>4.6796486645632886E-2</v>
      </c>
      <c r="F25">
        <v>0.17598912056159322</v>
      </c>
      <c r="M25" t="s">
        <v>108</v>
      </c>
      <c r="N25">
        <v>95.391705069124427</v>
      </c>
      <c r="P25" t="s">
        <v>77</v>
      </c>
      <c r="Q25">
        <v>95.275590551181097</v>
      </c>
    </row>
    <row r="26" spans="2:17" x14ac:dyDescent="0.35">
      <c r="B26" t="s">
        <v>169</v>
      </c>
      <c r="C26" s="13">
        <v>94.404041618250062</v>
      </c>
      <c r="D26" s="13">
        <v>95.598388566294247</v>
      </c>
      <c r="E26" s="14">
        <v>6.7983370162460768E-2</v>
      </c>
      <c r="F26">
        <v>0.14602501988661931</v>
      </c>
      <c r="M26" t="s">
        <v>106</v>
      </c>
      <c r="N26">
        <v>97.925311203319495</v>
      </c>
      <c r="O26">
        <f>_xlfn.T.TEST(N24:N26,Q24:Q26,2,1)</f>
        <v>0.17598912056159322</v>
      </c>
      <c r="P26" t="s">
        <v>74</v>
      </c>
      <c r="Q26">
        <v>91.821561338289953</v>
      </c>
    </row>
    <row r="27" spans="2:17" x14ac:dyDescent="0.35">
      <c r="B27" t="s">
        <v>170</v>
      </c>
      <c r="C27" s="13">
        <v>93.199050629823674</v>
      </c>
      <c r="D27" s="13">
        <v>97.362502691907537</v>
      </c>
      <c r="E27" s="15">
        <v>6.5042350515625534E-3</v>
      </c>
      <c r="F27" s="21">
        <v>3.6389403641212875E-2</v>
      </c>
    </row>
    <row r="28" spans="2:17" x14ac:dyDescent="0.35">
      <c r="B28" t="s">
        <v>171</v>
      </c>
      <c r="C28" s="13">
        <v>88.164117686326918</v>
      </c>
      <c r="D28" s="13">
        <v>97.308056306931448</v>
      </c>
      <c r="E28" s="14">
        <v>0.54801339260057669</v>
      </c>
      <c r="F28">
        <v>0.493017361723603</v>
      </c>
      <c r="M28" t="s">
        <v>100</v>
      </c>
      <c r="N28">
        <v>83.216783216783213</v>
      </c>
      <c r="P28" t="s">
        <v>23</v>
      </c>
      <c r="Q28">
        <v>96.938775510204081</v>
      </c>
    </row>
    <row r="29" spans="2:17" x14ac:dyDescent="0.35">
      <c r="B29" t="s">
        <v>172</v>
      </c>
      <c r="C29" s="13">
        <v>70.638380003164059</v>
      </c>
      <c r="D29" s="13">
        <v>98.472977900097632</v>
      </c>
      <c r="E29" s="15">
        <v>2.5598184364958665E-3</v>
      </c>
      <c r="F29" s="21">
        <v>2.0720150016897594E-2</v>
      </c>
      <c r="M29" t="s">
        <v>98</v>
      </c>
      <c r="N29">
        <v>86.016949152542381</v>
      </c>
      <c r="P29" t="s">
        <v>22</v>
      </c>
      <c r="Q29">
        <v>98.425196850393704</v>
      </c>
    </row>
    <row r="30" spans="2:17" x14ac:dyDescent="0.35">
      <c r="E30" s="14"/>
      <c r="M30" t="s">
        <v>96</v>
      </c>
      <c r="N30">
        <v>95.258620689655174</v>
      </c>
      <c r="O30">
        <f>_xlfn.T.TEST(N28:N30,Q28:Q30,2,1)</f>
        <v>0.14602501988661931</v>
      </c>
      <c r="P30" t="s">
        <v>20</v>
      </c>
      <c r="Q30">
        <v>96.560196560196559</v>
      </c>
    </row>
    <row r="31" spans="2:17" x14ac:dyDescent="0.35">
      <c r="E31" s="14"/>
    </row>
    <row r="32" spans="2:17" x14ac:dyDescent="0.35">
      <c r="M32" t="s">
        <v>60</v>
      </c>
      <c r="N32">
        <v>99.574468085106389</v>
      </c>
      <c r="P32" t="s">
        <v>69</v>
      </c>
      <c r="Q32">
        <v>50.934579439252339</v>
      </c>
    </row>
    <row r="33" spans="13:17" x14ac:dyDescent="0.35">
      <c r="M33" t="s">
        <v>57</v>
      </c>
      <c r="N33">
        <v>99</v>
      </c>
      <c r="P33" t="s">
        <v>66</v>
      </c>
      <c r="Q33">
        <v>74.89878542510121</v>
      </c>
    </row>
    <row r="34" spans="13:17" x14ac:dyDescent="0.35">
      <c r="M34" t="s">
        <v>54</v>
      </c>
      <c r="N34">
        <v>97.727272727272734</v>
      </c>
      <c r="O34">
        <f>_xlfn.T.TEST(N32:N34,Q32:Q34,2,1)</f>
        <v>3.6389403641212875E-2</v>
      </c>
      <c r="P34" t="s">
        <v>64</v>
      </c>
      <c r="Q34">
        <v>62.068965517241381</v>
      </c>
    </row>
    <row r="36" spans="13:17" x14ac:dyDescent="0.35">
      <c r="M36" t="s">
        <v>49</v>
      </c>
      <c r="N36">
        <v>97.222222222222214</v>
      </c>
      <c r="P36" t="s">
        <v>17</v>
      </c>
      <c r="Q36">
        <v>95.939086294416242</v>
      </c>
    </row>
    <row r="37" spans="13:17" x14ac:dyDescent="0.35">
      <c r="M37" t="s">
        <v>47</v>
      </c>
      <c r="N37">
        <v>92.372881355932208</v>
      </c>
      <c r="P37" t="s">
        <v>15</v>
      </c>
      <c r="Q37">
        <v>93.548387096774192</v>
      </c>
    </row>
    <row r="38" spans="13:17" x14ac:dyDescent="0.35">
      <c r="M38" t="s">
        <v>44</v>
      </c>
      <c r="N38">
        <v>93.61702127659575</v>
      </c>
      <c r="O38">
        <f>_xlfn.T.TEST(N36:N38,Q36:Q38,2,1)</f>
        <v>0.493017361723603</v>
      </c>
      <c r="P38" t="s">
        <v>13</v>
      </c>
      <c r="Q38">
        <v>97.307692307692307</v>
      </c>
    </row>
    <row r="40" spans="13:17" x14ac:dyDescent="0.35">
      <c r="M40" t="s">
        <v>48</v>
      </c>
      <c r="N40">
        <v>63.6</v>
      </c>
      <c r="P40" t="s">
        <v>9</v>
      </c>
      <c r="Q40">
        <v>98.009950248756212</v>
      </c>
    </row>
    <row r="41" spans="13:17" x14ac:dyDescent="0.35">
      <c r="M41" t="s">
        <v>46</v>
      </c>
      <c r="N41">
        <v>70.408163265306129</v>
      </c>
      <c r="P41" t="s">
        <v>8</v>
      </c>
      <c r="Q41">
        <v>99.111111111111114</v>
      </c>
    </row>
    <row r="42" spans="13:17" x14ac:dyDescent="0.35">
      <c r="M42" t="s">
        <v>43</v>
      </c>
      <c r="N42">
        <v>77.906976744186053</v>
      </c>
      <c r="O42">
        <f>_xlfn.T.TEST(N40:N42,Q40:Q42,2,1)</f>
        <v>2.0720150016897594E-2</v>
      </c>
      <c r="P42" t="s">
        <v>7</v>
      </c>
      <c r="Q42">
        <v>98.297872340425528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9CC2-0FB6-4B35-9590-2BC970551EBB}">
  <dimension ref="B3:L22"/>
  <sheetViews>
    <sheetView zoomScale="134" zoomScaleNormal="140" workbookViewId="0">
      <selection activeCell="J5" sqref="J5:K9"/>
    </sheetView>
  </sheetViews>
  <sheetFormatPr defaultRowHeight="14.5" x14ac:dyDescent="0.35"/>
  <sheetData>
    <row r="3" spans="2:12" x14ac:dyDescent="0.35">
      <c r="B3" s="1" t="s">
        <v>147</v>
      </c>
      <c r="C3" s="1">
        <v>4</v>
      </c>
      <c r="D3" s="1">
        <v>291</v>
      </c>
      <c r="E3" s="1">
        <f>(C3+D3)</f>
        <v>295</v>
      </c>
      <c r="F3" s="1">
        <f>(C3/E3)*100</f>
        <v>1.3559322033898304</v>
      </c>
      <c r="G3" s="1"/>
    </row>
    <row r="4" spans="2:12" x14ac:dyDescent="0.35">
      <c r="B4" s="1" t="s">
        <v>143</v>
      </c>
      <c r="C4" s="1">
        <v>7</v>
      </c>
      <c r="D4" s="1">
        <v>335</v>
      </c>
      <c r="E4" s="1">
        <f>(C4+D4)</f>
        <v>342</v>
      </c>
      <c r="F4" s="1">
        <f>(C4/E4)*100</f>
        <v>2.0467836257309941</v>
      </c>
      <c r="G4" s="1"/>
      <c r="J4" t="s">
        <v>154</v>
      </c>
      <c r="K4" t="s">
        <v>162</v>
      </c>
    </row>
    <row r="5" spans="2:12" x14ac:dyDescent="0.35">
      <c r="B5" s="1" t="s">
        <v>140</v>
      </c>
      <c r="C5" s="1">
        <v>2</v>
      </c>
      <c r="D5" s="1">
        <v>343</v>
      </c>
      <c r="E5" s="1">
        <f>(C5+D5)</f>
        <v>345</v>
      </c>
      <c r="F5" s="1">
        <f>(C5/E5)*100</f>
        <v>0.57971014492753625</v>
      </c>
      <c r="G5" s="1"/>
      <c r="J5">
        <v>53</v>
      </c>
      <c r="K5" s="13">
        <v>1.3274753246827868</v>
      </c>
      <c r="L5">
        <v>0.42374658109869723</v>
      </c>
    </row>
    <row r="6" spans="2:12" x14ac:dyDescent="0.35">
      <c r="B6" s="2" t="s">
        <v>137</v>
      </c>
      <c r="C6" s="2">
        <f>AVERAGE(C3:C5)</f>
        <v>4.333333333333333</v>
      </c>
      <c r="D6" s="2">
        <f>AVERAGE(D3:D5)</f>
        <v>323</v>
      </c>
      <c r="E6" s="2">
        <f>AVERAGE(E3:E5)</f>
        <v>327.33333333333331</v>
      </c>
      <c r="F6" s="2">
        <f>AVERAGE(F3:F5)</f>
        <v>1.3274753246827868</v>
      </c>
      <c r="G6" s="2">
        <f>STDEV(F3:F5)/SQRT(3)</f>
        <v>0.42374658109869723</v>
      </c>
      <c r="J6">
        <v>58</v>
      </c>
      <c r="K6" s="13">
        <v>0.54141153722204316</v>
      </c>
      <c r="L6">
        <v>0.27978671257432947</v>
      </c>
    </row>
    <row r="7" spans="2:12" x14ac:dyDescent="0.35">
      <c r="B7" t="s">
        <v>133</v>
      </c>
      <c r="C7">
        <v>3</v>
      </c>
      <c r="D7">
        <v>318</v>
      </c>
      <c r="E7">
        <v>321</v>
      </c>
      <c r="F7">
        <v>0.93457943925233633</v>
      </c>
      <c r="J7">
        <v>79</v>
      </c>
      <c r="K7" s="13">
        <v>0.96449282580574403</v>
      </c>
      <c r="L7">
        <v>0.28314223497650087</v>
      </c>
    </row>
    <row r="8" spans="2:12" x14ac:dyDescent="0.35">
      <c r="B8" t="s">
        <v>130</v>
      </c>
      <c r="C8">
        <v>2</v>
      </c>
      <c r="D8">
        <v>288</v>
      </c>
      <c r="E8">
        <v>290</v>
      </c>
      <c r="F8">
        <v>0.68965517241379315</v>
      </c>
      <c r="J8">
        <v>97</v>
      </c>
      <c r="K8" s="13">
        <v>2.4178881316654284</v>
      </c>
      <c r="L8">
        <v>0.27447745766560783</v>
      </c>
    </row>
    <row r="9" spans="2:12" x14ac:dyDescent="0.35">
      <c r="B9" t="s">
        <v>127</v>
      </c>
      <c r="C9">
        <v>0</v>
      </c>
      <c r="D9">
        <v>311</v>
      </c>
      <c r="E9">
        <v>311</v>
      </c>
      <c r="F9">
        <v>0</v>
      </c>
      <c r="J9">
        <v>102</v>
      </c>
      <c r="K9" s="13">
        <v>2.9300927928847096</v>
      </c>
      <c r="L9">
        <v>0.3994415018942109</v>
      </c>
    </row>
    <row r="10" spans="2:12" x14ac:dyDescent="0.35">
      <c r="B10" t="s">
        <v>123</v>
      </c>
      <c r="C10">
        <v>1.6666666666666667</v>
      </c>
      <c r="D10">
        <v>305.66666666666669</v>
      </c>
      <c r="E10">
        <v>307.33333333333331</v>
      </c>
      <c r="F10">
        <v>0.54141153722204316</v>
      </c>
      <c r="G10">
        <v>0.27978671257432947</v>
      </c>
    </row>
    <row r="11" spans="2:12" x14ac:dyDescent="0.35">
      <c r="B11" t="s">
        <v>70</v>
      </c>
      <c r="C11">
        <v>4</v>
      </c>
      <c r="D11">
        <v>320</v>
      </c>
      <c r="E11">
        <v>324</v>
      </c>
      <c r="F11">
        <v>1.2345679012345678</v>
      </c>
    </row>
    <row r="12" spans="2:12" x14ac:dyDescent="0.35">
      <c r="B12" t="s">
        <v>67</v>
      </c>
      <c r="C12">
        <v>1</v>
      </c>
      <c r="D12">
        <v>250</v>
      </c>
      <c r="E12">
        <v>251</v>
      </c>
      <c r="F12">
        <v>0.39840637450199201</v>
      </c>
    </row>
    <row r="13" spans="2:12" x14ac:dyDescent="0.35">
      <c r="B13" t="s">
        <v>65</v>
      </c>
      <c r="C13">
        <v>3</v>
      </c>
      <c r="D13">
        <v>235</v>
      </c>
      <c r="E13">
        <v>238</v>
      </c>
      <c r="F13">
        <v>1.2605042016806722</v>
      </c>
    </row>
    <row r="14" spans="2:12" x14ac:dyDescent="0.35">
      <c r="B14" t="s">
        <v>63</v>
      </c>
      <c r="C14">
        <v>2.6666666666666665</v>
      </c>
      <c r="D14">
        <v>268.33333333333331</v>
      </c>
      <c r="E14">
        <v>271</v>
      </c>
      <c r="F14">
        <v>0.96449282580574403</v>
      </c>
      <c r="G14">
        <v>0.28314223497650087</v>
      </c>
    </row>
    <row r="15" spans="2:12" x14ac:dyDescent="0.35">
      <c r="B15" t="s">
        <v>59</v>
      </c>
      <c r="C15">
        <v>7</v>
      </c>
      <c r="D15">
        <v>235</v>
      </c>
      <c r="E15">
        <v>242</v>
      </c>
      <c r="F15">
        <v>2.8925619834710745</v>
      </c>
    </row>
    <row r="16" spans="2:12" x14ac:dyDescent="0.35">
      <c r="B16" t="s">
        <v>56</v>
      </c>
      <c r="C16">
        <v>4</v>
      </c>
      <c r="D16">
        <v>202</v>
      </c>
      <c r="E16">
        <v>206</v>
      </c>
      <c r="F16">
        <v>1.9417475728155338</v>
      </c>
    </row>
    <row r="17" spans="2:8" x14ac:dyDescent="0.35">
      <c r="B17" t="s">
        <v>53</v>
      </c>
      <c r="C17">
        <v>6</v>
      </c>
      <c r="D17">
        <v>242</v>
      </c>
      <c r="E17">
        <v>248</v>
      </c>
      <c r="F17">
        <v>2.4193548387096775</v>
      </c>
    </row>
    <row r="18" spans="2:8" x14ac:dyDescent="0.35">
      <c r="B18" t="s">
        <v>51</v>
      </c>
      <c r="C18">
        <v>5.666666666666667</v>
      </c>
      <c r="D18">
        <v>226.33333333333334</v>
      </c>
      <c r="E18">
        <v>232</v>
      </c>
      <c r="F18">
        <v>2.4178881316654284</v>
      </c>
      <c r="G18">
        <v>0.27447745766560783</v>
      </c>
    </row>
    <row r="19" spans="2:8" x14ac:dyDescent="0.35">
      <c r="B19" s="1" t="s">
        <v>4</v>
      </c>
      <c r="C19" s="1">
        <v>6</v>
      </c>
      <c r="D19" s="1">
        <v>161</v>
      </c>
      <c r="E19" s="1">
        <f>(C19+D19)</f>
        <v>167</v>
      </c>
      <c r="F19" s="1">
        <f>(C19/E19)*100</f>
        <v>3.5928143712574849</v>
      </c>
      <c r="G19" s="2"/>
      <c r="H19" s="1"/>
    </row>
    <row r="20" spans="2:8" x14ac:dyDescent="0.35">
      <c r="B20" s="1" t="s">
        <v>3</v>
      </c>
      <c r="C20" s="1">
        <v>5</v>
      </c>
      <c r="D20" s="1">
        <v>221</v>
      </c>
      <c r="E20" s="1">
        <f>(C20+D20)</f>
        <v>226</v>
      </c>
      <c r="F20" s="1">
        <f>(C20/E20)*100</f>
        <v>2.2123893805309733</v>
      </c>
      <c r="G20" s="2"/>
      <c r="H20" s="1"/>
    </row>
    <row r="21" spans="2:8" x14ac:dyDescent="0.35">
      <c r="B21" s="1" t="s">
        <v>2</v>
      </c>
      <c r="C21" s="1">
        <v>8</v>
      </c>
      <c r="D21" s="1">
        <v>260</v>
      </c>
      <c r="E21" s="1">
        <f>(C21+D21)</f>
        <v>268</v>
      </c>
      <c r="F21" s="1">
        <f>(C21/E21)*100</f>
        <v>2.9850746268656714</v>
      </c>
      <c r="G21" s="2"/>
      <c r="H21" s="1"/>
    </row>
    <row r="22" spans="2:8" x14ac:dyDescent="0.35">
      <c r="B22" s="2" t="s">
        <v>1</v>
      </c>
      <c r="C22" s="2">
        <f>AVERAGE(C19:C21)</f>
        <v>6.333333333333333</v>
      </c>
      <c r="D22" s="2">
        <f>AVERAGE(D19:D21)</f>
        <v>214</v>
      </c>
      <c r="E22" s="2">
        <f>AVERAGE(E19:E21)</f>
        <v>220.33333333333334</v>
      </c>
      <c r="F22" s="2">
        <f>AVERAGE(F19:F21)</f>
        <v>2.9300927928847096</v>
      </c>
      <c r="G22" s="2">
        <f>STDEV(F19:F21)/SQRT(3)</f>
        <v>0.3994415018942109</v>
      </c>
      <c r="H2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E2C8-C26D-4C9E-970D-3B1399067964}">
  <dimension ref="A2:I16"/>
  <sheetViews>
    <sheetView zoomScale="67" workbookViewId="0">
      <selection activeCell="E3" sqref="E3:E7"/>
    </sheetView>
  </sheetViews>
  <sheetFormatPr defaultRowHeight="14.5" x14ac:dyDescent="0.35"/>
  <cols>
    <col min="5" max="5" width="13.90625" bestFit="1" customWidth="1"/>
  </cols>
  <sheetData>
    <row r="2" spans="1:9" x14ac:dyDescent="0.35">
      <c r="A2" t="s">
        <v>154</v>
      </c>
      <c r="B2" t="s">
        <v>153</v>
      </c>
      <c r="C2" t="s">
        <v>151</v>
      </c>
      <c r="E2" t="s">
        <v>153</v>
      </c>
      <c r="F2" t="s">
        <v>151</v>
      </c>
      <c r="H2" t="s">
        <v>177</v>
      </c>
    </row>
    <row r="3" spans="1:9" x14ac:dyDescent="0.35">
      <c r="A3">
        <v>53</v>
      </c>
      <c r="B3" s="13">
        <v>49.24345357351433</v>
      </c>
      <c r="C3">
        <v>5.5732136161869468</v>
      </c>
      <c r="E3" s="13">
        <v>58.135391521003186</v>
      </c>
      <c r="F3">
        <v>9.2044945218798606</v>
      </c>
      <c r="H3" s="13">
        <v>1.3274753246827868</v>
      </c>
      <c r="I3">
        <v>0.42374658109869723</v>
      </c>
    </row>
    <row r="4" spans="1:9" x14ac:dyDescent="0.35">
      <c r="A4">
        <v>58</v>
      </c>
      <c r="B4" s="13">
        <v>68.913307267844317</v>
      </c>
      <c r="C4">
        <v>15.160486892791882</v>
      </c>
      <c r="E4" s="13">
        <v>87.803261750633993</v>
      </c>
      <c r="F4">
        <v>8.3072573804384451</v>
      </c>
      <c r="H4" s="13">
        <v>0.54141153722204316</v>
      </c>
      <c r="I4">
        <v>0.27978671257432947</v>
      </c>
    </row>
    <row r="5" spans="1:9" x14ac:dyDescent="0.35">
      <c r="A5">
        <v>79</v>
      </c>
      <c r="B5" s="13">
        <v>85.391217002496646</v>
      </c>
      <c r="C5">
        <v>11.582719661241429</v>
      </c>
      <c r="E5" s="13">
        <v>69.249127085523156</v>
      </c>
      <c r="F5">
        <v>11.379333648722787</v>
      </c>
      <c r="H5" s="13">
        <v>0.96449282580574403</v>
      </c>
      <c r="I5">
        <v>0.28314223497650087</v>
      </c>
    </row>
    <row r="6" spans="1:9" x14ac:dyDescent="0.35">
      <c r="A6">
        <v>97</v>
      </c>
      <c r="B6" s="13">
        <v>66.423948701207792</v>
      </c>
      <c r="C6">
        <v>11.138722923185497</v>
      </c>
      <c r="E6" s="13">
        <v>86.98540126924712</v>
      </c>
      <c r="F6">
        <v>11.219585170183178</v>
      </c>
      <c r="H6" s="13">
        <v>2.4178881316654284</v>
      </c>
      <c r="I6">
        <v>0.27447745766560783</v>
      </c>
    </row>
    <row r="7" spans="1:9" x14ac:dyDescent="0.35">
      <c r="A7">
        <v>102</v>
      </c>
      <c r="B7" s="13">
        <v>93.509711528330314</v>
      </c>
      <c r="C7">
        <v>3.6646141415005129</v>
      </c>
      <c r="E7" s="13">
        <v>73.003926946244562</v>
      </c>
      <c r="F7">
        <v>12.458844282758642</v>
      </c>
      <c r="H7" s="13">
        <v>2.9300927928847096</v>
      </c>
      <c r="I7">
        <v>0.3994415018942109</v>
      </c>
    </row>
    <row r="8" spans="1:9" x14ac:dyDescent="0.35">
      <c r="A8" s="1" t="s">
        <v>5</v>
      </c>
      <c r="B8" s="18">
        <v>87.290579431252226</v>
      </c>
      <c r="C8" s="1">
        <v>0.80023461680198626</v>
      </c>
    </row>
    <row r="10" spans="1:9" ht="15" thickBot="1" x14ac:dyDescent="0.4">
      <c r="B10" s="12" t="s">
        <v>154</v>
      </c>
      <c r="C10" s="12" t="s">
        <v>158</v>
      </c>
    </row>
    <row r="11" spans="1:9" ht="15" thickBot="1" x14ac:dyDescent="0.4">
      <c r="B11">
        <v>53</v>
      </c>
      <c r="C11" s="13">
        <v>49.24345357351433</v>
      </c>
      <c r="D11" s="12" t="s">
        <v>159</v>
      </c>
      <c r="E11" s="12" t="s">
        <v>161</v>
      </c>
    </row>
    <row r="12" spans="1:9" x14ac:dyDescent="0.35">
      <c r="B12">
        <v>58</v>
      </c>
      <c r="C12" s="13">
        <v>68.913307267844317</v>
      </c>
      <c r="D12" s="13">
        <v>58.135391521003186</v>
      </c>
      <c r="E12" s="19">
        <v>0.44021213408735493</v>
      </c>
      <c r="F12" s="13">
        <v>1.3274753246827868</v>
      </c>
      <c r="G12">
        <v>0.42374658109869723</v>
      </c>
    </row>
    <row r="13" spans="1:9" x14ac:dyDescent="0.35">
      <c r="B13">
        <v>79</v>
      </c>
      <c r="C13" s="13">
        <v>85.391217002496646</v>
      </c>
      <c r="D13" s="13">
        <v>87.803261750633993</v>
      </c>
      <c r="E13" s="19">
        <v>0.31644254529650906</v>
      </c>
      <c r="F13" s="13">
        <v>0.54141153722204316</v>
      </c>
      <c r="G13">
        <v>0.27978671257432947</v>
      </c>
    </row>
    <row r="14" spans="1:9" x14ac:dyDescent="0.35">
      <c r="B14">
        <v>97</v>
      </c>
      <c r="C14" s="13">
        <v>66.423948701207792</v>
      </c>
      <c r="D14" s="13">
        <v>69.249127085523156</v>
      </c>
      <c r="E14" s="19">
        <v>0.35854113813799549</v>
      </c>
      <c r="F14" s="13">
        <v>0.96449282580574403</v>
      </c>
      <c r="G14">
        <v>0.28314223497650087</v>
      </c>
    </row>
    <row r="15" spans="1:9" x14ac:dyDescent="0.35">
      <c r="B15">
        <v>102</v>
      </c>
      <c r="C15" s="13">
        <v>93.509711528330314</v>
      </c>
      <c r="D15" s="13">
        <v>86.98540126924712</v>
      </c>
      <c r="E15" s="19">
        <v>0.24112863606666921</v>
      </c>
      <c r="F15" s="13">
        <v>2.4178881316654284</v>
      </c>
      <c r="G15">
        <v>0.27447745766560783</v>
      </c>
    </row>
    <row r="16" spans="1:9" x14ac:dyDescent="0.35">
      <c r="D16" s="13">
        <v>73.003926946244562</v>
      </c>
      <c r="E16" s="19">
        <v>0.16541624073509029</v>
      </c>
      <c r="F16" s="13">
        <v>2.9300927928847096</v>
      </c>
      <c r="G16">
        <v>0.3994415018942109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FC56-20EA-4506-9EA6-92414C64C7FF}">
  <dimension ref="B2:I28"/>
  <sheetViews>
    <sheetView zoomScale="62" workbookViewId="0">
      <selection activeCell="T9" sqref="T9"/>
    </sheetView>
  </sheetViews>
  <sheetFormatPr defaultRowHeight="14.5" x14ac:dyDescent="0.35"/>
  <sheetData>
    <row r="2" spans="2:9" x14ac:dyDescent="0.35">
      <c r="B2" s="1" t="s">
        <v>116</v>
      </c>
      <c r="C2" s="1">
        <v>63.066314027852492</v>
      </c>
      <c r="D2" s="1">
        <v>5.1634856335569914</v>
      </c>
      <c r="G2" s="1" t="s">
        <v>102</v>
      </c>
      <c r="H2" s="1">
        <v>59.903935283021184</v>
      </c>
      <c r="I2" s="1">
        <v>4.9974468922239321</v>
      </c>
    </row>
    <row r="3" spans="2:9" x14ac:dyDescent="0.35">
      <c r="B3" s="1" t="s">
        <v>105</v>
      </c>
      <c r="C3" s="1">
        <v>41.759454241444047</v>
      </c>
      <c r="D3" s="1">
        <v>4.3362274167167421</v>
      </c>
      <c r="G3" s="1" t="s">
        <v>92</v>
      </c>
      <c r="H3" s="1">
        <v>50.753953416348473</v>
      </c>
      <c r="I3" s="1">
        <v>2.1557927360644116</v>
      </c>
    </row>
    <row r="4" spans="2:9" x14ac:dyDescent="0.35">
      <c r="B4" s="1" t="s">
        <v>93</v>
      </c>
      <c r="C4" s="1">
        <v>53.338877547523602</v>
      </c>
      <c r="D4" s="1">
        <v>5.9729687355492604</v>
      </c>
      <c r="G4" s="1" t="s">
        <v>76</v>
      </c>
      <c r="H4" s="1">
        <v>39.224254044645157</v>
      </c>
      <c r="I4" s="1">
        <v>6.2117307272927249</v>
      </c>
    </row>
    <row r="5" spans="2:9" x14ac:dyDescent="0.35">
      <c r="B5" s="1" t="s">
        <v>83</v>
      </c>
      <c r="C5" s="1">
        <v>38.809168477237201</v>
      </c>
      <c r="D5" s="1">
        <v>4.0808677434288319</v>
      </c>
      <c r="G5" s="1" t="s">
        <v>61</v>
      </c>
      <c r="H5" s="1">
        <v>82.6594233399979</v>
      </c>
      <c r="I5" s="1">
        <v>2.8270484069050572</v>
      </c>
    </row>
    <row r="6" spans="2:9" x14ac:dyDescent="0.35">
      <c r="B6" s="1"/>
      <c r="C6" s="1"/>
      <c r="D6" s="1"/>
      <c r="G6" s="1"/>
      <c r="H6" s="1"/>
      <c r="I6" s="1"/>
    </row>
    <row r="7" spans="2:9" x14ac:dyDescent="0.35">
      <c r="B7" s="1" t="s">
        <v>102</v>
      </c>
      <c r="C7" s="1">
        <v>59.903935283021198</v>
      </c>
      <c r="D7" s="1">
        <v>4.9974468922239321</v>
      </c>
      <c r="G7" s="1" t="s">
        <v>116</v>
      </c>
      <c r="H7" s="1">
        <v>63.066314027852492</v>
      </c>
      <c r="I7" s="1">
        <v>5.1634856335569914</v>
      </c>
    </row>
    <row r="8" spans="2:9" x14ac:dyDescent="0.35">
      <c r="B8" s="1" t="s">
        <v>71</v>
      </c>
      <c r="C8" s="1">
        <v>30.222673410121601</v>
      </c>
      <c r="D8" s="1">
        <v>4.8124478667512181</v>
      </c>
      <c r="G8" s="1" t="s">
        <v>68</v>
      </c>
      <c r="H8" s="1">
        <v>97.639626037928323</v>
      </c>
      <c r="I8" s="1">
        <v>0.48340421089880053</v>
      </c>
    </row>
    <row r="9" spans="2:9" x14ac:dyDescent="0.35">
      <c r="B9" s="1" t="s">
        <v>58</v>
      </c>
      <c r="C9" s="1">
        <v>97.362502691907537</v>
      </c>
      <c r="D9" s="1">
        <v>1.0151543419783535</v>
      </c>
      <c r="G9" s="1" t="s">
        <v>55</v>
      </c>
      <c r="H9" s="1">
        <v>93.199050629823674</v>
      </c>
      <c r="I9" s="1">
        <v>1.0565799051923805</v>
      </c>
    </row>
    <row r="10" spans="2:9" x14ac:dyDescent="0.35">
      <c r="B10" s="1" t="s">
        <v>45</v>
      </c>
      <c r="C10" s="1">
        <v>88.164117686326918</v>
      </c>
      <c r="D10" s="1">
        <v>3.6381869094885571</v>
      </c>
      <c r="G10" s="1" t="s">
        <v>42</v>
      </c>
      <c r="H10" s="1">
        <v>97.308056306931448</v>
      </c>
      <c r="I10" s="1">
        <v>0.56916100555483062</v>
      </c>
    </row>
    <row r="11" spans="2:9" x14ac:dyDescent="0.35">
      <c r="B11" s="1"/>
      <c r="C11" s="1"/>
      <c r="D11" s="1"/>
      <c r="G11" s="1"/>
      <c r="H11" s="1"/>
      <c r="I11" s="1"/>
    </row>
    <row r="12" spans="2:9" x14ac:dyDescent="0.35">
      <c r="B12" s="1" t="s">
        <v>92</v>
      </c>
      <c r="C12" s="1">
        <v>50.753953416348473</v>
      </c>
      <c r="D12" s="1">
        <v>2.1557927360644116</v>
      </c>
      <c r="G12" s="1" t="s">
        <v>105</v>
      </c>
      <c r="H12" s="1">
        <v>41.759454241444047</v>
      </c>
      <c r="I12" s="1">
        <v>4.3362274167167421</v>
      </c>
    </row>
    <row r="13" spans="2:9" x14ac:dyDescent="0.35">
      <c r="B13" s="1" t="s">
        <v>68</v>
      </c>
      <c r="C13" s="1">
        <v>97.639626037928323</v>
      </c>
      <c r="D13" s="1">
        <v>0.48340421089880053</v>
      </c>
      <c r="G13" s="1" t="s">
        <v>152</v>
      </c>
      <c r="H13" s="1">
        <v>77.004555407155991</v>
      </c>
      <c r="I13" s="1">
        <v>4.8124478667512181</v>
      </c>
    </row>
    <row r="14" spans="2:9" x14ac:dyDescent="0.35">
      <c r="B14" s="1" t="s">
        <v>32</v>
      </c>
      <c r="C14" s="1">
        <v>98.767246937459717</v>
      </c>
      <c r="D14" s="1">
        <v>0.54579091344334585</v>
      </c>
      <c r="G14" s="1" t="s">
        <v>29</v>
      </c>
      <c r="H14" s="1">
        <v>62.634110127198312</v>
      </c>
      <c r="I14" s="1">
        <v>6.9236390589455663</v>
      </c>
    </row>
    <row r="15" spans="2:9" x14ac:dyDescent="0.35">
      <c r="B15" s="1" t="s">
        <v>12</v>
      </c>
      <c r="C15" s="1">
        <v>94.404041618250062</v>
      </c>
      <c r="D15" s="1">
        <v>1.4541409231342086</v>
      </c>
      <c r="G15" s="1" t="s">
        <v>10</v>
      </c>
      <c r="H15" s="1">
        <v>95.598388566294247</v>
      </c>
      <c r="I15" s="1">
        <v>1.0985065807221546</v>
      </c>
    </row>
    <row r="16" spans="2:9" x14ac:dyDescent="0.35">
      <c r="B16" s="1"/>
      <c r="C16" s="1"/>
      <c r="D16" s="1"/>
      <c r="G16" s="1"/>
      <c r="H16" s="1"/>
      <c r="I16" s="1"/>
    </row>
    <row r="17" spans="2:9" x14ac:dyDescent="0.35">
      <c r="B17" s="1" t="s">
        <v>76</v>
      </c>
      <c r="C17" s="1">
        <v>39.224254044645157</v>
      </c>
      <c r="D17" s="1">
        <v>6.2117307272927249</v>
      </c>
      <c r="G17" s="1" t="s">
        <v>93</v>
      </c>
      <c r="H17" s="1">
        <v>53.338877547523602</v>
      </c>
      <c r="I17" s="1">
        <v>5.9729687355492604</v>
      </c>
    </row>
    <row r="18" spans="2:9" x14ac:dyDescent="0.35">
      <c r="B18" s="1" t="s">
        <v>55</v>
      </c>
      <c r="C18" s="1">
        <v>93.199050629823674</v>
      </c>
      <c r="D18" s="1">
        <v>1.0565799051923805</v>
      </c>
      <c r="G18" s="1" t="s">
        <v>58</v>
      </c>
      <c r="H18" s="1">
        <v>97.362502691907537</v>
      </c>
      <c r="I18" s="1">
        <v>1.0151543419783535</v>
      </c>
    </row>
    <row r="19" spans="2:9" x14ac:dyDescent="0.35">
      <c r="B19" s="1" t="s">
        <v>29</v>
      </c>
      <c r="C19" s="1">
        <v>62.634110127198312</v>
      </c>
      <c r="D19" s="1">
        <v>6.9236390589455663</v>
      </c>
      <c r="G19" s="1" t="s">
        <v>32</v>
      </c>
      <c r="H19" s="1">
        <v>98.767246937459717</v>
      </c>
      <c r="I19" s="1">
        <v>0.54579091344334585</v>
      </c>
    </row>
    <row r="20" spans="2:9" x14ac:dyDescent="0.35">
      <c r="B20" s="1" t="s">
        <v>21</v>
      </c>
      <c r="C20" s="1">
        <v>70.638380003164059</v>
      </c>
      <c r="D20" s="1">
        <v>4.1316722078541277</v>
      </c>
      <c r="G20" s="1" t="s">
        <v>19</v>
      </c>
      <c r="H20" s="1">
        <v>98.472977900097632</v>
      </c>
      <c r="I20" s="1">
        <v>0.32971466399833504</v>
      </c>
    </row>
    <row r="21" spans="2:9" x14ac:dyDescent="0.35">
      <c r="B21" s="1"/>
      <c r="C21" s="1"/>
      <c r="D21" s="1"/>
      <c r="G21" s="1"/>
      <c r="H21" s="1"/>
      <c r="I21" s="1"/>
    </row>
    <row r="22" spans="2:9" x14ac:dyDescent="0.35">
      <c r="B22" s="1" t="s">
        <v>61</v>
      </c>
      <c r="C22" s="1">
        <v>82.6594233399979</v>
      </c>
      <c r="D22" s="1">
        <v>2.8270484069050572</v>
      </c>
      <c r="G22" s="1" t="s">
        <v>83</v>
      </c>
      <c r="H22" s="1">
        <v>38.809168477237201</v>
      </c>
      <c r="I22" s="1">
        <v>4.0808677434288319</v>
      </c>
    </row>
    <row r="23" spans="2:9" x14ac:dyDescent="0.35">
      <c r="B23" s="1" t="s">
        <v>42</v>
      </c>
      <c r="C23" s="1">
        <v>97.308056306931448</v>
      </c>
      <c r="D23" s="1">
        <v>0.56916100555483062</v>
      </c>
      <c r="G23" s="1" t="s">
        <v>45</v>
      </c>
      <c r="H23" s="1">
        <v>88.164117686326918</v>
      </c>
      <c r="I23" s="1">
        <v>3.6381869094885571</v>
      </c>
    </row>
    <row r="24" spans="2:9" x14ac:dyDescent="0.35">
      <c r="B24" s="1" t="s">
        <v>10</v>
      </c>
      <c r="C24" s="1">
        <v>95.598388566294247</v>
      </c>
      <c r="D24" s="1">
        <v>1.0985065807221546</v>
      </c>
      <c r="G24" s="1" t="s">
        <v>12</v>
      </c>
      <c r="H24" s="1">
        <v>94.404041618250062</v>
      </c>
      <c r="I24" s="1">
        <v>1.4541409231342086</v>
      </c>
    </row>
    <row r="25" spans="2:9" x14ac:dyDescent="0.35">
      <c r="B25" s="1" t="s">
        <v>19</v>
      </c>
      <c r="C25" s="1">
        <v>98.472977900097632</v>
      </c>
      <c r="D25" s="1">
        <v>0.32971466399833504</v>
      </c>
      <c r="G25" s="1" t="s">
        <v>21</v>
      </c>
      <c r="H25" s="1">
        <v>70.638380003164059</v>
      </c>
      <c r="I25" s="1">
        <v>4.1316722078541277</v>
      </c>
    </row>
    <row r="26" spans="2:9" x14ac:dyDescent="0.35">
      <c r="B26" s="1"/>
      <c r="C26" s="1"/>
      <c r="D26" s="1"/>
    </row>
    <row r="27" spans="2:9" x14ac:dyDescent="0.35">
      <c r="G27" s="1"/>
      <c r="H27" s="1"/>
      <c r="I27" s="1"/>
    </row>
    <row r="28" spans="2:9" x14ac:dyDescent="0.35">
      <c r="B28" s="1" t="s">
        <v>5</v>
      </c>
      <c r="C28" s="1">
        <v>87.290579431252226</v>
      </c>
      <c r="D28" s="1">
        <v>0.80023461680198626</v>
      </c>
      <c r="G28" s="1" t="s">
        <v>5</v>
      </c>
      <c r="H28" s="1">
        <v>87.290579431252226</v>
      </c>
      <c r="I28" s="1">
        <v>0.80023461680198626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O.fav 2</vt:lpstr>
      <vt:lpstr>Overall Genet graphs</vt:lpstr>
      <vt:lpstr>Reciprocal graphs</vt:lpstr>
      <vt:lpstr>Selves</vt:lpstr>
      <vt:lpstr>Overal Genet Reciprocals</vt:lpstr>
      <vt:lpstr>Sperm&amp;Ova Graphs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2022-10-13T19:39:41Z</dcterms:created>
  <dcterms:modified xsi:type="dcterms:W3CDTF">2022-12-12T17:01:46Z</dcterms:modified>
</cp:coreProperties>
</file>