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sonsee\Desktop\desktop excel sheets\"/>
    </mc:Choice>
  </mc:AlternateContent>
  <xr:revisionPtr revIDLastSave="0" documentId="13_ncr:1_{6C7D8601-2B0F-455F-B99A-1FD342E75BD8}" xr6:coauthVersionLast="45" xr6:coauthVersionMax="45" xr10:uidLastSave="{00000000-0000-0000-0000-000000000000}"/>
  <bookViews>
    <workbookView xWindow="-110" yWindow="-110" windowWidth="19420" windowHeight="11020" activeTab="1" xr2:uid="{2B61A1E6-5600-40D9-BD06-7DA32C17B89D}"/>
  </bookViews>
  <sheets>
    <sheet name="O.fav 1" sheetId="6" r:id="rId1"/>
    <sheet name="O.fav duplicates " sheetId="5" r:id="rId2"/>
    <sheet name="Norm. Dist w self crosses " sheetId="3" r:id="rId3"/>
    <sheet name="Norm.Dist.No.Self" sheetId="4" r:id="rId4"/>
    <sheet name="sperm v ova" sheetId="8" r:id="rId5"/>
    <sheet name="Sheet10" sheetId="10" r:id="rId6"/>
    <sheet name="sperm ova full graphs" sheetId="9" r:id="rId7"/>
    <sheet name="O.fav big graph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1" i="5" l="1"/>
  <c r="AK44" i="5"/>
  <c r="AB33" i="10" l="1"/>
  <c r="AA33" i="10"/>
  <c r="X33" i="10"/>
  <c r="W33" i="10"/>
  <c r="I61" i="5" l="1"/>
  <c r="I62" i="5"/>
  <c r="N44" i="5" l="1"/>
  <c r="G44" i="5"/>
  <c r="O30" i="5"/>
  <c r="O29" i="5"/>
  <c r="G30" i="5"/>
  <c r="G29" i="5"/>
  <c r="AM17" i="8"/>
  <c r="AL16" i="8"/>
  <c r="H142" i="8" l="1"/>
  <c r="H129" i="8"/>
  <c r="H116" i="8"/>
  <c r="H103" i="8"/>
  <c r="H90" i="8"/>
  <c r="H77" i="8"/>
  <c r="H64" i="8"/>
  <c r="H51" i="8"/>
  <c r="H38" i="8"/>
  <c r="H25" i="8"/>
  <c r="W21" i="8"/>
  <c r="G142" i="8" l="1"/>
  <c r="O142" i="8"/>
  <c r="O129" i="8"/>
  <c r="G129" i="8"/>
  <c r="G116" i="8"/>
  <c r="O116" i="8"/>
  <c r="O103" i="8"/>
  <c r="G103" i="8"/>
  <c r="G90" i="8"/>
  <c r="O90" i="8"/>
  <c r="O77" i="8"/>
  <c r="G77" i="8"/>
  <c r="G64" i="8"/>
  <c r="O64" i="8"/>
  <c r="G51" i="8"/>
  <c r="O51" i="8"/>
  <c r="O38" i="8"/>
  <c r="G38" i="8"/>
  <c r="G25" i="8"/>
  <c r="O25" i="8"/>
  <c r="W42" i="8"/>
  <c r="W210" i="8"/>
  <c r="W189" i="8"/>
  <c r="W168" i="8"/>
  <c r="W147" i="8"/>
  <c r="W126" i="8"/>
  <c r="W105" i="8"/>
  <c r="W84" i="8"/>
  <c r="W63" i="8"/>
  <c r="I218" i="6" l="1"/>
  <c r="V210" i="8"/>
  <c r="U210" i="8"/>
  <c r="V189" i="8"/>
  <c r="U189" i="8"/>
  <c r="V168" i="8"/>
  <c r="U168" i="8"/>
  <c r="V147" i="8"/>
  <c r="U147" i="8"/>
  <c r="V126" i="8"/>
  <c r="U126" i="8"/>
  <c r="V105" i="8"/>
  <c r="U105" i="8"/>
  <c r="V84" i="8"/>
  <c r="U84" i="8"/>
  <c r="V63" i="8"/>
  <c r="U63" i="8"/>
  <c r="V42" i="8"/>
  <c r="U42" i="8"/>
  <c r="V21" i="8"/>
  <c r="U21" i="8"/>
  <c r="N142" i="8"/>
  <c r="M142" i="8"/>
  <c r="F142" i="8"/>
  <c r="E142" i="8"/>
  <c r="F129" i="8"/>
  <c r="E129" i="8"/>
  <c r="N129" i="8"/>
  <c r="M129" i="8"/>
  <c r="N116" i="8"/>
  <c r="M116" i="8"/>
  <c r="F116" i="8"/>
  <c r="E116" i="8"/>
  <c r="F103" i="8"/>
  <c r="E103" i="8"/>
  <c r="N103" i="8"/>
  <c r="M103" i="8"/>
  <c r="N90" i="8"/>
  <c r="M90" i="8"/>
  <c r="F90" i="8"/>
  <c r="E90" i="8"/>
  <c r="F77" i="8"/>
  <c r="E77" i="8"/>
  <c r="N77" i="8"/>
  <c r="M77" i="8"/>
  <c r="N64" i="8"/>
  <c r="M64" i="8"/>
  <c r="F64" i="8"/>
  <c r="E64" i="8"/>
  <c r="F51" i="8"/>
  <c r="E51" i="8"/>
  <c r="N51" i="8"/>
  <c r="M51" i="8"/>
  <c r="N38" i="8"/>
  <c r="M38" i="8"/>
  <c r="N25" i="8"/>
  <c r="M25" i="8"/>
  <c r="E25" i="8"/>
  <c r="E38" i="8"/>
  <c r="F38" i="8"/>
  <c r="N195" i="6"/>
  <c r="F25" i="8"/>
  <c r="I222" i="6" a="1"/>
  <c r="I222" i="6" s="1"/>
  <c r="I221" i="6" a="1"/>
  <c r="I221" i="6" s="1"/>
  <c r="I220" i="6"/>
  <c r="I219" i="6"/>
  <c r="H221" i="6"/>
  <c r="G221" i="6"/>
  <c r="F221" i="6"/>
  <c r="M215" i="6"/>
  <c r="L215" i="6"/>
  <c r="K215" i="6"/>
  <c r="J215" i="6"/>
  <c r="F215" i="6"/>
  <c r="E215" i="6"/>
  <c r="D215" i="6"/>
  <c r="C215" i="6"/>
  <c r="M211" i="6"/>
  <c r="L211" i="6"/>
  <c r="K211" i="6"/>
  <c r="J211" i="6"/>
  <c r="F211" i="6"/>
  <c r="E211" i="6"/>
  <c r="D211" i="6"/>
  <c r="C211" i="6"/>
  <c r="M207" i="6"/>
  <c r="L207" i="6"/>
  <c r="K207" i="6"/>
  <c r="J207" i="6"/>
  <c r="F207" i="6"/>
  <c r="E207" i="6"/>
  <c r="D207" i="6"/>
  <c r="C207" i="6"/>
  <c r="M203" i="6"/>
  <c r="L203" i="6"/>
  <c r="K203" i="6"/>
  <c r="J203" i="6"/>
  <c r="F203" i="6"/>
  <c r="E203" i="6"/>
  <c r="D203" i="6"/>
  <c r="C203" i="6"/>
  <c r="M199" i="6"/>
  <c r="L199" i="6"/>
  <c r="K199" i="6"/>
  <c r="J199" i="6"/>
  <c r="F199" i="6"/>
  <c r="E199" i="6"/>
  <c r="D199" i="6"/>
  <c r="C199" i="6"/>
  <c r="M195" i="6"/>
  <c r="L195" i="6"/>
  <c r="K195" i="6"/>
  <c r="J195" i="6"/>
  <c r="F195" i="6"/>
  <c r="E195" i="6"/>
  <c r="D195" i="6"/>
  <c r="C195" i="6"/>
  <c r="M191" i="6"/>
  <c r="L191" i="6"/>
  <c r="K191" i="6"/>
  <c r="J191" i="6"/>
  <c r="F191" i="6"/>
  <c r="E191" i="6"/>
  <c r="D191" i="6"/>
  <c r="C191" i="6"/>
  <c r="M187" i="6"/>
  <c r="L187" i="6"/>
  <c r="K187" i="6"/>
  <c r="J187" i="6"/>
  <c r="F187" i="6"/>
  <c r="E187" i="6"/>
  <c r="D187" i="6"/>
  <c r="C187" i="6"/>
  <c r="M183" i="6"/>
  <c r="L183" i="6"/>
  <c r="K183" i="6"/>
  <c r="J183" i="6"/>
  <c r="F183" i="6"/>
  <c r="E183" i="6"/>
  <c r="D183" i="6"/>
  <c r="C183" i="6"/>
  <c r="M179" i="6"/>
  <c r="L179" i="6"/>
  <c r="K179" i="6"/>
  <c r="J179" i="6"/>
  <c r="F179" i="6"/>
  <c r="E179" i="6"/>
  <c r="D179" i="6"/>
  <c r="C179" i="6"/>
  <c r="M170" i="6"/>
  <c r="L170" i="6"/>
  <c r="K170" i="6"/>
  <c r="J170" i="6"/>
  <c r="F170" i="6"/>
  <c r="E170" i="6"/>
  <c r="D170" i="6"/>
  <c r="C170" i="6"/>
  <c r="M166" i="6"/>
  <c r="L166" i="6"/>
  <c r="K166" i="6"/>
  <c r="J166" i="6"/>
  <c r="F166" i="6"/>
  <c r="E166" i="6"/>
  <c r="D166" i="6"/>
  <c r="C166" i="6"/>
  <c r="M162" i="6"/>
  <c r="L162" i="6"/>
  <c r="K162" i="6"/>
  <c r="J162" i="6"/>
  <c r="F162" i="6"/>
  <c r="E162" i="6"/>
  <c r="D162" i="6"/>
  <c r="C162" i="6"/>
  <c r="M158" i="6"/>
  <c r="L158" i="6"/>
  <c r="K158" i="6"/>
  <c r="J158" i="6"/>
  <c r="F158" i="6"/>
  <c r="E158" i="6"/>
  <c r="D158" i="6"/>
  <c r="C158" i="6"/>
  <c r="M154" i="6"/>
  <c r="L154" i="6"/>
  <c r="K154" i="6"/>
  <c r="J154" i="6"/>
  <c r="F154" i="6"/>
  <c r="E154" i="6"/>
  <c r="D154" i="6"/>
  <c r="C154" i="6"/>
  <c r="M150" i="6"/>
  <c r="L150" i="6"/>
  <c r="K150" i="6"/>
  <c r="J150" i="6"/>
  <c r="F150" i="6"/>
  <c r="E150" i="6"/>
  <c r="D150" i="6"/>
  <c r="C150" i="6"/>
  <c r="M146" i="6"/>
  <c r="L146" i="6"/>
  <c r="K146" i="6"/>
  <c r="J146" i="6"/>
  <c r="F146" i="6"/>
  <c r="E146" i="6"/>
  <c r="D146" i="6"/>
  <c r="C146" i="6"/>
  <c r="M142" i="6"/>
  <c r="L142" i="6"/>
  <c r="K142" i="6"/>
  <c r="J142" i="6"/>
  <c r="F142" i="6"/>
  <c r="E142" i="6"/>
  <c r="D142" i="6"/>
  <c r="C142" i="6"/>
  <c r="M138" i="6"/>
  <c r="L138" i="6"/>
  <c r="K138" i="6"/>
  <c r="J138" i="6"/>
  <c r="F138" i="6"/>
  <c r="E138" i="6"/>
  <c r="D138" i="6"/>
  <c r="C138" i="6"/>
  <c r="M134" i="6"/>
  <c r="L134" i="6"/>
  <c r="K134" i="6"/>
  <c r="J134" i="6"/>
  <c r="F134" i="6"/>
  <c r="E134" i="6"/>
  <c r="D134" i="6"/>
  <c r="C134" i="6"/>
  <c r="M128" i="6"/>
  <c r="L128" i="6"/>
  <c r="K128" i="6"/>
  <c r="J128" i="6"/>
  <c r="F127" i="6"/>
  <c r="E127" i="6"/>
  <c r="D127" i="6"/>
  <c r="C127" i="6"/>
  <c r="M124" i="6"/>
  <c r="L124" i="6"/>
  <c r="K124" i="6"/>
  <c r="J124" i="6"/>
  <c r="F123" i="6"/>
  <c r="E123" i="6"/>
  <c r="D123" i="6"/>
  <c r="C123" i="6"/>
  <c r="M120" i="6"/>
  <c r="L120" i="6"/>
  <c r="K120" i="6"/>
  <c r="J120" i="6"/>
  <c r="F119" i="6"/>
  <c r="E119" i="6"/>
  <c r="D119" i="6"/>
  <c r="C119" i="6"/>
  <c r="M116" i="6"/>
  <c r="L116" i="6"/>
  <c r="K116" i="6"/>
  <c r="J116" i="6"/>
  <c r="F115" i="6"/>
  <c r="E115" i="6"/>
  <c r="D115" i="6"/>
  <c r="C115" i="6"/>
  <c r="M112" i="6"/>
  <c r="L112" i="6"/>
  <c r="K112" i="6"/>
  <c r="J112" i="6"/>
  <c r="F111" i="6"/>
  <c r="E111" i="6"/>
  <c r="D111" i="6"/>
  <c r="C111" i="6"/>
  <c r="M108" i="6"/>
  <c r="L108" i="6"/>
  <c r="K108" i="6"/>
  <c r="J108" i="6"/>
  <c r="F107" i="6"/>
  <c r="E107" i="6"/>
  <c r="D107" i="6"/>
  <c r="C107" i="6"/>
  <c r="M104" i="6"/>
  <c r="L104" i="6"/>
  <c r="K104" i="6"/>
  <c r="J104" i="6"/>
  <c r="F103" i="6"/>
  <c r="E103" i="6"/>
  <c r="D103" i="6"/>
  <c r="C103" i="6"/>
  <c r="M100" i="6"/>
  <c r="L100" i="6"/>
  <c r="K100" i="6"/>
  <c r="J100" i="6"/>
  <c r="F99" i="6"/>
  <c r="E99" i="6"/>
  <c r="D99" i="6"/>
  <c r="C99" i="6"/>
  <c r="M96" i="6"/>
  <c r="L96" i="6"/>
  <c r="K96" i="6"/>
  <c r="J96" i="6"/>
  <c r="F95" i="6"/>
  <c r="E95" i="6"/>
  <c r="D95" i="6"/>
  <c r="C95" i="6"/>
  <c r="M92" i="6"/>
  <c r="L92" i="6"/>
  <c r="K92" i="6"/>
  <c r="J92" i="6"/>
  <c r="F91" i="6"/>
  <c r="E91" i="6"/>
  <c r="D91" i="6"/>
  <c r="C91" i="6"/>
  <c r="M86" i="6"/>
  <c r="L86" i="6"/>
  <c r="K86" i="6"/>
  <c r="J86" i="6"/>
  <c r="F85" i="6"/>
  <c r="E85" i="6"/>
  <c r="D85" i="6"/>
  <c r="C85" i="6"/>
  <c r="M82" i="6"/>
  <c r="L82" i="6"/>
  <c r="K82" i="6"/>
  <c r="J82" i="6"/>
  <c r="F81" i="6"/>
  <c r="E81" i="6"/>
  <c r="D81" i="6"/>
  <c r="C81" i="6"/>
  <c r="M78" i="6"/>
  <c r="L78" i="6"/>
  <c r="K78" i="6"/>
  <c r="J78" i="6"/>
  <c r="F77" i="6"/>
  <c r="E77" i="6"/>
  <c r="D77" i="6"/>
  <c r="C77" i="6"/>
  <c r="M74" i="6"/>
  <c r="L74" i="6"/>
  <c r="K74" i="6"/>
  <c r="J74" i="6"/>
  <c r="F73" i="6"/>
  <c r="E73" i="6"/>
  <c r="D73" i="6"/>
  <c r="C73" i="6"/>
  <c r="F69" i="6"/>
  <c r="E69" i="6"/>
  <c r="D69" i="6"/>
  <c r="C69" i="6"/>
  <c r="M67" i="6"/>
  <c r="L67" i="6"/>
  <c r="K67" i="6"/>
  <c r="J67" i="6"/>
  <c r="F65" i="6"/>
  <c r="E65" i="6"/>
  <c r="D65" i="6"/>
  <c r="C65" i="6"/>
  <c r="M63" i="6"/>
  <c r="L63" i="6"/>
  <c r="K63" i="6"/>
  <c r="J63" i="6"/>
  <c r="M59" i="6"/>
  <c r="L59" i="6"/>
  <c r="K59" i="6"/>
  <c r="J59" i="6"/>
  <c r="F59" i="6"/>
  <c r="E59" i="6"/>
  <c r="D59" i="6"/>
  <c r="C59" i="6"/>
  <c r="M55" i="6"/>
  <c r="L55" i="6"/>
  <c r="K55" i="6"/>
  <c r="J55" i="6"/>
  <c r="F55" i="6"/>
  <c r="E55" i="6"/>
  <c r="D55" i="6"/>
  <c r="C55" i="6"/>
  <c r="M51" i="6"/>
  <c r="L51" i="6"/>
  <c r="K51" i="6"/>
  <c r="J51" i="6"/>
  <c r="F51" i="6"/>
  <c r="E51" i="6"/>
  <c r="D51" i="6"/>
  <c r="C51" i="6"/>
  <c r="M47" i="6"/>
  <c r="L47" i="6"/>
  <c r="K47" i="6"/>
  <c r="J47" i="6"/>
  <c r="F47" i="6"/>
  <c r="E47" i="6"/>
  <c r="D47" i="6"/>
  <c r="C47" i="6"/>
  <c r="M43" i="6"/>
  <c r="L43" i="6"/>
  <c r="K43" i="6"/>
  <c r="J43" i="6"/>
  <c r="F43" i="6"/>
  <c r="E43" i="6"/>
  <c r="D43" i="6"/>
  <c r="C43" i="6"/>
  <c r="M39" i="6"/>
  <c r="L39" i="6"/>
  <c r="K39" i="6"/>
  <c r="J39" i="6"/>
  <c r="F39" i="6"/>
  <c r="E39" i="6"/>
  <c r="D39" i="6"/>
  <c r="C39" i="6"/>
  <c r="F35" i="6"/>
  <c r="E35" i="6"/>
  <c r="D35" i="6"/>
  <c r="C35" i="6"/>
  <c r="M33" i="6"/>
  <c r="L33" i="6"/>
  <c r="K33" i="6"/>
  <c r="J33" i="6"/>
  <c r="F31" i="6"/>
  <c r="E31" i="6"/>
  <c r="D31" i="6"/>
  <c r="C31" i="6"/>
  <c r="M29" i="6"/>
  <c r="L29" i="6"/>
  <c r="K29" i="6"/>
  <c r="J29" i="6"/>
  <c r="M25" i="6"/>
  <c r="L25" i="6"/>
  <c r="K25" i="6"/>
  <c r="J25" i="6"/>
  <c r="F25" i="6"/>
  <c r="E25" i="6"/>
  <c r="D25" i="6"/>
  <c r="C25" i="6"/>
  <c r="M21" i="6"/>
  <c r="L21" i="6"/>
  <c r="K21" i="6"/>
  <c r="J21" i="6"/>
  <c r="F21" i="6"/>
  <c r="E21" i="6"/>
  <c r="D21" i="6"/>
  <c r="C21" i="6"/>
  <c r="M17" i="6"/>
  <c r="L17" i="6"/>
  <c r="K17" i="6"/>
  <c r="J17" i="6"/>
  <c r="F17" i="6"/>
  <c r="E17" i="6"/>
  <c r="D17" i="6"/>
  <c r="C17" i="6"/>
  <c r="M13" i="6"/>
  <c r="L13" i="6"/>
  <c r="K13" i="6"/>
  <c r="J13" i="6"/>
  <c r="F13" i="6"/>
  <c r="E13" i="6"/>
  <c r="D13" i="6"/>
  <c r="C13" i="6"/>
  <c r="M9" i="6"/>
  <c r="L9" i="6"/>
  <c r="K9" i="6"/>
  <c r="J9" i="6"/>
  <c r="F9" i="6"/>
  <c r="E9" i="6"/>
  <c r="D9" i="6"/>
  <c r="C9" i="6"/>
  <c r="M5" i="6"/>
  <c r="L5" i="6"/>
  <c r="K5" i="6"/>
  <c r="J5" i="6"/>
  <c r="F5" i="6"/>
  <c r="E5" i="6"/>
  <c r="D5" i="6"/>
  <c r="C5" i="6"/>
  <c r="G5" i="6"/>
  <c r="E2" i="6"/>
  <c r="F2" i="6" s="1"/>
  <c r="L2" i="6"/>
  <c r="M2" i="6" s="1"/>
  <c r="E3" i="6"/>
  <c r="F3" i="6" s="1"/>
  <c r="L3" i="6"/>
  <c r="M3" i="6" s="1"/>
  <c r="E4" i="6"/>
  <c r="F4" i="6" s="1"/>
  <c r="L4" i="6"/>
  <c r="M4" i="6" s="1"/>
  <c r="E6" i="6"/>
  <c r="L6" i="6"/>
  <c r="M6" i="6" s="1"/>
  <c r="E7" i="6"/>
  <c r="F7" i="6" s="1"/>
  <c r="L7" i="6"/>
  <c r="M7" i="6" s="1"/>
  <c r="E8" i="6"/>
  <c r="F8" i="6" s="1"/>
  <c r="L8" i="6"/>
  <c r="M8" i="6" s="1"/>
  <c r="E10" i="6"/>
  <c r="F10" i="6" s="1"/>
  <c r="L10" i="6"/>
  <c r="E11" i="6"/>
  <c r="F11" i="6" s="1"/>
  <c r="L11" i="6"/>
  <c r="M11" i="6" s="1"/>
  <c r="E12" i="6"/>
  <c r="F12" i="6" s="1"/>
  <c r="L12" i="6"/>
  <c r="M12" i="6" s="1"/>
  <c r="E14" i="6"/>
  <c r="F14" i="6" s="1"/>
  <c r="L14" i="6"/>
  <c r="M14" i="6" s="1"/>
  <c r="E15" i="6"/>
  <c r="F15" i="6" s="1"/>
  <c r="L15" i="6"/>
  <c r="M15" i="6" s="1"/>
  <c r="E16" i="6"/>
  <c r="F16" i="6" s="1"/>
  <c r="L16" i="6"/>
  <c r="M16" i="6" s="1"/>
  <c r="E18" i="6"/>
  <c r="F18" i="6" s="1"/>
  <c r="L18" i="6"/>
  <c r="M18" i="6" s="1"/>
  <c r="E19" i="6"/>
  <c r="F19" i="6" s="1"/>
  <c r="L19" i="6"/>
  <c r="M19" i="6" s="1"/>
  <c r="E20" i="6"/>
  <c r="F20" i="6" s="1"/>
  <c r="L20" i="6"/>
  <c r="M20" i="6" s="1"/>
  <c r="E22" i="6"/>
  <c r="L22" i="6"/>
  <c r="M22" i="6" s="1"/>
  <c r="E23" i="6"/>
  <c r="F23" i="6" s="1"/>
  <c r="L23" i="6"/>
  <c r="M23" i="6" s="1"/>
  <c r="E24" i="6"/>
  <c r="F24" i="6" s="1"/>
  <c r="L24" i="6"/>
  <c r="M24" i="6" s="1"/>
  <c r="L26" i="6"/>
  <c r="M26" i="6" s="1"/>
  <c r="L27" i="6"/>
  <c r="E28" i="6"/>
  <c r="F28" i="6" s="1"/>
  <c r="L28" i="6"/>
  <c r="M28" i="6" s="1"/>
  <c r="E29" i="6"/>
  <c r="F29" i="6" s="1"/>
  <c r="E30" i="6"/>
  <c r="L30" i="6"/>
  <c r="M30" i="6" s="1"/>
  <c r="L31" i="6"/>
  <c r="M31" i="6" s="1"/>
  <c r="E32" i="6"/>
  <c r="L32" i="6"/>
  <c r="M32" i="6" s="1"/>
  <c r="E33" i="6"/>
  <c r="F33" i="6" s="1"/>
  <c r="E34" i="6"/>
  <c r="F34" i="6" s="1"/>
  <c r="E36" i="6"/>
  <c r="F36" i="6" s="1"/>
  <c r="L36" i="6"/>
  <c r="M36" i="6" s="1"/>
  <c r="E37" i="6"/>
  <c r="F37" i="6" s="1"/>
  <c r="L37" i="6"/>
  <c r="M37" i="6" s="1"/>
  <c r="E38" i="6"/>
  <c r="F38" i="6" s="1"/>
  <c r="L38" i="6"/>
  <c r="M38" i="6" s="1"/>
  <c r="E40" i="6"/>
  <c r="L40" i="6"/>
  <c r="M40" i="6" s="1"/>
  <c r="E41" i="6"/>
  <c r="F41" i="6" s="1"/>
  <c r="L41" i="6"/>
  <c r="E42" i="6"/>
  <c r="F42" i="6" s="1"/>
  <c r="L42" i="6"/>
  <c r="M42" i="6" s="1"/>
  <c r="E44" i="6"/>
  <c r="L44" i="6"/>
  <c r="E45" i="6"/>
  <c r="F45" i="6" s="1"/>
  <c r="L45" i="6"/>
  <c r="M45" i="6" s="1"/>
  <c r="E46" i="6"/>
  <c r="F46" i="6" s="1"/>
  <c r="L46" i="6"/>
  <c r="M46" i="6" s="1"/>
  <c r="E48" i="6"/>
  <c r="F48" i="6" s="1"/>
  <c r="L48" i="6"/>
  <c r="M48" i="6" s="1"/>
  <c r="E49" i="6"/>
  <c r="L49" i="6"/>
  <c r="M49" i="6" s="1"/>
  <c r="E50" i="6"/>
  <c r="F50" i="6" s="1"/>
  <c r="L50" i="6"/>
  <c r="M50" i="6" s="1"/>
  <c r="E52" i="6"/>
  <c r="F52" i="6" s="1"/>
  <c r="L52" i="6"/>
  <c r="M52" i="6" s="1"/>
  <c r="E53" i="6"/>
  <c r="F53" i="6" s="1"/>
  <c r="L53" i="6"/>
  <c r="M53" i="6" s="1"/>
  <c r="E54" i="6"/>
  <c r="F54" i="6" s="1"/>
  <c r="L54" i="6"/>
  <c r="E56" i="6"/>
  <c r="L56" i="6"/>
  <c r="M56" i="6" s="1"/>
  <c r="E57" i="6"/>
  <c r="F57" i="6" s="1"/>
  <c r="L57" i="6"/>
  <c r="E58" i="6"/>
  <c r="F58" i="6" s="1"/>
  <c r="L58" i="6"/>
  <c r="M58" i="6" s="1"/>
  <c r="L60" i="6"/>
  <c r="L61" i="6"/>
  <c r="M61" i="6" s="1"/>
  <c r="E62" i="6"/>
  <c r="F62" i="6" s="1"/>
  <c r="L62" i="6"/>
  <c r="M62" i="6" s="1"/>
  <c r="E63" i="6"/>
  <c r="F63" i="6" s="1"/>
  <c r="E64" i="6"/>
  <c r="L64" i="6"/>
  <c r="M64" i="6" s="1"/>
  <c r="L65" i="6"/>
  <c r="M65" i="6" s="1"/>
  <c r="E66" i="6"/>
  <c r="L66" i="6"/>
  <c r="M66" i="6" s="1"/>
  <c r="E67" i="6"/>
  <c r="F67" i="6" s="1"/>
  <c r="E68" i="6"/>
  <c r="F68" i="6" s="1"/>
  <c r="E70" i="6"/>
  <c r="F70" i="6" s="1"/>
  <c r="E71" i="6"/>
  <c r="F71" i="6" s="1"/>
  <c r="L71" i="6"/>
  <c r="M71" i="6" s="1"/>
  <c r="E72" i="6"/>
  <c r="L72" i="6"/>
  <c r="M72" i="6" s="1"/>
  <c r="L73" i="6"/>
  <c r="M73" i="6" s="1"/>
  <c r="E74" i="6"/>
  <c r="F74" i="6" s="1"/>
  <c r="E75" i="6"/>
  <c r="F75" i="6" s="1"/>
  <c r="L75" i="6"/>
  <c r="M75" i="6" s="1"/>
  <c r="E76" i="6"/>
  <c r="F76" i="6" s="1"/>
  <c r="L76" i="6"/>
  <c r="M76" i="6" s="1"/>
  <c r="L77" i="6"/>
  <c r="M77" i="6" s="1"/>
  <c r="E78" i="6"/>
  <c r="F78" i="6" s="1"/>
  <c r="E79" i="6"/>
  <c r="L79" i="6"/>
  <c r="M79" i="6" s="1"/>
  <c r="E80" i="6"/>
  <c r="F80" i="6" s="1"/>
  <c r="L80" i="6"/>
  <c r="M80" i="6" s="1"/>
  <c r="L81" i="6"/>
  <c r="E82" i="6"/>
  <c r="F82" i="6" s="1"/>
  <c r="E83" i="6"/>
  <c r="F83" i="6" s="1"/>
  <c r="L83" i="6"/>
  <c r="E84" i="6"/>
  <c r="F84" i="6" s="1"/>
  <c r="L84" i="6"/>
  <c r="M84" i="6" s="1"/>
  <c r="L85" i="6"/>
  <c r="M85" i="6" s="1"/>
  <c r="E88" i="6"/>
  <c r="F88" i="6" s="1"/>
  <c r="E89" i="6"/>
  <c r="F89" i="6" s="1"/>
  <c r="L89" i="6"/>
  <c r="M89" i="6" s="1"/>
  <c r="E90" i="6"/>
  <c r="L90" i="6"/>
  <c r="M90" i="6" s="1"/>
  <c r="L91" i="6"/>
  <c r="M91" i="6" s="1"/>
  <c r="E92" i="6"/>
  <c r="F92" i="6" s="1"/>
  <c r="E93" i="6"/>
  <c r="F93" i="6" s="1"/>
  <c r="L93" i="6"/>
  <c r="M93" i="6" s="1"/>
  <c r="E94" i="6"/>
  <c r="F94" i="6" s="1"/>
  <c r="L94" i="6"/>
  <c r="M94" i="6" s="1"/>
  <c r="L95" i="6"/>
  <c r="M95" i="6" s="1"/>
  <c r="E96" i="6"/>
  <c r="F96" i="6" s="1"/>
  <c r="E97" i="6"/>
  <c r="L97" i="6"/>
  <c r="M97" i="6" s="1"/>
  <c r="E98" i="6"/>
  <c r="F98" i="6" s="1"/>
  <c r="L98" i="6"/>
  <c r="M98" i="6" s="1"/>
  <c r="L99" i="6"/>
  <c r="E100" i="6"/>
  <c r="F100" i="6" s="1"/>
  <c r="E101" i="6"/>
  <c r="F101" i="6" s="1"/>
  <c r="L101" i="6"/>
  <c r="E102" i="6"/>
  <c r="F102" i="6" s="1"/>
  <c r="L102" i="6"/>
  <c r="M102" i="6" s="1"/>
  <c r="L103" i="6"/>
  <c r="M103" i="6" s="1"/>
  <c r="E104" i="6"/>
  <c r="E105" i="6"/>
  <c r="F105" i="6" s="1"/>
  <c r="L105" i="6"/>
  <c r="M105" i="6" s="1"/>
  <c r="E106" i="6"/>
  <c r="F106" i="6" s="1"/>
  <c r="L106" i="6"/>
  <c r="M106" i="6" s="1"/>
  <c r="L107" i="6"/>
  <c r="M107" i="6" s="1"/>
  <c r="E108" i="6"/>
  <c r="F108" i="6" s="1"/>
  <c r="E109" i="6"/>
  <c r="F109" i="6" s="1"/>
  <c r="L109" i="6"/>
  <c r="M109" i="6" s="1"/>
  <c r="E110" i="6"/>
  <c r="L110" i="6"/>
  <c r="M110" i="6" s="1"/>
  <c r="L111" i="6"/>
  <c r="M111" i="6" s="1"/>
  <c r="E112" i="6"/>
  <c r="F112" i="6" s="1"/>
  <c r="E113" i="6"/>
  <c r="L113" i="6"/>
  <c r="M113" i="6" s="1"/>
  <c r="E114" i="6"/>
  <c r="F114" i="6" s="1"/>
  <c r="L114" i="6"/>
  <c r="M114" i="6" s="1"/>
  <c r="L115" i="6"/>
  <c r="E116" i="6"/>
  <c r="F116" i="6" s="1"/>
  <c r="E117" i="6"/>
  <c r="F117" i="6" s="1"/>
  <c r="L117" i="6"/>
  <c r="E118" i="6"/>
  <c r="F118" i="6" s="1"/>
  <c r="L118" i="6"/>
  <c r="M118" i="6" s="1"/>
  <c r="L119" i="6"/>
  <c r="M119" i="6" s="1"/>
  <c r="E120" i="6"/>
  <c r="E121" i="6"/>
  <c r="F121" i="6" s="1"/>
  <c r="L121" i="6"/>
  <c r="M121" i="6" s="1"/>
  <c r="E122" i="6"/>
  <c r="F122" i="6" s="1"/>
  <c r="L122" i="6"/>
  <c r="M122" i="6" s="1"/>
  <c r="L123" i="6"/>
  <c r="M123" i="6" s="1"/>
  <c r="E124" i="6"/>
  <c r="E125" i="6"/>
  <c r="F125" i="6" s="1"/>
  <c r="L125" i="6"/>
  <c r="M125" i="6" s="1"/>
  <c r="E126" i="6"/>
  <c r="F126" i="6" s="1"/>
  <c r="L126" i="6"/>
  <c r="L127" i="6"/>
  <c r="M127" i="6" s="1"/>
  <c r="E131" i="6"/>
  <c r="F131" i="6" s="1"/>
  <c r="L131" i="6"/>
  <c r="E132" i="6"/>
  <c r="F132" i="6" s="1"/>
  <c r="L132" i="6"/>
  <c r="M132" i="6" s="1"/>
  <c r="E133" i="6"/>
  <c r="F133" i="6" s="1"/>
  <c r="L133" i="6"/>
  <c r="M133" i="6" s="1"/>
  <c r="E135" i="6"/>
  <c r="F135" i="6" s="1"/>
  <c r="L135" i="6"/>
  <c r="M135" i="6" s="1"/>
  <c r="E136" i="6"/>
  <c r="L136" i="6"/>
  <c r="M136" i="6" s="1"/>
  <c r="E137" i="6"/>
  <c r="F137" i="6" s="1"/>
  <c r="L137" i="6"/>
  <c r="M137" i="6" s="1"/>
  <c r="E139" i="6"/>
  <c r="F139" i="6" s="1"/>
  <c r="L139" i="6"/>
  <c r="M139" i="6" s="1"/>
  <c r="E140" i="6"/>
  <c r="F140" i="6" s="1"/>
  <c r="L140" i="6"/>
  <c r="M140" i="6" s="1"/>
  <c r="E141" i="6"/>
  <c r="F141" i="6" s="1"/>
  <c r="L141" i="6"/>
  <c r="M141" i="6" s="1"/>
  <c r="E143" i="6"/>
  <c r="L143" i="6"/>
  <c r="M143" i="6" s="1"/>
  <c r="E144" i="6"/>
  <c r="F144" i="6" s="1"/>
  <c r="L144" i="6"/>
  <c r="M144" i="6" s="1"/>
  <c r="E145" i="6"/>
  <c r="F145" i="6" s="1"/>
  <c r="L145" i="6"/>
  <c r="M145" i="6" s="1"/>
  <c r="E147" i="6"/>
  <c r="F147" i="6" s="1"/>
  <c r="L147" i="6"/>
  <c r="E148" i="6"/>
  <c r="F148" i="6" s="1"/>
  <c r="L148" i="6"/>
  <c r="M148" i="6" s="1"/>
  <c r="E149" i="6"/>
  <c r="F149" i="6" s="1"/>
  <c r="L149" i="6"/>
  <c r="M149" i="6" s="1"/>
  <c r="E151" i="6"/>
  <c r="F151" i="6" s="1"/>
  <c r="L151" i="6"/>
  <c r="M151" i="6" s="1"/>
  <c r="E152" i="6"/>
  <c r="L152" i="6"/>
  <c r="M152" i="6" s="1"/>
  <c r="E153" i="6"/>
  <c r="F153" i="6" s="1"/>
  <c r="L153" i="6"/>
  <c r="M153" i="6" s="1"/>
  <c r="E155" i="6"/>
  <c r="F155" i="6" s="1"/>
  <c r="L155" i="6"/>
  <c r="M155" i="6" s="1"/>
  <c r="E156" i="6"/>
  <c r="F156" i="6" s="1"/>
  <c r="L156" i="6"/>
  <c r="M156" i="6" s="1"/>
  <c r="E157" i="6"/>
  <c r="F157" i="6" s="1"/>
  <c r="L157" i="6"/>
  <c r="M157" i="6" s="1"/>
  <c r="E159" i="6"/>
  <c r="L159" i="6"/>
  <c r="M159" i="6" s="1"/>
  <c r="E160" i="6"/>
  <c r="F160" i="6" s="1"/>
  <c r="L160" i="6"/>
  <c r="M160" i="6" s="1"/>
  <c r="E161" i="6"/>
  <c r="F161" i="6" s="1"/>
  <c r="L161" i="6"/>
  <c r="M161" i="6" s="1"/>
  <c r="E163" i="6"/>
  <c r="F163" i="6" s="1"/>
  <c r="L163" i="6"/>
  <c r="E164" i="6"/>
  <c r="F164" i="6" s="1"/>
  <c r="L164" i="6"/>
  <c r="M164" i="6" s="1"/>
  <c r="E165" i="6"/>
  <c r="F165" i="6" s="1"/>
  <c r="L165" i="6"/>
  <c r="M165" i="6" s="1"/>
  <c r="E167" i="6"/>
  <c r="F167" i="6" s="1"/>
  <c r="L167" i="6"/>
  <c r="M167" i="6" s="1"/>
  <c r="E168" i="6"/>
  <c r="F168" i="6" s="1"/>
  <c r="L168" i="6"/>
  <c r="M168" i="6" s="1"/>
  <c r="E169" i="6"/>
  <c r="F169" i="6" s="1"/>
  <c r="L169" i="6"/>
  <c r="M169" i="6" s="1"/>
  <c r="E176" i="6"/>
  <c r="F176" i="6" s="1"/>
  <c r="L176" i="6"/>
  <c r="M176" i="6" s="1"/>
  <c r="E177" i="6"/>
  <c r="F177" i="6" s="1"/>
  <c r="L177" i="6"/>
  <c r="M177" i="6" s="1"/>
  <c r="E178" i="6"/>
  <c r="F178" i="6" s="1"/>
  <c r="L178" i="6"/>
  <c r="M178" i="6" s="1"/>
  <c r="E180" i="6"/>
  <c r="L180" i="6"/>
  <c r="M180" i="6" s="1"/>
  <c r="E181" i="6"/>
  <c r="F181" i="6" s="1"/>
  <c r="L181" i="6"/>
  <c r="M181" i="6" s="1"/>
  <c r="E182" i="6"/>
  <c r="F182" i="6" s="1"/>
  <c r="L182" i="6"/>
  <c r="M182" i="6" s="1"/>
  <c r="E184" i="6"/>
  <c r="F184" i="6" s="1"/>
  <c r="L184" i="6"/>
  <c r="M184" i="6" s="1"/>
  <c r="E185" i="6"/>
  <c r="F185" i="6" s="1"/>
  <c r="L185" i="6"/>
  <c r="M185" i="6" s="1"/>
  <c r="E186" i="6"/>
  <c r="F186" i="6" s="1"/>
  <c r="L186" i="6"/>
  <c r="M186" i="6" s="1"/>
  <c r="E188" i="6"/>
  <c r="L188" i="6"/>
  <c r="M188" i="6" s="1"/>
  <c r="E189" i="6"/>
  <c r="F189" i="6" s="1"/>
  <c r="L189" i="6"/>
  <c r="M189" i="6" s="1"/>
  <c r="E190" i="6"/>
  <c r="F190" i="6" s="1"/>
  <c r="L190" i="6"/>
  <c r="M190" i="6" s="1"/>
  <c r="E192" i="6"/>
  <c r="F192" i="6" s="1"/>
  <c r="L192" i="6"/>
  <c r="M192" i="6" s="1"/>
  <c r="E193" i="6"/>
  <c r="F193" i="6" s="1"/>
  <c r="L193" i="6"/>
  <c r="M193" i="6" s="1"/>
  <c r="E194" i="6"/>
  <c r="L194" i="6"/>
  <c r="M194" i="6" s="1"/>
  <c r="E196" i="6"/>
  <c r="F196" i="6" s="1"/>
  <c r="L196" i="6"/>
  <c r="M196" i="6" s="1"/>
  <c r="E197" i="6"/>
  <c r="F197" i="6" s="1"/>
  <c r="L197" i="6"/>
  <c r="M197" i="6" s="1"/>
  <c r="E198" i="6"/>
  <c r="F198" i="6" s="1"/>
  <c r="L198" i="6"/>
  <c r="M198" i="6" s="1"/>
  <c r="E200" i="6"/>
  <c r="F200" i="6" s="1"/>
  <c r="L200" i="6"/>
  <c r="M200" i="6" s="1"/>
  <c r="E201" i="6"/>
  <c r="F201" i="6" s="1"/>
  <c r="L201" i="6"/>
  <c r="M201" i="6" s="1"/>
  <c r="E202" i="6"/>
  <c r="L202" i="6"/>
  <c r="E204" i="6"/>
  <c r="L204" i="6"/>
  <c r="M204" i="6" s="1"/>
  <c r="E205" i="6"/>
  <c r="F205" i="6" s="1"/>
  <c r="L205" i="6"/>
  <c r="M205" i="6" s="1"/>
  <c r="E206" i="6"/>
  <c r="F206" i="6" s="1"/>
  <c r="L206" i="6"/>
  <c r="M206" i="6" s="1"/>
  <c r="E208" i="6"/>
  <c r="F208" i="6" s="1"/>
  <c r="L208" i="6"/>
  <c r="M208" i="6" s="1"/>
  <c r="E209" i="6"/>
  <c r="F209" i="6" s="1"/>
  <c r="L209" i="6"/>
  <c r="M209" i="6" s="1"/>
  <c r="E210" i="6"/>
  <c r="L210" i="6"/>
  <c r="M210" i="6" s="1"/>
  <c r="E212" i="6"/>
  <c r="F212" i="6" s="1"/>
  <c r="L212" i="6"/>
  <c r="M212" i="6" s="1"/>
  <c r="E213" i="6"/>
  <c r="F213" i="6" s="1"/>
  <c r="L213" i="6"/>
  <c r="M213" i="6" s="1"/>
  <c r="E214" i="6"/>
  <c r="F214" i="6" s="1"/>
  <c r="L214" i="6"/>
  <c r="M214" i="6" s="1"/>
  <c r="H218" i="6"/>
  <c r="H219" i="6"/>
  <c r="H220" i="6"/>
  <c r="G5" i="4"/>
  <c r="G6" i="4"/>
  <c r="I19" i="3"/>
  <c r="I20" i="3"/>
  <c r="D6" i="3" l="1"/>
  <c r="D29" i="3"/>
  <c r="D66" i="3"/>
  <c r="D93" i="3"/>
  <c r="D52" i="3"/>
  <c r="D92" i="3"/>
  <c r="D69" i="3"/>
  <c r="D50" i="3"/>
  <c r="D26" i="3"/>
  <c r="D85" i="3"/>
  <c r="D84" i="3"/>
  <c r="D74" i="3"/>
  <c r="D90" i="3"/>
  <c r="D68" i="3"/>
  <c r="D45" i="3"/>
  <c r="D21" i="3"/>
  <c r="D42" i="3"/>
  <c r="D101" i="3"/>
  <c r="D82" i="3"/>
  <c r="D60" i="3"/>
  <c r="D37" i="3"/>
  <c r="D15" i="3"/>
  <c r="D44" i="3"/>
  <c r="D100" i="3"/>
  <c r="D77" i="3"/>
  <c r="D58" i="3"/>
  <c r="D36" i="3"/>
  <c r="D61" i="3"/>
  <c r="D98" i="3"/>
  <c r="D76" i="3"/>
  <c r="D53" i="3"/>
  <c r="D34" i="3"/>
  <c r="N162" i="6"/>
  <c r="G134" i="6"/>
  <c r="N108" i="6"/>
  <c r="N9" i="6"/>
  <c r="N25" i="6"/>
  <c r="N183" i="6"/>
  <c r="M202" i="6"/>
  <c r="F210" i="6"/>
  <c r="F194" i="6"/>
  <c r="G195" i="6" s="1"/>
  <c r="F110" i="6"/>
  <c r="G13" i="6"/>
  <c r="N207" i="6"/>
  <c r="F202" i="6"/>
  <c r="F124" i="6"/>
  <c r="M54" i="6"/>
  <c r="N154" i="6"/>
  <c r="N138" i="6"/>
  <c r="G150" i="6"/>
  <c r="G95" i="6"/>
  <c r="N211" i="6"/>
  <c r="N191" i="6"/>
  <c r="M163" i="6"/>
  <c r="F136" i="6"/>
  <c r="F104" i="6"/>
  <c r="M101" i="6"/>
  <c r="G55" i="6"/>
  <c r="M44" i="6"/>
  <c r="G215" i="6"/>
  <c r="G199" i="6"/>
  <c r="G166" i="6"/>
  <c r="M131" i="6"/>
  <c r="M81" i="6"/>
  <c r="F79" i="6"/>
  <c r="N67" i="6"/>
  <c r="F56" i="6"/>
  <c r="F30" i="6"/>
  <c r="G31" i="6" s="1"/>
  <c r="M27" i="6"/>
  <c r="N21" i="6"/>
  <c r="N142" i="6"/>
  <c r="F90" i="6"/>
  <c r="G91" i="6" s="1"/>
  <c r="M83" i="6"/>
  <c r="F49" i="6"/>
  <c r="G39" i="6"/>
  <c r="F32" i="6"/>
  <c r="G187" i="6"/>
  <c r="G170" i="6"/>
  <c r="G158" i="6"/>
  <c r="F152" i="6"/>
  <c r="M147" i="6"/>
  <c r="G119" i="6"/>
  <c r="N112" i="6"/>
  <c r="N92" i="6"/>
  <c r="F72" i="6"/>
  <c r="G73" i="6" s="1"/>
  <c r="F66" i="6"/>
  <c r="F64" i="6"/>
  <c r="G65" i="6" s="1"/>
  <c r="N51" i="6"/>
  <c r="N39" i="6"/>
  <c r="G21" i="6"/>
  <c r="N179" i="6"/>
  <c r="N215" i="6"/>
  <c r="F204" i="6"/>
  <c r="N199" i="6"/>
  <c r="F188" i="6"/>
  <c r="G179" i="6"/>
  <c r="N158" i="6"/>
  <c r="G142" i="6"/>
  <c r="M126" i="6"/>
  <c r="N128" i="6" s="1"/>
  <c r="N124" i="6"/>
  <c r="F120" i="6"/>
  <c r="N96" i="6"/>
  <c r="N74" i="6"/>
  <c r="M115" i="6"/>
  <c r="N116" i="6" s="1"/>
  <c r="G103" i="6"/>
  <c r="F22" i="6"/>
  <c r="N203" i="6"/>
  <c r="N187" i="6"/>
  <c r="N146" i="6"/>
  <c r="F97" i="6"/>
  <c r="G99" i="6" s="1"/>
  <c r="N78" i="6"/>
  <c r="N55" i="6"/>
  <c r="F40" i="6"/>
  <c r="N17" i="6"/>
  <c r="F6" i="6"/>
  <c r="N5" i="6"/>
  <c r="F180" i="6"/>
  <c r="F143" i="6"/>
  <c r="M117" i="6"/>
  <c r="F113" i="6"/>
  <c r="G77" i="6"/>
  <c r="M10" i="6"/>
  <c r="N170" i="6"/>
  <c r="F159" i="6"/>
  <c r="M99" i="6"/>
  <c r="N100" i="6" s="1"/>
  <c r="G85" i="6"/>
  <c r="N33" i="6"/>
  <c r="G17" i="6"/>
  <c r="M60" i="6"/>
  <c r="M57" i="6"/>
  <c r="F44" i="6"/>
  <c r="M41" i="6"/>
  <c r="N43" i="6" s="1"/>
  <c r="D28" i="3"/>
  <c r="D14" i="3"/>
  <c r="D99" i="3"/>
  <c r="D91" i="3"/>
  <c r="D83" i="3"/>
  <c r="D75" i="3"/>
  <c r="D67" i="3"/>
  <c r="D59" i="3"/>
  <c r="D51" i="3"/>
  <c r="D43" i="3"/>
  <c r="D35" i="3"/>
  <c r="D27" i="3"/>
  <c r="D20" i="3"/>
  <c r="D13" i="3"/>
  <c r="D8" i="3"/>
  <c r="D12" i="3"/>
  <c r="D105" i="3"/>
  <c r="D97" i="3"/>
  <c r="D89" i="3"/>
  <c r="D81" i="3"/>
  <c r="D73" i="3"/>
  <c r="D65" i="3"/>
  <c r="D57" i="3"/>
  <c r="D49" i="3"/>
  <c r="D41" i="3"/>
  <c r="D33" i="3"/>
  <c r="D25" i="3"/>
  <c r="D19" i="3"/>
  <c r="D11" i="3"/>
  <c r="D104" i="3"/>
  <c r="D96" i="3"/>
  <c r="D88" i="3"/>
  <c r="D80" i="3"/>
  <c r="D72" i="3"/>
  <c r="D64" i="3"/>
  <c r="D56" i="3"/>
  <c r="D48" i="3"/>
  <c r="D40" i="3"/>
  <c r="D32" i="3"/>
  <c r="D24" i="3"/>
  <c r="D18" i="3"/>
  <c r="D10" i="3"/>
  <c r="D103" i="3"/>
  <c r="D95" i="3"/>
  <c r="D87" i="3"/>
  <c r="D79" i="3"/>
  <c r="D71" i="3"/>
  <c r="D63" i="3"/>
  <c r="D55" i="3"/>
  <c r="D47" i="3"/>
  <c r="D39" i="3"/>
  <c r="D31" i="3"/>
  <c r="D23" i="3"/>
  <c r="D17" i="3"/>
  <c r="D9" i="3"/>
  <c r="D7" i="3"/>
  <c r="D102" i="3"/>
  <c r="D94" i="3"/>
  <c r="D86" i="3"/>
  <c r="D78" i="3"/>
  <c r="D70" i="3"/>
  <c r="D62" i="3"/>
  <c r="D54" i="3"/>
  <c r="D46" i="3"/>
  <c r="D38" i="3"/>
  <c r="D30" i="3"/>
  <c r="D22" i="3"/>
  <c r="D16" i="3"/>
  <c r="G51" i="6" l="1"/>
  <c r="G111" i="6"/>
  <c r="G127" i="6"/>
  <c r="G115" i="6"/>
  <c r="N82" i="6"/>
  <c r="G211" i="6"/>
  <c r="G138" i="6"/>
  <c r="G154" i="6"/>
  <c r="G203" i="6"/>
  <c r="N63" i="6"/>
  <c r="G25" i="6"/>
  <c r="N59" i="6"/>
  <c r="G146" i="6"/>
  <c r="G35" i="6"/>
  <c r="N29" i="6"/>
  <c r="N166" i="6"/>
  <c r="G191" i="6"/>
  <c r="N104" i="6"/>
  <c r="G183" i="6"/>
  <c r="G107" i="6"/>
  <c r="G81" i="6"/>
  <c r="G207" i="6"/>
  <c r="G59" i="6"/>
  <c r="G69" i="6"/>
  <c r="T4" i="6"/>
  <c r="N47" i="6"/>
  <c r="G47" i="6"/>
  <c r="N13" i="6"/>
  <c r="N120" i="6"/>
  <c r="G9" i="6"/>
  <c r="G123" i="6"/>
  <c r="N150" i="6"/>
  <c r="N86" i="6"/>
  <c r="N134" i="6"/>
  <c r="G43" i="6"/>
  <c r="G162" i="6"/>
  <c r="T3" i="6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2">
    <metadataType name="XLDAPR" minSupportedVersion="120000" copy="1" pasteAll="1" pasteValues="1" merge="1" splitFirst="1" rowColShift="1" clearFormats="1" clearComments="1" assign="1" coerce="1" cellMeta="1"/>
    <metadataType name="XLRICHVALUE" minSupportedVersion="120000" copy="1" pasteAll="1" pasteValues="1" merge="1" splitFirst="1" rowColShift="1" clearFormats="1" clearComments="1" assign="1" coerce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futureMetadata name="XLRICHVALUE" count="1">
    <bk>
      <extLst>
        <ext uri="{3e2802c4-a4d2-4d8b-9148-e3be6c30e623}">
          <xlrd:rvb i="0"/>
        </ext>
      </extLst>
    </bk>
  </futureMetadata>
  <cellMetadata count="1">
    <bk>
      <rc t="1" v="0"/>
    </bk>
  </cellMetadata>
  <valueMetadata count="1">
    <bk>
      <rc t="2" v="0"/>
    </bk>
  </valueMetadata>
</metadata>
</file>

<file path=xl/sharedStrings.xml><?xml version="1.0" encoding="utf-8"?>
<sst xmlns="http://schemas.openxmlformats.org/spreadsheetml/2006/main" count="2393" uniqueCount="613">
  <si>
    <t xml:space="preserve">Batch </t>
  </si>
  <si>
    <t>102-79</t>
  </si>
  <si>
    <t>79-102</t>
  </si>
  <si>
    <t>102 Self</t>
  </si>
  <si>
    <t>79 Self</t>
  </si>
  <si>
    <t>102-97</t>
  </si>
  <si>
    <t>97-102</t>
  </si>
  <si>
    <t>97 Self</t>
  </si>
  <si>
    <t>Batch Avg</t>
  </si>
  <si>
    <t>97-79</t>
  </si>
  <si>
    <t>79-97</t>
  </si>
  <si>
    <t>% Fert</t>
  </si>
  <si>
    <t>Total</t>
  </si>
  <si>
    <t>Unfert</t>
  </si>
  <si>
    <t>Fert</t>
  </si>
  <si>
    <t>102-58</t>
  </si>
  <si>
    <t>58-102</t>
  </si>
  <si>
    <t>58 Self</t>
  </si>
  <si>
    <t>97-58</t>
  </si>
  <si>
    <t>58-97</t>
  </si>
  <si>
    <t>102-53</t>
  </si>
  <si>
    <t>79-58</t>
  </si>
  <si>
    <t>58-79</t>
  </si>
  <si>
    <t>97-53</t>
  </si>
  <si>
    <t>53-102</t>
  </si>
  <si>
    <t>53 Self</t>
  </si>
  <si>
    <t>79-53</t>
  </si>
  <si>
    <t>53-97</t>
  </si>
  <si>
    <t>58-53</t>
  </si>
  <si>
    <t>53-79</t>
  </si>
  <si>
    <t>53-58</t>
  </si>
  <si>
    <t>Genet Cross</t>
  </si>
  <si>
    <t>E</t>
  </si>
  <si>
    <t>D</t>
  </si>
  <si>
    <t>C</t>
  </si>
  <si>
    <t>B</t>
  </si>
  <si>
    <t>A</t>
  </si>
  <si>
    <t>107 Self</t>
  </si>
  <si>
    <t>107-90</t>
  </si>
  <si>
    <t>107-79</t>
  </si>
  <si>
    <t>107-77</t>
  </si>
  <si>
    <t>107-57</t>
  </si>
  <si>
    <t>107-56</t>
  </si>
  <si>
    <t>107-55</t>
  </si>
  <si>
    <t>107-54</t>
  </si>
  <si>
    <t>107-53</t>
  </si>
  <si>
    <t>107-52</t>
  </si>
  <si>
    <t>90-107</t>
  </si>
  <si>
    <t>90 Self</t>
  </si>
  <si>
    <t>90-79</t>
  </si>
  <si>
    <t>90-77</t>
  </si>
  <si>
    <t>90-57</t>
  </si>
  <si>
    <t>90-56</t>
  </si>
  <si>
    <t>90-55</t>
  </si>
  <si>
    <t>90-54</t>
  </si>
  <si>
    <t>J</t>
  </si>
  <si>
    <t>90-53</t>
  </si>
  <si>
    <t>I</t>
  </si>
  <si>
    <t>90-52</t>
  </si>
  <si>
    <t>H</t>
  </si>
  <si>
    <t>79-107</t>
  </si>
  <si>
    <t>G</t>
  </si>
  <si>
    <t>79-90</t>
  </si>
  <si>
    <t>F</t>
  </si>
  <si>
    <t>79-77</t>
  </si>
  <si>
    <t>79-57</t>
  </si>
  <si>
    <t>79-56</t>
  </si>
  <si>
    <t>79-55</t>
  </si>
  <si>
    <t>79-54</t>
  </si>
  <si>
    <t xml:space="preserve">Colony </t>
  </si>
  <si>
    <t>Genet Code</t>
  </si>
  <si>
    <t>79-52</t>
  </si>
  <si>
    <t>77-107</t>
  </si>
  <si>
    <t>77-90</t>
  </si>
  <si>
    <t>77-79</t>
  </si>
  <si>
    <t>77 Self</t>
  </si>
  <si>
    <t>77-57</t>
  </si>
  <si>
    <t>77-56</t>
  </si>
  <si>
    <t>77-55</t>
  </si>
  <si>
    <t>77-54</t>
  </si>
  <si>
    <t>77-53</t>
  </si>
  <si>
    <t>77-52</t>
  </si>
  <si>
    <t>57-107</t>
  </si>
  <si>
    <t>57-90</t>
  </si>
  <si>
    <t>57-79</t>
  </si>
  <si>
    <t>57-77</t>
  </si>
  <si>
    <t>57 Self</t>
  </si>
  <si>
    <t>57-56</t>
  </si>
  <si>
    <t>57-55</t>
  </si>
  <si>
    <t>57-54</t>
  </si>
  <si>
    <t>57-53</t>
  </si>
  <si>
    <t>57-52</t>
  </si>
  <si>
    <t>56-107</t>
  </si>
  <si>
    <t>56-90</t>
  </si>
  <si>
    <t>56-79</t>
  </si>
  <si>
    <t>56-77</t>
  </si>
  <si>
    <t>56-57</t>
  </si>
  <si>
    <t>56 Self</t>
  </si>
  <si>
    <t>56-55</t>
  </si>
  <si>
    <t>56-54</t>
  </si>
  <si>
    <t>56-53</t>
  </si>
  <si>
    <t>56-52</t>
  </si>
  <si>
    <t>55-107</t>
  </si>
  <si>
    <t>55-90</t>
  </si>
  <si>
    <t>55-79</t>
  </si>
  <si>
    <t>55-77</t>
  </si>
  <si>
    <t>55-57</t>
  </si>
  <si>
    <t>55-56</t>
  </si>
  <si>
    <t>55 Self</t>
  </si>
  <si>
    <t>55-54</t>
  </si>
  <si>
    <t>55-53</t>
  </si>
  <si>
    <t>55-52</t>
  </si>
  <si>
    <t>54-107</t>
  </si>
  <si>
    <t>More</t>
  </si>
  <si>
    <t>54-90</t>
  </si>
  <si>
    <t>54-79</t>
  </si>
  <si>
    <t>54-77</t>
  </si>
  <si>
    <t>54-57</t>
  </si>
  <si>
    <t>54-56</t>
  </si>
  <si>
    <t>54-55</t>
  </si>
  <si>
    <t>54 Self</t>
  </si>
  <si>
    <t>54-53</t>
  </si>
  <si>
    <t>54-52</t>
  </si>
  <si>
    <t>53-107</t>
  </si>
  <si>
    <t>53-90</t>
  </si>
  <si>
    <t>Frequency</t>
  </si>
  <si>
    <t>Bin</t>
  </si>
  <si>
    <t>53-77</t>
  </si>
  <si>
    <t>53-57</t>
  </si>
  <si>
    <t>SD</t>
  </si>
  <si>
    <t>53-56</t>
  </si>
  <si>
    <t>Mean</t>
  </si>
  <si>
    <t>53-55</t>
  </si>
  <si>
    <t xml:space="preserve">O. fav 1 </t>
  </si>
  <si>
    <t>53-54</t>
  </si>
  <si>
    <t>53-52</t>
  </si>
  <si>
    <t>52-107</t>
  </si>
  <si>
    <t>52-90</t>
  </si>
  <si>
    <t>52-79</t>
  </si>
  <si>
    <t>52-77</t>
  </si>
  <si>
    <t>52-57</t>
  </si>
  <si>
    <t>52-56</t>
  </si>
  <si>
    <t>52-55</t>
  </si>
  <si>
    <t>52-54</t>
  </si>
  <si>
    <t>52-53</t>
  </si>
  <si>
    <t>SE</t>
  </si>
  <si>
    <t xml:space="preserve">% Fert. </t>
  </si>
  <si>
    <t xml:space="preserve">Cross </t>
  </si>
  <si>
    <t>52 Self</t>
  </si>
  <si>
    <t>O.fav 1</t>
  </si>
  <si>
    <t>O.fav 2</t>
  </si>
  <si>
    <t>79 - C</t>
  </si>
  <si>
    <t>79 - H</t>
  </si>
  <si>
    <t>53- A</t>
  </si>
  <si>
    <t>53 - B</t>
  </si>
  <si>
    <t>79-79 Self</t>
  </si>
  <si>
    <t>53-53 Self</t>
  </si>
  <si>
    <t>BATCH AVG</t>
  </si>
  <si>
    <t>BATCH 3</t>
  </si>
  <si>
    <t>BATCH 2</t>
  </si>
  <si>
    <t>BATCH 1</t>
  </si>
  <si>
    <t>Batch</t>
  </si>
  <si>
    <t>107-107 Self</t>
  </si>
  <si>
    <t>90-90 Self</t>
  </si>
  <si>
    <t>77-77 Self</t>
  </si>
  <si>
    <t xml:space="preserve">90-77 </t>
  </si>
  <si>
    <t xml:space="preserve">77-90 </t>
  </si>
  <si>
    <t>57-57 Self</t>
  </si>
  <si>
    <t>107-107</t>
  </si>
  <si>
    <t>55-55 Self</t>
  </si>
  <si>
    <t>90-90</t>
  </si>
  <si>
    <t>77-77</t>
  </si>
  <si>
    <t>56-56 Self</t>
  </si>
  <si>
    <t xml:space="preserve">54-107 </t>
  </si>
  <si>
    <t>54-54 Self</t>
  </si>
  <si>
    <t xml:space="preserve">54-90 </t>
  </si>
  <si>
    <t xml:space="preserve">54-79 </t>
  </si>
  <si>
    <t xml:space="preserve">77-77 Self </t>
  </si>
  <si>
    <t xml:space="preserve">57-57 Self </t>
  </si>
  <si>
    <t>52-52 Self</t>
  </si>
  <si>
    <t xml:space="preserve">52-57 </t>
  </si>
  <si>
    <t>% Fert.</t>
  </si>
  <si>
    <t>Cross (Sperm-Ova)</t>
  </si>
  <si>
    <t xml:space="preserve">Avg. ova per vial </t>
  </si>
  <si>
    <t>52-52-1</t>
  </si>
  <si>
    <t>52-52-2</t>
  </si>
  <si>
    <t>52-52-3</t>
  </si>
  <si>
    <t>52-53-1</t>
  </si>
  <si>
    <t>52-53-2</t>
  </si>
  <si>
    <t>52-53-3</t>
  </si>
  <si>
    <t>52-54-1</t>
  </si>
  <si>
    <t>52-54-2</t>
  </si>
  <si>
    <t>52-54-3</t>
  </si>
  <si>
    <t>54-52-1</t>
  </si>
  <si>
    <t>54-52-2</t>
  </si>
  <si>
    <t>54-52-3</t>
  </si>
  <si>
    <t>54-53-1</t>
  </si>
  <si>
    <t>54-53-2</t>
  </si>
  <si>
    <t>54-53-3</t>
  </si>
  <si>
    <t>52-55-1</t>
  </si>
  <si>
    <t>52-55-2</t>
  </si>
  <si>
    <t>52-55-3</t>
  </si>
  <si>
    <t>55-52-1</t>
  </si>
  <si>
    <t>55-52-2</t>
  </si>
  <si>
    <t>55-52-3</t>
  </si>
  <si>
    <t>55-53-1</t>
  </si>
  <si>
    <t>55-53-2</t>
  </si>
  <si>
    <t>55-53-3</t>
  </si>
  <si>
    <t>55-54-1</t>
  </si>
  <si>
    <t>55-54-2</t>
  </si>
  <si>
    <t>55-54-3</t>
  </si>
  <si>
    <t>55-55-1</t>
  </si>
  <si>
    <t>55-55-2</t>
  </si>
  <si>
    <t>55-55-3</t>
  </si>
  <si>
    <t>52-56-1</t>
  </si>
  <si>
    <t>52-56-2</t>
  </si>
  <si>
    <t>52-56-3</t>
  </si>
  <si>
    <t>53-56-1</t>
  </si>
  <si>
    <t>53-56-2</t>
  </si>
  <si>
    <t>53-56-3</t>
  </si>
  <si>
    <t>55-56-1</t>
  </si>
  <si>
    <t>55-56-2</t>
  </si>
  <si>
    <t>55-56-3</t>
  </si>
  <si>
    <t>56-56-1</t>
  </si>
  <si>
    <t>56-56-2</t>
  </si>
  <si>
    <t>56-56-3</t>
  </si>
  <si>
    <t>52-57-1</t>
  </si>
  <si>
    <t>52-57-2</t>
  </si>
  <si>
    <t>52-57-3</t>
  </si>
  <si>
    <t>53-57-1</t>
  </si>
  <si>
    <t>53-57-2</t>
  </si>
  <si>
    <t>53-57-3</t>
  </si>
  <si>
    <t>55-57-1</t>
  </si>
  <si>
    <t>55-57-2</t>
  </si>
  <si>
    <t>55-57-3</t>
  </si>
  <si>
    <t>56-57-1</t>
  </si>
  <si>
    <t>56-57-2</t>
  </si>
  <si>
    <t>56-57-3</t>
  </si>
  <si>
    <t>52-52- 52-v77-</t>
  </si>
  <si>
    <t>52-53- 52-v77-</t>
  </si>
  <si>
    <t>52-54- 52-v77-</t>
  </si>
  <si>
    <t>52-55- 52-v77-</t>
  </si>
  <si>
    <t>52-56- 52-v77-</t>
  </si>
  <si>
    <t>52-57- 52-v77-</t>
  </si>
  <si>
    <t>53-56- 52-v77-</t>
  </si>
  <si>
    <t>53-57- 52-v77-</t>
  </si>
  <si>
    <t>53-77-1</t>
  </si>
  <si>
    <t>53-77-2</t>
  </si>
  <si>
    <t>53-77-3</t>
  </si>
  <si>
    <t>53-77- 52-v77-</t>
  </si>
  <si>
    <t>54-52- 52-v77-</t>
  </si>
  <si>
    <t>54-53- 52-v77-</t>
  </si>
  <si>
    <t>55-52- 52-v77-</t>
  </si>
  <si>
    <t>55-53- 52-v77-</t>
  </si>
  <si>
    <t>55-54- 52-v77-</t>
  </si>
  <si>
    <t>55-55- 52-v77-</t>
  </si>
  <si>
    <t>55-56- 52-v77-</t>
  </si>
  <si>
    <t>55-57- 52-v77-</t>
  </si>
  <si>
    <t>56-56- 52-v77-</t>
  </si>
  <si>
    <t>56-57- 52-v77-</t>
  </si>
  <si>
    <t>56-77-1</t>
  </si>
  <si>
    <t>56-77-2</t>
  </si>
  <si>
    <t>56-77-3</t>
  </si>
  <si>
    <t>56-77- 52-v77-</t>
  </si>
  <si>
    <t>57-77-1</t>
  </si>
  <si>
    <t>57-77-2</t>
  </si>
  <si>
    <t>57-77-3</t>
  </si>
  <si>
    <t>57-77- 52-v77-</t>
  </si>
  <si>
    <t>77-52-1</t>
  </si>
  <si>
    <t>77-52-2</t>
  </si>
  <si>
    <t>77-52-3</t>
  </si>
  <si>
    <t>77-52- 52-v77-</t>
  </si>
  <si>
    <t>77-53-1</t>
  </si>
  <si>
    <t>77-53-2</t>
  </si>
  <si>
    <t>77-53-3</t>
  </si>
  <si>
    <t>77-53- 52-v77-</t>
  </si>
  <si>
    <t>77-54-1</t>
  </si>
  <si>
    <t>77-54-2</t>
  </si>
  <si>
    <t>77-54-3</t>
  </si>
  <si>
    <t>77-54- 52-v77-</t>
  </si>
  <si>
    <t>77-55-1</t>
  </si>
  <si>
    <t>77-55-2</t>
  </si>
  <si>
    <t>77-55-3</t>
  </si>
  <si>
    <t>77-55- 52-v77-</t>
  </si>
  <si>
    <t>77-56-1</t>
  </si>
  <si>
    <t>77-56-2</t>
  </si>
  <si>
    <t>77-56-3</t>
  </si>
  <si>
    <t>77-56- 52-v77-</t>
  </si>
  <si>
    <t>77-57-1</t>
  </si>
  <si>
    <t>77-57-2</t>
  </si>
  <si>
    <t>77-57-3</t>
  </si>
  <si>
    <t>77-57- 52-v77-</t>
  </si>
  <si>
    <t>77-77-1</t>
  </si>
  <si>
    <t>77-77-2</t>
  </si>
  <si>
    <t>77-77-3</t>
  </si>
  <si>
    <t>77-77- 52-v77-</t>
  </si>
  <si>
    <t>53-79-1</t>
  </si>
  <si>
    <t>53-79-2</t>
  </si>
  <si>
    <t>53-79-3</t>
  </si>
  <si>
    <t>53-79- 52-v77-</t>
  </si>
  <si>
    <t>56-79-1</t>
  </si>
  <si>
    <t>56-79-2</t>
  </si>
  <si>
    <t>56-79-3</t>
  </si>
  <si>
    <t>56-79- 52-v77-</t>
  </si>
  <si>
    <t>57-79-1</t>
  </si>
  <si>
    <t>57-79-2</t>
  </si>
  <si>
    <t>57-79-3</t>
  </si>
  <si>
    <t>57-79- 52-v77-</t>
  </si>
  <si>
    <t>77-79-1</t>
  </si>
  <si>
    <t>77-79-2</t>
  </si>
  <si>
    <t>77-79-3</t>
  </si>
  <si>
    <t>77-79- 52-v77-</t>
  </si>
  <si>
    <t>S52-mpl56- 90-55-</t>
  </si>
  <si>
    <t>53-90-1</t>
  </si>
  <si>
    <t>53-90-2</t>
  </si>
  <si>
    <t>53-90-3</t>
  </si>
  <si>
    <t>53-90- 52-v77-</t>
  </si>
  <si>
    <t>56-90-1</t>
  </si>
  <si>
    <t>56-90-2</t>
  </si>
  <si>
    <t>56-90-3</t>
  </si>
  <si>
    <t>56-90- 52-v77-</t>
  </si>
  <si>
    <t>57-90-1</t>
  </si>
  <si>
    <t>57-90-2</t>
  </si>
  <si>
    <t>57-90-3</t>
  </si>
  <si>
    <t>57-90- 52-v77-</t>
  </si>
  <si>
    <t>77-90-1</t>
  </si>
  <si>
    <t>77-90-2</t>
  </si>
  <si>
    <t>77-90-3</t>
  </si>
  <si>
    <t>77-90- 52-v77-</t>
  </si>
  <si>
    <t>90-52-1</t>
  </si>
  <si>
    <t>90-52-2</t>
  </si>
  <si>
    <t>90-52-3</t>
  </si>
  <si>
    <t>90-52- 52-v77-</t>
  </si>
  <si>
    <t>90-53-1</t>
  </si>
  <si>
    <t>90-53-2</t>
  </si>
  <si>
    <t>90-53-3</t>
  </si>
  <si>
    <t>90-53- 52-v77-</t>
  </si>
  <si>
    <t>90-54-1</t>
  </si>
  <si>
    <t>90-54-2</t>
  </si>
  <si>
    <t>90-54-3</t>
  </si>
  <si>
    <t>90-54- 52-v77-</t>
  </si>
  <si>
    <t>90-55-1</t>
  </si>
  <si>
    <t>90-55-2</t>
  </si>
  <si>
    <t>90-55-3</t>
  </si>
  <si>
    <t>90-55- 52-v77-</t>
  </si>
  <si>
    <t>90-56-1</t>
  </si>
  <si>
    <t>90-56-2</t>
  </si>
  <si>
    <t>90-56-3</t>
  </si>
  <si>
    <t>90-56- 52-v77-</t>
  </si>
  <si>
    <t>90-57-1</t>
  </si>
  <si>
    <t>90-57-2</t>
  </si>
  <si>
    <t>90-57-3</t>
  </si>
  <si>
    <t>90-57- 52-v77-</t>
  </si>
  <si>
    <t>90-77-1</t>
  </si>
  <si>
    <t>90-77-2</t>
  </si>
  <si>
    <t>90-77-3</t>
  </si>
  <si>
    <t>90-77- 52-v77-</t>
  </si>
  <si>
    <t>90-79-1</t>
  </si>
  <si>
    <t>90-79-2</t>
  </si>
  <si>
    <t>90-79-3</t>
  </si>
  <si>
    <t>90-79- 52-v77-</t>
  </si>
  <si>
    <t>90-90-1</t>
  </si>
  <si>
    <t>90-90-2</t>
  </si>
  <si>
    <t>90-90-3</t>
  </si>
  <si>
    <t>90-90- 52-v77-</t>
  </si>
  <si>
    <t>53-107-1</t>
  </si>
  <si>
    <t>53-107-2</t>
  </si>
  <si>
    <t>53-107-3</t>
  </si>
  <si>
    <t>53-107- 52-v77-</t>
  </si>
  <si>
    <t>56-107-1</t>
  </si>
  <si>
    <t>56-107-2</t>
  </si>
  <si>
    <t>56-107-3</t>
  </si>
  <si>
    <t>56-107- 52-v77-</t>
  </si>
  <si>
    <t>57-107-1</t>
  </si>
  <si>
    <t>57-107-2</t>
  </si>
  <si>
    <t>57-107-3</t>
  </si>
  <si>
    <t>57-107- 52-v77-</t>
  </si>
  <si>
    <t>77-107-1</t>
  </si>
  <si>
    <t>77-107-2</t>
  </si>
  <si>
    <t>77-107-3</t>
  </si>
  <si>
    <t>77-107- 52-v77-</t>
  </si>
  <si>
    <t>90-107-1</t>
  </si>
  <si>
    <t>90-107-2</t>
  </si>
  <si>
    <t>90-107-3</t>
  </si>
  <si>
    <t>90-107- 52-v77-</t>
  </si>
  <si>
    <t>53-52-1</t>
  </si>
  <si>
    <t>53-52-2</t>
  </si>
  <si>
    <t>53-52-3</t>
  </si>
  <si>
    <t>53-53-1</t>
  </si>
  <si>
    <t>53-53-2</t>
  </si>
  <si>
    <t>53-53-3</t>
  </si>
  <si>
    <t>53-54-1</t>
  </si>
  <si>
    <t>53-54-2</t>
  </si>
  <si>
    <t>53-54-3</t>
  </si>
  <si>
    <t>54-54-1</t>
  </si>
  <si>
    <t>54-54-2</t>
  </si>
  <si>
    <t>54-54-3</t>
  </si>
  <si>
    <t>53-55-1</t>
  </si>
  <si>
    <t>53-55-2</t>
  </si>
  <si>
    <t>53-55-3</t>
  </si>
  <si>
    <t>54-55-1</t>
  </si>
  <si>
    <t>54-55-2</t>
  </si>
  <si>
    <t>54-55-3</t>
  </si>
  <si>
    <t>54-56-1</t>
  </si>
  <si>
    <t>54-56-2</t>
  </si>
  <si>
    <t>54-56-3</t>
  </si>
  <si>
    <t>56-52-1</t>
  </si>
  <si>
    <t>56-52-2</t>
  </si>
  <si>
    <t>56-52-3</t>
  </si>
  <si>
    <t>56-53-1</t>
  </si>
  <si>
    <t>56-53-2</t>
  </si>
  <si>
    <t>56-53-3</t>
  </si>
  <si>
    <t>56-54-1</t>
  </si>
  <si>
    <t>56-54-2</t>
  </si>
  <si>
    <t>56-54-3</t>
  </si>
  <si>
    <t>56-55-1</t>
  </si>
  <si>
    <t>56-55-2</t>
  </si>
  <si>
    <t>56-55-3</t>
  </si>
  <si>
    <t>54-57-1</t>
  </si>
  <si>
    <t>54-57-2</t>
  </si>
  <si>
    <t>54-57-3</t>
  </si>
  <si>
    <t>57-52-1</t>
  </si>
  <si>
    <t>57-52-2</t>
  </si>
  <si>
    <t>57-52-3</t>
  </si>
  <si>
    <t>57-53-1</t>
  </si>
  <si>
    <t>57-53-2</t>
  </si>
  <si>
    <t>57-53-3</t>
  </si>
  <si>
    <t>57-54-1</t>
  </si>
  <si>
    <t>57-54-2</t>
  </si>
  <si>
    <t>57-54-3</t>
  </si>
  <si>
    <t>57-55-1</t>
  </si>
  <si>
    <t>57-55-2</t>
  </si>
  <si>
    <t>57-55-3</t>
  </si>
  <si>
    <t>57-56-1</t>
  </si>
  <si>
    <t>57-56-2</t>
  </si>
  <si>
    <t>57-56-3</t>
  </si>
  <si>
    <t>57-57-1</t>
  </si>
  <si>
    <t>57-57-2</t>
  </si>
  <si>
    <t>57-57-3</t>
  </si>
  <si>
    <t>52-77-1</t>
  </si>
  <si>
    <t>52-77-2</t>
  </si>
  <si>
    <t>52-77-3</t>
  </si>
  <si>
    <t>52-77- 52-v77-</t>
  </si>
  <si>
    <t>53-52- 52-v77-</t>
  </si>
  <si>
    <t>53-53- 52-v77-</t>
  </si>
  <si>
    <t>53-54- 52-v77-</t>
  </si>
  <si>
    <t>53-55- 52-v77-</t>
  </si>
  <si>
    <t>54-54- 52-v77-</t>
  </si>
  <si>
    <t>54-55- 52-v77-</t>
  </si>
  <si>
    <t>54-56- 52-v77-</t>
  </si>
  <si>
    <t>54-57- 52-v77-</t>
  </si>
  <si>
    <t>54-77-1</t>
  </si>
  <si>
    <t>54-77-2</t>
  </si>
  <si>
    <t>54-77-3</t>
  </si>
  <si>
    <t>54-77- 52-v77-</t>
  </si>
  <si>
    <t>55-77-1</t>
  </si>
  <si>
    <t>55-77-2</t>
  </si>
  <si>
    <t>55-77-3</t>
  </si>
  <si>
    <t>55-77- 52-v77-</t>
  </si>
  <si>
    <t>56-52- 52-v77-</t>
  </si>
  <si>
    <t>56-53- 52-v77-</t>
  </si>
  <si>
    <t>56-54- 52-v77-</t>
  </si>
  <si>
    <t>56-55- 52-v77-</t>
  </si>
  <si>
    <t>57-52- 52-v77-</t>
  </si>
  <si>
    <t>57-53- 52-v77-</t>
  </si>
  <si>
    <t>57-54- 52-v77-</t>
  </si>
  <si>
    <t>57-55- 52-v77-</t>
  </si>
  <si>
    <t>57-56- 52-v77-</t>
  </si>
  <si>
    <t>57-57- 52-v77-</t>
  </si>
  <si>
    <t>52-79-1</t>
  </si>
  <si>
    <t>52-79-2</t>
  </si>
  <si>
    <t>52-79-3</t>
  </si>
  <si>
    <t>52-79- 52-v77-</t>
  </si>
  <si>
    <t>54-79-1</t>
  </si>
  <si>
    <t>54-79-2</t>
  </si>
  <si>
    <t>54-79-3</t>
  </si>
  <si>
    <t>54-79- 52-v77-</t>
  </si>
  <si>
    <t>55-79-1</t>
  </si>
  <si>
    <t>55-79-2</t>
  </si>
  <si>
    <t>55-79-3</t>
  </si>
  <si>
    <t>55-79- 52-v77-</t>
  </si>
  <si>
    <t>79-52-1</t>
  </si>
  <si>
    <t>79-52-2</t>
  </si>
  <si>
    <t>79-52-3</t>
  </si>
  <si>
    <t>79-52- 52-v77-</t>
  </si>
  <si>
    <t>79-53-1</t>
  </si>
  <si>
    <t>79-53-2</t>
  </si>
  <si>
    <t>79-53-3</t>
  </si>
  <si>
    <t>79-53- 52-v77-</t>
  </si>
  <si>
    <t>79-54-1</t>
  </si>
  <si>
    <t>79-54-2</t>
  </si>
  <si>
    <t>79-54-3</t>
  </si>
  <si>
    <t>79-54- 52-v77-</t>
  </si>
  <si>
    <t>79-55-1</t>
  </si>
  <si>
    <t>79-55-2</t>
  </si>
  <si>
    <t>79-55-3</t>
  </si>
  <si>
    <t>79-55- 52-v77-</t>
  </si>
  <si>
    <t>79-56-1</t>
  </si>
  <si>
    <t>79-56-2</t>
  </si>
  <si>
    <t>79-56-3</t>
  </si>
  <si>
    <t>79-56- 52-v77-</t>
  </si>
  <si>
    <t>79-57-1</t>
  </si>
  <si>
    <t>79-57-2</t>
  </si>
  <si>
    <t>79-57-3</t>
  </si>
  <si>
    <t>79-57- 52-v77-</t>
  </si>
  <si>
    <t>79-77-1</t>
  </si>
  <si>
    <t>79-77-2</t>
  </si>
  <si>
    <t>79-77-3</t>
  </si>
  <si>
    <t>79-77- 52-v77-</t>
  </si>
  <si>
    <t>79-79-1</t>
  </si>
  <si>
    <t>79-79-2</t>
  </si>
  <si>
    <t>79-79-3</t>
  </si>
  <si>
    <t>79-79- 52-v77-</t>
  </si>
  <si>
    <t>52-90-1</t>
  </si>
  <si>
    <t>52-90-2</t>
  </si>
  <si>
    <t>52-90-3</t>
  </si>
  <si>
    <t>52-90- 52-v77-</t>
  </si>
  <si>
    <t>54-90-1</t>
  </si>
  <si>
    <t>54-90-2</t>
  </si>
  <si>
    <t>54-90-3</t>
  </si>
  <si>
    <t>54-90- 52-v77-.</t>
  </si>
  <si>
    <t>55-90-1</t>
  </si>
  <si>
    <t>55-90-2</t>
  </si>
  <si>
    <t>55-90-3</t>
  </si>
  <si>
    <t>55-90- 52-v77-</t>
  </si>
  <si>
    <t>79-90-1</t>
  </si>
  <si>
    <t>79-90-2</t>
  </si>
  <si>
    <t>79-90-3</t>
  </si>
  <si>
    <t>79-90- 52-v77-</t>
  </si>
  <si>
    <t>52-107-1</t>
  </si>
  <si>
    <t>52-107-2</t>
  </si>
  <si>
    <t>52-107-3</t>
  </si>
  <si>
    <t>52-107- 52-v77-</t>
  </si>
  <si>
    <t>54-107-1</t>
  </si>
  <si>
    <t>54-107-2</t>
  </si>
  <si>
    <t>54-107-3</t>
  </si>
  <si>
    <t>54-107- 52-v77-</t>
  </si>
  <si>
    <t>55-107-1</t>
  </si>
  <si>
    <t>55-107-2</t>
  </si>
  <si>
    <t>55-107-3</t>
  </si>
  <si>
    <t>55-107- 52-v77-</t>
  </si>
  <si>
    <t>79-107-1</t>
  </si>
  <si>
    <t>79-107-2</t>
  </si>
  <si>
    <t>79-107-3</t>
  </si>
  <si>
    <t>79-107- 52-v77-</t>
  </si>
  <si>
    <t>107-52-1</t>
  </si>
  <si>
    <t>107-52-2</t>
  </si>
  <si>
    <t>107-52-3</t>
  </si>
  <si>
    <t>107-52- 52-v77-</t>
  </si>
  <si>
    <t>107-53-1</t>
  </si>
  <si>
    <t>107-53-2</t>
  </si>
  <si>
    <t>107-53-3</t>
  </si>
  <si>
    <t>107-53- 52-v77-</t>
  </si>
  <si>
    <t>107-54-1</t>
  </si>
  <si>
    <t>107-54-2</t>
  </si>
  <si>
    <t>107-54-3</t>
  </si>
  <si>
    <t>107-54- 52-v77-</t>
  </si>
  <si>
    <t>107-55-1</t>
  </si>
  <si>
    <t>107-55-2</t>
  </si>
  <si>
    <t>107-55-3</t>
  </si>
  <si>
    <t>107-55- 52-v77-</t>
  </si>
  <si>
    <t>107-56-1</t>
  </si>
  <si>
    <t>107-56-2</t>
  </si>
  <si>
    <t>107-56-3</t>
  </si>
  <si>
    <t>107-56- 52-v77-</t>
  </si>
  <si>
    <t>107-57-1</t>
  </si>
  <si>
    <t>107-57-2</t>
  </si>
  <si>
    <t>107-57-3</t>
  </si>
  <si>
    <t>107-57- 52-v77-</t>
  </si>
  <si>
    <t>107-77-1</t>
  </si>
  <si>
    <t>107-77-2</t>
  </si>
  <si>
    <t>107-77-3</t>
  </si>
  <si>
    <t>107-77- 52-v77-</t>
  </si>
  <si>
    <t>107-79-1</t>
  </si>
  <si>
    <t>107-79-2</t>
  </si>
  <si>
    <t>107-79-3</t>
  </si>
  <si>
    <t>107-79- 52-v77-</t>
  </si>
  <si>
    <t>107-90-1</t>
  </si>
  <si>
    <t>107-90-2</t>
  </si>
  <si>
    <t>107-90-3</t>
  </si>
  <si>
    <t>107-90- 52-v77-</t>
  </si>
  <si>
    <t>107-107-1</t>
  </si>
  <si>
    <t>107-107-2</t>
  </si>
  <si>
    <t>107-107-3</t>
  </si>
  <si>
    <t>107-107- 52-v77-</t>
  </si>
  <si>
    <t>AVG</t>
  </si>
  <si>
    <t>Genet</t>
  </si>
  <si>
    <t>batch p-val</t>
  </si>
  <si>
    <t>Genet Avg</t>
  </si>
  <si>
    <r>
      <t>batch p-val (</t>
    </r>
    <r>
      <rPr>
        <i/>
        <sz val="11"/>
        <color theme="1"/>
        <rFont val="Calibri"/>
        <family val="2"/>
      </rPr>
      <t>α=0.05)</t>
    </r>
  </si>
  <si>
    <t>batch p-value</t>
  </si>
  <si>
    <t>Self Fert</t>
  </si>
  <si>
    <t>rec. ttest</t>
  </si>
  <si>
    <t>Avg</t>
  </si>
  <si>
    <t>Night 2 53-79</t>
  </si>
  <si>
    <t>Night 2 79-53</t>
  </si>
  <si>
    <t>t.test</t>
  </si>
  <si>
    <t>Cross</t>
  </si>
  <si>
    <t>Night 1 Avg</t>
  </si>
  <si>
    <t>Night 2 Avg</t>
  </si>
  <si>
    <t>AA1</t>
  </si>
  <si>
    <t>AA2</t>
  </si>
  <si>
    <t>AA3</t>
  </si>
  <si>
    <t>AA Avg</t>
  </si>
  <si>
    <t>CC1</t>
  </si>
  <si>
    <t>CC2</t>
  </si>
  <si>
    <t>CC3</t>
  </si>
  <si>
    <t>CC Avg</t>
  </si>
  <si>
    <t>pvalue</t>
  </si>
  <si>
    <t>59-79</t>
  </si>
  <si>
    <r>
      <t>p-value (</t>
    </r>
    <r>
      <rPr>
        <b/>
        <i/>
        <sz val="11"/>
        <color theme="1"/>
        <rFont val="Calibri"/>
        <family val="2"/>
      </rPr>
      <t>α=0.05)</t>
    </r>
  </si>
  <si>
    <t>53 Combined Genet</t>
  </si>
  <si>
    <t>79 Combined Genet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</si>
</sst>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2" fillId="0" borderId="0" xfId="1"/>
    <xf numFmtId="0" fontId="3" fillId="0" borderId="0" xfId="1" applyFont="1"/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4" xfId="1" applyBorder="1"/>
    <xf numFmtId="0" fontId="2" fillId="0" borderId="5" xfId="1" applyBorder="1"/>
    <xf numFmtId="0" fontId="2" fillId="0" borderId="6" xfId="1" applyBorder="1"/>
    <xf numFmtId="0" fontId="2" fillId="0" borderId="7" xfId="1" applyBorder="1"/>
    <xf numFmtId="0" fontId="4" fillId="0" borderId="8" xfId="1" applyFont="1" applyBorder="1" applyAlignment="1">
      <alignment horizontal="center"/>
    </xf>
    <xf numFmtId="0" fontId="2" fillId="0" borderId="9" xfId="1" applyBorder="1"/>
    <xf numFmtId="0" fontId="3" fillId="0" borderId="9" xfId="1" applyFont="1" applyBorder="1"/>
    <xf numFmtId="0" fontId="2" fillId="0" borderId="10" xfId="1" applyBorder="1"/>
    <xf numFmtId="0" fontId="2" fillId="0" borderId="11" xfId="1" applyBorder="1"/>
    <xf numFmtId="0" fontId="2" fillId="0" borderId="12" xfId="1" applyBorder="1"/>
    <xf numFmtId="0" fontId="2" fillId="0" borderId="13" xfId="1" applyBorder="1"/>
    <xf numFmtId="0" fontId="2" fillId="0" borderId="14" xfId="1" applyBorder="1"/>
    <xf numFmtId="0" fontId="2" fillId="0" borderId="15" xfId="1" applyBorder="1"/>
    <xf numFmtId="0" fontId="3" fillId="0" borderId="2" xfId="1" applyFont="1" applyBorder="1"/>
    <xf numFmtId="0" fontId="3" fillId="0" borderId="11" xfId="1" applyFont="1" applyBorder="1"/>
    <xf numFmtId="0" fontId="3" fillId="0" borderId="16" xfId="1" applyFont="1" applyBorder="1"/>
    <xf numFmtId="0" fontId="2" fillId="0" borderId="16" xfId="1" applyBorder="1"/>
    <xf numFmtId="0" fontId="5" fillId="0" borderId="0" xfId="1" applyFont="1"/>
    <xf numFmtId="164" fontId="0" fillId="0" borderId="0" xfId="0" applyNumberFormat="1"/>
    <xf numFmtId="2" fontId="0" fillId="0" borderId="0" xfId="0" applyNumberFormat="1"/>
    <xf numFmtId="2" fontId="2" fillId="0" borderId="0" xfId="1" applyNumberFormat="1"/>
    <xf numFmtId="164" fontId="1" fillId="0" borderId="0" xfId="0" applyNumberFormat="1" applyFont="1"/>
    <xf numFmtId="0" fontId="6" fillId="0" borderId="17" xfId="0" applyFont="1" applyBorder="1"/>
    <xf numFmtId="2" fontId="2" fillId="0" borderId="9" xfId="1" applyNumberFormat="1" applyBorder="1"/>
    <xf numFmtId="0" fontId="2" fillId="0" borderId="0" xfId="1" applyBorder="1"/>
    <xf numFmtId="2" fontId="2" fillId="0" borderId="0" xfId="1" applyNumberFormat="1" applyBorder="1"/>
    <xf numFmtId="2" fontId="2" fillId="0" borderId="18" xfId="1" applyNumberFormat="1" applyBorder="1"/>
    <xf numFmtId="2" fontId="2" fillId="0" borderId="19" xfId="1" applyNumberFormat="1" applyBorder="1"/>
    <xf numFmtId="2" fontId="0" fillId="0" borderId="18" xfId="0" applyNumberFormat="1" applyBorder="1"/>
    <xf numFmtId="2" fontId="0" fillId="0" borderId="19" xfId="0" applyNumberFormat="1" applyBorder="1"/>
    <xf numFmtId="164" fontId="1" fillId="0" borderId="19" xfId="1" applyNumberFormat="1" applyFont="1" applyBorder="1"/>
    <xf numFmtId="164" fontId="2" fillId="0" borderId="19" xfId="1" applyNumberFormat="1" applyBorder="1"/>
    <xf numFmtId="0" fontId="8" fillId="0" borderId="17" xfId="1" applyFont="1" applyBorder="1"/>
    <xf numFmtId="164" fontId="1" fillId="0" borderId="18" xfId="1" applyNumberFormat="1" applyFont="1" applyBorder="1"/>
    <xf numFmtId="164" fontId="2" fillId="0" borderId="19" xfId="1" applyNumberFormat="1" applyFont="1" applyBorder="1"/>
  </cellXfs>
  <cellStyles count="2">
    <cellStyle name="Normal" xfId="0" builtinId="0"/>
    <cellStyle name="Normal 2" xfId="1" xr:uid="{38479765-BAED-4096-A73D-7767B227A06E}"/>
  </cellStyles>
  <dxfs count="0"/>
  <tableStyles count="0" defaultTableStyle="TableStyleMedium2" defaultPivotStyle="PivotStyleLight16"/>
  <colors>
    <mruColors>
      <color rgb="FFCC66FF"/>
      <color rgb="FF66FF99"/>
      <color rgb="FF996633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Structure" Target="richData/rdrichvaluestructure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jpe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0" i="0">
                <a:solidFill>
                  <a:srgbClr val="757575"/>
                </a:solidFill>
                <a:latin typeface="+mn-lt"/>
              </a:defRPr>
            </a:pPr>
            <a:r>
              <a:rPr lang="en-US" sz="1000" b="0" i="0">
                <a:solidFill>
                  <a:srgbClr val="757575"/>
                </a:solidFill>
                <a:latin typeface="+mn-lt"/>
              </a:rPr>
              <a:t>Orbicella faveolata cross 1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7194849251085953E-2"/>
          <c:y val="0.10776758220183107"/>
          <c:w val="0.95203453328779586"/>
          <c:h val="0.69485130303593945"/>
        </c:manualLayout>
      </c:layout>
      <c:barChart>
        <c:barDir val="col"/>
        <c:grouping val="clustered"/>
        <c:varyColors val="1"/>
        <c:ser>
          <c:idx val="0"/>
          <c:order val="0"/>
          <c:tx>
            <c:v>% Fert.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15E-4FE2-801D-2AF76B0EFAEF}"/>
              </c:ext>
            </c:extLst>
          </c:dPt>
          <c:dPt>
            <c:idx val="1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15E-4FE2-801D-2AF76B0EFAEF}"/>
              </c:ext>
            </c:extLst>
          </c:dPt>
          <c:dPt>
            <c:idx val="15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9F8-4DB3-9C01-6C3C22178925}"/>
              </c:ext>
            </c:extLst>
          </c:dPt>
          <c:dPt>
            <c:idx val="16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9F8-4DB3-9C01-6C3C22178925}"/>
              </c:ext>
            </c:extLst>
          </c:dPt>
          <c:dPt>
            <c:idx val="1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715E-4FE2-801D-2AF76B0EFAEF}"/>
              </c:ext>
            </c:extLst>
          </c:dPt>
          <c:dPt>
            <c:idx val="19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49F8-4DB3-9C01-6C3C22178925}"/>
              </c:ext>
            </c:extLst>
          </c:dPt>
          <c:dPt>
            <c:idx val="21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49F8-4DB3-9C01-6C3C22178925}"/>
              </c:ext>
            </c:extLst>
          </c:dPt>
          <c:dPt>
            <c:idx val="2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715E-4FE2-801D-2AF76B0EFAEF}"/>
              </c:ext>
            </c:extLst>
          </c:dPt>
          <c:dPt>
            <c:idx val="24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49F8-4DB3-9C01-6C3C22178925}"/>
              </c:ext>
            </c:extLst>
          </c:dPt>
          <c:dPt>
            <c:idx val="25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49F8-4DB3-9C01-6C3C22178925}"/>
              </c:ext>
            </c:extLst>
          </c:dPt>
          <c:dPt>
            <c:idx val="2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715E-4FE2-801D-2AF76B0EFAEF}"/>
              </c:ext>
            </c:extLst>
          </c:dPt>
          <c:dPt>
            <c:idx val="2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715E-4FE2-801D-2AF76B0EFAEF}"/>
              </c:ext>
            </c:extLst>
          </c:dPt>
          <c:dPt>
            <c:idx val="30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49F8-4DB3-9C01-6C3C22178925}"/>
              </c:ext>
            </c:extLst>
          </c:dPt>
          <c:dPt>
            <c:idx val="31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49F8-4DB3-9C01-6C3C22178925}"/>
              </c:ext>
            </c:extLst>
          </c:dPt>
          <c:dPt>
            <c:idx val="3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715E-4FE2-801D-2AF76B0EFAEF}"/>
              </c:ext>
            </c:extLst>
          </c:dPt>
          <c:dPt>
            <c:idx val="34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49F8-4DB3-9C01-6C3C22178925}"/>
              </c:ext>
            </c:extLst>
          </c:dPt>
          <c:dPt>
            <c:idx val="36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49F8-4DB3-9C01-6C3C22178925}"/>
              </c:ext>
            </c:extLst>
          </c:dPt>
          <c:dPt>
            <c:idx val="3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715E-4FE2-801D-2AF76B0EFAEF}"/>
              </c:ext>
            </c:extLst>
          </c:dPt>
          <c:dPt>
            <c:idx val="39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5-49F8-4DB3-9C01-6C3C22178925}"/>
              </c:ext>
            </c:extLst>
          </c:dPt>
          <c:dPt>
            <c:idx val="40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7-49F8-4DB3-9C01-6C3C22178925}"/>
              </c:ext>
            </c:extLst>
          </c:dPt>
          <c:dPt>
            <c:idx val="4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715E-4FE2-801D-2AF76B0EFAEF}"/>
              </c:ext>
            </c:extLst>
          </c:dPt>
          <c:dPt>
            <c:idx val="4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3-715E-4FE2-801D-2AF76B0EFAEF}"/>
              </c:ext>
            </c:extLst>
          </c:dPt>
          <c:dPt>
            <c:idx val="45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D-49F8-4DB3-9C01-6C3C22178925}"/>
              </c:ext>
            </c:extLst>
          </c:dPt>
          <c:dPt>
            <c:idx val="46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F-49F8-4DB3-9C01-6C3C22178925}"/>
              </c:ext>
            </c:extLst>
          </c:dPt>
          <c:dPt>
            <c:idx val="4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7-715E-4FE2-801D-2AF76B0EFAEF}"/>
              </c:ext>
            </c:extLst>
          </c:dPt>
          <c:dPt>
            <c:idx val="49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3-49F8-4DB3-9C01-6C3C22178925}"/>
              </c:ext>
            </c:extLst>
          </c:dPt>
          <c:dPt>
            <c:idx val="51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5-49F8-4DB3-9C01-6C3C22178925}"/>
              </c:ext>
            </c:extLst>
          </c:dPt>
          <c:dPt>
            <c:idx val="5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9-715E-4FE2-801D-2AF76B0EFAEF}"/>
              </c:ext>
            </c:extLst>
          </c:dPt>
          <c:dPt>
            <c:idx val="54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9-49F8-4DB3-9C01-6C3C22178925}"/>
              </c:ext>
            </c:extLst>
          </c:dPt>
          <c:dPt>
            <c:idx val="55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B-49F8-4DB3-9C01-6C3C22178925}"/>
              </c:ext>
            </c:extLst>
          </c:dPt>
          <c:dPt>
            <c:idx val="5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D-715E-4FE2-801D-2AF76B0EFAEF}"/>
              </c:ext>
            </c:extLst>
          </c:dPt>
          <c:dPt>
            <c:idx val="5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F-715E-4FE2-801D-2AF76B0EFAEF}"/>
              </c:ext>
            </c:extLst>
          </c:dPt>
          <c:dPt>
            <c:idx val="60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1-49F8-4DB3-9C01-6C3C22178925}"/>
              </c:ext>
            </c:extLst>
          </c:dPt>
          <c:dPt>
            <c:idx val="61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3-49F8-4DB3-9C01-6C3C22178925}"/>
              </c:ext>
            </c:extLst>
          </c:dPt>
          <c:dPt>
            <c:idx val="63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3-715E-4FE2-801D-2AF76B0EFAEF}"/>
              </c:ext>
            </c:extLst>
          </c:dPt>
          <c:dPt>
            <c:idx val="64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7-49F8-4DB3-9C01-6C3C22178925}"/>
              </c:ext>
            </c:extLst>
          </c:dPt>
          <c:dPt>
            <c:idx val="66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9-49F8-4DB3-9C01-6C3C22178925}"/>
              </c:ext>
            </c:extLst>
          </c:dPt>
          <c:dPt>
            <c:idx val="6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5-715E-4FE2-801D-2AF76B0EFAEF}"/>
              </c:ext>
            </c:extLst>
          </c:dPt>
          <c:dPt>
            <c:idx val="69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D-49F8-4DB3-9C01-6C3C22178925}"/>
              </c:ext>
            </c:extLst>
          </c:dPt>
          <c:dPt>
            <c:idx val="70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F-49F8-4DB3-9C01-6C3C22178925}"/>
              </c:ext>
            </c:extLst>
          </c:dPt>
          <c:dPt>
            <c:idx val="7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9-715E-4FE2-801D-2AF76B0EFAEF}"/>
              </c:ext>
            </c:extLst>
          </c:dPt>
          <c:dPt>
            <c:idx val="7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B-715E-4FE2-801D-2AF76B0EFAEF}"/>
              </c:ext>
            </c:extLst>
          </c:dPt>
          <c:dPt>
            <c:idx val="75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55-49F8-4DB3-9C01-6C3C22178925}"/>
              </c:ext>
            </c:extLst>
          </c:dPt>
          <c:dPt>
            <c:idx val="76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57-49F8-4DB3-9C01-6C3C22178925}"/>
              </c:ext>
            </c:extLst>
          </c:dPt>
          <c:dPt>
            <c:idx val="7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F-715E-4FE2-801D-2AF76B0EFAEF}"/>
              </c:ext>
            </c:extLst>
          </c:dPt>
          <c:dPt>
            <c:idx val="79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5B-49F8-4DB3-9C01-6C3C22178925}"/>
              </c:ext>
            </c:extLst>
          </c:dPt>
          <c:dPt>
            <c:idx val="81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5D-49F8-4DB3-9C01-6C3C22178925}"/>
              </c:ext>
            </c:extLst>
          </c:dPt>
          <c:dPt>
            <c:idx val="8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1-715E-4FE2-801D-2AF76B0EFAEF}"/>
              </c:ext>
            </c:extLst>
          </c:dPt>
          <c:dPt>
            <c:idx val="84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61-49F8-4DB3-9C01-6C3C22178925}"/>
              </c:ext>
            </c:extLst>
          </c:dPt>
          <c:dPt>
            <c:idx val="85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63-49F8-4DB3-9C01-6C3C22178925}"/>
              </c:ext>
            </c:extLst>
          </c:dPt>
          <c:dPt>
            <c:idx val="87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5-715E-4FE2-801D-2AF76B0EFAEF}"/>
              </c:ext>
            </c:extLst>
          </c:dPt>
          <c:dPt>
            <c:idx val="88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7-715E-4FE2-801D-2AF76B0EFAEF}"/>
              </c:ext>
            </c:extLst>
          </c:dPt>
          <c:dPt>
            <c:idx val="90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69-49F8-4DB3-9C01-6C3C22178925}"/>
              </c:ext>
            </c:extLst>
          </c:dPt>
          <c:dPt>
            <c:idx val="91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6B-49F8-4DB3-9C01-6C3C22178925}"/>
              </c:ext>
            </c:extLst>
          </c:dPt>
          <c:dPt>
            <c:idx val="9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B-715E-4FE2-801D-2AF76B0EFAEF}"/>
              </c:ext>
            </c:extLst>
          </c:dPt>
          <c:dPt>
            <c:idx val="94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6F-49F8-4DB3-9C01-6C3C22178925}"/>
              </c:ext>
            </c:extLst>
          </c:dPt>
          <c:dPt>
            <c:idx val="96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71-49F8-4DB3-9C01-6C3C22178925}"/>
              </c:ext>
            </c:extLst>
          </c:dPt>
          <c:dPt>
            <c:idx val="9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D-715E-4FE2-801D-2AF76B0EFAEF}"/>
              </c:ext>
            </c:extLst>
          </c:dPt>
          <c:dPt>
            <c:idx val="99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75-49F8-4DB3-9C01-6C3C22178925}"/>
              </c:ext>
            </c:extLst>
          </c:dPt>
          <c:dPt>
            <c:idx val="100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77-49F8-4DB3-9C01-6C3C22178925}"/>
              </c:ext>
            </c:extLst>
          </c:dPt>
          <c:dPt>
            <c:idx val="10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51-715E-4FE2-801D-2AF76B0EFAEF}"/>
              </c:ext>
            </c:extLst>
          </c:dPt>
          <c:dPt>
            <c:idx val="10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53-715E-4FE2-801D-2AF76B0EFAEF}"/>
              </c:ext>
            </c:extLst>
          </c:dPt>
          <c:dPt>
            <c:idx val="105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7D-49F8-4DB3-9C01-6C3C22178925}"/>
              </c:ext>
            </c:extLst>
          </c:dPt>
          <c:dPt>
            <c:idx val="106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7F-49F8-4DB3-9C01-6C3C22178925}"/>
              </c:ext>
            </c:extLst>
          </c:dPt>
          <c:dPt>
            <c:idx val="10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57-715E-4FE2-801D-2AF76B0EFAEF}"/>
              </c:ext>
            </c:extLst>
          </c:dPt>
          <c:dPt>
            <c:idx val="109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83-49F8-4DB3-9C01-6C3C22178925}"/>
              </c:ext>
            </c:extLst>
          </c:dPt>
          <c:dPt>
            <c:idx val="111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85-49F8-4DB3-9C01-6C3C22178925}"/>
              </c:ext>
            </c:extLst>
          </c:dPt>
          <c:dPt>
            <c:idx val="11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59-715E-4FE2-801D-2AF76B0EFAEF}"/>
              </c:ext>
            </c:extLst>
          </c:dPt>
          <c:dPt>
            <c:idx val="114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89-49F8-4DB3-9C01-6C3C22178925}"/>
              </c:ext>
            </c:extLst>
          </c:dPt>
          <c:dPt>
            <c:idx val="115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8B-49F8-4DB3-9C01-6C3C22178925}"/>
              </c:ext>
            </c:extLst>
          </c:dPt>
          <c:dPt>
            <c:idx val="11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5D-715E-4FE2-801D-2AF76B0EFAEF}"/>
              </c:ext>
            </c:extLst>
          </c:dPt>
          <c:dPt>
            <c:idx val="11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5F-715E-4FE2-801D-2AF76B0EFAEF}"/>
              </c:ext>
            </c:extLst>
          </c:dPt>
          <c:dPt>
            <c:idx val="120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91-49F8-4DB3-9C01-6C3C22178925}"/>
              </c:ext>
            </c:extLst>
          </c:dPt>
          <c:dPt>
            <c:idx val="121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93-49F8-4DB3-9C01-6C3C22178925}"/>
              </c:ext>
            </c:extLst>
          </c:dPt>
          <c:dPt>
            <c:idx val="12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63-715E-4FE2-801D-2AF76B0EFAEF}"/>
              </c:ext>
            </c:extLst>
          </c:dPt>
          <c:dPt>
            <c:idx val="124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97-49F8-4DB3-9C01-6C3C22178925}"/>
              </c:ext>
            </c:extLst>
          </c:dPt>
          <c:dPt>
            <c:idx val="126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99-49F8-4DB3-9C01-6C3C22178925}"/>
              </c:ext>
            </c:extLst>
          </c:dPt>
          <c:dPt>
            <c:idx val="127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65-715E-4FE2-801D-2AF76B0EFAEF}"/>
              </c:ext>
            </c:extLst>
          </c:dPt>
          <c:dPt>
            <c:idx val="129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9D-49F8-4DB3-9C01-6C3C22178925}"/>
              </c:ext>
            </c:extLst>
          </c:dPt>
          <c:dPt>
            <c:idx val="130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9F-49F8-4DB3-9C01-6C3C22178925}"/>
              </c:ext>
            </c:extLst>
          </c:dPt>
          <c:dPt>
            <c:idx val="133"/>
            <c:invertIfNegative val="1"/>
            <c:bubble3D val="0"/>
            <c:spPr>
              <a:solidFill>
                <a:srgbClr val="7030A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6B-715E-4FE2-801D-2AF76B0EFAEF}"/>
              </c:ext>
            </c:extLst>
          </c:dPt>
          <c:errBars>
            <c:errBarType val="both"/>
            <c:errValType val="cust"/>
            <c:noEndCap val="0"/>
            <c:plus>
              <c:numRef>
                <c:f>'O.fav 1'!$R$16:$R$149</c:f>
                <c:numCache>
                  <c:formatCode>General</c:formatCode>
                  <c:ptCount val="134"/>
                  <c:pt idx="0">
                    <c:v>0.24188486022793981</c:v>
                  </c:pt>
                  <c:pt idx="1">
                    <c:v>0.57779101137997346</c:v>
                  </c:pt>
                  <c:pt idx="2">
                    <c:v>0.5876471246269791</c:v>
                  </c:pt>
                  <c:pt idx="3">
                    <c:v>1.878606765427006</c:v>
                  </c:pt>
                  <c:pt idx="4">
                    <c:v>0.83364583740484788</c:v>
                  </c:pt>
                  <c:pt idx="5">
                    <c:v>1.0792462105563403</c:v>
                  </c:pt>
                  <c:pt idx="6">
                    <c:v>0.21604765379428853</c:v>
                  </c:pt>
                  <c:pt idx="7">
                    <c:v>0.40359729165808939</c:v>
                  </c:pt>
                  <c:pt idx="8">
                    <c:v>0.89929808822134571</c:v>
                  </c:pt>
                  <c:pt idx="9">
                    <c:v>0.74806451313879241</c:v>
                  </c:pt>
                  <c:pt idx="12">
                    <c:v>0.86079788130917345</c:v>
                  </c:pt>
                  <c:pt idx="13">
                    <c:v>0.90271267664879318</c:v>
                  </c:pt>
                  <c:pt idx="15">
                    <c:v>1.0146862732950361</c:v>
                  </c:pt>
                  <c:pt idx="16">
                    <c:v>1.1368015501141073</c:v>
                  </c:pt>
                  <c:pt idx="18">
                    <c:v>2.8329155212396908</c:v>
                  </c:pt>
                  <c:pt idx="19">
                    <c:v>1.2205963912785347</c:v>
                  </c:pt>
                  <c:pt idx="21">
                    <c:v>1.0935471890793291</c:v>
                  </c:pt>
                  <c:pt idx="22">
                    <c:v>0.27549828675305288</c:v>
                  </c:pt>
                  <c:pt idx="24">
                    <c:v>0.87651642115872241</c:v>
                  </c:pt>
                  <c:pt idx="25">
                    <c:v>2.0288875268923752</c:v>
                  </c:pt>
                  <c:pt idx="27">
                    <c:v>1.4562917238411208</c:v>
                  </c:pt>
                  <c:pt idx="28">
                    <c:v>0.37623161866619781</c:v>
                  </c:pt>
                  <c:pt idx="30">
                    <c:v>1.6873267306021411</c:v>
                  </c:pt>
                  <c:pt idx="31">
                    <c:v>0.50075724772987851</c:v>
                  </c:pt>
                  <c:pt idx="33">
                    <c:v>1.2551022573446728</c:v>
                  </c:pt>
                  <c:pt idx="34">
                    <c:v>0.52303718945180511</c:v>
                  </c:pt>
                  <c:pt idx="36">
                    <c:v>1.858994499382095</c:v>
                  </c:pt>
                  <c:pt idx="37">
                    <c:v>0.99679698574291109</c:v>
                  </c:pt>
                  <c:pt idx="39">
                    <c:v>0.96300256529385264</c:v>
                  </c:pt>
                  <c:pt idx="40">
                    <c:v>1.2340987330270896</c:v>
                  </c:pt>
                  <c:pt idx="42">
                    <c:v>1.6986286951129832</c:v>
                  </c:pt>
                  <c:pt idx="43">
                    <c:v>1.7546147559183951</c:v>
                  </c:pt>
                  <c:pt idx="45">
                    <c:v>0.83992558006539186</c:v>
                  </c:pt>
                  <c:pt idx="46">
                    <c:v>0.41715601204918146</c:v>
                  </c:pt>
                  <c:pt idx="48">
                    <c:v>1.7709212584863421</c:v>
                  </c:pt>
                  <c:pt idx="49">
                    <c:v>1.2159472039949133</c:v>
                  </c:pt>
                  <c:pt idx="51">
                    <c:v>1.1139723205581584</c:v>
                  </c:pt>
                  <c:pt idx="52">
                    <c:v>0.64335711459846934</c:v>
                  </c:pt>
                  <c:pt idx="54">
                    <c:v>1.8657387878366045</c:v>
                  </c:pt>
                  <c:pt idx="55">
                    <c:v>0.17811339477560312</c:v>
                  </c:pt>
                  <c:pt idx="57">
                    <c:v>1.3220609382170037</c:v>
                  </c:pt>
                  <c:pt idx="58">
                    <c:v>1.4970099873806335</c:v>
                  </c:pt>
                  <c:pt idx="60">
                    <c:v>0.49938019524356292</c:v>
                  </c:pt>
                  <c:pt idx="61">
                    <c:v>1.1299501257663502</c:v>
                  </c:pt>
                  <c:pt idx="63">
                    <c:v>0.10308659499795646</c:v>
                  </c:pt>
                  <c:pt idx="64">
                    <c:v>0.24796030769992838</c:v>
                  </c:pt>
                  <c:pt idx="66">
                    <c:v>4.5235917247420065</c:v>
                  </c:pt>
                  <c:pt idx="67">
                    <c:v>1.5373427208441979</c:v>
                  </c:pt>
                  <c:pt idx="69">
                    <c:v>0.77954251353491943</c:v>
                  </c:pt>
                  <c:pt idx="70">
                    <c:v>0.32467376350085941</c:v>
                  </c:pt>
                  <c:pt idx="72">
                    <c:v>0.78873873274140083</c:v>
                  </c:pt>
                  <c:pt idx="73">
                    <c:v>0.70125326536652866</c:v>
                  </c:pt>
                  <c:pt idx="75">
                    <c:v>0.43925871287362916</c:v>
                  </c:pt>
                  <c:pt idx="76">
                    <c:v>0.37489548338918705</c:v>
                  </c:pt>
                  <c:pt idx="78">
                    <c:v>1.9635804803204056</c:v>
                  </c:pt>
                  <c:pt idx="79">
                    <c:v>0.28118422169786184</c:v>
                  </c:pt>
                  <c:pt idx="81">
                    <c:v>1.3487099836759899</c:v>
                  </c:pt>
                  <c:pt idx="82">
                    <c:v>1.0282552096785555</c:v>
                  </c:pt>
                  <c:pt idx="84">
                    <c:v>1.8482285859984489</c:v>
                  </c:pt>
                  <c:pt idx="85">
                    <c:v>1.0519540182963383</c:v>
                  </c:pt>
                  <c:pt idx="87">
                    <c:v>2.557660876683709</c:v>
                  </c:pt>
                  <c:pt idx="88">
                    <c:v>0.4532113917887472</c:v>
                  </c:pt>
                  <c:pt idx="90">
                    <c:v>0.74625693796208736</c:v>
                  </c:pt>
                  <c:pt idx="91">
                    <c:v>0.61877556312183157</c:v>
                  </c:pt>
                  <c:pt idx="93">
                    <c:v>1.6150396031283802</c:v>
                  </c:pt>
                  <c:pt idx="94">
                    <c:v>0.90626728090443476</c:v>
                  </c:pt>
                  <c:pt idx="96">
                    <c:v>1.6664949353204648</c:v>
                  </c:pt>
                  <c:pt idx="97">
                    <c:v>1.3382650397270555</c:v>
                  </c:pt>
                  <c:pt idx="99">
                    <c:v>2.1476714699954487</c:v>
                  </c:pt>
                  <c:pt idx="100">
                    <c:v>0.87447798480844985</c:v>
                  </c:pt>
                  <c:pt idx="102">
                    <c:v>1.8916181306594497</c:v>
                  </c:pt>
                  <c:pt idx="103">
                    <c:v>1.0735833628660858</c:v>
                  </c:pt>
                  <c:pt idx="105">
                    <c:v>3.2340061179901411</c:v>
                  </c:pt>
                  <c:pt idx="106">
                    <c:v>0.760058105827221</c:v>
                  </c:pt>
                  <c:pt idx="108">
                    <c:v>2.247228075440264</c:v>
                  </c:pt>
                  <c:pt idx="109">
                    <c:v>1.1135103607772656</c:v>
                  </c:pt>
                  <c:pt idx="111">
                    <c:v>1.3492966696656465</c:v>
                  </c:pt>
                  <c:pt idx="112">
                    <c:v>1.7938110265301668</c:v>
                  </c:pt>
                  <c:pt idx="114">
                    <c:v>0.44900364136690069</c:v>
                  </c:pt>
                  <c:pt idx="115">
                    <c:v>0.29482322898484764</c:v>
                  </c:pt>
                  <c:pt idx="117">
                    <c:v>0.22673973877383702</c:v>
                  </c:pt>
                  <c:pt idx="118">
                    <c:v>0.81289839416664189</c:v>
                  </c:pt>
                  <c:pt idx="120">
                    <c:v>1.3643681345589327</c:v>
                  </c:pt>
                  <c:pt idx="121">
                    <c:v>0.89829812869168024</c:v>
                  </c:pt>
                  <c:pt idx="123">
                    <c:v>1.7101271480470865</c:v>
                  </c:pt>
                  <c:pt idx="124">
                    <c:v>0.30019554922477437</c:v>
                  </c:pt>
                  <c:pt idx="126">
                    <c:v>0.78078909102227034</c:v>
                  </c:pt>
                  <c:pt idx="127">
                    <c:v>0.12866246094220196</c:v>
                  </c:pt>
                  <c:pt idx="129">
                    <c:v>1.2940518468375675</c:v>
                  </c:pt>
                  <c:pt idx="130">
                    <c:v>0.92779084409843138</c:v>
                  </c:pt>
                  <c:pt idx="133">
                    <c:v>0.63551895200548925</c:v>
                  </c:pt>
                </c:numCache>
              </c:numRef>
            </c:plus>
            <c:minus>
              <c:numRef>
                <c:f>'O.fav 1'!$R$16:$R$149</c:f>
                <c:numCache>
                  <c:formatCode>General</c:formatCode>
                  <c:ptCount val="134"/>
                  <c:pt idx="0">
                    <c:v>0.24188486022793981</c:v>
                  </c:pt>
                  <c:pt idx="1">
                    <c:v>0.57779101137997346</c:v>
                  </c:pt>
                  <c:pt idx="2">
                    <c:v>0.5876471246269791</c:v>
                  </c:pt>
                  <c:pt idx="3">
                    <c:v>1.878606765427006</c:v>
                  </c:pt>
                  <c:pt idx="4">
                    <c:v>0.83364583740484788</c:v>
                  </c:pt>
                  <c:pt idx="5">
                    <c:v>1.0792462105563403</c:v>
                  </c:pt>
                  <c:pt idx="6">
                    <c:v>0.21604765379428853</c:v>
                  </c:pt>
                  <c:pt idx="7">
                    <c:v>0.40359729165808939</c:v>
                  </c:pt>
                  <c:pt idx="8">
                    <c:v>0.89929808822134571</c:v>
                  </c:pt>
                  <c:pt idx="9">
                    <c:v>0.74806451313879241</c:v>
                  </c:pt>
                  <c:pt idx="12">
                    <c:v>0.86079788130917345</c:v>
                  </c:pt>
                  <c:pt idx="13">
                    <c:v>0.90271267664879318</c:v>
                  </c:pt>
                  <c:pt idx="15">
                    <c:v>1.0146862732950361</c:v>
                  </c:pt>
                  <c:pt idx="16">
                    <c:v>1.1368015501141073</c:v>
                  </c:pt>
                  <c:pt idx="18">
                    <c:v>2.8329155212396908</c:v>
                  </c:pt>
                  <c:pt idx="19">
                    <c:v>1.2205963912785347</c:v>
                  </c:pt>
                  <c:pt idx="21">
                    <c:v>1.0935471890793291</c:v>
                  </c:pt>
                  <c:pt idx="22">
                    <c:v>0.27549828675305288</c:v>
                  </c:pt>
                  <c:pt idx="24">
                    <c:v>0.87651642115872241</c:v>
                  </c:pt>
                  <c:pt idx="25">
                    <c:v>2.0288875268923752</c:v>
                  </c:pt>
                  <c:pt idx="27">
                    <c:v>1.4562917238411208</c:v>
                  </c:pt>
                  <c:pt idx="28">
                    <c:v>0.37623161866619781</c:v>
                  </c:pt>
                  <c:pt idx="30">
                    <c:v>1.6873267306021411</c:v>
                  </c:pt>
                  <c:pt idx="31">
                    <c:v>0.50075724772987851</c:v>
                  </c:pt>
                  <c:pt idx="33">
                    <c:v>1.2551022573446728</c:v>
                  </c:pt>
                  <c:pt idx="34">
                    <c:v>0.52303718945180511</c:v>
                  </c:pt>
                  <c:pt idx="36">
                    <c:v>1.858994499382095</c:v>
                  </c:pt>
                  <c:pt idx="37">
                    <c:v>0.99679698574291109</c:v>
                  </c:pt>
                  <c:pt idx="39">
                    <c:v>0.96300256529385264</c:v>
                  </c:pt>
                  <c:pt idx="40">
                    <c:v>1.2340987330270896</c:v>
                  </c:pt>
                  <c:pt idx="42">
                    <c:v>1.6986286951129832</c:v>
                  </c:pt>
                  <c:pt idx="43">
                    <c:v>1.7546147559183951</c:v>
                  </c:pt>
                  <c:pt idx="45">
                    <c:v>0.83992558006539186</c:v>
                  </c:pt>
                  <c:pt idx="46">
                    <c:v>0.41715601204918146</c:v>
                  </c:pt>
                  <c:pt idx="48">
                    <c:v>1.7709212584863421</c:v>
                  </c:pt>
                  <c:pt idx="49">
                    <c:v>1.2159472039949133</c:v>
                  </c:pt>
                  <c:pt idx="51">
                    <c:v>1.1139723205581584</c:v>
                  </c:pt>
                  <c:pt idx="52">
                    <c:v>0.64335711459846934</c:v>
                  </c:pt>
                  <c:pt idx="54">
                    <c:v>1.8657387878366045</c:v>
                  </c:pt>
                  <c:pt idx="55">
                    <c:v>0.17811339477560312</c:v>
                  </c:pt>
                  <c:pt idx="57">
                    <c:v>1.3220609382170037</c:v>
                  </c:pt>
                  <c:pt idx="58">
                    <c:v>1.4970099873806335</c:v>
                  </c:pt>
                  <c:pt idx="60">
                    <c:v>0.49938019524356292</c:v>
                  </c:pt>
                  <c:pt idx="61">
                    <c:v>1.1299501257663502</c:v>
                  </c:pt>
                  <c:pt idx="63">
                    <c:v>0.10308659499795646</c:v>
                  </c:pt>
                  <c:pt idx="64">
                    <c:v>0.24796030769992838</c:v>
                  </c:pt>
                  <c:pt idx="66">
                    <c:v>4.5235917247420065</c:v>
                  </c:pt>
                  <c:pt idx="67">
                    <c:v>1.5373427208441979</c:v>
                  </c:pt>
                  <c:pt idx="69">
                    <c:v>0.77954251353491943</c:v>
                  </c:pt>
                  <c:pt idx="70">
                    <c:v>0.32467376350085941</c:v>
                  </c:pt>
                  <c:pt idx="72">
                    <c:v>0.78873873274140083</c:v>
                  </c:pt>
                  <c:pt idx="73">
                    <c:v>0.70125326536652866</c:v>
                  </c:pt>
                  <c:pt idx="75">
                    <c:v>0.43925871287362916</c:v>
                  </c:pt>
                  <c:pt idx="76">
                    <c:v>0.37489548338918705</c:v>
                  </c:pt>
                  <c:pt idx="78">
                    <c:v>1.9635804803204056</c:v>
                  </c:pt>
                  <c:pt idx="79">
                    <c:v>0.28118422169786184</c:v>
                  </c:pt>
                  <c:pt idx="81">
                    <c:v>1.3487099836759899</c:v>
                  </c:pt>
                  <c:pt idx="82">
                    <c:v>1.0282552096785555</c:v>
                  </c:pt>
                  <c:pt idx="84">
                    <c:v>1.8482285859984489</c:v>
                  </c:pt>
                  <c:pt idx="85">
                    <c:v>1.0519540182963383</c:v>
                  </c:pt>
                  <c:pt idx="87">
                    <c:v>2.557660876683709</c:v>
                  </c:pt>
                  <c:pt idx="88">
                    <c:v>0.4532113917887472</c:v>
                  </c:pt>
                  <c:pt idx="90">
                    <c:v>0.74625693796208736</c:v>
                  </c:pt>
                  <c:pt idx="91">
                    <c:v>0.61877556312183157</c:v>
                  </c:pt>
                  <c:pt idx="93">
                    <c:v>1.6150396031283802</c:v>
                  </c:pt>
                  <c:pt idx="94">
                    <c:v>0.90626728090443476</c:v>
                  </c:pt>
                  <c:pt idx="96">
                    <c:v>1.6664949353204648</c:v>
                  </c:pt>
                  <c:pt idx="97">
                    <c:v>1.3382650397270555</c:v>
                  </c:pt>
                  <c:pt idx="99">
                    <c:v>2.1476714699954487</c:v>
                  </c:pt>
                  <c:pt idx="100">
                    <c:v>0.87447798480844985</c:v>
                  </c:pt>
                  <c:pt idx="102">
                    <c:v>1.8916181306594497</c:v>
                  </c:pt>
                  <c:pt idx="103">
                    <c:v>1.0735833628660858</c:v>
                  </c:pt>
                  <c:pt idx="105">
                    <c:v>3.2340061179901411</c:v>
                  </c:pt>
                  <c:pt idx="106">
                    <c:v>0.760058105827221</c:v>
                  </c:pt>
                  <c:pt idx="108">
                    <c:v>2.247228075440264</c:v>
                  </c:pt>
                  <c:pt idx="109">
                    <c:v>1.1135103607772656</c:v>
                  </c:pt>
                  <c:pt idx="111">
                    <c:v>1.3492966696656465</c:v>
                  </c:pt>
                  <c:pt idx="112">
                    <c:v>1.7938110265301668</c:v>
                  </c:pt>
                  <c:pt idx="114">
                    <c:v>0.44900364136690069</c:v>
                  </c:pt>
                  <c:pt idx="115">
                    <c:v>0.29482322898484764</c:v>
                  </c:pt>
                  <c:pt idx="117">
                    <c:v>0.22673973877383702</c:v>
                  </c:pt>
                  <c:pt idx="118">
                    <c:v>0.81289839416664189</c:v>
                  </c:pt>
                  <c:pt idx="120">
                    <c:v>1.3643681345589327</c:v>
                  </c:pt>
                  <c:pt idx="121">
                    <c:v>0.89829812869168024</c:v>
                  </c:pt>
                  <c:pt idx="123">
                    <c:v>1.7101271480470865</c:v>
                  </c:pt>
                  <c:pt idx="124">
                    <c:v>0.30019554922477437</c:v>
                  </c:pt>
                  <c:pt idx="126">
                    <c:v>0.78078909102227034</c:v>
                  </c:pt>
                  <c:pt idx="127">
                    <c:v>0.12866246094220196</c:v>
                  </c:pt>
                  <c:pt idx="129">
                    <c:v>1.2940518468375675</c:v>
                  </c:pt>
                  <c:pt idx="130">
                    <c:v>0.92779084409843138</c:v>
                  </c:pt>
                  <c:pt idx="133">
                    <c:v>0.63551895200548925</c:v>
                  </c:pt>
                </c:numCache>
              </c:numRef>
            </c:minus>
          </c:errBars>
          <c:cat>
            <c:strRef>
              <c:f>'O.fav 1'!$P$16:$P$149</c:f>
              <c:strCache>
                <c:ptCount val="134"/>
                <c:pt idx="0">
                  <c:v>52-52 Self</c:v>
                </c:pt>
                <c:pt idx="1">
                  <c:v>53-53 Self</c:v>
                </c:pt>
                <c:pt idx="2">
                  <c:v>54-54 Self</c:v>
                </c:pt>
                <c:pt idx="3">
                  <c:v>55-55 Self</c:v>
                </c:pt>
                <c:pt idx="4">
                  <c:v>56-56 Self</c:v>
                </c:pt>
                <c:pt idx="5">
                  <c:v>57-57 Self</c:v>
                </c:pt>
                <c:pt idx="6">
                  <c:v>77-77 Self </c:v>
                </c:pt>
                <c:pt idx="7">
                  <c:v>79-79 Self</c:v>
                </c:pt>
                <c:pt idx="8">
                  <c:v>90-90 Self</c:v>
                </c:pt>
                <c:pt idx="9">
                  <c:v>107-107</c:v>
                </c:pt>
                <c:pt idx="12">
                  <c:v>52-53</c:v>
                </c:pt>
                <c:pt idx="13">
                  <c:v>53-52</c:v>
                </c:pt>
                <c:pt idx="15">
                  <c:v>52-54</c:v>
                </c:pt>
                <c:pt idx="16">
                  <c:v>54-52</c:v>
                </c:pt>
                <c:pt idx="18">
                  <c:v>52-55</c:v>
                </c:pt>
                <c:pt idx="19">
                  <c:v>55-52</c:v>
                </c:pt>
                <c:pt idx="21">
                  <c:v>52-56</c:v>
                </c:pt>
                <c:pt idx="22">
                  <c:v>56-52</c:v>
                </c:pt>
                <c:pt idx="24">
                  <c:v>52-57 </c:v>
                </c:pt>
                <c:pt idx="25">
                  <c:v>57-52</c:v>
                </c:pt>
                <c:pt idx="27">
                  <c:v>52-77</c:v>
                </c:pt>
                <c:pt idx="28">
                  <c:v>77-52</c:v>
                </c:pt>
                <c:pt idx="30">
                  <c:v>52-79</c:v>
                </c:pt>
                <c:pt idx="31">
                  <c:v>79-52</c:v>
                </c:pt>
                <c:pt idx="33">
                  <c:v>52-90</c:v>
                </c:pt>
                <c:pt idx="34">
                  <c:v>90-52</c:v>
                </c:pt>
                <c:pt idx="36">
                  <c:v>52-107</c:v>
                </c:pt>
                <c:pt idx="37">
                  <c:v>107-52</c:v>
                </c:pt>
                <c:pt idx="39">
                  <c:v>53-54</c:v>
                </c:pt>
                <c:pt idx="40">
                  <c:v>54-53</c:v>
                </c:pt>
                <c:pt idx="42">
                  <c:v>53-55</c:v>
                </c:pt>
                <c:pt idx="43">
                  <c:v>55-53</c:v>
                </c:pt>
                <c:pt idx="45">
                  <c:v>53-56</c:v>
                </c:pt>
                <c:pt idx="46">
                  <c:v>56-53</c:v>
                </c:pt>
                <c:pt idx="48">
                  <c:v>53-57</c:v>
                </c:pt>
                <c:pt idx="49">
                  <c:v>57-53</c:v>
                </c:pt>
                <c:pt idx="51">
                  <c:v>53-77</c:v>
                </c:pt>
                <c:pt idx="52">
                  <c:v>77-53</c:v>
                </c:pt>
                <c:pt idx="54">
                  <c:v>53-79</c:v>
                </c:pt>
                <c:pt idx="55">
                  <c:v>79-53</c:v>
                </c:pt>
                <c:pt idx="57">
                  <c:v>53-90</c:v>
                </c:pt>
                <c:pt idx="58">
                  <c:v>90-53</c:v>
                </c:pt>
                <c:pt idx="60">
                  <c:v>53-107</c:v>
                </c:pt>
                <c:pt idx="61">
                  <c:v>107-53</c:v>
                </c:pt>
                <c:pt idx="63">
                  <c:v>54-55</c:v>
                </c:pt>
                <c:pt idx="64">
                  <c:v>55-54</c:v>
                </c:pt>
                <c:pt idx="66">
                  <c:v>54-56</c:v>
                </c:pt>
                <c:pt idx="67">
                  <c:v>56-54</c:v>
                </c:pt>
                <c:pt idx="69">
                  <c:v>54-57</c:v>
                </c:pt>
                <c:pt idx="70">
                  <c:v>57-54</c:v>
                </c:pt>
                <c:pt idx="72">
                  <c:v>54-77</c:v>
                </c:pt>
                <c:pt idx="73">
                  <c:v>77-54</c:v>
                </c:pt>
                <c:pt idx="75">
                  <c:v>54-79 </c:v>
                </c:pt>
                <c:pt idx="76">
                  <c:v>79-54</c:v>
                </c:pt>
                <c:pt idx="78">
                  <c:v>54-90 </c:v>
                </c:pt>
                <c:pt idx="79">
                  <c:v>90-54</c:v>
                </c:pt>
                <c:pt idx="81">
                  <c:v>54-107 </c:v>
                </c:pt>
                <c:pt idx="82">
                  <c:v>107-54</c:v>
                </c:pt>
                <c:pt idx="84">
                  <c:v>55-56</c:v>
                </c:pt>
                <c:pt idx="85">
                  <c:v>56-55</c:v>
                </c:pt>
                <c:pt idx="87">
                  <c:v>55-57</c:v>
                </c:pt>
                <c:pt idx="88">
                  <c:v>57-55</c:v>
                </c:pt>
                <c:pt idx="90">
                  <c:v>55-77</c:v>
                </c:pt>
                <c:pt idx="91">
                  <c:v>77-55</c:v>
                </c:pt>
                <c:pt idx="93">
                  <c:v>55-79</c:v>
                </c:pt>
                <c:pt idx="94">
                  <c:v>79-55</c:v>
                </c:pt>
                <c:pt idx="96">
                  <c:v>55-90</c:v>
                </c:pt>
                <c:pt idx="97">
                  <c:v>90-55</c:v>
                </c:pt>
                <c:pt idx="99">
                  <c:v>55-107</c:v>
                </c:pt>
                <c:pt idx="100">
                  <c:v>107-55</c:v>
                </c:pt>
                <c:pt idx="102">
                  <c:v>57-77</c:v>
                </c:pt>
                <c:pt idx="103">
                  <c:v>77-57</c:v>
                </c:pt>
                <c:pt idx="105">
                  <c:v>57-79</c:v>
                </c:pt>
                <c:pt idx="106">
                  <c:v>79-57</c:v>
                </c:pt>
                <c:pt idx="108">
                  <c:v>57-90</c:v>
                </c:pt>
                <c:pt idx="109">
                  <c:v>90-57</c:v>
                </c:pt>
                <c:pt idx="111">
                  <c:v>57-107</c:v>
                </c:pt>
                <c:pt idx="112">
                  <c:v>107-57</c:v>
                </c:pt>
                <c:pt idx="114">
                  <c:v>77-79</c:v>
                </c:pt>
                <c:pt idx="115">
                  <c:v>79-77</c:v>
                </c:pt>
                <c:pt idx="117">
                  <c:v>77-90 </c:v>
                </c:pt>
                <c:pt idx="118">
                  <c:v>90-77 </c:v>
                </c:pt>
                <c:pt idx="120">
                  <c:v>77-107</c:v>
                </c:pt>
                <c:pt idx="121">
                  <c:v>107-77</c:v>
                </c:pt>
                <c:pt idx="123">
                  <c:v>79-90</c:v>
                </c:pt>
                <c:pt idx="124">
                  <c:v>90-79</c:v>
                </c:pt>
                <c:pt idx="126">
                  <c:v>79-107</c:v>
                </c:pt>
                <c:pt idx="127">
                  <c:v>107-79</c:v>
                </c:pt>
                <c:pt idx="129">
                  <c:v>90-107</c:v>
                </c:pt>
                <c:pt idx="130">
                  <c:v>107-90</c:v>
                </c:pt>
                <c:pt idx="133">
                  <c:v>Batch</c:v>
                </c:pt>
              </c:strCache>
            </c:strRef>
          </c:cat>
          <c:val>
            <c:numRef>
              <c:f>'O.fav 1'!$Q$16:$Q$149</c:f>
              <c:numCache>
                <c:formatCode>General</c:formatCode>
                <c:ptCount val="134"/>
                <c:pt idx="0">
                  <c:v>3.6679517688272063</c:v>
                </c:pt>
                <c:pt idx="1">
                  <c:v>1.5662241084157624</c:v>
                </c:pt>
                <c:pt idx="2">
                  <c:v>1.1900831259256848</c:v>
                </c:pt>
                <c:pt idx="3">
                  <c:v>3.4501673838385032</c:v>
                </c:pt>
                <c:pt idx="4">
                  <c:v>6.5821995464852607</c:v>
                </c:pt>
                <c:pt idx="5">
                  <c:v>4.4619469131203466</c:v>
                </c:pt>
                <c:pt idx="6">
                  <c:v>2.7228721008731998</c:v>
                </c:pt>
                <c:pt idx="7">
                  <c:v>6.4214951905568745</c:v>
                </c:pt>
                <c:pt idx="8">
                  <c:v>2.9282102841128919</c:v>
                </c:pt>
                <c:pt idx="9">
                  <c:v>6.6789084095058486</c:v>
                </c:pt>
                <c:pt idx="12">
                  <c:v>94.763017175493658</c:v>
                </c:pt>
                <c:pt idx="13">
                  <c:v>95.719600609364377</c:v>
                </c:pt>
                <c:pt idx="15">
                  <c:v>96.329638243584839</c:v>
                </c:pt>
                <c:pt idx="16">
                  <c:v>93.938407640827606</c:v>
                </c:pt>
                <c:pt idx="18">
                  <c:v>91.569756415799972</c:v>
                </c:pt>
                <c:pt idx="19">
                  <c:v>94.498940386429652</c:v>
                </c:pt>
                <c:pt idx="21">
                  <c:v>7.2102604997341837</c:v>
                </c:pt>
                <c:pt idx="22">
                  <c:v>93.503913240755352</c:v>
                </c:pt>
                <c:pt idx="24">
                  <c:v>84.48804874076869</c:v>
                </c:pt>
                <c:pt idx="25">
                  <c:v>92.684942294392627</c:v>
                </c:pt>
                <c:pt idx="27">
                  <c:v>95.207512291243958</c:v>
                </c:pt>
                <c:pt idx="28">
                  <c:v>96.039974177168844</c:v>
                </c:pt>
                <c:pt idx="30">
                  <c:v>93.873646795724724</c:v>
                </c:pt>
                <c:pt idx="31">
                  <c:v>96.636668825320257</c:v>
                </c:pt>
                <c:pt idx="33">
                  <c:v>82.894958415865574</c:v>
                </c:pt>
                <c:pt idx="34">
                  <c:v>97.789870542311562</c:v>
                </c:pt>
                <c:pt idx="36">
                  <c:v>91.000761035007599</c:v>
                </c:pt>
                <c:pt idx="37">
                  <c:v>93.529147940594427</c:v>
                </c:pt>
                <c:pt idx="39">
                  <c:v>95.738437076267289</c:v>
                </c:pt>
                <c:pt idx="40">
                  <c:v>83.159222739194561</c:v>
                </c:pt>
                <c:pt idx="42">
                  <c:v>92.979251085146288</c:v>
                </c:pt>
                <c:pt idx="43">
                  <c:v>80.841965292702398</c:v>
                </c:pt>
                <c:pt idx="45">
                  <c:v>7.3699460820784912</c:v>
                </c:pt>
                <c:pt idx="46">
                  <c:v>1.4062347117829093</c:v>
                </c:pt>
                <c:pt idx="48">
                  <c:v>84.947738421214197</c:v>
                </c:pt>
                <c:pt idx="49">
                  <c:v>68.454307390434849</c:v>
                </c:pt>
                <c:pt idx="51">
                  <c:v>94.668674507411836</c:v>
                </c:pt>
                <c:pt idx="52">
                  <c:v>97.236134441684769</c:v>
                </c:pt>
                <c:pt idx="54">
                  <c:v>93.940891351446567</c:v>
                </c:pt>
                <c:pt idx="55">
                  <c:v>96.228901207620751</c:v>
                </c:pt>
                <c:pt idx="57">
                  <c:v>81.659793547048437</c:v>
                </c:pt>
                <c:pt idx="58">
                  <c:v>91.308615260520881</c:v>
                </c:pt>
                <c:pt idx="60">
                  <c:v>87.834296035802126</c:v>
                </c:pt>
                <c:pt idx="61">
                  <c:v>92.633799039329006</c:v>
                </c:pt>
                <c:pt idx="63">
                  <c:v>1.6831819395139505</c:v>
                </c:pt>
                <c:pt idx="64">
                  <c:v>0.47678275290215594</c:v>
                </c:pt>
                <c:pt idx="66">
                  <c:v>53.719797830374752</c:v>
                </c:pt>
                <c:pt idx="67">
                  <c:v>90.771157174930167</c:v>
                </c:pt>
                <c:pt idx="69">
                  <c:v>2.3177699947382266</c:v>
                </c:pt>
                <c:pt idx="70">
                  <c:v>0.46007055123464657</c:v>
                </c:pt>
                <c:pt idx="72">
                  <c:v>94.4541770865373</c:v>
                </c:pt>
                <c:pt idx="73">
                  <c:v>94.864113203213549</c:v>
                </c:pt>
                <c:pt idx="75">
                  <c:v>89.895744801405172</c:v>
                </c:pt>
                <c:pt idx="76">
                  <c:v>95.690341738897587</c:v>
                </c:pt>
                <c:pt idx="78">
                  <c:v>78.249180296063471</c:v>
                </c:pt>
                <c:pt idx="79">
                  <c:v>95.290203623536954</c:v>
                </c:pt>
                <c:pt idx="81">
                  <c:v>82.587719298245602</c:v>
                </c:pt>
                <c:pt idx="82">
                  <c:v>93.006068885062447</c:v>
                </c:pt>
                <c:pt idx="84">
                  <c:v>51.502362449185512</c:v>
                </c:pt>
                <c:pt idx="85">
                  <c:v>89.089143459082223</c:v>
                </c:pt>
                <c:pt idx="87">
                  <c:v>5.7338163092909795</c:v>
                </c:pt>
                <c:pt idx="88">
                  <c:v>0.8895268225047358</c:v>
                </c:pt>
                <c:pt idx="90">
                  <c:v>95.312377788206504</c:v>
                </c:pt>
                <c:pt idx="91">
                  <c:v>90.134445908358956</c:v>
                </c:pt>
                <c:pt idx="93">
                  <c:v>92.458858909900144</c:v>
                </c:pt>
                <c:pt idx="94">
                  <c:v>92.592319108916698</c:v>
                </c:pt>
                <c:pt idx="96">
                  <c:v>80.163673960150092</c:v>
                </c:pt>
                <c:pt idx="97">
                  <c:v>89.986215074200217</c:v>
                </c:pt>
                <c:pt idx="99">
                  <c:v>86.004617377552066</c:v>
                </c:pt>
                <c:pt idx="100">
                  <c:v>90.428799988048752</c:v>
                </c:pt>
                <c:pt idx="102">
                  <c:v>91.746885133981905</c:v>
                </c:pt>
                <c:pt idx="103">
                  <c:v>89.044188436183035</c:v>
                </c:pt>
                <c:pt idx="105">
                  <c:v>87.806796600058021</c:v>
                </c:pt>
                <c:pt idx="106">
                  <c:v>90.887902751702043</c:v>
                </c:pt>
                <c:pt idx="108">
                  <c:v>80.024221270294575</c:v>
                </c:pt>
                <c:pt idx="109">
                  <c:v>88.988819312978322</c:v>
                </c:pt>
                <c:pt idx="111">
                  <c:v>71.628419370354848</c:v>
                </c:pt>
                <c:pt idx="112">
                  <c:v>83.417402845932273</c:v>
                </c:pt>
                <c:pt idx="114">
                  <c:v>91.825354747019517</c:v>
                </c:pt>
                <c:pt idx="115">
                  <c:v>95.916495866285558</c:v>
                </c:pt>
                <c:pt idx="117">
                  <c:v>82.802862552549655</c:v>
                </c:pt>
                <c:pt idx="118">
                  <c:v>93.369618513512265</c:v>
                </c:pt>
                <c:pt idx="120">
                  <c:v>86.279197800862633</c:v>
                </c:pt>
                <c:pt idx="121">
                  <c:v>95.26675902688261</c:v>
                </c:pt>
                <c:pt idx="123">
                  <c:v>84.129247342236269</c:v>
                </c:pt>
                <c:pt idx="124">
                  <c:v>95.201587539777222</c:v>
                </c:pt>
                <c:pt idx="126">
                  <c:v>15.558840359327684</c:v>
                </c:pt>
                <c:pt idx="127">
                  <c:v>1.952003284304294</c:v>
                </c:pt>
                <c:pt idx="129">
                  <c:v>87.146653887200614</c:v>
                </c:pt>
                <c:pt idx="130">
                  <c:v>77.17590094690803</c:v>
                </c:pt>
                <c:pt idx="133">
                  <c:v>96.005269290970219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A2-715E-4FE2-801D-2AF76B0EF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319769"/>
        <c:axId val="414956798"/>
      </c:barChart>
      <c:catAx>
        <c:axId val="105319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Genet Cross (Sperm-Ova)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4956798"/>
        <c:crosses val="autoZero"/>
        <c:auto val="1"/>
        <c:lblAlgn val="ctr"/>
        <c:lblOffset val="100"/>
        <c:noMultiLvlLbl val="1"/>
      </c:catAx>
      <c:valAx>
        <c:axId val="414956798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rgbClr val="000000"/>
                    </a:solidFill>
                    <a:latin typeface="+mn-lt"/>
                  </a:rPr>
                  <a:t>% Fert.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31976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Genet 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17545069640018"/>
          <c:y val="0.19509618259742847"/>
          <c:w val="0.85625773621825729"/>
          <c:h val="0.6207527160370776"/>
        </c:manualLayout>
      </c:layout>
      <c:barChart>
        <c:barDir val="col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81-441C-ADE7-E83A1CF0A005}"/>
              </c:ext>
            </c:extLst>
          </c:dPt>
          <c:errBars>
            <c:errBarType val="both"/>
            <c:errValType val="cust"/>
            <c:noEndCap val="0"/>
            <c:plus>
              <c:numRef>
                <c:f>Sheet10!$D$61:$D$71</c:f>
                <c:numCache>
                  <c:formatCode>General</c:formatCode>
                  <c:ptCount val="11"/>
                  <c:pt idx="0">
                    <c:v>0.27549828675305288</c:v>
                  </c:pt>
                  <c:pt idx="1">
                    <c:v>0.41715601204918146</c:v>
                  </c:pt>
                  <c:pt idx="2">
                    <c:v>1.5373427208441979</c:v>
                  </c:pt>
                  <c:pt idx="3">
                    <c:v>1.0519540182963383</c:v>
                  </c:pt>
                  <c:pt idx="4">
                    <c:v>0.51836008939226552</c:v>
                  </c:pt>
                  <c:pt idx="5">
                    <c:v>0.45846267037507454</c:v>
                  </c:pt>
                  <c:pt idx="6">
                    <c:v>0.86741434273408435</c:v>
                  </c:pt>
                  <c:pt idx="7">
                    <c:v>4.0532628134294262</c:v>
                  </c:pt>
                  <c:pt idx="8">
                    <c:v>2.2643215670667294</c:v>
                  </c:pt>
                  <c:pt idx="10">
                    <c:v>0.63551895200548925</c:v>
                  </c:pt>
                </c:numCache>
              </c:numRef>
            </c:plus>
            <c:minus>
              <c:numRef>
                <c:f>Sheet10!$D$61:$D$71</c:f>
                <c:numCache>
                  <c:formatCode>General</c:formatCode>
                  <c:ptCount val="11"/>
                  <c:pt idx="0">
                    <c:v>0.27549828675305288</c:v>
                  </c:pt>
                  <c:pt idx="1">
                    <c:v>0.41715601204918146</c:v>
                  </c:pt>
                  <c:pt idx="2">
                    <c:v>1.5373427208441979</c:v>
                  </c:pt>
                  <c:pt idx="3">
                    <c:v>1.0519540182963383</c:v>
                  </c:pt>
                  <c:pt idx="4">
                    <c:v>0.51836008939226552</c:v>
                  </c:pt>
                  <c:pt idx="5">
                    <c:v>0.45846267037507454</c:v>
                  </c:pt>
                  <c:pt idx="6">
                    <c:v>0.86741434273408435</c:v>
                  </c:pt>
                  <c:pt idx="7">
                    <c:v>4.0532628134294262</c:v>
                  </c:pt>
                  <c:pt idx="8">
                    <c:v>2.2643215670667294</c:v>
                  </c:pt>
                  <c:pt idx="10">
                    <c:v>0.63551895200548925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Sheet10!$B$61:$B$71</c:f>
              <c:strCache>
                <c:ptCount val="11"/>
                <c:pt idx="0">
                  <c:v>56-52</c:v>
                </c:pt>
                <c:pt idx="1">
                  <c:v>56-53</c:v>
                </c:pt>
                <c:pt idx="2">
                  <c:v>56-54</c:v>
                </c:pt>
                <c:pt idx="3">
                  <c:v>56-55</c:v>
                </c:pt>
                <c:pt idx="4">
                  <c:v>56-57</c:v>
                </c:pt>
                <c:pt idx="5">
                  <c:v>56-77</c:v>
                </c:pt>
                <c:pt idx="6">
                  <c:v>56-79</c:v>
                </c:pt>
                <c:pt idx="7">
                  <c:v>56-90</c:v>
                </c:pt>
                <c:pt idx="8">
                  <c:v>56-107</c:v>
                </c:pt>
                <c:pt idx="10">
                  <c:v>Batch</c:v>
                </c:pt>
              </c:strCache>
            </c:strRef>
          </c:cat>
          <c:val>
            <c:numRef>
              <c:f>Sheet10!$C$61:$C$71</c:f>
              <c:numCache>
                <c:formatCode>General</c:formatCode>
                <c:ptCount val="11"/>
                <c:pt idx="0">
                  <c:v>93.503913240755352</c:v>
                </c:pt>
                <c:pt idx="1">
                  <c:v>1.4062347117829093</c:v>
                </c:pt>
                <c:pt idx="2">
                  <c:v>90.771157174930167</c:v>
                </c:pt>
                <c:pt idx="3">
                  <c:v>89.089143459082223</c:v>
                </c:pt>
                <c:pt idx="4">
                  <c:v>84.652949146707826</c:v>
                </c:pt>
                <c:pt idx="5">
                  <c:v>93.40501792114695</c:v>
                </c:pt>
                <c:pt idx="6">
                  <c:v>90.010701374877797</c:v>
                </c:pt>
                <c:pt idx="7">
                  <c:v>82.567210437772758</c:v>
                </c:pt>
                <c:pt idx="8">
                  <c:v>82.132925572917799</c:v>
                </c:pt>
                <c:pt idx="10">
                  <c:v>96.005269290970219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81-441C-ADE7-E83A1CF0A005}"/>
            </c:ext>
          </c:extLst>
        </c:ser>
        <c:ser>
          <c:idx val="1"/>
          <c:order val="1"/>
          <c:tx>
            <c:v>Ova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Sheet10!$H$61:$H$69</c:f>
                <c:numCache>
                  <c:formatCode>General</c:formatCode>
                  <c:ptCount val="9"/>
                  <c:pt idx="0">
                    <c:v>1.0935471890793291</c:v>
                  </c:pt>
                  <c:pt idx="1">
                    <c:v>0.83992558006539186</c:v>
                  </c:pt>
                  <c:pt idx="2">
                    <c:v>4.5235917247420065</c:v>
                  </c:pt>
                  <c:pt idx="3">
                    <c:v>1.8482285859984489</c:v>
                  </c:pt>
                  <c:pt idx="4">
                    <c:v>3.0638960467704801</c:v>
                  </c:pt>
                  <c:pt idx="5">
                    <c:v>2.4972952099005146</c:v>
                  </c:pt>
                  <c:pt idx="6">
                    <c:v>1.8059271088001765</c:v>
                  </c:pt>
                  <c:pt idx="7">
                    <c:v>2.723844379240997</c:v>
                  </c:pt>
                  <c:pt idx="8">
                    <c:v>2.3243705803725137</c:v>
                  </c:pt>
                </c:numCache>
              </c:numRef>
            </c:plus>
            <c:minus>
              <c:numRef>
                <c:f>Sheet10!$H$61:$H$69</c:f>
                <c:numCache>
                  <c:formatCode>General</c:formatCode>
                  <c:ptCount val="9"/>
                  <c:pt idx="0">
                    <c:v>1.0935471890793291</c:v>
                  </c:pt>
                  <c:pt idx="1">
                    <c:v>0.83992558006539186</c:v>
                  </c:pt>
                  <c:pt idx="2">
                    <c:v>4.5235917247420065</c:v>
                  </c:pt>
                  <c:pt idx="3">
                    <c:v>1.8482285859984489</c:v>
                  </c:pt>
                  <c:pt idx="4">
                    <c:v>3.0638960467704801</c:v>
                  </c:pt>
                  <c:pt idx="5">
                    <c:v>2.4972952099005146</c:v>
                  </c:pt>
                  <c:pt idx="6">
                    <c:v>1.8059271088001765</c:v>
                  </c:pt>
                  <c:pt idx="7">
                    <c:v>2.723844379240997</c:v>
                  </c:pt>
                  <c:pt idx="8">
                    <c:v>2.3243705803725137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Sheet10!$B$61:$B$71</c:f>
              <c:strCache>
                <c:ptCount val="11"/>
                <c:pt idx="0">
                  <c:v>56-52</c:v>
                </c:pt>
                <c:pt idx="1">
                  <c:v>56-53</c:v>
                </c:pt>
                <c:pt idx="2">
                  <c:v>56-54</c:v>
                </c:pt>
                <c:pt idx="3">
                  <c:v>56-55</c:v>
                </c:pt>
                <c:pt idx="4">
                  <c:v>56-57</c:v>
                </c:pt>
                <c:pt idx="5">
                  <c:v>56-77</c:v>
                </c:pt>
                <c:pt idx="6">
                  <c:v>56-79</c:v>
                </c:pt>
                <c:pt idx="7">
                  <c:v>56-90</c:v>
                </c:pt>
                <c:pt idx="8">
                  <c:v>56-107</c:v>
                </c:pt>
                <c:pt idx="10">
                  <c:v>Batch</c:v>
                </c:pt>
              </c:strCache>
            </c:strRef>
          </c:cat>
          <c:val>
            <c:numRef>
              <c:f>Sheet10!$G$61:$G$69</c:f>
              <c:numCache>
                <c:formatCode>General</c:formatCode>
                <c:ptCount val="9"/>
                <c:pt idx="0">
                  <c:v>7.2102604997341837</c:v>
                </c:pt>
                <c:pt idx="1">
                  <c:v>7.3699460820784912</c:v>
                </c:pt>
                <c:pt idx="2">
                  <c:v>53.719797830374752</c:v>
                </c:pt>
                <c:pt idx="3">
                  <c:v>51.502362449185512</c:v>
                </c:pt>
                <c:pt idx="4">
                  <c:v>46.234856652016028</c:v>
                </c:pt>
                <c:pt idx="5">
                  <c:v>67.086981184945216</c:v>
                </c:pt>
                <c:pt idx="6">
                  <c:v>68.539325842696641</c:v>
                </c:pt>
                <c:pt idx="7">
                  <c:v>59.966092163848714</c:v>
                </c:pt>
                <c:pt idx="8">
                  <c:v>58.339891330905452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81-441C-ADE7-E83A1CF0A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-11"/>
        <c:axId val="1958749408"/>
        <c:axId val="1793739952"/>
      </c:barChart>
      <c:catAx>
        <c:axId val="195874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39952"/>
        <c:crosses val="autoZero"/>
        <c:auto val="1"/>
        <c:lblAlgn val="ctr"/>
        <c:lblOffset val="100"/>
        <c:noMultiLvlLbl val="0"/>
      </c:catAx>
      <c:valAx>
        <c:axId val="1793739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5480583175281"/>
          <c:y val="1.4784012757898904E-2"/>
          <c:w val="9.6256873000364021E-2"/>
          <c:h val="0.21496965745523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Genet 57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17545069640018"/>
          <c:y val="0.19509618259742847"/>
          <c:w val="0.85625773621825729"/>
          <c:h val="0.6207527160370776"/>
        </c:manualLayout>
      </c:layout>
      <c:barChart>
        <c:barDir val="col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9C-44B9-9554-18DCF879CECE}"/>
              </c:ext>
            </c:extLst>
          </c:dPt>
          <c:errBars>
            <c:errBarType val="both"/>
            <c:errValType val="cust"/>
            <c:noEndCap val="0"/>
            <c:plus>
              <c:numRef>
                <c:f>Sheet10!$D$75:$D$85</c:f>
                <c:numCache>
                  <c:formatCode>General</c:formatCode>
                  <c:ptCount val="11"/>
                  <c:pt idx="0">
                    <c:v>2.0288875268923752</c:v>
                  </c:pt>
                  <c:pt idx="1">
                    <c:v>1.2159472039949133</c:v>
                  </c:pt>
                  <c:pt idx="2">
                    <c:v>0.32467376350085941</c:v>
                  </c:pt>
                  <c:pt idx="3">
                    <c:v>0.4532113917887472</c:v>
                  </c:pt>
                  <c:pt idx="4">
                    <c:v>3.0638960467704801</c:v>
                  </c:pt>
                  <c:pt idx="5">
                    <c:v>1.8916181306594497</c:v>
                  </c:pt>
                  <c:pt idx="6">
                    <c:v>3.2340061179901411</c:v>
                  </c:pt>
                  <c:pt idx="7">
                    <c:v>2.247228075440264</c:v>
                  </c:pt>
                  <c:pt idx="8">
                    <c:v>1.3492966696656465</c:v>
                  </c:pt>
                  <c:pt idx="10">
                    <c:v>0.63551895200548925</c:v>
                  </c:pt>
                </c:numCache>
              </c:numRef>
            </c:plus>
            <c:minus>
              <c:numRef>
                <c:f>Sheet10!$D$75:$D$85</c:f>
                <c:numCache>
                  <c:formatCode>General</c:formatCode>
                  <c:ptCount val="11"/>
                  <c:pt idx="0">
                    <c:v>2.0288875268923752</c:v>
                  </c:pt>
                  <c:pt idx="1">
                    <c:v>1.2159472039949133</c:v>
                  </c:pt>
                  <c:pt idx="2">
                    <c:v>0.32467376350085941</c:v>
                  </c:pt>
                  <c:pt idx="3">
                    <c:v>0.4532113917887472</c:v>
                  </c:pt>
                  <c:pt idx="4">
                    <c:v>3.0638960467704801</c:v>
                  </c:pt>
                  <c:pt idx="5">
                    <c:v>1.8916181306594497</c:v>
                  </c:pt>
                  <c:pt idx="6">
                    <c:v>3.2340061179901411</c:v>
                  </c:pt>
                  <c:pt idx="7">
                    <c:v>2.247228075440264</c:v>
                  </c:pt>
                  <c:pt idx="8">
                    <c:v>1.3492966696656465</c:v>
                  </c:pt>
                  <c:pt idx="10">
                    <c:v>0.63551895200548925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Sheet10!$B$75:$B$85</c:f>
              <c:strCache>
                <c:ptCount val="11"/>
                <c:pt idx="0">
                  <c:v>57-52</c:v>
                </c:pt>
                <c:pt idx="1">
                  <c:v>57-53</c:v>
                </c:pt>
                <c:pt idx="2">
                  <c:v>57-54</c:v>
                </c:pt>
                <c:pt idx="3">
                  <c:v>57-55</c:v>
                </c:pt>
                <c:pt idx="4">
                  <c:v>57-56</c:v>
                </c:pt>
                <c:pt idx="5">
                  <c:v>57-77</c:v>
                </c:pt>
                <c:pt idx="6">
                  <c:v>57-79</c:v>
                </c:pt>
                <c:pt idx="7">
                  <c:v>57-90</c:v>
                </c:pt>
                <c:pt idx="8">
                  <c:v>57-107</c:v>
                </c:pt>
                <c:pt idx="10">
                  <c:v>Batch</c:v>
                </c:pt>
              </c:strCache>
            </c:strRef>
          </c:cat>
          <c:val>
            <c:numRef>
              <c:f>Sheet10!$C$75:$C$85</c:f>
              <c:numCache>
                <c:formatCode>General</c:formatCode>
                <c:ptCount val="11"/>
                <c:pt idx="0">
                  <c:v>92.684942294392627</c:v>
                </c:pt>
                <c:pt idx="1">
                  <c:v>68.454307390434849</c:v>
                </c:pt>
                <c:pt idx="2">
                  <c:v>0.46007055123464657</c:v>
                </c:pt>
                <c:pt idx="3">
                  <c:v>0.8895268225047358</c:v>
                </c:pt>
                <c:pt idx="4">
                  <c:v>46.234856652016028</c:v>
                </c:pt>
                <c:pt idx="5">
                  <c:v>91.746885133981905</c:v>
                </c:pt>
                <c:pt idx="6">
                  <c:v>87.806796600058021</c:v>
                </c:pt>
                <c:pt idx="7">
                  <c:v>80.024221270294575</c:v>
                </c:pt>
                <c:pt idx="8">
                  <c:v>71.628419370354848</c:v>
                </c:pt>
                <c:pt idx="10">
                  <c:v>96.005269290970219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C-44B9-9554-18DCF879CECE}"/>
            </c:ext>
          </c:extLst>
        </c:ser>
        <c:ser>
          <c:idx val="1"/>
          <c:order val="1"/>
          <c:tx>
            <c:v>Ova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Sheet10!$H$75:$H$83</c:f>
                <c:numCache>
                  <c:formatCode>General</c:formatCode>
                  <c:ptCount val="9"/>
                  <c:pt idx="0">
                    <c:v>0.87651642115872241</c:v>
                  </c:pt>
                  <c:pt idx="1">
                    <c:v>1.7709212584863421</c:v>
                  </c:pt>
                  <c:pt idx="2">
                    <c:v>0.77954251353491943</c:v>
                  </c:pt>
                  <c:pt idx="3">
                    <c:v>2.557660876683709</c:v>
                  </c:pt>
                  <c:pt idx="4">
                    <c:v>0.51836008939226552</c:v>
                  </c:pt>
                  <c:pt idx="5">
                    <c:v>1.0735833628660858</c:v>
                  </c:pt>
                  <c:pt idx="6">
                    <c:v>0.760058105827221</c:v>
                  </c:pt>
                  <c:pt idx="7">
                    <c:v>1.1135103607772656</c:v>
                  </c:pt>
                  <c:pt idx="8">
                    <c:v>1.7938110265301668</c:v>
                  </c:pt>
                </c:numCache>
              </c:numRef>
            </c:plus>
            <c:minus>
              <c:numRef>
                <c:f>Sheet10!$H$75:$H$83</c:f>
                <c:numCache>
                  <c:formatCode>General</c:formatCode>
                  <c:ptCount val="9"/>
                  <c:pt idx="0">
                    <c:v>0.87651642115872241</c:v>
                  </c:pt>
                  <c:pt idx="1">
                    <c:v>1.7709212584863421</c:v>
                  </c:pt>
                  <c:pt idx="2">
                    <c:v>0.77954251353491943</c:v>
                  </c:pt>
                  <c:pt idx="3">
                    <c:v>2.557660876683709</c:v>
                  </c:pt>
                  <c:pt idx="4">
                    <c:v>0.51836008939226552</c:v>
                  </c:pt>
                  <c:pt idx="5">
                    <c:v>1.0735833628660858</c:v>
                  </c:pt>
                  <c:pt idx="6">
                    <c:v>0.760058105827221</c:v>
                  </c:pt>
                  <c:pt idx="7">
                    <c:v>1.1135103607772656</c:v>
                  </c:pt>
                  <c:pt idx="8">
                    <c:v>1.7938110265301668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Sheet10!$B$75:$B$85</c:f>
              <c:strCache>
                <c:ptCount val="11"/>
                <c:pt idx="0">
                  <c:v>57-52</c:v>
                </c:pt>
                <c:pt idx="1">
                  <c:v>57-53</c:v>
                </c:pt>
                <c:pt idx="2">
                  <c:v>57-54</c:v>
                </c:pt>
                <c:pt idx="3">
                  <c:v>57-55</c:v>
                </c:pt>
                <c:pt idx="4">
                  <c:v>57-56</c:v>
                </c:pt>
                <c:pt idx="5">
                  <c:v>57-77</c:v>
                </c:pt>
                <c:pt idx="6">
                  <c:v>57-79</c:v>
                </c:pt>
                <c:pt idx="7">
                  <c:v>57-90</c:v>
                </c:pt>
                <c:pt idx="8">
                  <c:v>57-107</c:v>
                </c:pt>
                <c:pt idx="10">
                  <c:v>Batch</c:v>
                </c:pt>
              </c:strCache>
            </c:strRef>
          </c:cat>
          <c:val>
            <c:numRef>
              <c:f>Sheet10!$G$75:$G$83</c:f>
              <c:numCache>
                <c:formatCode>General</c:formatCode>
                <c:ptCount val="9"/>
                <c:pt idx="0">
                  <c:v>84.48804874076869</c:v>
                </c:pt>
                <c:pt idx="1">
                  <c:v>84.947738421214197</c:v>
                </c:pt>
                <c:pt idx="2">
                  <c:v>2.3177699947382266</c:v>
                </c:pt>
                <c:pt idx="3">
                  <c:v>5.7338163092909795</c:v>
                </c:pt>
                <c:pt idx="4">
                  <c:v>84.652949146707826</c:v>
                </c:pt>
                <c:pt idx="5">
                  <c:v>89.044188436183035</c:v>
                </c:pt>
                <c:pt idx="6">
                  <c:v>90.887902751702043</c:v>
                </c:pt>
                <c:pt idx="7">
                  <c:v>88.988819312978322</c:v>
                </c:pt>
                <c:pt idx="8">
                  <c:v>83.417402845932273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C-44B9-9554-18DCF879C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-11"/>
        <c:axId val="1958749408"/>
        <c:axId val="1793739952"/>
      </c:barChart>
      <c:catAx>
        <c:axId val="195874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39952"/>
        <c:crosses val="autoZero"/>
        <c:auto val="1"/>
        <c:lblAlgn val="ctr"/>
        <c:lblOffset val="100"/>
        <c:noMultiLvlLbl val="0"/>
      </c:catAx>
      <c:valAx>
        <c:axId val="1793739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5480583175281"/>
          <c:y val="1.4784012757898904E-2"/>
          <c:w val="9.6256873000364021E-2"/>
          <c:h val="0.21496965745523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Genet 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17545069640018"/>
          <c:y val="0.19509618259742847"/>
          <c:w val="0.85625773621825729"/>
          <c:h val="0.6207527160370776"/>
        </c:manualLayout>
      </c:layout>
      <c:barChart>
        <c:barDir val="col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37-49E9-815D-B50C8223E426}"/>
              </c:ext>
            </c:extLst>
          </c:dPt>
          <c:errBars>
            <c:errBarType val="both"/>
            <c:errValType val="cust"/>
            <c:noEndCap val="0"/>
            <c:plus>
              <c:numRef>
                <c:f>Sheet10!$D$89:$D$99</c:f>
                <c:numCache>
                  <c:formatCode>General</c:formatCode>
                  <c:ptCount val="11"/>
                  <c:pt idx="0">
                    <c:v>0.37623161866619781</c:v>
                  </c:pt>
                  <c:pt idx="1">
                    <c:v>0.64335711459846934</c:v>
                  </c:pt>
                  <c:pt idx="2">
                    <c:v>0.70125326536652866</c:v>
                  </c:pt>
                  <c:pt idx="3">
                    <c:v>0.61877556312183157</c:v>
                  </c:pt>
                  <c:pt idx="4">
                    <c:v>2.4972952099005146</c:v>
                  </c:pt>
                  <c:pt idx="5">
                    <c:v>1.0735833628660858</c:v>
                  </c:pt>
                  <c:pt idx="6">
                    <c:v>0.44900364136690069</c:v>
                  </c:pt>
                  <c:pt idx="7">
                    <c:v>0.22673973877383702</c:v>
                  </c:pt>
                  <c:pt idx="8">
                    <c:v>1.3643681345589327</c:v>
                  </c:pt>
                  <c:pt idx="10">
                    <c:v>0.63551895200548925</c:v>
                  </c:pt>
                </c:numCache>
              </c:numRef>
            </c:plus>
            <c:minus>
              <c:numRef>
                <c:f>Sheet10!$D$75:$D$85</c:f>
                <c:numCache>
                  <c:formatCode>General</c:formatCode>
                  <c:ptCount val="11"/>
                  <c:pt idx="0">
                    <c:v>2.0288875268923752</c:v>
                  </c:pt>
                  <c:pt idx="1">
                    <c:v>1.2159472039949133</c:v>
                  </c:pt>
                  <c:pt idx="2">
                    <c:v>0.32467376350085941</c:v>
                  </c:pt>
                  <c:pt idx="3">
                    <c:v>0.4532113917887472</c:v>
                  </c:pt>
                  <c:pt idx="4">
                    <c:v>3.0638960467704801</c:v>
                  </c:pt>
                  <c:pt idx="5">
                    <c:v>1.8916181306594497</c:v>
                  </c:pt>
                  <c:pt idx="6">
                    <c:v>3.2340061179901411</c:v>
                  </c:pt>
                  <c:pt idx="7">
                    <c:v>2.247228075440264</c:v>
                  </c:pt>
                  <c:pt idx="8">
                    <c:v>1.3492966696656465</c:v>
                  </c:pt>
                  <c:pt idx="10">
                    <c:v>0.63551895200548925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Sheet10!$B$89:$B$99</c:f>
              <c:strCache>
                <c:ptCount val="11"/>
                <c:pt idx="0">
                  <c:v>77-52</c:v>
                </c:pt>
                <c:pt idx="1">
                  <c:v>77-53</c:v>
                </c:pt>
                <c:pt idx="2">
                  <c:v>77-54</c:v>
                </c:pt>
                <c:pt idx="3">
                  <c:v>77-55</c:v>
                </c:pt>
                <c:pt idx="4">
                  <c:v>77-56</c:v>
                </c:pt>
                <c:pt idx="5">
                  <c:v>77-57</c:v>
                </c:pt>
                <c:pt idx="6">
                  <c:v>77-79</c:v>
                </c:pt>
                <c:pt idx="7">
                  <c:v>77-90</c:v>
                </c:pt>
                <c:pt idx="8">
                  <c:v>77-107</c:v>
                </c:pt>
                <c:pt idx="10">
                  <c:v>Batch</c:v>
                </c:pt>
              </c:strCache>
            </c:strRef>
          </c:cat>
          <c:val>
            <c:numRef>
              <c:f>Sheet10!$C$89:$C$99</c:f>
              <c:numCache>
                <c:formatCode>General</c:formatCode>
                <c:ptCount val="11"/>
                <c:pt idx="0">
                  <c:v>96.039974177168844</c:v>
                </c:pt>
                <c:pt idx="1">
                  <c:v>97.236134441684769</c:v>
                </c:pt>
                <c:pt idx="2">
                  <c:v>94.864113203213549</c:v>
                </c:pt>
                <c:pt idx="3">
                  <c:v>90.134445908358956</c:v>
                </c:pt>
                <c:pt idx="4">
                  <c:v>67.086981184945216</c:v>
                </c:pt>
                <c:pt idx="5">
                  <c:v>89.044188436183035</c:v>
                </c:pt>
                <c:pt idx="6">
                  <c:v>91.825354747019517</c:v>
                </c:pt>
                <c:pt idx="7">
                  <c:v>82.802862552549655</c:v>
                </c:pt>
                <c:pt idx="8">
                  <c:v>86.279197800862633</c:v>
                </c:pt>
                <c:pt idx="10">
                  <c:v>96.005269290970219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7-49E9-815D-B50C8223E426}"/>
            </c:ext>
          </c:extLst>
        </c:ser>
        <c:ser>
          <c:idx val="1"/>
          <c:order val="1"/>
          <c:tx>
            <c:v>Ova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Sheet10!$H$89:$H$97</c:f>
                <c:numCache>
                  <c:formatCode>General</c:formatCode>
                  <c:ptCount val="9"/>
                  <c:pt idx="0">
                    <c:v>1.4562917238411208</c:v>
                  </c:pt>
                  <c:pt idx="1">
                    <c:v>1.1139723205581584</c:v>
                  </c:pt>
                  <c:pt idx="2">
                    <c:v>0.78873873274140083</c:v>
                  </c:pt>
                  <c:pt idx="3">
                    <c:v>2.557660876683709</c:v>
                  </c:pt>
                  <c:pt idx="4">
                    <c:v>0.45846267037507454</c:v>
                  </c:pt>
                  <c:pt idx="5">
                    <c:v>1.8916181306594497</c:v>
                  </c:pt>
                  <c:pt idx="6">
                    <c:v>0.29482322898484764</c:v>
                  </c:pt>
                  <c:pt idx="7">
                    <c:v>0.81289839416664189</c:v>
                  </c:pt>
                  <c:pt idx="8">
                    <c:v>0.89829812869168024</c:v>
                  </c:pt>
                </c:numCache>
              </c:numRef>
            </c:plus>
            <c:minus>
              <c:numRef>
                <c:f>Sheet10!$H$89:$H$97</c:f>
                <c:numCache>
                  <c:formatCode>General</c:formatCode>
                  <c:ptCount val="9"/>
                  <c:pt idx="0">
                    <c:v>1.4562917238411208</c:v>
                  </c:pt>
                  <c:pt idx="1">
                    <c:v>1.1139723205581584</c:v>
                  </c:pt>
                  <c:pt idx="2">
                    <c:v>0.78873873274140083</c:v>
                  </c:pt>
                  <c:pt idx="3">
                    <c:v>2.557660876683709</c:v>
                  </c:pt>
                  <c:pt idx="4">
                    <c:v>0.45846267037507454</c:v>
                  </c:pt>
                  <c:pt idx="5">
                    <c:v>1.8916181306594497</c:v>
                  </c:pt>
                  <c:pt idx="6">
                    <c:v>0.29482322898484764</c:v>
                  </c:pt>
                  <c:pt idx="7">
                    <c:v>0.81289839416664189</c:v>
                  </c:pt>
                  <c:pt idx="8">
                    <c:v>0.89829812869168024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Sheet10!$B$89:$B$99</c:f>
              <c:strCache>
                <c:ptCount val="11"/>
                <c:pt idx="0">
                  <c:v>77-52</c:v>
                </c:pt>
                <c:pt idx="1">
                  <c:v>77-53</c:v>
                </c:pt>
                <c:pt idx="2">
                  <c:v>77-54</c:v>
                </c:pt>
                <c:pt idx="3">
                  <c:v>77-55</c:v>
                </c:pt>
                <c:pt idx="4">
                  <c:v>77-56</c:v>
                </c:pt>
                <c:pt idx="5">
                  <c:v>77-57</c:v>
                </c:pt>
                <c:pt idx="6">
                  <c:v>77-79</c:v>
                </c:pt>
                <c:pt idx="7">
                  <c:v>77-90</c:v>
                </c:pt>
                <c:pt idx="8">
                  <c:v>77-107</c:v>
                </c:pt>
                <c:pt idx="10">
                  <c:v>Batch</c:v>
                </c:pt>
              </c:strCache>
            </c:strRef>
          </c:cat>
          <c:val>
            <c:numRef>
              <c:f>Sheet10!$G$89:$G$97</c:f>
              <c:numCache>
                <c:formatCode>General</c:formatCode>
                <c:ptCount val="9"/>
                <c:pt idx="0">
                  <c:v>95.207512291243958</c:v>
                </c:pt>
                <c:pt idx="1">
                  <c:v>94.668674507411836</c:v>
                </c:pt>
                <c:pt idx="2">
                  <c:v>94.4541770865373</c:v>
                </c:pt>
                <c:pt idx="3">
                  <c:v>5.7338163092909795</c:v>
                </c:pt>
                <c:pt idx="4">
                  <c:v>93.40501792114695</c:v>
                </c:pt>
                <c:pt idx="5">
                  <c:v>91.746885133981905</c:v>
                </c:pt>
                <c:pt idx="6">
                  <c:v>95.916495866285558</c:v>
                </c:pt>
                <c:pt idx="7">
                  <c:v>93.369618513512265</c:v>
                </c:pt>
                <c:pt idx="8">
                  <c:v>95.26675902688261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7-49E9-815D-B50C8223E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-11"/>
        <c:axId val="1958749408"/>
        <c:axId val="1793739952"/>
      </c:barChart>
      <c:catAx>
        <c:axId val="195874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39952"/>
        <c:crosses val="autoZero"/>
        <c:auto val="1"/>
        <c:lblAlgn val="ctr"/>
        <c:lblOffset val="100"/>
        <c:noMultiLvlLbl val="0"/>
      </c:catAx>
      <c:valAx>
        <c:axId val="1793739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5480583175281"/>
          <c:y val="1.4784012757898904E-2"/>
          <c:w val="9.6256873000364021E-2"/>
          <c:h val="0.21496965745523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Genet 79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17545069640018"/>
          <c:y val="0.19509618259742847"/>
          <c:w val="0.85625773621825729"/>
          <c:h val="0.6207527160370776"/>
        </c:manualLayout>
      </c:layout>
      <c:barChart>
        <c:barDir val="col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90-4832-A142-72B603B7DADE}"/>
              </c:ext>
            </c:extLst>
          </c:dPt>
          <c:errBars>
            <c:errBarType val="both"/>
            <c:errValType val="cust"/>
            <c:noEndCap val="0"/>
            <c:plus>
              <c:numRef>
                <c:f>Sheet10!$D$103:$D$113</c:f>
                <c:numCache>
                  <c:formatCode>General</c:formatCode>
                  <c:ptCount val="11"/>
                  <c:pt idx="0">
                    <c:v>0.50075724772987851</c:v>
                  </c:pt>
                  <c:pt idx="1">
                    <c:v>0.17811339477560312</c:v>
                  </c:pt>
                  <c:pt idx="2">
                    <c:v>0.37489548338918705</c:v>
                  </c:pt>
                  <c:pt idx="3">
                    <c:v>0.90626728090443476</c:v>
                  </c:pt>
                  <c:pt idx="4">
                    <c:v>1.8059271088001765</c:v>
                  </c:pt>
                  <c:pt idx="5">
                    <c:v>0.760058105827221</c:v>
                  </c:pt>
                  <c:pt idx="6">
                    <c:v>0.29482322898484764</c:v>
                  </c:pt>
                  <c:pt idx="7">
                    <c:v>1.7101271480470865</c:v>
                  </c:pt>
                  <c:pt idx="8">
                    <c:v>0.78078909102227034</c:v>
                  </c:pt>
                  <c:pt idx="10">
                    <c:v>0.63551895200548925</c:v>
                  </c:pt>
                </c:numCache>
              </c:numRef>
            </c:plus>
            <c:minus>
              <c:numRef>
                <c:f>Sheet10!$D$103:$D$113</c:f>
                <c:numCache>
                  <c:formatCode>General</c:formatCode>
                  <c:ptCount val="11"/>
                  <c:pt idx="0">
                    <c:v>0.50075724772987851</c:v>
                  </c:pt>
                  <c:pt idx="1">
                    <c:v>0.17811339477560312</c:v>
                  </c:pt>
                  <c:pt idx="2">
                    <c:v>0.37489548338918705</c:v>
                  </c:pt>
                  <c:pt idx="3">
                    <c:v>0.90626728090443476</c:v>
                  </c:pt>
                  <c:pt idx="4">
                    <c:v>1.8059271088001765</c:v>
                  </c:pt>
                  <c:pt idx="5">
                    <c:v>0.760058105827221</c:v>
                  </c:pt>
                  <c:pt idx="6">
                    <c:v>0.29482322898484764</c:v>
                  </c:pt>
                  <c:pt idx="7">
                    <c:v>1.7101271480470865</c:v>
                  </c:pt>
                  <c:pt idx="8">
                    <c:v>0.78078909102227034</c:v>
                  </c:pt>
                  <c:pt idx="10">
                    <c:v>0.63551895200548925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Sheet10!$B$103:$B$113</c:f>
              <c:strCache>
                <c:ptCount val="11"/>
                <c:pt idx="0">
                  <c:v>79-52</c:v>
                </c:pt>
                <c:pt idx="1">
                  <c:v>79-53</c:v>
                </c:pt>
                <c:pt idx="2">
                  <c:v>79-54</c:v>
                </c:pt>
                <c:pt idx="3">
                  <c:v>79-55</c:v>
                </c:pt>
                <c:pt idx="4">
                  <c:v>79-56</c:v>
                </c:pt>
                <c:pt idx="5">
                  <c:v>79-57</c:v>
                </c:pt>
                <c:pt idx="6">
                  <c:v>79-77</c:v>
                </c:pt>
                <c:pt idx="7">
                  <c:v>79-90</c:v>
                </c:pt>
                <c:pt idx="8">
                  <c:v>79-107</c:v>
                </c:pt>
                <c:pt idx="10">
                  <c:v>Batch</c:v>
                </c:pt>
              </c:strCache>
            </c:strRef>
          </c:cat>
          <c:val>
            <c:numRef>
              <c:f>Sheet10!$C$103:$C$113</c:f>
              <c:numCache>
                <c:formatCode>General</c:formatCode>
                <c:ptCount val="11"/>
                <c:pt idx="0">
                  <c:v>96.636668825320257</c:v>
                </c:pt>
                <c:pt idx="1">
                  <c:v>96.228901207620751</c:v>
                </c:pt>
                <c:pt idx="2">
                  <c:v>95.690341738897587</c:v>
                </c:pt>
                <c:pt idx="3">
                  <c:v>92.592319108916698</c:v>
                </c:pt>
                <c:pt idx="4">
                  <c:v>68.539325842696641</c:v>
                </c:pt>
                <c:pt idx="5">
                  <c:v>90.887902751702043</c:v>
                </c:pt>
                <c:pt idx="6">
                  <c:v>95.916495866285558</c:v>
                </c:pt>
                <c:pt idx="7">
                  <c:v>84.129247342236269</c:v>
                </c:pt>
                <c:pt idx="8">
                  <c:v>15.558840359327684</c:v>
                </c:pt>
                <c:pt idx="10">
                  <c:v>96.005269290970219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0-4832-A142-72B603B7DADE}"/>
            </c:ext>
          </c:extLst>
        </c:ser>
        <c:ser>
          <c:idx val="1"/>
          <c:order val="1"/>
          <c:tx>
            <c:v>Ova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Sheet10!$H$103:$H$111</c:f>
                <c:numCache>
                  <c:formatCode>General</c:formatCode>
                  <c:ptCount val="9"/>
                  <c:pt idx="0">
                    <c:v>1.6873267306021411</c:v>
                  </c:pt>
                  <c:pt idx="1">
                    <c:v>1.8657387878366045</c:v>
                  </c:pt>
                  <c:pt idx="2">
                    <c:v>0.43925871287362916</c:v>
                  </c:pt>
                  <c:pt idx="3">
                    <c:v>1.6150396031283802</c:v>
                  </c:pt>
                  <c:pt idx="4">
                    <c:v>0.86741434273408435</c:v>
                  </c:pt>
                  <c:pt idx="5">
                    <c:v>3.2340061179901411</c:v>
                  </c:pt>
                  <c:pt idx="6">
                    <c:v>0.44900364136690069</c:v>
                  </c:pt>
                  <c:pt idx="7">
                    <c:v>0.30019554922477437</c:v>
                  </c:pt>
                  <c:pt idx="8">
                    <c:v>0.12866246094220196</c:v>
                  </c:pt>
                </c:numCache>
              </c:numRef>
            </c:plus>
            <c:minus>
              <c:numRef>
                <c:f>Sheet10!$H$103:$H$111</c:f>
                <c:numCache>
                  <c:formatCode>General</c:formatCode>
                  <c:ptCount val="9"/>
                  <c:pt idx="0">
                    <c:v>1.6873267306021411</c:v>
                  </c:pt>
                  <c:pt idx="1">
                    <c:v>1.8657387878366045</c:v>
                  </c:pt>
                  <c:pt idx="2">
                    <c:v>0.43925871287362916</c:v>
                  </c:pt>
                  <c:pt idx="3">
                    <c:v>1.6150396031283802</c:v>
                  </c:pt>
                  <c:pt idx="4">
                    <c:v>0.86741434273408435</c:v>
                  </c:pt>
                  <c:pt idx="5">
                    <c:v>3.2340061179901411</c:v>
                  </c:pt>
                  <c:pt idx="6">
                    <c:v>0.44900364136690069</c:v>
                  </c:pt>
                  <c:pt idx="7">
                    <c:v>0.30019554922477437</c:v>
                  </c:pt>
                  <c:pt idx="8">
                    <c:v>0.12866246094220196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Sheet10!$B$103:$B$113</c:f>
              <c:strCache>
                <c:ptCount val="11"/>
                <c:pt idx="0">
                  <c:v>79-52</c:v>
                </c:pt>
                <c:pt idx="1">
                  <c:v>79-53</c:v>
                </c:pt>
                <c:pt idx="2">
                  <c:v>79-54</c:v>
                </c:pt>
                <c:pt idx="3">
                  <c:v>79-55</c:v>
                </c:pt>
                <c:pt idx="4">
                  <c:v>79-56</c:v>
                </c:pt>
                <c:pt idx="5">
                  <c:v>79-57</c:v>
                </c:pt>
                <c:pt idx="6">
                  <c:v>79-77</c:v>
                </c:pt>
                <c:pt idx="7">
                  <c:v>79-90</c:v>
                </c:pt>
                <c:pt idx="8">
                  <c:v>79-107</c:v>
                </c:pt>
                <c:pt idx="10">
                  <c:v>Batch</c:v>
                </c:pt>
              </c:strCache>
            </c:strRef>
          </c:cat>
          <c:val>
            <c:numRef>
              <c:f>Sheet10!$G$103:$G$111</c:f>
              <c:numCache>
                <c:formatCode>General</c:formatCode>
                <c:ptCount val="9"/>
                <c:pt idx="0">
                  <c:v>93.873646795724724</c:v>
                </c:pt>
                <c:pt idx="1">
                  <c:v>93.940891351446567</c:v>
                </c:pt>
                <c:pt idx="2">
                  <c:v>89.895744801405172</c:v>
                </c:pt>
                <c:pt idx="3">
                  <c:v>92.458858909900144</c:v>
                </c:pt>
                <c:pt idx="4">
                  <c:v>90.010701374877797</c:v>
                </c:pt>
                <c:pt idx="5">
                  <c:v>87.806796600058021</c:v>
                </c:pt>
                <c:pt idx="6">
                  <c:v>91.825354747019517</c:v>
                </c:pt>
                <c:pt idx="7">
                  <c:v>95.201587539777222</c:v>
                </c:pt>
                <c:pt idx="8">
                  <c:v>1.952003284304294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0-4832-A142-72B603B7D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-11"/>
        <c:axId val="1958749408"/>
        <c:axId val="1793739952"/>
      </c:barChart>
      <c:catAx>
        <c:axId val="195874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39952"/>
        <c:crosses val="autoZero"/>
        <c:auto val="1"/>
        <c:lblAlgn val="ctr"/>
        <c:lblOffset val="100"/>
        <c:noMultiLvlLbl val="0"/>
      </c:catAx>
      <c:valAx>
        <c:axId val="1793739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5480583175281"/>
          <c:y val="1.4784012757898904E-2"/>
          <c:w val="9.6256873000364021E-2"/>
          <c:h val="0.21496965745523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Genet 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17545069640018"/>
          <c:y val="0.19509618259742847"/>
          <c:w val="0.85625773621825729"/>
          <c:h val="0.6207527160370776"/>
        </c:manualLayout>
      </c:layout>
      <c:barChart>
        <c:barDir val="col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4D-4863-BE45-3258E716F5C4}"/>
              </c:ext>
            </c:extLst>
          </c:dPt>
          <c:errBars>
            <c:errBarType val="both"/>
            <c:errValType val="cust"/>
            <c:noEndCap val="0"/>
            <c:plus>
              <c:numRef>
                <c:f>Sheet10!$D$117:$D$127</c:f>
                <c:numCache>
                  <c:formatCode>General</c:formatCode>
                  <c:ptCount val="11"/>
                  <c:pt idx="0">
                    <c:v>0.52303718945180511</c:v>
                  </c:pt>
                  <c:pt idx="1">
                    <c:v>1.4970099873806335</c:v>
                  </c:pt>
                  <c:pt idx="2">
                    <c:v>0.28118422169786184</c:v>
                  </c:pt>
                  <c:pt idx="3">
                    <c:v>1.3382650397270555</c:v>
                  </c:pt>
                  <c:pt idx="4">
                    <c:v>2.723844379240997</c:v>
                  </c:pt>
                  <c:pt idx="5">
                    <c:v>1.1135103607772656</c:v>
                  </c:pt>
                  <c:pt idx="6">
                    <c:v>0.81289839416664189</c:v>
                  </c:pt>
                  <c:pt idx="7">
                    <c:v>0.30019554922477437</c:v>
                  </c:pt>
                  <c:pt idx="8">
                    <c:v>1.2940518468375675</c:v>
                  </c:pt>
                  <c:pt idx="10">
                    <c:v>0.63551895200548925</c:v>
                  </c:pt>
                </c:numCache>
              </c:numRef>
            </c:plus>
            <c:minus>
              <c:numRef>
                <c:f>Sheet10!$D$117:$D$127</c:f>
                <c:numCache>
                  <c:formatCode>General</c:formatCode>
                  <c:ptCount val="11"/>
                  <c:pt idx="0">
                    <c:v>0.52303718945180511</c:v>
                  </c:pt>
                  <c:pt idx="1">
                    <c:v>1.4970099873806335</c:v>
                  </c:pt>
                  <c:pt idx="2">
                    <c:v>0.28118422169786184</c:v>
                  </c:pt>
                  <c:pt idx="3">
                    <c:v>1.3382650397270555</c:v>
                  </c:pt>
                  <c:pt idx="4">
                    <c:v>2.723844379240997</c:v>
                  </c:pt>
                  <c:pt idx="5">
                    <c:v>1.1135103607772656</c:v>
                  </c:pt>
                  <c:pt idx="6">
                    <c:v>0.81289839416664189</c:v>
                  </c:pt>
                  <c:pt idx="7">
                    <c:v>0.30019554922477437</c:v>
                  </c:pt>
                  <c:pt idx="8">
                    <c:v>1.2940518468375675</c:v>
                  </c:pt>
                  <c:pt idx="10">
                    <c:v>0.63551895200548925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Sheet10!$B$117:$B$127</c:f>
              <c:strCache>
                <c:ptCount val="11"/>
                <c:pt idx="0">
                  <c:v>90-52</c:v>
                </c:pt>
                <c:pt idx="1">
                  <c:v>90-53</c:v>
                </c:pt>
                <c:pt idx="2">
                  <c:v>90-54</c:v>
                </c:pt>
                <c:pt idx="3">
                  <c:v>90-55</c:v>
                </c:pt>
                <c:pt idx="4">
                  <c:v>90-56</c:v>
                </c:pt>
                <c:pt idx="5">
                  <c:v>90-57</c:v>
                </c:pt>
                <c:pt idx="6">
                  <c:v>90-77</c:v>
                </c:pt>
                <c:pt idx="7">
                  <c:v>90-79</c:v>
                </c:pt>
                <c:pt idx="8">
                  <c:v>90-107</c:v>
                </c:pt>
                <c:pt idx="10">
                  <c:v>Batch</c:v>
                </c:pt>
              </c:strCache>
            </c:strRef>
          </c:cat>
          <c:val>
            <c:numRef>
              <c:f>Sheet10!$C$117:$C$127</c:f>
              <c:numCache>
                <c:formatCode>General</c:formatCode>
                <c:ptCount val="11"/>
                <c:pt idx="0">
                  <c:v>97.789870542311562</c:v>
                </c:pt>
                <c:pt idx="1">
                  <c:v>91.308615260520881</c:v>
                </c:pt>
                <c:pt idx="2">
                  <c:v>95.290203623536954</c:v>
                </c:pt>
                <c:pt idx="3">
                  <c:v>89.986215074200217</c:v>
                </c:pt>
                <c:pt idx="4">
                  <c:v>59.966092163848714</c:v>
                </c:pt>
                <c:pt idx="5">
                  <c:v>88.988819312978322</c:v>
                </c:pt>
                <c:pt idx="6">
                  <c:v>93.369618513512265</c:v>
                </c:pt>
                <c:pt idx="7">
                  <c:v>95.201587539777222</c:v>
                </c:pt>
                <c:pt idx="8">
                  <c:v>87.146653887200614</c:v>
                </c:pt>
                <c:pt idx="10">
                  <c:v>96.005269290970219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D-4863-BE45-3258E716F5C4}"/>
            </c:ext>
          </c:extLst>
        </c:ser>
        <c:ser>
          <c:idx val="1"/>
          <c:order val="1"/>
          <c:tx>
            <c:v>Ova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Sheet10!$H$117:$H$125</c:f>
                <c:numCache>
                  <c:formatCode>General</c:formatCode>
                  <c:ptCount val="9"/>
                  <c:pt idx="0">
                    <c:v>1.2551022573446728</c:v>
                  </c:pt>
                  <c:pt idx="1">
                    <c:v>1.3220609382170037</c:v>
                  </c:pt>
                  <c:pt idx="2">
                    <c:v>1.9635804803204056</c:v>
                  </c:pt>
                  <c:pt idx="3">
                    <c:v>1.6664949353204648</c:v>
                  </c:pt>
                  <c:pt idx="4">
                    <c:v>4.0532628134294262</c:v>
                  </c:pt>
                  <c:pt idx="5">
                    <c:v>2.247228075440264</c:v>
                  </c:pt>
                  <c:pt idx="6">
                    <c:v>0.22673973877383702</c:v>
                  </c:pt>
                  <c:pt idx="7">
                    <c:v>1.7101271480470865</c:v>
                  </c:pt>
                  <c:pt idx="8">
                    <c:v>0.92779084409843138</c:v>
                  </c:pt>
                </c:numCache>
              </c:numRef>
            </c:plus>
            <c:minus>
              <c:numRef>
                <c:f>Sheet10!$H$117:$H$125</c:f>
                <c:numCache>
                  <c:formatCode>General</c:formatCode>
                  <c:ptCount val="9"/>
                  <c:pt idx="0">
                    <c:v>1.2551022573446728</c:v>
                  </c:pt>
                  <c:pt idx="1">
                    <c:v>1.3220609382170037</c:v>
                  </c:pt>
                  <c:pt idx="2">
                    <c:v>1.9635804803204056</c:v>
                  </c:pt>
                  <c:pt idx="3">
                    <c:v>1.6664949353204648</c:v>
                  </c:pt>
                  <c:pt idx="4">
                    <c:v>4.0532628134294262</c:v>
                  </c:pt>
                  <c:pt idx="5">
                    <c:v>2.247228075440264</c:v>
                  </c:pt>
                  <c:pt idx="6">
                    <c:v>0.22673973877383702</c:v>
                  </c:pt>
                  <c:pt idx="7">
                    <c:v>1.7101271480470865</c:v>
                  </c:pt>
                  <c:pt idx="8">
                    <c:v>0.92779084409843138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Sheet10!$B$117:$B$127</c:f>
              <c:strCache>
                <c:ptCount val="11"/>
                <c:pt idx="0">
                  <c:v>90-52</c:v>
                </c:pt>
                <c:pt idx="1">
                  <c:v>90-53</c:v>
                </c:pt>
                <c:pt idx="2">
                  <c:v>90-54</c:v>
                </c:pt>
                <c:pt idx="3">
                  <c:v>90-55</c:v>
                </c:pt>
                <c:pt idx="4">
                  <c:v>90-56</c:v>
                </c:pt>
                <c:pt idx="5">
                  <c:v>90-57</c:v>
                </c:pt>
                <c:pt idx="6">
                  <c:v>90-77</c:v>
                </c:pt>
                <c:pt idx="7">
                  <c:v>90-79</c:v>
                </c:pt>
                <c:pt idx="8">
                  <c:v>90-107</c:v>
                </c:pt>
                <c:pt idx="10">
                  <c:v>Batch</c:v>
                </c:pt>
              </c:strCache>
            </c:strRef>
          </c:cat>
          <c:val>
            <c:numRef>
              <c:f>Sheet10!$G$117:$G$125</c:f>
              <c:numCache>
                <c:formatCode>General</c:formatCode>
                <c:ptCount val="9"/>
                <c:pt idx="0">
                  <c:v>82.894958415865574</c:v>
                </c:pt>
                <c:pt idx="1">
                  <c:v>81.659793547048437</c:v>
                </c:pt>
                <c:pt idx="2">
                  <c:v>78.249180296063471</c:v>
                </c:pt>
                <c:pt idx="3">
                  <c:v>80.163673960150092</c:v>
                </c:pt>
                <c:pt idx="4">
                  <c:v>82.567210437772758</c:v>
                </c:pt>
                <c:pt idx="5">
                  <c:v>80.024221270294575</c:v>
                </c:pt>
                <c:pt idx="6">
                  <c:v>82.802862552549655</c:v>
                </c:pt>
                <c:pt idx="7">
                  <c:v>84.129247342236269</c:v>
                </c:pt>
                <c:pt idx="8">
                  <c:v>77.17590094690803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D-4863-BE45-3258E716F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-11"/>
        <c:axId val="1958749408"/>
        <c:axId val="1793739952"/>
      </c:barChart>
      <c:catAx>
        <c:axId val="195874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39952"/>
        <c:crosses val="autoZero"/>
        <c:auto val="1"/>
        <c:lblAlgn val="ctr"/>
        <c:lblOffset val="100"/>
        <c:noMultiLvlLbl val="0"/>
      </c:catAx>
      <c:valAx>
        <c:axId val="1793739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5480583175281"/>
          <c:y val="1.4784012757898904E-2"/>
          <c:w val="9.6256873000364021E-2"/>
          <c:h val="0.21496965745523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Genet 107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17545069640018"/>
          <c:y val="0.19509618259742847"/>
          <c:w val="0.85625773621825729"/>
          <c:h val="0.6207527160370776"/>
        </c:manualLayout>
      </c:layout>
      <c:barChart>
        <c:barDir val="col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E4-43BF-AB0F-60730294022C}"/>
              </c:ext>
            </c:extLst>
          </c:dPt>
          <c:errBars>
            <c:errBarType val="both"/>
            <c:errValType val="cust"/>
            <c:noEndCap val="0"/>
            <c:plus>
              <c:numRef>
                <c:f>Sheet10!$D$131:$D$141</c:f>
                <c:numCache>
                  <c:formatCode>General</c:formatCode>
                  <c:ptCount val="11"/>
                  <c:pt idx="0">
                    <c:v>0.99679698574291109</c:v>
                  </c:pt>
                  <c:pt idx="1">
                    <c:v>1.1299501257663502</c:v>
                  </c:pt>
                  <c:pt idx="2">
                    <c:v>1.0282552096785555</c:v>
                  </c:pt>
                  <c:pt idx="3">
                    <c:v>0.87447798480844985</c:v>
                  </c:pt>
                  <c:pt idx="4">
                    <c:v>2.3243705803725137</c:v>
                  </c:pt>
                  <c:pt idx="5">
                    <c:v>1.7938110265301668</c:v>
                  </c:pt>
                  <c:pt idx="6">
                    <c:v>0.89829812869168024</c:v>
                  </c:pt>
                  <c:pt idx="7">
                    <c:v>0.12866246094220196</c:v>
                  </c:pt>
                  <c:pt idx="8">
                    <c:v>0.92779084409843138</c:v>
                  </c:pt>
                  <c:pt idx="10">
                    <c:v>0.63551895200548925</c:v>
                  </c:pt>
                </c:numCache>
              </c:numRef>
            </c:plus>
            <c:minus>
              <c:numRef>
                <c:f>Sheet10!$D$131:$D$141</c:f>
                <c:numCache>
                  <c:formatCode>General</c:formatCode>
                  <c:ptCount val="11"/>
                  <c:pt idx="0">
                    <c:v>0.99679698574291109</c:v>
                  </c:pt>
                  <c:pt idx="1">
                    <c:v>1.1299501257663502</c:v>
                  </c:pt>
                  <c:pt idx="2">
                    <c:v>1.0282552096785555</c:v>
                  </c:pt>
                  <c:pt idx="3">
                    <c:v>0.87447798480844985</c:v>
                  </c:pt>
                  <c:pt idx="4">
                    <c:v>2.3243705803725137</c:v>
                  </c:pt>
                  <c:pt idx="5">
                    <c:v>1.7938110265301668</c:v>
                  </c:pt>
                  <c:pt idx="6">
                    <c:v>0.89829812869168024</c:v>
                  </c:pt>
                  <c:pt idx="7">
                    <c:v>0.12866246094220196</c:v>
                  </c:pt>
                  <c:pt idx="8">
                    <c:v>0.92779084409843138</c:v>
                  </c:pt>
                  <c:pt idx="10">
                    <c:v>0.63551895200548925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Sheet10!$B$131:$B$141</c:f>
              <c:strCache>
                <c:ptCount val="11"/>
                <c:pt idx="0">
                  <c:v>107-52</c:v>
                </c:pt>
                <c:pt idx="1">
                  <c:v>107-53</c:v>
                </c:pt>
                <c:pt idx="2">
                  <c:v>107-54</c:v>
                </c:pt>
                <c:pt idx="3">
                  <c:v>107-55</c:v>
                </c:pt>
                <c:pt idx="4">
                  <c:v>107-56</c:v>
                </c:pt>
                <c:pt idx="5">
                  <c:v>107-57</c:v>
                </c:pt>
                <c:pt idx="6">
                  <c:v>107-77</c:v>
                </c:pt>
                <c:pt idx="7">
                  <c:v>107-79</c:v>
                </c:pt>
                <c:pt idx="8">
                  <c:v>107-90</c:v>
                </c:pt>
                <c:pt idx="10">
                  <c:v>Batch</c:v>
                </c:pt>
              </c:strCache>
            </c:strRef>
          </c:cat>
          <c:val>
            <c:numRef>
              <c:f>Sheet10!$C$131:$C$141</c:f>
              <c:numCache>
                <c:formatCode>General</c:formatCode>
                <c:ptCount val="11"/>
                <c:pt idx="0">
                  <c:v>93.529147940594427</c:v>
                </c:pt>
                <c:pt idx="1">
                  <c:v>92.633799039329006</c:v>
                </c:pt>
                <c:pt idx="2">
                  <c:v>93.006068885062447</c:v>
                </c:pt>
                <c:pt idx="3">
                  <c:v>90.428799988048752</c:v>
                </c:pt>
                <c:pt idx="4">
                  <c:v>58.339891330905452</c:v>
                </c:pt>
                <c:pt idx="5">
                  <c:v>83.417402845932273</c:v>
                </c:pt>
                <c:pt idx="6">
                  <c:v>95.26675902688261</c:v>
                </c:pt>
                <c:pt idx="7">
                  <c:v>1.952003284304294</c:v>
                </c:pt>
                <c:pt idx="8">
                  <c:v>77.17590094690803</c:v>
                </c:pt>
                <c:pt idx="10">
                  <c:v>96.005269290970219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4-43BF-AB0F-60730294022C}"/>
            </c:ext>
          </c:extLst>
        </c:ser>
        <c:ser>
          <c:idx val="1"/>
          <c:order val="1"/>
          <c:tx>
            <c:v>Ova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Sheet10!$H$131:$H$139</c:f>
                <c:numCache>
                  <c:formatCode>General</c:formatCode>
                  <c:ptCount val="9"/>
                  <c:pt idx="0">
                    <c:v>1.858994499382095</c:v>
                  </c:pt>
                  <c:pt idx="1">
                    <c:v>0.49938019524356292</c:v>
                  </c:pt>
                  <c:pt idx="2">
                    <c:v>1.3487099836759899</c:v>
                  </c:pt>
                  <c:pt idx="3">
                    <c:v>2.1476714699954487</c:v>
                  </c:pt>
                  <c:pt idx="4">
                    <c:v>2.2643215670667294</c:v>
                  </c:pt>
                  <c:pt idx="5">
                    <c:v>1.3492966696656465</c:v>
                  </c:pt>
                  <c:pt idx="6">
                    <c:v>1.3643681345589327</c:v>
                  </c:pt>
                  <c:pt idx="7">
                    <c:v>0.78078909102227034</c:v>
                  </c:pt>
                  <c:pt idx="8">
                    <c:v>1.2940518468375675</c:v>
                  </c:pt>
                </c:numCache>
              </c:numRef>
            </c:plus>
            <c:minus>
              <c:numRef>
                <c:f>Sheet10!$H$131:$H$139</c:f>
                <c:numCache>
                  <c:formatCode>General</c:formatCode>
                  <c:ptCount val="9"/>
                  <c:pt idx="0">
                    <c:v>1.858994499382095</c:v>
                  </c:pt>
                  <c:pt idx="1">
                    <c:v>0.49938019524356292</c:v>
                  </c:pt>
                  <c:pt idx="2">
                    <c:v>1.3487099836759899</c:v>
                  </c:pt>
                  <c:pt idx="3">
                    <c:v>2.1476714699954487</c:v>
                  </c:pt>
                  <c:pt idx="4">
                    <c:v>2.2643215670667294</c:v>
                  </c:pt>
                  <c:pt idx="5">
                    <c:v>1.3492966696656465</c:v>
                  </c:pt>
                  <c:pt idx="6">
                    <c:v>1.3643681345589327</c:v>
                  </c:pt>
                  <c:pt idx="7">
                    <c:v>0.78078909102227034</c:v>
                  </c:pt>
                  <c:pt idx="8">
                    <c:v>1.2940518468375675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Sheet10!$B$131:$B$141</c:f>
              <c:strCache>
                <c:ptCount val="11"/>
                <c:pt idx="0">
                  <c:v>107-52</c:v>
                </c:pt>
                <c:pt idx="1">
                  <c:v>107-53</c:v>
                </c:pt>
                <c:pt idx="2">
                  <c:v>107-54</c:v>
                </c:pt>
                <c:pt idx="3">
                  <c:v>107-55</c:v>
                </c:pt>
                <c:pt idx="4">
                  <c:v>107-56</c:v>
                </c:pt>
                <c:pt idx="5">
                  <c:v>107-57</c:v>
                </c:pt>
                <c:pt idx="6">
                  <c:v>107-77</c:v>
                </c:pt>
                <c:pt idx="7">
                  <c:v>107-79</c:v>
                </c:pt>
                <c:pt idx="8">
                  <c:v>107-90</c:v>
                </c:pt>
                <c:pt idx="10">
                  <c:v>Batch</c:v>
                </c:pt>
              </c:strCache>
            </c:strRef>
          </c:cat>
          <c:val>
            <c:numRef>
              <c:f>Sheet10!$G$131:$G$139</c:f>
              <c:numCache>
                <c:formatCode>General</c:formatCode>
                <c:ptCount val="9"/>
                <c:pt idx="0">
                  <c:v>91.000761035007599</c:v>
                </c:pt>
                <c:pt idx="1">
                  <c:v>87.834296035802126</c:v>
                </c:pt>
                <c:pt idx="2">
                  <c:v>82.587719298245602</c:v>
                </c:pt>
                <c:pt idx="3">
                  <c:v>86.004617377552066</c:v>
                </c:pt>
                <c:pt idx="4">
                  <c:v>82.132925572917799</c:v>
                </c:pt>
                <c:pt idx="5">
                  <c:v>71.628419370354848</c:v>
                </c:pt>
                <c:pt idx="6">
                  <c:v>86.279197800862633</c:v>
                </c:pt>
                <c:pt idx="7">
                  <c:v>15.558840359327684</c:v>
                </c:pt>
                <c:pt idx="8">
                  <c:v>87.146653887200614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4-43BF-AB0F-607302940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-11"/>
        <c:axId val="1958749408"/>
        <c:axId val="1793739952"/>
      </c:barChart>
      <c:catAx>
        <c:axId val="195874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39952"/>
        <c:crosses val="autoZero"/>
        <c:auto val="1"/>
        <c:lblAlgn val="ctr"/>
        <c:lblOffset val="100"/>
        <c:noMultiLvlLbl val="0"/>
      </c:catAx>
      <c:valAx>
        <c:axId val="1793739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5480583175281"/>
          <c:y val="1.4784012757898904E-2"/>
          <c:w val="9.6256873000364021E-2"/>
          <c:h val="0.21496965745523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Genet 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17545069640018"/>
          <c:y val="0.19509618259742847"/>
          <c:w val="0.85625773621825729"/>
          <c:h val="0.6207527160370776"/>
        </c:manualLayout>
      </c:layout>
      <c:barChart>
        <c:barDir val="col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B3-4B5C-936C-3156E8FF7D98}"/>
              </c:ext>
            </c:extLst>
          </c:dPt>
          <c:errBars>
            <c:errBarType val="both"/>
            <c:errValType val="cust"/>
            <c:noEndCap val="0"/>
            <c:plus>
              <c:numRef>
                <c:f>Sheet10!$D$19:$D$29</c:f>
                <c:numCache>
                  <c:formatCode>General</c:formatCode>
                  <c:ptCount val="11"/>
                  <c:pt idx="0">
                    <c:v>0.90271267664879318</c:v>
                  </c:pt>
                  <c:pt idx="1">
                    <c:v>0.96300256529385264</c:v>
                  </c:pt>
                  <c:pt idx="2">
                    <c:v>1.6986286951129832</c:v>
                  </c:pt>
                  <c:pt idx="3">
                    <c:v>0.83992558006539186</c:v>
                  </c:pt>
                  <c:pt idx="4">
                    <c:v>1.7709212584863421</c:v>
                  </c:pt>
                  <c:pt idx="5">
                    <c:v>1.1139723205581584</c:v>
                  </c:pt>
                  <c:pt idx="6">
                    <c:v>1.8657387878366045</c:v>
                  </c:pt>
                  <c:pt idx="7">
                    <c:v>1.3220609382170037</c:v>
                  </c:pt>
                  <c:pt idx="8">
                    <c:v>0.49938019524356292</c:v>
                  </c:pt>
                  <c:pt idx="10">
                    <c:v>0.63551895200548925</c:v>
                  </c:pt>
                </c:numCache>
              </c:numRef>
            </c:plus>
            <c:minus>
              <c:numRef>
                <c:f>Sheet10!$D$19:$D$29</c:f>
                <c:numCache>
                  <c:formatCode>General</c:formatCode>
                  <c:ptCount val="11"/>
                  <c:pt idx="0">
                    <c:v>0.90271267664879318</c:v>
                  </c:pt>
                  <c:pt idx="1">
                    <c:v>0.96300256529385264</c:v>
                  </c:pt>
                  <c:pt idx="2">
                    <c:v>1.6986286951129832</c:v>
                  </c:pt>
                  <c:pt idx="3">
                    <c:v>0.83992558006539186</c:v>
                  </c:pt>
                  <c:pt idx="4">
                    <c:v>1.7709212584863421</c:v>
                  </c:pt>
                  <c:pt idx="5">
                    <c:v>1.1139723205581584</c:v>
                  </c:pt>
                  <c:pt idx="6">
                    <c:v>1.8657387878366045</c:v>
                  </c:pt>
                  <c:pt idx="7">
                    <c:v>1.3220609382170037</c:v>
                  </c:pt>
                  <c:pt idx="8">
                    <c:v>0.49938019524356292</c:v>
                  </c:pt>
                  <c:pt idx="10">
                    <c:v>0.63551895200548925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Sheet10!$B$5:$B$15</c:f>
              <c:strCache>
                <c:ptCount val="11"/>
                <c:pt idx="0">
                  <c:v>52-53</c:v>
                </c:pt>
                <c:pt idx="1">
                  <c:v>52-54</c:v>
                </c:pt>
                <c:pt idx="2">
                  <c:v>52-55</c:v>
                </c:pt>
                <c:pt idx="3">
                  <c:v>52-56</c:v>
                </c:pt>
                <c:pt idx="4">
                  <c:v>52-57 </c:v>
                </c:pt>
                <c:pt idx="5">
                  <c:v>52-77</c:v>
                </c:pt>
                <c:pt idx="6">
                  <c:v>52-79</c:v>
                </c:pt>
                <c:pt idx="7">
                  <c:v>52-90</c:v>
                </c:pt>
                <c:pt idx="8">
                  <c:v>52-107</c:v>
                </c:pt>
                <c:pt idx="10">
                  <c:v>Batch</c:v>
                </c:pt>
              </c:strCache>
            </c:strRef>
          </c:cat>
          <c:val>
            <c:numRef>
              <c:f>Sheet10!$C$5:$C$15</c:f>
              <c:numCache>
                <c:formatCode>General</c:formatCode>
                <c:ptCount val="11"/>
                <c:pt idx="0">
                  <c:v>94.763017175493658</c:v>
                </c:pt>
                <c:pt idx="1">
                  <c:v>96.329638243584839</c:v>
                </c:pt>
                <c:pt idx="2">
                  <c:v>91.569756415799972</c:v>
                </c:pt>
                <c:pt idx="3">
                  <c:v>7.2102604997341837</c:v>
                </c:pt>
                <c:pt idx="4">
                  <c:v>84.48804874076869</c:v>
                </c:pt>
                <c:pt idx="5">
                  <c:v>95.207512291243958</c:v>
                </c:pt>
                <c:pt idx="6">
                  <c:v>93.873646795724724</c:v>
                </c:pt>
                <c:pt idx="7">
                  <c:v>82.894958415865574</c:v>
                </c:pt>
                <c:pt idx="8">
                  <c:v>91.000761035007599</c:v>
                </c:pt>
                <c:pt idx="10">
                  <c:v>96.005269290970219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B3-4B5C-936C-3156E8FF7D98}"/>
            </c:ext>
          </c:extLst>
        </c:ser>
        <c:ser>
          <c:idx val="1"/>
          <c:order val="1"/>
          <c:tx>
            <c:v>Ova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Sheet10!$H$19:$H$27</c:f>
                <c:numCache>
                  <c:formatCode>General</c:formatCode>
                  <c:ptCount val="9"/>
                  <c:pt idx="0">
                    <c:v>0.86079788130917345</c:v>
                  </c:pt>
                  <c:pt idx="1">
                    <c:v>1.2340987330270896</c:v>
                  </c:pt>
                  <c:pt idx="2">
                    <c:v>1.7546147559183951</c:v>
                  </c:pt>
                  <c:pt idx="3">
                    <c:v>0.41715601204918146</c:v>
                  </c:pt>
                  <c:pt idx="4">
                    <c:v>1.2159472039949133</c:v>
                  </c:pt>
                  <c:pt idx="5">
                    <c:v>0.64335711459846934</c:v>
                  </c:pt>
                  <c:pt idx="6">
                    <c:v>0.17811339477560312</c:v>
                  </c:pt>
                  <c:pt idx="7">
                    <c:v>1.4970099873806335</c:v>
                  </c:pt>
                  <c:pt idx="8">
                    <c:v>1.1299501257663502</c:v>
                  </c:pt>
                </c:numCache>
              </c:numRef>
            </c:plus>
            <c:minus>
              <c:numRef>
                <c:f>Sheet10!$H$19:$H$27</c:f>
                <c:numCache>
                  <c:formatCode>General</c:formatCode>
                  <c:ptCount val="9"/>
                  <c:pt idx="0">
                    <c:v>0.86079788130917345</c:v>
                  </c:pt>
                  <c:pt idx="1">
                    <c:v>1.2340987330270896</c:v>
                  </c:pt>
                  <c:pt idx="2">
                    <c:v>1.7546147559183951</c:v>
                  </c:pt>
                  <c:pt idx="3">
                    <c:v>0.41715601204918146</c:v>
                  </c:pt>
                  <c:pt idx="4">
                    <c:v>1.2159472039949133</c:v>
                  </c:pt>
                  <c:pt idx="5">
                    <c:v>0.64335711459846934</c:v>
                  </c:pt>
                  <c:pt idx="6">
                    <c:v>0.17811339477560312</c:v>
                  </c:pt>
                  <c:pt idx="7">
                    <c:v>1.4970099873806335</c:v>
                  </c:pt>
                  <c:pt idx="8">
                    <c:v>1.1299501257663502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Sheet10!$B$5:$B$15</c:f>
              <c:strCache>
                <c:ptCount val="11"/>
                <c:pt idx="0">
                  <c:v>52-53</c:v>
                </c:pt>
                <c:pt idx="1">
                  <c:v>52-54</c:v>
                </c:pt>
                <c:pt idx="2">
                  <c:v>52-55</c:v>
                </c:pt>
                <c:pt idx="3">
                  <c:v>52-56</c:v>
                </c:pt>
                <c:pt idx="4">
                  <c:v>52-57 </c:v>
                </c:pt>
                <c:pt idx="5">
                  <c:v>52-77</c:v>
                </c:pt>
                <c:pt idx="6">
                  <c:v>52-79</c:v>
                </c:pt>
                <c:pt idx="7">
                  <c:v>52-90</c:v>
                </c:pt>
                <c:pt idx="8">
                  <c:v>52-107</c:v>
                </c:pt>
                <c:pt idx="10">
                  <c:v>Batch</c:v>
                </c:pt>
              </c:strCache>
            </c:strRef>
          </c:cat>
          <c:val>
            <c:numRef>
              <c:f>Sheet10!$G$5:$G$13</c:f>
              <c:numCache>
                <c:formatCode>General</c:formatCode>
                <c:ptCount val="9"/>
                <c:pt idx="0">
                  <c:v>95.719600609364377</c:v>
                </c:pt>
                <c:pt idx="1">
                  <c:v>93.938407640827606</c:v>
                </c:pt>
                <c:pt idx="2">
                  <c:v>94.498940386429652</c:v>
                </c:pt>
                <c:pt idx="3">
                  <c:v>93.503913240755352</c:v>
                </c:pt>
                <c:pt idx="4">
                  <c:v>92.684942294392627</c:v>
                </c:pt>
                <c:pt idx="5">
                  <c:v>96.039974177168844</c:v>
                </c:pt>
                <c:pt idx="6">
                  <c:v>96.636668825320257</c:v>
                </c:pt>
                <c:pt idx="7">
                  <c:v>97.789870542311562</c:v>
                </c:pt>
                <c:pt idx="8">
                  <c:v>93.529147940594427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B3-4B5C-936C-3156E8FF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-11"/>
        <c:axId val="1958749408"/>
        <c:axId val="1793739952"/>
      </c:barChart>
      <c:catAx>
        <c:axId val="195874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39952"/>
        <c:crosses val="autoZero"/>
        <c:auto val="1"/>
        <c:lblAlgn val="ctr"/>
        <c:lblOffset val="100"/>
        <c:noMultiLvlLbl val="0"/>
      </c:catAx>
      <c:valAx>
        <c:axId val="1793739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5480583175281"/>
          <c:y val="1.4784012757898904E-2"/>
          <c:w val="9.6256873000364021E-2"/>
          <c:h val="0.21496965745523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Sperm Crosses by Genet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B9-472A-940B-BB0E692541EC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1B9-472A-940B-BB0E692541EC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B9-472A-940B-BB0E692541EC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1B9-472A-940B-BB0E692541EC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B9-472A-940B-BB0E692541EC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1B9-472A-940B-BB0E692541EC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1B9-472A-940B-BB0E692541EC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1B9-472A-940B-BB0E692541EC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1B9-472A-940B-BB0E692541E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1B9-472A-940B-BB0E692541E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1B9-472A-940B-BB0E692541E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1B9-472A-940B-BB0E692541E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1B9-472A-940B-BB0E692541E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1B9-472A-940B-BB0E692541E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1B9-472A-940B-BB0E692541E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1B9-472A-940B-BB0E692541E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1B9-472A-940B-BB0E692541E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1B9-472A-940B-BB0E692541EC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1B9-472A-940B-BB0E692541EC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1B9-472A-940B-BB0E692541EC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1B9-472A-940B-BB0E692541EC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1B9-472A-940B-BB0E692541EC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1B9-472A-940B-BB0E692541EC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1B9-472A-940B-BB0E692541EC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1B9-472A-940B-BB0E692541EC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1B9-472A-940B-BB0E692541EC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1B9-472A-940B-BB0E692541EC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1B9-472A-940B-BB0E692541EC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1B9-472A-940B-BB0E692541EC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1B9-472A-940B-BB0E692541EC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1B9-472A-940B-BB0E692541EC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A1B9-472A-940B-BB0E692541EC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1B9-472A-940B-BB0E692541EC}"/>
              </c:ext>
            </c:extLst>
          </c:dPt>
          <c:dPt>
            <c:idx val="3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A1B9-472A-940B-BB0E692541EC}"/>
              </c:ext>
            </c:extLst>
          </c:dPt>
          <c:dPt>
            <c:idx val="3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1B9-472A-940B-BB0E692541EC}"/>
              </c:ext>
            </c:extLst>
          </c:dPt>
          <c:dPt>
            <c:idx val="4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A1B9-472A-940B-BB0E692541EC}"/>
              </c:ext>
            </c:extLst>
          </c:dPt>
          <c:dPt>
            <c:idx val="5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1B9-472A-940B-BB0E692541EC}"/>
              </c:ext>
            </c:extLst>
          </c:dPt>
          <c:dPt>
            <c:idx val="5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A1B9-472A-940B-BB0E692541EC}"/>
              </c:ext>
            </c:extLst>
          </c:dPt>
          <c:dPt>
            <c:idx val="5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A1B9-472A-940B-BB0E692541EC}"/>
              </c:ext>
            </c:extLst>
          </c:dPt>
          <c:dPt>
            <c:idx val="5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1B9-472A-940B-BB0E692541EC}"/>
              </c:ext>
            </c:extLst>
          </c:dPt>
          <c:dPt>
            <c:idx val="5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1B9-472A-940B-BB0E692541EC}"/>
              </c:ext>
            </c:extLst>
          </c:dPt>
          <c:dPt>
            <c:idx val="5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A1B9-472A-940B-BB0E692541EC}"/>
              </c:ext>
            </c:extLst>
          </c:dPt>
          <c:dPt>
            <c:idx val="5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1B9-472A-940B-BB0E692541EC}"/>
              </c:ext>
            </c:extLst>
          </c:dPt>
          <c:dPt>
            <c:idx val="5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A1B9-472A-940B-BB0E692541EC}"/>
              </c:ext>
            </c:extLst>
          </c:dPt>
          <c:dPt>
            <c:idx val="60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1B9-472A-940B-BB0E692541EC}"/>
              </c:ext>
            </c:extLst>
          </c:dPt>
          <c:dPt>
            <c:idx val="61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A1B9-472A-940B-BB0E692541EC}"/>
              </c:ext>
            </c:extLst>
          </c:dPt>
          <c:dPt>
            <c:idx val="62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1B9-472A-940B-BB0E692541EC}"/>
              </c:ext>
            </c:extLst>
          </c:dPt>
          <c:dPt>
            <c:idx val="63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A1B9-472A-940B-BB0E692541EC}"/>
              </c:ext>
            </c:extLst>
          </c:dPt>
          <c:dPt>
            <c:idx val="64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A1B9-472A-940B-BB0E692541EC}"/>
              </c:ext>
            </c:extLst>
          </c:dPt>
          <c:dPt>
            <c:idx val="65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A1B9-472A-940B-BB0E692541EC}"/>
              </c:ext>
            </c:extLst>
          </c:dPt>
          <c:dPt>
            <c:idx val="66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A1B9-472A-940B-BB0E692541EC}"/>
              </c:ext>
            </c:extLst>
          </c:dPt>
          <c:dPt>
            <c:idx val="67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A1B9-472A-940B-BB0E692541EC}"/>
              </c:ext>
            </c:extLst>
          </c:dPt>
          <c:dPt>
            <c:idx val="68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A1B9-472A-940B-BB0E692541EC}"/>
              </c:ext>
            </c:extLst>
          </c:dPt>
          <c:dPt>
            <c:idx val="7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A1B9-472A-940B-BB0E692541EC}"/>
              </c:ext>
            </c:extLst>
          </c:dPt>
          <c:dPt>
            <c:idx val="71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A1B9-472A-940B-BB0E692541EC}"/>
              </c:ext>
            </c:extLst>
          </c:dPt>
          <c:dPt>
            <c:idx val="72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A1B9-472A-940B-BB0E692541EC}"/>
              </c:ext>
            </c:extLst>
          </c:dPt>
          <c:dPt>
            <c:idx val="73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A1B9-472A-940B-BB0E692541EC}"/>
              </c:ext>
            </c:extLst>
          </c:dPt>
          <c:dPt>
            <c:idx val="74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A1B9-472A-940B-BB0E692541EC}"/>
              </c:ext>
            </c:extLst>
          </c:dPt>
          <c:dPt>
            <c:idx val="75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A1B9-472A-940B-BB0E692541EC}"/>
              </c:ext>
            </c:extLst>
          </c:dPt>
          <c:dPt>
            <c:idx val="76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A1B9-472A-940B-BB0E692541EC}"/>
              </c:ext>
            </c:extLst>
          </c:dPt>
          <c:dPt>
            <c:idx val="77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A1B9-472A-940B-BB0E692541EC}"/>
              </c:ext>
            </c:extLst>
          </c:dPt>
          <c:dPt>
            <c:idx val="78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A1B9-472A-940B-BB0E692541EC}"/>
              </c:ext>
            </c:extLst>
          </c:dPt>
          <c:dPt>
            <c:idx val="80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A1B9-472A-940B-BB0E692541EC}"/>
              </c:ext>
            </c:extLst>
          </c:dPt>
          <c:dPt>
            <c:idx val="81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A1B9-472A-940B-BB0E692541EC}"/>
              </c:ext>
            </c:extLst>
          </c:dPt>
          <c:dPt>
            <c:idx val="82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A1B9-472A-940B-BB0E692541EC}"/>
              </c:ext>
            </c:extLst>
          </c:dPt>
          <c:dPt>
            <c:idx val="83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A1B9-472A-940B-BB0E692541EC}"/>
              </c:ext>
            </c:extLst>
          </c:dPt>
          <c:dPt>
            <c:idx val="84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A1B9-472A-940B-BB0E692541EC}"/>
              </c:ext>
            </c:extLst>
          </c:dPt>
          <c:dPt>
            <c:idx val="85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A1B9-472A-940B-BB0E692541EC}"/>
              </c:ext>
            </c:extLst>
          </c:dPt>
          <c:dPt>
            <c:idx val="86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A1B9-472A-940B-BB0E692541EC}"/>
              </c:ext>
            </c:extLst>
          </c:dPt>
          <c:dPt>
            <c:idx val="87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A1B9-472A-940B-BB0E692541EC}"/>
              </c:ext>
            </c:extLst>
          </c:dPt>
          <c:dPt>
            <c:idx val="88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A1B9-472A-940B-BB0E692541EC}"/>
              </c:ext>
            </c:extLst>
          </c:dPt>
          <c:dPt>
            <c:idx val="9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A1B9-472A-940B-BB0E692541EC}"/>
              </c:ext>
            </c:extLst>
          </c:dPt>
          <c:dPt>
            <c:idx val="9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A1B9-472A-940B-BB0E692541EC}"/>
              </c:ext>
            </c:extLst>
          </c:dPt>
          <c:dPt>
            <c:idx val="9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A1B9-472A-940B-BB0E692541EC}"/>
              </c:ext>
            </c:extLst>
          </c:dPt>
          <c:dPt>
            <c:idx val="93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A1B9-472A-940B-BB0E692541EC}"/>
              </c:ext>
            </c:extLst>
          </c:dPt>
          <c:dPt>
            <c:idx val="94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A1B9-472A-940B-BB0E692541EC}"/>
              </c:ext>
            </c:extLst>
          </c:dPt>
          <c:dPt>
            <c:idx val="9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A1B9-472A-940B-BB0E692541EC}"/>
              </c:ext>
            </c:extLst>
          </c:dPt>
          <c:dPt>
            <c:idx val="9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A1B9-472A-940B-BB0E692541EC}"/>
              </c:ext>
            </c:extLst>
          </c:dPt>
          <c:dPt>
            <c:idx val="97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A1B9-472A-940B-BB0E692541EC}"/>
              </c:ext>
            </c:extLst>
          </c:dPt>
          <c:dPt>
            <c:idx val="9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A1B9-472A-940B-BB0E692541EC}"/>
              </c:ext>
            </c:extLst>
          </c:dPt>
          <c:dPt>
            <c:idx val="10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1B9-472A-940B-BB0E692541EC}"/>
              </c:ext>
            </c:extLst>
          </c:dPt>
          <c:errBars>
            <c:errBarType val="both"/>
            <c:errValType val="cust"/>
            <c:noEndCap val="0"/>
            <c:plus>
              <c:numRef>
                <c:f>'sperm ova full graphs'!$D$2:$D$103</c:f>
                <c:numCache>
                  <c:formatCode>General</c:formatCode>
                  <c:ptCount val="102"/>
                  <c:pt idx="0">
                    <c:v>0.86079788130917345</c:v>
                  </c:pt>
                  <c:pt idx="1">
                    <c:v>1.0146862732950361</c:v>
                  </c:pt>
                  <c:pt idx="2">
                    <c:v>2.8329155212396908</c:v>
                  </c:pt>
                  <c:pt idx="3">
                    <c:v>1.0935471890793291</c:v>
                  </c:pt>
                  <c:pt idx="4">
                    <c:v>0.87651642115872241</c:v>
                  </c:pt>
                  <c:pt idx="5">
                    <c:v>1.4562917238411208</c:v>
                  </c:pt>
                  <c:pt idx="6">
                    <c:v>1.6873267306021411</c:v>
                  </c:pt>
                  <c:pt idx="7">
                    <c:v>1.2551022573446728</c:v>
                  </c:pt>
                  <c:pt idx="8">
                    <c:v>1.858994499382095</c:v>
                  </c:pt>
                  <c:pt idx="10">
                    <c:v>0.90271267664879318</c:v>
                  </c:pt>
                  <c:pt idx="11">
                    <c:v>0.96300256529385264</c:v>
                  </c:pt>
                  <c:pt idx="12">
                    <c:v>1.6986286951129832</c:v>
                  </c:pt>
                  <c:pt idx="13">
                    <c:v>0.83992558006539186</c:v>
                  </c:pt>
                  <c:pt idx="14">
                    <c:v>1.7709212584863421</c:v>
                  </c:pt>
                  <c:pt idx="15">
                    <c:v>1.1139723205581584</c:v>
                  </c:pt>
                  <c:pt idx="16">
                    <c:v>1.8657387878366045</c:v>
                  </c:pt>
                  <c:pt idx="17">
                    <c:v>1.3220609382170037</c:v>
                  </c:pt>
                  <c:pt idx="18">
                    <c:v>0.49938019524356292</c:v>
                  </c:pt>
                  <c:pt idx="20">
                    <c:v>1.1368015501141073</c:v>
                  </c:pt>
                  <c:pt idx="21">
                    <c:v>1.2340987330270896</c:v>
                  </c:pt>
                  <c:pt idx="22">
                    <c:v>0.10308659499795646</c:v>
                  </c:pt>
                  <c:pt idx="23">
                    <c:v>4.5235917247420065</c:v>
                  </c:pt>
                  <c:pt idx="24">
                    <c:v>0.77954251353491943</c:v>
                  </c:pt>
                  <c:pt idx="25">
                    <c:v>0.78873873274140083</c:v>
                  </c:pt>
                  <c:pt idx="26">
                    <c:v>0.43925871287362916</c:v>
                  </c:pt>
                  <c:pt idx="27">
                    <c:v>1.9635804803204056</c:v>
                  </c:pt>
                  <c:pt idx="28">
                    <c:v>1.3487099836759899</c:v>
                  </c:pt>
                  <c:pt idx="30">
                    <c:v>1.2205963912785347</c:v>
                  </c:pt>
                  <c:pt idx="31">
                    <c:v>1.7546147559183951</c:v>
                  </c:pt>
                  <c:pt idx="32">
                    <c:v>0.24796030769992838</c:v>
                  </c:pt>
                  <c:pt idx="33">
                    <c:v>1.8482285859984489</c:v>
                  </c:pt>
                  <c:pt idx="34">
                    <c:v>2.557660876683709</c:v>
                  </c:pt>
                  <c:pt idx="35">
                    <c:v>0.74625693796208736</c:v>
                  </c:pt>
                  <c:pt idx="36">
                    <c:v>1.6150396031283802</c:v>
                  </c:pt>
                  <c:pt idx="37">
                    <c:v>1.6664949353204648</c:v>
                  </c:pt>
                  <c:pt idx="38">
                    <c:v>2.1476714699954487</c:v>
                  </c:pt>
                  <c:pt idx="40">
                    <c:v>0.27549828675305288</c:v>
                  </c:pt>
                  <c:pt idx="41">
                    <c:v>0.41715601204918146</c:v>
                  </c:pt>
                  <c:pt idx="42">
                    <c:v>1.5373427208441979</c:v>
                  </c:pt>
                  <c:pt idx="43">
                    <c:v>1.0519540182963383</c:v>
                  </c:pt>
                  <c:pt idx="44">
                    <c:v>0.51836008939226552</c:v>
                  </c:pt>
                  <c:pt idx="45">
                    <c:v>0.45846267037507454</c:v>
                  </c:pt>
                  <c:pt idx="46">
                    <c:v>0.86741434273408435</c:v>
                  </c:pt>
                  <c:pt idx="47">
                    <c:v>4.0532628134294262</c:v>
                  </c:pt>
                  <c:pt idx="48">
                    <c:v>2.2643215670667294</c:v>
                  </c:pt>
                  <c:pt idx="50">
                    <c:v>2.0288875268923752</c:v>
                  </c:pt>
                  <c:pt idx="51">
                    <c:v>1.2159472039949133</c:v>
                  </c:pt>
                  <c:pt idx="52">
                    <c:v>0.32467376350085941</c:v>
                  </c:pt>
                  <c:pt idx="53">
                    <c:v>0.4532113917887472</c:v>
                  </c:pt>
                  <c:pt idx="54">
                    <c:v>3.0638960467704801</c:v>
                  </c:pt>
                  <c:pt idx="55">
                    <c:v>1.8916181306594497</c:v>
                  </c:pt>
                  <c:pt idx="56">
                    <c:v>3.2340061179901411</c:v>
                  </c:pt>
                  <c:pt idx="57">
                    <c:v>2.247228075440264</c:v>
                  </c:pt>
                  <c:pt idx="58">
                    <c:v>1.3492966696656465</c:v>
                  </c:pt>
                  <c:pt idx="60">
                    <c:v>0.37623161866619781</c:v>
                  </c:pt>
                  <c:pt idx="61">
                    <c:v>0.64335711459846934</c:v>
                  </c:pt>
                  <c:pt idx="62">
                    <c:v>0.70125326536652866</c:v>
                  </c:pt>
                  <c:pt idx="63">
                    <c:v>0.61877556312183157</c:v>
                  </c:pt>
                  <c:pt idx="64">
                    <c:v>2.4972952099005146</c:v>
                  </c:pt>
                  <c:pt idx="65">
                    <c:v>1.0735833628660858</c:v>
                  </c:pt>
                  <c:pt idx="66">
                    <c:v>0.44900364136690069</c:v>
                  </c:pt>
                  <c:pt idx="67">
                    <c:v>0.22673973877383702</c:v>
                  </c:pt>
                  <c:pt idx="68">
                    <c:v>1.3643681345589327</c:v>
                  </c:pt>
                  <c:pt idx="70">
                    <c:v>0.50075724772987851</c:v>
                  </c:pt>
                  <c:pt idx="71">
                    <c:v>0.17811339477560312</c:v>
                  </c:pt>
                  <c:pt idx="72">
                    <c:v>0.37489548338918705</c:v>
                  </c:pt>
                  <c:pt idx="73">
                    <c:v>0.90626728090443476</c:v>
                  </c:pt>
                  <c:pt idx="74">
                    <c:v>1.8059271088001765</c:v>
                  </c:pt>
                  <c:pt idx="75">
                    <c:v>0.760058105827221</c:v>
                  </c:pt>
                  <c:pt idx="76">
                    <c:v>0.29482322898484764</c:v>
                  </c:pt>
                  <c:pt idx="77">
                    <c:v>1.7101271480470865</c:v>
                  </c:pt>
                  <c:pt idx="78">
                    <c:v>0.78078909102227034</c:v>
                  </c:pt>
                  <c:pt idx="80">
                    <c:v>0.52303718945180511</c:v>
                  </c:pt>
                  <c:pt idx="81">
                    <c:v>1.4970099873806335</c:v>
                  </c:pt>
                  <c:pt idx="82">
                    <c:v>0.28118422169786184</c:v>
                  </c:pt>
                  <c:pt idx="83">
                    <c:v>1.3382650397270555</c:v>
                  </c:pt>
                  <c:pt idx="84">
                    <c:v>2.723844379240997</c:v>
                  </c:pt>
                  <c:pt idx="85">
                    <c:v>1.1135103607772656</c:v>
                  </c:pt>
                  <c:pt idx="86">
                    <c:v>0.81289839416664189</c:v>
                  </c:pt>
                  <c:pt idx="87">
                    <c:v>0.30019554922477437</c:v>
                  </c:pt>
                  <c:pt idx="88">
                    <c:v>1.2940518468375675</c:v>
                  </c:pt>
                  <c:pt idx="90">
                    <c:v>0.99679698574291109</c:v>
                  </c:pt>
                  <c:pt idx="91">
                    <c:v>1.1299501257663502</c:v>
                  </c:pt>
                  <c:pt idx="92">
                    <c:v>1.0282552096785555</c:v>
                  </c:pt>
                  <c:pt idx="93">
                    <c:v>0.87447798480844985</c:v>
                  </c:pt>
                  <c:pt idx="94">
                    <c:v>2.3243705803725137</c:v>
                  </c:pt>
                  <c:pt idx="95">
                    <c:v>1.7938110265301668</c:v>
                  </c:pt>
                  <c:pt idx="96">
                    <c:v>0.89829812869168024</c:v>
                  </c:pt>
                  <c:pt idx="97">
                    <c:v>0.12866246094220196</c:v>
                  </c:pt>
                  <c:pt idx="98">
                    <c:v>0.92779084409843138</c:v>
                  </c:pt>
                  <c:pt idx="101">
                    <c:v>0.63551895200548925</c:v>
                  </c:pt>
                </c:numCache>
              </c:numRef>
            </c:plus>
            <c:minus>
              <c:numRef>
                <c:f>'sperm ova full graphs'!$D$2:$D$103</c:f>
                <c:numCache>
                  <c:formatCode>General</c:formatCode>
                  <c:ptCount val="102"/>
                  <c:pt idx="0">
                    <c:v>0.86079788130917345</c:v>
                  </c:pt>
                  <c:pt idx="1">
                    <c:v>1.0146862732950361</c:v>
                  </c:pt>
                  <c:pt idx="2">
                    <c:v>2.8329155212396908</c:v>
                  </c:pt>
                  <c:pt idx="3">
                    <c:v>1.0935471890793291</c:v>
                  </c:pt>
                  <c:pt idx="4">
                    <c:v>0.87651642115872241</c:v>
                  </c:pt>
                  <c:pt idx="5">
                    <c:v>1.4562917238411208</c:v>
                  </c:pt>
                  <c:pt idx="6">
                    <c:v>1.6873267306021411</c:v>
                  </c:pt>
                  <c:pt idx="7">
                    <c:v>1.2551022573446728</c:v>
                  </c:pt>
                  <c:pt idx="8">
                    <c:v>1.858994499382095</c:v>
                  </c:pt>
                  <c:pt idx="10">
                    <c:v>0.90271267664879318</c:v>
                  </c:pt>
                  <c:pt idx="11">
                    <c:v>0.96300256529385264</c:v>
                  </c:pt>
                  <c:pt idx="12">
                    <c:v>1.6986286951129832</c:v>
                  </c:pt>
                  <c:pt idx="13">
                    <c:v>0.83992558006539186</c:v>
                  </c:pt>
                  <c:pt idx="14">
                    <c:v>1.7709212584863421</c:v>
                  </c:pt>
                  <c:pt idx="15">
                    <c:v>1.1139723205581584</c:v>
                  </c:pt>
                  <c:pt idx="16">
                    <c:v>1.8657387878366045</c:v>
                  </c:pt>
                  <c:pt idx="17">
                    <c:v>1.3220609382170037</c:v>
                  </c:pt>
                  <c:pt idx="18">
                    <c:v>0.49938019524356292</c:v>
                  </c:pt>
                  <c:pt idx="20">
                    <c:v>1.1368015501141073</c:v>
                  </c:pt>
                  <c:pt idx="21">
                    <c:v>1.2340987330270896</c:v>
                  </c:pt>
                  <c:pt idx="22">
                    <c:v>0.10308659499795646</c:v>
                  </c:pt>
                  <c:pt idx="23">
                    <c:v>4.5235917247420065</c:v>
                  </c:pt>
                  <c:pt idx="24">
                    <c:v>0.77954251353491943</c:v>
                  </c:pt>
                  <c:pt idx="25">
                    <c:v>0.78873873274140083</c:v>
                  </c:pt>
                  <c:pt idx="26">
                    <c:v>0.43925871287362916</c:v>
                  </c:pt>
                  <c:pt idx="27">
                    <c:v>1.9635804803204056</c:v>
                  </c:pt>
                  <c:pt idx="28">
                    <c:v>1.3487099836759899</c:v>
                  </c:pt>
                  <c:pt idx="30">
                    <c:v>1.2205963912785347</c:v>
                  </c:pt>
                  <c:pt idx="31">
                    <c:v>1.7546147559183951</c:v>
                  </c:pt>
                  <c:pt idx="32">
                    <c:v>0.24796030769992838</c:v>
                  </c:pt>
                  <c:pt idx="33">
                    <c:v>1.8482285859984489</c:v>
                  </c:pt>
                  <c:pt idx="34">
                    <c:v>2.557660876683709</c:v>
                  </c:pt>
                  <c:pt idx="35">
                    <c:v>0.74625693796208736</c:v>
                  </c:pt>
                  <c:pt idx="36">
                    <c:v>1.6150396031283802</c:v>
                  </c:pt>
                  <c:pt idx="37">
                    <c:v>1.6664949353204648</c:v>
                  </c:pt>
                  <c:pt idx="38">
                    <c:v>2.1476714699954487</c:v>
                  </c:pt>
                  <c:pt idx="40">
                    <c:v>0.27549828675305288</c:v>
                  </c:pt>
                  <c:pt idx="41">
                    <c:v>0.41715601204918146</c:v>
                  </c:pt>
                  <c:pt idx="42">
                    <c:v>1.5373427208441979</c:v>
                  </c:pt>
                  <c:pt idx="43">
                    <c:v>1.0519540182963383</c:v>
                  </c:pt>
                  <c:pt idx="44">
                    <c:v>0.51836008939226552</c:v>
                  </c:pt>
                  <c:pt idx="45">
                    <c:v>0.45846267037507454</c:v>
                  </c:pt>
                  <c:pt idx="46">
                    <c:v>0.86741434273408435</c:v>
                  </c:pt>
                  <c:pt idx="47">
                    <c:v>4.0532628134294262</c:v>
                  </c:pt>
                  <c:pt idx="48">
                    <c:v>2.2643215670667294</c:v>
                  </c:pt>
                  <c:pt idx="50">
                    <c:v>2.0288875268923752</c:v>
                  </c:pt>
                  <c:pt idx="51">
                    <c:v>1.2159472039949133</c:v>
                  </c:pt>
                  <c:pt idx="52">
                    <c:v>0.32467376350085941</c:v>
                  </c:pt>
                  <c:pt idx="53">
                    <c:v>0.4532113917887472</c:v>
                  </c:pt>
                  <c:pt idx="54">
                    <c:v>3.0638960467704801</c:v>
                  </c:pt>
                  <c:pt idx="55">
                    <c:v>1.8916181306594497</c:v>
                  </c:pt>
                  <c:pt idx="56">
                    <c:v>3.2340061179901411</c:v>
                  </c:pt>
                  <c:pt idx="57">
                    <c:v>2.247228075440264</c:v>
                  </c:pt>
                  <c:pt idx="58">
                    <c:v>1.3492966696656465</c:v>
                  </c:pt>
                  <c:pt idx="60">
                    <c:v>0.37623161866619781</c:v>
                  </c:pt>
                  <c:pt idx="61">
                    <c:v>0.64335711459846934</c:v>
                  </c:pt>
                  <c:pt idx="62">
                    <c:v>0.70125326536652866</c:v>
                  </c:pt>
                  <c:pt idx="63">
                    <c:v>0.61877556312183157</c:v>
                  </c:pt>
                  <c:pt idx="64">
                    <c:v>2.4972952099005146</c:v>
                  </c:pt>
                  <c:pt idx="65">
                    <c:v>1.0735833628660858</c:v>
                  </c:pt>
                  <c:pt idx="66">
                    <c:v>0.44900364136690069</c:v>
                  </c:pt>
                  <c:pt idx="67">
                    <c:v>0.22673973877383702</c:v>
                  </c:pt>
                  <c:pt idx="68">
                    <c:v>1.3643681345589327</c:v>
                  </c:pt>
                  <c:pt idx="70">
                    <c:v>0.50075724772987851</c:v>
                  </c:pt>
                  <c:pt idx="71">
                    <c:v>0.17811339477560312</c:v>
                  </c:pt>
                  <c:pt idx="72">
                    <c:v>0.37489548338918705</c:v>
                  </c:pt>
                  <c:pt idx="73">
                    <c:v>0.90626728090443476</c:v>
                  </c:pt>
                  <c:pt idx="74">
                    <c:v>1.8059271088001765</c:v>
                  </c:pt>
                  <c:pt idx="75">
                    <c:v>0.760058105827221</c:v>
                  </c:pt>
                  <c:pt idx="76">
                    <c:v>0.29482322898484764</c:v>
                  </c:pt>
                  <c:pt idx="77">
                    <c:v>1.7101271480470865</c:v>
                  </c:pt>
                  <c:pt idx="78">
                    <c:v>0.78078909102227034</c:v>
                  </c:pt>
                  <c:pt idx="80">
                    <c:v>0.52303718945180511</c:v>
                  </c:pt>
                  <c:pt idx="81">
                    <c:v>1.4970099873806335</c:v>
                  </c:pt>
                  <c:pt idx="82">
                    <c:v>0.28118422169786184</c:v>
                  </c:pt>
                  <c:pt idx="83">
                    <c:v>1.3382650397270555</c:v>
                  </c:pt>
                  <c:pt idx="84">
                    <c:v>2.723844379240997</c:v>
                  </c:pt>
                  <c:pt idx="85">
                    <c:v>1.1135103607772656</c:v>
                  </c:pt>
                  <c:pt idx="86">
                    <c:v>0.81289839416664189</c:v>
                  </c:pt>
                  <c:pt idx="87">
                    <c:v>0.30019554922477437</c:v>
                  </c:pt>
                  <c:pt idx="88">
                    <c:v>1.2940518468375675</c:v>
                  </c:pt>
                  <c:pt idx="90">
                    <c:v>0.99679698574291109</c:v>
                  </c:pt>
                  <c:pt idx="91">
                    <c:v>1.1299501257663502</c:v>
                  </c:pt>
                  <c:pt idx="92">
                    <c:v>1.0282552096785555</c:v>
                  </c:pt>
                  <c:pt idx="93">
                    <c:v>0.87447798480844985</c:v>
                  </c:pt>
                  <c:pt idx="94">
                    <c:v>2.3243705803725137</c:v>
                  </c:pt>
                  <c:pt idx="95">
                    <c:v>1.7938110265301668</c:v>
                  </c:pt>
                  <c:pt idx="96">
                    <c:v>0.89829812869168024</c:v>
                  </c:pt>
                  <c:pt idx="97">
                    <c:v>0.12866246094220196</c:v>
                  </c:pt>
                  <c:pt idx="98">
                    <c:v>0.92779084409843138</c:v>
                  </c:pt>
                  <c:pt idx="101">
                    <c:v>0.63551895200548925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'sperm ova full graphs'!$B$2:$B$103</c:f>
              <c:strCache>
                <c:ptCount val="102"/>
                <c:pt idx="0">
                  <c:v>52-53</c:v>
                </c:pt>
                <c:pt idx="1">
                  <c:v>52-54</c:v>
                </c:pt>
                <c:pt idx="2">
                  <c:v>52-55</c:v>
                </c:pt>
                <c:pt idx="3">
                  <c:v>52-56</c:v>
                </c:pt>
                <c:pt idx="4">
                  <c:v>52-57 </c:v>
                </c:pt>
                <c:pt idx="5">
                  <c:v>52-77</c:v>
                </c:pt>
                <c:pt idx="6">
                  <c:v>52-79</c:v>
                </c:pt>
                <c:pt idx="7">
                  <c:v>52-90</c:v>
                </c:pt>
                <c:pt idx="8">
                  <c:v>52-107</c:v>
                </c:pt>
                <c:pt idx="10">
                  <c:v>53-52</c:v>
                </c:pt>
                <c:pt idx="11">
                  <c:v>53-54</c:v>
                </c:pt>
                <c:pt idx="12">
                  <c:v>53-55</c:v>
                </c:pt>
                <c:pt idx="13">
                  <c:v>53-56</c:v>
                </c:pt>
                <c:pt idx="14">
                  <c:v>53-57</c:v>
                </c:pt>
                <c:pt idx="15">
                  <c:v>53-77</c:v>
                </c:pt>
                <c:pt idx="16">
                  <c:v>53-79</c:v>
                </c:pt>
                <c:pt idx="17">
                  <c:v>53-90</c:v>
                </c:pt>
                <c:pt idx="18">
                  <c:v>53-107</c:v>
                </c:pt>
                <c:pt idx="20">
                  <c:v>54-52</c:v>
                </c:pt>
                <c:pt idx="21">
                  <c:v>54-53</c:v>
                </c:pt>
                <c:pt idx="22">
                  <c:v>54-55</c:v>
                </c:pt>
                <c:pt idx="23">
                  <c:v>54-56</c:v>
                </c:pt>
                <c:pt idx="24">
                  <c:v>54-57</c:v>
                </c:pt>
                <c:pt idx="25">
                  <c:v>54-77</c:v>
                </c:pt>
                <c:pt idx="26">
                  <c:v>54-79 </c:v>
                </c:pt>
                <c:pt idx="27">
                  <c:v>54-90 </c:v>
                </c:pt>
                <c:pt idx="28">
                  <c:v>54-107 </c:v>
                </c:pt>
                <c:pt idx="30">
                  <c:v>55-52</c:v>
                </c:pt>
                <c:pt idx="31">
                  <c:v>55-53</c:v>
                </c:pt>
                <c:pt idx="32">
                  <c:v>55-54</c:v>
                </c:pt>
                <c:pt idx="33">
                  <c:v>55-56</c:v>
                </c:pt>
                <c:pt idx="34">
                  <c:v>55-57</c:v>
                </c:pt>
                <c:pt idx="35">
                  <c:v>55-77</c:v>
                </c:pt>
                <c:pt idx="36">
                  <c:v>55-79</c:v>
                </c:pt>
                <c:pt idx="37">
                  <c:v>55-90</c:v>
                </c:pt>
                <c:pt idx="38">
                  <c:v>55-107</c:v>
                </c:pt>
                <c:pt idx="40">
                  <c:v>56-52</c:v>
                </c:pt>
                <c:pt idx="41">
                  <c:v>56-53</c:v>
                </c:pt>
                <c:pt idx="42">
                  <c:v>56-54</c:v>
                </c:pt>
                <c:pt idx="43">
                  <c:v>56-55</c:v>
                </c:pt>
                <c:pt idx="44">
                  <c:v>56-57</c:v>
                </c:pt>
                <c:pt idx="45">
                  <c:v>56-77</c:v>
                </c:pt>
                <c:pt idx="46">
                  <c:v>56-79</c:v>
                </c:pt>
                <c:pt idx="47">
                  <c:v>56-90</c:v>
                </c:pt>
                <c:pt idx="48">
                  <c:v>56-107</c:v>
                </c:pt>
                <c:pt idx="50">
                  <c:v>57-52</c:v>
                </c:pt>
                <c:pt idx="51">
                  <c:v>57-53</c:v>
                </c:pt>
                <c:pt idx="52">
                  <c:v>57-54</c:v>
                </c:pt>
                <c:pt idx="53">
                  <c:v>57-55</c:v>
                </c:pt>
                <c:pt idx="54">
                  <c:v>57-56</c:v>
                </c:pt>
                <c:pt idx="55">
                  <c:v>57-77</c:v>
                </c:pt>
                <c:pt idx="56">
                  <c:v>57-79</c:v>
                </c:pt>
                <c:pt idx="57">
                  <c:v>57-90</c:v>
                </c:pt>
                <c:pt idx="58">
                  <c:v>57-107</c:v>
                </c:pt>
                <c:pt idx="60">
                  <c:v>77-52</c:v>
                </c:pt>
                <c:pt idx="61">
                  <c:v>77-53</c:v>
                </c:pt>
                <c:pt idx="62">
                  <c:v>77-54</c:v>
                </c:pt>
                <c:pt idx="63">
                  <c:v>77-55</c:v>
                </c:pt>
                <c:pt idx="64">
                  <c:v>77-56</c:v>
                </c:pt>
                <c:pt idx="65">
                  <c:v>77-57</c:v>
                </c:pt>
                <c:pt idx="66">
                  <c:v>77-79</c:v>
                </c:pt>
                <c:pt idx="67">
                  <c:v>77-90</c:v>
                </c:pt>
                <c:pt idx="68">
                  <c:v>77-107</c:v>
                </c:pt>
                <c:pt idx="70">
                  <c:v>79-52</c:v>
                </c:pt>
                <c:pt idx="71">
                  <c:v>79-53</c:v>
                </c:pt>
                <c:pt idx="72">
                  <c:v>79-54</c:v>
                </c:pt>
                <c:pt idx="73">
                  <c:v>79-55</c:v>
                </c:pt>
                <c:pt idx="74">
                  <c:v>79-56</c:v>
                </c:pt>
                <c:pt idx="75">
                  <c:v>79-57</c:v>
                </c:pt>
                <c:pt idx="76">
                  <c:v>79-77</c:v>
                </c:pt>
                <c:pt idx="77">
                  <c:v>79-90</c:v>
                </c:pt>
                <c:pt idx="78">
                  <c:v>79-107</c:v>
                </c:pt>
                <c:pt idx="80">
                  <c:v>90-52</c:v>
                </c:pt>
                <c:pt idx="81">
                  <c:v>90-53</c:v>
                </c:pt>
                <c:pt idx="82">
                  <c:v>90-54</c:v>
                </c:pt>
                <c:pt idx="83">
                  <c:v>90-55</c:v>
                </c:pt>
                <c:pt idx="84">
                  <c:v>90-56</c:v>
                </c:pt>
                <c:pt idx="85">
                  <c:v>90-57</c:v>
                </c:pt>
                <c:pt idx="86">
                  <c:v>90-77</c:v>
                </c:pt>
                <c:pt idx="87">
                  <c:v>90-79</c:v>
                </c:pt>
                <c:pt idx="88">
                  <c:v>90-107</c:v>
                </c:pt>
                <c:pt idx="90">
                  <c:v>107-52</c:v>
                </c:pt>
                <c:pt idx="91">
                  <c:v>107-53</c:v>
                </c:pt>
                <c:pt idx="92">
                  <c:v>107-54</c:v>
                </c:pt>
                <c:pt idx="93">
                  <c:v>107-55</c:v>
                </c:pt>
                <c:pt idx="94">
                  <c:v>107-56</c:v>
                </c:pt>
                <c:pt idx="95">
                  <c:v>107-57</c:v>
                </c:pt>
                <c:pt idx="96">
                  <c:v>107-77</c:v>
                </c:pt>
                <c:pt idx="97">
                  <c:v>107-79</c:v>
                </c:pt>
                <c:pt idx="98">
                  <c:v>107-90</c:v>
                </c:pt>
                <c:pt idx="101">
                  <c:v>Batch</c:v>
                </c:pt>
              </c:strCache>
            </c:strRef>
          </c:cat>
          <c:val>
            <c:numRef>
              <c:f>'sperm ova full graphs'!$C$2:$C$103</c:f>
              <c:numCache>
                <c:formatCode>0.00</c:formatCode>
                <c:ptCount val="102"/>
                <c:pt idx="0">
                  <c:v>94.763017175493658</c:v>
                </c:pt>
                <c:pt idx="1">
                  <c:v>96.329638243584839</c:v>
                </c:pt>
                <c:pt idx="2">
                  <c:v>91.569756415799972</c:v>
                </c:pt>
                <c:pt idx="3">
                  <c:v>7.2102604997341837</c:v>
                </c:pt>
                <c:pt idx="4">
                  <c:v>84.48804874076869</c:v>
                </c:pt>
                <c:pt idx="5">
                  <c:v>95.207512291243958</c:v>
                </c:pt>
                <c:pt idx="6">
                  <c:v>93.873646795724724</c:v>
                </c:pt>
                <c:pt idx="7">
                  <c:v>82.894958415865574</c:v>
                </c:pt>
                <c:pt idx="8">
                  <c:v>91.000761035007599</c:v>
                </c:pt>
                <c:pt idx="10">
                  <c:v>95.719600609364377</c:v>
                </c:pt>
                <c:pt idx="11">
                  <c:v>95.738437076267289</c:v>
                </c:pt>
                <c:pt idx="12">
                  <c:v>92.979251085146288</c:v>
                </c:pt>
                <c:pt idx="13">
                  <c:v>7.3699460820784912</c:v>
                </c:pt>
                <c:pt idx="14">
                  <c:v>84.947738421214197</c:v>
                </c:pt>
                <c:pt idx="15">
                  <c:v>94.668674507411836</c:v>
                </c:pt>
                <c:pt idx="16">
                  <c:v>93.940891351446567</c:v>
                </c:pt>
                <c:pt idx="17">
                  <c:v>81.659793547048437</c:v>
                </c:pt>
                <c:pt idx="18">
                  <c:v>87.834296035802126</c:v>
                </c:pt>
                <c:pt idx="20">
                  <c:v>93.938407640827606</c:v>
                </c:pt>
                <c:pt idx="21">
                  <c:v>83.159222739194561</c:v>
                </c:pt>
                <c:pt idx="22">
                  <c:v>1.6831819395139505</c:v>
                </c:pt>
                <c:pt idx="23">
                  <c:v>53.719797830374752</c:v>
                </c:pt>
                <c:pt idx="24">
                  <c:v>2.3177699947382266</c:v>
                </c:pt>
                <c:pt idx="25">
                  <c:v>94.4541770865373</c:v>
                </c:pt>
                <c:pt idx="26">
                  <c:v>89.895744801405172</c:v>
                </c:pt>
                <c:pt idx="27">
                  <c:v>78.249180296063471</c:v>
                </c:pt>
                <c:pt idx="28">
                  <c:v>82.587719298245602</c:v>
                </c:pt>
                <c:pt idx="30">
                  <c:v>94.498940386429652</c:v>
                </c:pt>
                <c:pt idx="31">
                  <c:v>80.841965292702398</c:v>
                </c:pt>
                <c:pt idx="32">
                  <c:v>0.47678275290215594</c:v>
                </c:pt>
                <c:pt idx="33">
                  <c:v>51.502362449185512</c:v>
                </c:pt>
                <c:pt idx="34">
                  <c:v>5.7338163092909795</c:v>
                </c:pt>
                <c:pt idx="35">
                  <c:v>95.312377788206504</c:v>
                </c:pt>
                <c:pt idx="36">
                  <c:v>92.458858909900144</c:v>
                </c:pt>
                <c:pt idx="37">
                  <c:v>80.163673960150092</c:v>
                </c:pt>
                <c:pt idx="38">
                  <c:v>86.004617377552066</c:v>
                </c:pt>
                <c:pt idx="40">
                  <c:v>93.503913240755352</c:v>
                </c:pt>
                <c:pt idx="41">
                  <c:v>1.4062347117829093</c:v>
                </c:pt>
                <c:pt idx="42">
                  <c:v>90.771157174930167</c:v>
                </c:pt>
                <c:pt idx="43">
                  <c:v>89.089143459082223</c:v>
                </c:pt>
                <c:pt idx="44">
                  <c:v>84.652949146707826</c:v>
                </c:pt>
                <c:pt idx="45">
                  <c:v>93.40501792114695</c:v>
                </c:pt>
                <c:pt idx="46">
                  <c:v>90.010701374877797</c:v>
                </c:pt>
                <c:pt idx="47">
                  <c:v>82.567210437772758</c:v>
                </c:pt>
                <c:pt idx="48">
                  <c:v>82.132925572917799</c:v>
                </c:pt>
                <c:pt idx="50">
                  <c:v>92.684942294392627</c:v>
                </c:pt>
                <c:pt idx="51">
                  <c:v>68.454307390434849</c:v>
                </c:pt>
                <c:pt idx="52">
                  <c:v>0.46007055123464657</c:v>
                </c:pt>
                <c:pt idx="53">
                  <c:v>0.8895268225047358</c:v>
                </c:pt>
                <c:pt idx="54">
                  <c:v>46.234856652016028</c:v>
                </c:pt>
                <c:pt idx="55">
                  <c:v>91.746885133981905</c:v>
                </c:pt>
                <c:pt idx="56">
                  <c:v>87.806796600058021</c:v>
                </c:pt>
                <c:pt idx="57">
                  <c:v>80.024221270294575</c:v>
                </c:pt>
                <c:pt idx="58">
                  <c:v>71.628419370354848</c:v>
                </c:pt>
                <c:pt idx="60">
                  <c:v>96.039974177168844</c:v>
                </c:pt>
                <c:pt idx="61">
                  <c:v>97.236134441684769</c:v>
                </c:pt>
                <c:pt idx="62">
                  <c:v>94.864113203213549</c:v>
                </c:pt>
                <c:pt idx="63">
                  <c:v>90.134445908358956</c:v>
                </c:pt>
                <c:pt idx="64">
                  <c:v>67.086981184945216</c:v>
                </c:pt>
                <c:pt idx="65">
                  <c:v>89.044188436183035</c:v>
                </c:pt>
                <c:pt idx="66">
                  <c:v>91.825354747019517</c:v>
                </c:pt>
                <c:pt idx="67">
                  <c:v>82.802862552549655</c:v>
                </c:pt>
                <c:pt idx="68">
                  <c:v>86.279197800862633</c:v>
                </c:pt>
                <c:pt idx="70">
                  <c:v>96.636668825320257</c:v>
                </c:pt>
                <c:pt idx="71">
                  <c:v>96.228901207620751</c:v>
                </c:pt>
                <c:pt idx="72">
                  <c:v>95.690341738897587</c:v>
                </c:pt>
                <c:pt idx="73">
                  <c:v>92.592319108916698</c:v>
                </c:pt>
                <c:pt idx="74">
                  <c:v>68.539325842696641</c:v>
                </c:pt>
                <c:pt idx="75">
                  <c:v>90.887902751702043</c:v>
                </c:pt>
                <c:pt idx="76">
                  <c:v>95.916495866285558</c:v>
                </c:pt>
                <c:pt idx="77">
                  <c:v>84.129247342236269</c:v>
                </c:pt>
                <c:pt idx="78">
                  <c:v>15.558840359327684</c:v>
                </c:pt>
                <c:pt idx="80">
                  <c:v>97.789870542311562</c:v>
                </c:pt>
                <c:pt idx="81">
                  <c:v>91.308615260520881</c:v>
                </c:pt>
                <c:pt idx="82">
                  <c:v>95.290203623536954</c:v>
                </c:pt>
                <c:pt idx="83">
                  <c:v>89.986215074200217</c:v>
                </c:pt>
                <c:pt idx="84">
                  <c:v>59.966092163848714</c:v>
                </c:pt>
                <c:pt idx="85">
                  <c:v>88.988819312978322</c:v>
                </c:pt>
                <c:pt idx="86">
                  <c:v>93.369618513512265</c:v>
                </c:pt>
                <c:pt idx="87">
                  <c:v>95.201587539777222</c:v>
                </c:pt>
                <c:pt idx="88">
                  <c:v>87.146653887200614</c:v>
                </c:pt>
                <c:pt idx="90">
                  <c:v>93.529147940594427</c:v>
                </c:pt>
                <c:pt idx="91">
                  <c:v>92.633799039329006</c:v>
                </c:pt>
                <c:pt idx="92">
                  <c:v>93.006068885062447</c:v>
                </c:pt>
                <c:pt idx="93">
                  <c:v>90.428799988048752</c:v>
                </c:pt>
                <c:pt idx="94">
                  <c:v>58.339891330905452</c:v>
                </c:pt>
                <c:pt idx="95">
                  <c:v>83.417402845932273</c:v>
                </c:pt>
                <c:pt idx="96">
                  <c:v>95.26675902688261</c:v>
                </c:pt>
                <c:pt idx="97">
                  <c:v>1.952003284304294</c:v>
                </c:pt>
                <c:pt idx="98">
                  <c:v>77.17590094690803</c:v>
                </c:pt>
                <c:pt idx="101">
                  <c:v>96.005269290970219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9-472A-940B-BB0E69254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-11"/>
        <c:axId val="1147367760"/>
        <c:axId val="1383551616"/>
      </c:barChart>
      <c:catAx>
        <c:axId val="114736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551616"/>
        <c:crosses val="autoZero"/>
        <c:auto val="1"/>
        <c:lblAlgn val="ctr"/>
        <c:lblOffset val="100"/>
        <c:noMultiLvlLbl val="0"/>
      </c:catAx>
      <c:valAx>
        <c:axId val="13835516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6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Ova Crosses by Genet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E1-4FC8-84F2-598BDCBA924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6E1-4FC8-84F2-598BDCBA924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E1-4FC8-84F2-598BDCBA9241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6E1-4FC8-84F2-598BDCBA9241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E1-4FC8-84F2-598BDCBA9241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6E1-4FC8-84F2-598BDCBA9241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6E1-4FC8-84F2-598BDCBA9241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6E1-4FC8-84F2-598BDCBA9241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6E1-4FC8-84F2-598BDCBA924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6E1-4FC8-84F2-598BDCBA924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6E1-4FC8-84F2-598BDCBA924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6E1-4FC8-84F2-598BDCBA924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6E1-4FC8-84F2-598BDCBA924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6E1-4FC8-84F2-598BDCBA924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6E1-4FC8-84F2-598BDCBA9241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6E1-4FC8-84F2-598BDCBA9241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6E1-4FC8-84F2-598BDCBA9241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6E1-4FC8-84F2-598BDCBA9241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6E1-4FC8-84F2-598BDCBA9241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6E1-4FC8-84F2-598BDCBA9241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6E1-4FC8-84F2-598BDCBA9241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6E1-4FC8-84F2-598BDCBA9241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6E1-4FC8-84F2-598BDCBA9241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E6E1-4FC8-84F2-598BDCBA9241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6E1-4FC8-84F2-598BDCBA9241}"/>
              </c:ext>
            </c:extLst>
          </c:dPt>
          <c:dPt>
            <c:idx val="3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E6E1-4FC8-84F2-598BDCBA9241}"/>
              </c:ext>
            </c:extLst>
          </c:dPt>
          <c:dPt>
            <c:idx val="3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6E1-4FC8-84F2-598BDCBA9241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6E1-4FC8-84F2-598BDCBA9241}"/>
              </c:ext>
            </c:extLst>
          </c:dPt>
          <c:dPt>
            <c:idx val="3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E6E1-4FC8-84F2-598BDCBA9241}"/>
              </c:ext>
            </c:extLst>
          </c:dPt>
          <c:dPt>
            <c:idx val="3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E6E1-4FC8-84F2-598BDCBA9241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6E1-4FC8-84F2-598BDCBA9241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E6E1-4FC8-84F2-598BDCBA9241}"/>
              </c:ext>
            </c:extLst>
          </c:dPt>
          <c:dPt>
            <c:idx val="3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E6E1-4FC8-84F2-598BDCBA9241}"/>
              </c:ext>
            </c:extLst>
          </c:dPt>
          <c:dPt>
            <c:idx val="3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6E1-4FC8-84F2-598BDCBA9241}"/>
              </c:ext>
            </c:extLst>
          </c:dPt>
          <c:dPt>
            <c:idx val="5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6E1-4FC8-84F2-598BDCBA9241}"/>
              </c:ext>
            </c:extLst>
          </c:dPt>
          <c:dPt>
            <c:idx val="5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E6E1-4FC8-84F2-598BDCBA9241}"/>
              </c:ext>
            </c:extLst>
          </c:dPt>
          <c:dPt>
            <c:idx val="5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6E1-4FC8-84F2-598BDCBA9241}"/>
              </c:ext>
            </c:extLst>
          </c:dPt>
          <c:dPt>
            <c:idx val="5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6E1-4FC8-84F2-598BDCBA9241}"/>
              </c:ext>
            </c:extLst>
          </c:dPt>
          <c:dPt>
            <c:idx val="5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E6E1-4FC8-84F2-598BDCBA9241}"/>
              </c:ext>
            </c:extLst>
          </c:dPt>
          <c:dPt>
            <c:idx val="5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E6E1-4FC8-84F2-598BDCBA9241}"/>
              </c:ext>
            </c:extLst>
          </c:dPt>
          <c:dPt>
            <c:idx val="5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6E1-4FC8-84F2-598BDCBA9241}"/>
              </c:ext>
            </c:extLst>
          </c:dPt>
          <c:dPt>
            <c:idx val="5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E6E1-4FC8-84F2-598BDCBA9241}"/>
              </c:ext>
            </c:extLst>
          </c:dPt>
          <c:dPt>
            <c:idx val="5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6E1-4FC8-84F2-598BDCBA9241}"/>
              </c:ext>
            </c:extLst>
          </c:dPt>
          <c:dPt>
            <c:idx val="60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E6E1-4FC8-84F2-598BDCBA9241}"/>
              </c:ext>
            </c:extLst>
          </c:dPt>
          <c:dPt>
            <c:idx val="61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6E1-4FC8-84F2-598BDCBA9241}"/>
              </c:ext>
            </c:extLst>
          </c:dPt>
          <c:dPt>
            <c:idx val="62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E6E1-4FC8-84F2-598BDCBA9241}"/>
              </c:ext>
            </c:extLst>
          </c:dPt>
          <c:dPt>
            <c:idx val="63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E6E1-4FC8-84F2-598BDCBA9241}"/>
              </c:ext>
            </c:extLst>
          </c:dPt>
          <c:dPt>
            <c:idx val="64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E6E1-4FC8-84F2-598BDCBA9241}"/>
              </c:ext>
            </c:extLst>
          </c:dPt>
          <c:dPt>
            <c:idx val="65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E6E1-4FC8-84F2-598BDCBA9241}"/>
              </c:ext>
            </c:extLst>
          </c:dPt>
          <c:dPt>
            <c:idx val="66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E6E1-4FC8-84F2-598BDCBA9241}"/>
              </c:ext>
            </c:extLst>
          </c:dPt>
          <c:dPt>
            <c:idx val="67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E6E1-4FC8-84F2-598BDCBA9241}"/>
              </c:ext>
            </c:extLst>
          </c:dPt>
          <c:dPt>
            <c:idx val="68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E6E1-4FC8-84F2-598BDCBA9241}"/>
              </c:ext>
            </c:extLst>
          </c:dPt>
          <c:dPt>
            <c:idx val="7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E6E1-4FC8-84F2-598BDCBA9241}"/>
              </c:ext>
            </c:extLst>
          </c:dPt>
          <c:dPt>
            <c:idx val="71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E6E1-4FC8-84F2-598BDCBA9241}"/>
              </c:ext>
            </c:extLst>
          </c:dPt>
          <c:dPt>
            <c:idx val="72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E6E1-4FC8-84F2-598BDCBA9241}"/>
              </c:ext>
            </c:extLst>
          </c:dPt>
          <c:dPt>
            <c:idx val="73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E6E1-4FC8-84F2-598BDCBA9241}"/>
              </c:ext>
            </c:extLst>
          </c:dPt>
          <c:dPt>
            <c:idx val="74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E6E1-4FC8-84F2-598BDCBA9241}"/>
              </c:ext>
            </c:extLst>
          </c:dPt>
          <c:dPt>
            <c:idx val="75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E6E1-4FC8-84F2-598BDCBA9241}"/>
              </c:ext>
            </c:extLst>
          </c:dPt>
          <c:dPt>
            <c:idx val="76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E6E1-4FC8-84F2-598BDCBA9241}"/>
              </c:ext>
            </c:extLst>
          </c:dPt>
          <c:dPt>
            <c:idx val="77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E6E1-4FC8-84F2-598BDCBA9241}"/>
              </c:ext>
            </c:extLst>
          </c:dPt>
          <c:dPt>
            <c:idx val="78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E6E1-4FC8-84F2-598BDCBA9241}"/>
              </c:ext>
            </c:extLst>
          </c:dPt>
          <c:dPt>
            <c:idx val="80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E6E1-4FC8-84F2-598BDCBA9241}"/>
              </c:ext>
            </c:extLst>
          </c:dPt>
          <c:dPt>
            <c:idx val="81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E6E1-4FC8-84F2-598BDCBA9241}"/>
              </c:ext>
            </c:extLst>
          </c:dPt>
          <c:dPt>
            <c:idx val="82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E6E1-4FC8-84F2-598BDCBA9241}"/>
              </c:ext>
            </c:extLst>
          </c:dPt>
          <c:dPt>
            <c:idx val="83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E6E1-4FC8-84F2-598BDCBA9241}"/>
              </c:ext>
            </c:extLst>
          </c:dPt>
          <c:dPt>
            <c:idx val="84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E6E1-4FC8-84F2-598BDCBA9241}"/>
              </c:ext>
            </c:extLst>
          </c:dPt>
          <c:dPt>
            <c:idx val="85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E6E1-4FC8-84F2-598BDCBA9241}"/>
              </c:ext>
            </c:extLst>
          </c:dPt>
          <c:dPt>
            <c:idx val="86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E6E1-4FC8-84F2-598BDCBA9241}"/>
              </c:ext>
            </c:extLst>
          </c:dPt>
          <c:dPt>
            <c:idx val="87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E6E1-4FC8-84F2-598BDCBA9241}"/>
              </c:ext>
            </c:extLst>
          </c:dPt>
          <c:dPt>
            <c:idx val="88"/>
            <c:invertIfNegative val="0"/>
            <c:bubble3D val="0"/>
            <c:spPr>
              <a:solidFill>
                <a:srgbClr val="CC6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E6E1-4FC8-84F2-598BDCBA9241}"/>
              </c:ext>
            </c:extLst>
          </c:dPt>
          <c:dPt>
            <c:idx val="9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E6E1-4FC8-84F2-598BDCBA9241}"/>
              </c:ext>
            </c:extLst>
          </c:dPt>
          <c:dPt>
            <c:idx val="9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E6E1-4FC8-84F2-598BDCBA9241}"/>
              </c:ext>
            </c:extLst>
          </c:dPt>
          <c:dPt>
            <c:idx val="9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E6E1-4FC8-84F2-598BDCBA9241}"/>
              </c:ext>
            </c:extLst>
          </c:dPt>
          <c:dPt>
            <c:idx val="93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E6E1-4FC8-84F2-598BDCBA9241}"/>
              </c:ext>
            </c:extLst>
          </c:dPt>
          <c:dPt>
            <c:idx val="94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E6E1-4FC8-84F2-598BDCBA9241}"/>
              </c:ext>
            </c:extLst>
          </c:dPt>
          <c:dPt>
            <c:idx val="9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E6E1-4FC8-84F2-598BDCBA9241}"/>
              </c:ext>
            </c:extLst>
          </c:dPt>
          <c:dPt>
            <c:idx val="9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E6E1-4FC8-84F2-598BDCBA9241}"/>
              </c:ext>
            </c:extLst>
          </c:dPt>
          <c:dPt>
            <c:idx val="97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E6E1-4FC8-84F2-598BDCBA9241}"/>
              </c:ext>
            </c:extLst>
          </c:dPt>
          <c:dPt>
            <c:idx val="9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E6E1-4FC8-84F2-598BDCBA9241}"/>
              </c:ext>
            </c:extLst>
          </c:dPt>
          <c:dPt>
            <c:idx val="10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6E1-4FC8-84F2-598BDCBA9241}"/>
              </c:ext>
            </c:extLst>
          </c:dPt>
          <c:errBars>
            <c:errBarType val="both"/>
            <c:errValType val="cust"/>
            <c:noEndCap val="0"/>
            <c:plus>
              <c:numRef>
                <c:f>'sperm ova full graphs'!$H$2:$H$103</c:f>
                <c:numCache>
                  <c:formatCode>General</c:formatCode>
                  <c:ptCount val="102"/>
                  <c:pt idx="0">
                    <c:v>0.90271267664879318</c:v>
                  </c:pt>
                  <c:pt idx="1">
                    <c:v>1.1368015501141073</c:v>
                  </c:pt>
                  <c:pt idx="2">
                    <c:v>1.2205963912785347</c:v>
                  </c:pt>
                  <c:pt idx="3">
                    <c:v>0.27549828675305288</c:v>
                  </c:pt>
                  <c:pt idx="4">
                    <c:v>2.0288875268923752</c:v>
                  </c:pt>
                  <c:pt idx="5">
                    <c:v>0.37623161866619781</c:v>
                  </c:pt>
                  <c:pt idx="6">
                    <c:v>0.50075724772987851</c:v>
                  </c:pt>
                  <c:pt idx="7">
                    <c:v>0.52303718945180511</c:v>
                  </c:pt>
                  <c:pt idx="8">
                    <c:v>0.99679698574291109</c:v>
                  </c:pt>
                  <c:pt idx="10">
                    <c:v>0.86079788130917345</c:v>
                  </c:pt>
                  <c:pt idx="11">
                    <c:v>1.2340987330270896</c:v>
                  </c:pt>
                  <c:pt idx="12">
                    <c:v>1.7546147559183951</c:v>
                  </c:pt>
                  <c:pt idx="13">
                    <c:v>0.41715601204918146</c:v>
                  </c:pt>
                  <c:pt idx="14">
                    <c:v>1.2159472039949133</c:v>
                  </c:pt>
                  <c:pt idx="15">
                    <c:v>0.64335711459846934</c:v>
                  </c:pt>
                  <c:pt idx="16">
                    <c:v>0.17811339477560312</c:v>
                  </c:pt>
                  <c:pt idx="17">
                    <c:v>1.4970099873806335</c:v>
                  </c:pt>
                  <c:pt idx="18">
                    <c:v>1.1299501257663502</c:v>
                  </c:pt>
                  <c:pt idx="20">
                    <c:v>1.0146862732950361</c:v>
                  </c:pt>
                  <c:pt idx="21">
                    <c:v>0.96300256529385264</c:v>
                  </c:pt>
                  <c:pt idx="22">
                    <c:v>0.24796030769992838</c:v>
                  </c:pt>
                  <c:pt idx="23">
                    <c:v>1.5373427208441979</c:v>
                  </c:pt>
                  <c:pt idx="24">
                    <c:v>0.32467376350085941</c:v>
                  </c:pt>
                  <c:pt idx="25">
                    <c:v>0.70125326536652866</c:v>
                  </c:pt>
                  <c:pt idx="26">
                    <c:v>0.37489548338918705</c:v>
                  </c:pt>
                  <c:pt idx="27">
                    <c:v>0.28118422169786184</c:v>
                  </c:pt>
                  <c:pt idx="28">
                    <c:v>1.0282552096785555</c:v>
                  </c:pt>
                  <c:pt idx="30">
                    <c:v>2.8329155212396908</c:v>
                  </c:pt>
                  <c:pt idx="31">
                    <c:v>1.6986286951129832</c:v>
                  </c:pt>
                  <c:pt idx="32">
                    <c:v>0.10308659499795646</c:v>
                  </c:pt>
                  <c:pt idx="33">
                    <c:v>1.0519540182963383</c:v>
                  </c:pt>
                  <c:pt idx="34">
                    <c:v>0.4532113917887472</c:v>
                  </c:pt>
                  <c:pt idx="35">
                    <c:v>0.61877556312183157</c:v>
                  </c:pt>
                  <c:pt idx="36">
                    <c:v>0.90626728090443476</c:v>
                  </c:pt>
                  <c:pt idx="37">
                    <c:v>1.3382650397270555</c:v>
                  </c:pt>
                  <c:pt idx="38">
                    <c:v>0.87447798480844985</c:v>
                  </c:pt>
                  <c:pt idx="40">
                    <c:v>1.0935471890793291</c:v>
                  </c:pt>
                  <c:pt idx="41">
                    <c:v>0.83992558006539186</c:v>
                  </c:pt>
                  <c:pt idx="42">
                    <c:v>4.5235917247420065</c:v>
                  </c:pt>
                  <c:pt idx="43">
                    <c:v>1.8482285859984489</c:v>
                  </c:pt>
                  <c:pt idx="44">
                    <c:v>3.0638960467704801</c:v>
                  </c:pt>
                  <c:pt idx="45">
                    <c:v>2.4972952099005146</c:v>
                  </c:pt>
                  <c:pt idx="46">
                    <c:v>1.8059271088001765</c:v>
                  </c:pt>
                  <c:pt idx="47">
                    <c:v>2.723844379240997</c:v>
                  </c:pt>
                  <c:pt idx="48">
                    <c:v>2.3243705803725137</c:v>
                  </c:pt>
                  <c:pt idx="50">
                    <c:v>0.87651642115872241</c:v>
                  </c:pt>
                  <c:pt idx="51">
                    <c:v>1.7709212584863421</c:v>
                  </c:pt>
                  <c:pt idx="52">
                    <c:v>0.77954251353491943</c:v>
                  </c:pt>
                  <c:pt idx="53">
                    <c:v>2.557660876683709</c:v>
                  </c:pt>
                  <c:pt idx="54">
                    <c:v>0.51836008939226552</c:v>
                  </c:pt>
                  <c:pt idx="55">
                    <c:v>1.0735833628660858</c:v>
                  </c:pt>
                  <c:pt idx="56">
                    <c:v>0.760058105827221</c:v>
                  </c:pt>
                  <c:pt idx="57">
                    <c:v>1.1135103607772656</c:v>
                  </c:pt>
                  <c:pt idx="58">
                    <c:v>1.7938110265301668</c:v>
                  </c:pt>
                  <c:pt idx="60">
                    <c:v>1.4562917238411208</c:v>
                  </c:pt>
                  <c:pt idx="61">
                    <c:v>1.1139723205581584</c:v>
                  </c:pt>
                  <c:pt idx="62">
                    <c:v>0.78873873274140083</c:v>
                  </c:pt>
                  <c:pt idx="63">
                    <c:v>2.557660876683709</c:v>
                  </c:pt>
                  <c:pt idx="64">
                    <c:v>0.45846267037507454</c:v>
                  </c:pt>
                  <c:pt idx="65">
                    <c:v>1.8916181306594497</c:v>
                  </c:pt>
                  <c:pt idx="66">
                    <c:v>0.29482322898484764</c:v>
                  </c:pt>
                  <c:pt idx="67">
                    <c:v>0.81289839416664189</c:v>
                  </c:pt>
                  <c:pt idx="68">
                    <c:v>0.89829812869168024</c:v>
                  </c:pt>
                  <c:pt idx="70">
                    <c:v>1.6873267306021411</c:v>
                  </c:pt>
                  <c:pt idx="71">
                    <c:v>1.8657387878366045</c:v>
                  </c:pt>
                  <c:pt idx="72">
                    <c:v>0.43925871287362916</c:v>
                  </c:pt>
                  <c:pt idx="73">
                    <c:v>1.6150396031283802</c:v>
                  </c:pt>
                  <c:pt idx="74">
                    <c:v>0.86741434273408435</c:v>
                  </c:pt>
                  <c:pt idx="75">
                    <c:v>3.2340061179901411</c:v>
                  </c:pt>
                  <c:pt idx="76">
                    <c:v>0.44900364136690069</c:v>
                  </c:pt>
                  <c:pt idx="77">
                    <c:v>0.30019554922477437</c:v>
                  </c:pt>
                  <c:pt idx="78">
                    <c:v>0.12866246094220196</c:v>
                  </c:pt>
                  <c:pt idx="80">
                    <c:v>1.2551022573446728</c:v>
                  </c:pt>
                  <c:pt idx="81">
                    <c:v>1.3220609382170037</c:v>
                  </c:pt>
                  <c:pt idx="82">
                    <c:v>1.9635804803204056</c:v>
                  </c:pt>
                  <c:pt idx="83">
                    <c:v>1.6664949353204648</c:v>
                  </c:pt>
                  <c:pt idx="84">
                    <c:v>4.0532628134294262</c:v>
                  </c:pt>
                  <c:pt idx="85">
                    <c:v>2.247228075440264</c:v>
                  </c:pt>
                  <c:pt idx="86">
                    <c:v>0.22673973877383702</c:v>
                  </c:pt>
                  <c:pt idx="87">
                    <c:v>1.7101271480470865</c:v>
                  </c:pt>
                  <c:pt idx="88">
                    <c:v>0.92779084409843138</c:v>
                  </c:pt>
                  <c:pt idx="90">
                    <c:v>1.858994499382095</c:v>
                  </c:pt>
                  <c:pt idx="91">
                    <c:v>0.49938019524356292</c:v>
                  </c:pt>
                  <c:pt idx="92">
                    <c:v>1.3487099836759899</c:v>
                  </c:pt>
                  <c:pt idx="93">
                    <c:v>2.1476714699954487</c:v>
                  </c:pt>
                  <c:pt idx="94">
                    <c:v>2.2643215670667294</c:v>
                  </c:pt>
                  <c:pt idx="95">
                    <c:v>1.3492966696656465</c:v>
                  </c:pt>
                  <c:pt idx="96">
                    <c:v>1.3643681345589327</c:v>
                  </c:pt>
                  <c:pt idx="97">
                    <c:v>0.78078909102227034</c:v>
                  </c:pt>
                  <c:pt idx="98">
                    <c:v>1.2940518468375675</c:v>
                  </c:pt>
                  <c:pt idx="101">
                    <c:v>0.63551895200548925</c:v>
                  </c:pt>
                </c:numCache>
              </c:numRef>
            </c:plus>
            <c:minus>
              <c:numRef>
                <c:f>'sperm ova full graphs'!$H$2:$H$103</c:f>
                <c:numCache>
                  <c:formatCode>General</c:formatCode>
                  <c:ptCount val="102"/>
                  <c:pt idx="0">
                    <c:v>0.90271267664879318</c:v>
                  </c:pt>
                  <c:pt idx="1">
                    <c:v>1.1368015501141073</c:v>
                  </c:pt>
                  <c:pt idx="2">
                    <c:v>1.2205963912785347</c:v>
                  </c:pt>
                  <c:pt idx="3">
                    <c:v>0.27549828675305288</c:v>
                  </c:pt>
                  <c:pt idx="4">
                    <c:v>2.0288875268923752</c:v>
                  </c:pt>
                  <c:pt idx="5">
                    <c:v>0.37623161866619781</c:v>
                  </c:pt>
                  <c:pt idx="6">
                    <c:v>0.50075724772987851</c:v>
                  </c:pt>
                  <c:pt idx="7">
                    <c:v>0.52303718945180511</c:v>
                  </c:pt>
                  <c:pt idx="8">
                    <c:v>0.99679698574291109</c:v>
                  </c:pt>
                  <c:pt idx="10">
                    <c:v>0.86079788130917345</c:v>
                  </c:pt>
                  <c:pt idx="11">
                    <c:v>1.2340987330270896</c:v>
                  </c:pt>
                  <c:pt idx="12">
                    <c:v>1.7546147559183951</c:v>
                  </c:pt>
                  <c:pt idx="13">
                    <c:v>0.41715601204918146</c:v>
                  </c:pt>
                  <c:pt idx="14">
                    <c:v>1.2159472039949133</c:v>
                  </c:pt>
                  <c:pt idx="15">
                    <c:v>0.64335711459846934</c:v>
                  </c:pt>
                  <c:pt idx="16">
                    <c:v>0.17811339477560312</c:v>
                  </c:pt>
                  <c:pt idx="17">
                    <c:v>1.4970099873806335</c:v>
                  </c:pt>
                  <c:pt idx="18">
                    <c:v>1.1299501257663502</c:v>
                  </c:pt>
                  <c:pt idx="20">
                    <c:v>1.0146862732950361</c:v>
                  </c:pt>
                  <c:pt idx="21">
                    <c:v>0.96300256529385264</c:v>
                  </c:pt>
                  <c:pt idx="22">
                    <c:v>0.24796030769992838</c:v>
                  </c:pt>
                  <c:pt idx="23">
                    <c:v>1.5373427208441979</c:v>
                  </c:pt>
                  <c:pt idx="24">
                    <c:v>0.32467376350085941</c:v>
                  </c:pt>
                  <c:pt idx="25">
                    <c:v>0.70125326536652866</c:v>
                  </c:pt>
                  <c:pt idx="26">
                    <c:v>0.37489548338918705</c:v>
                  </c:pt>
                  <c:pt idx="27">
                    <c:v>0.28118422169786184</c:v>
                  </c:pt>
                  <c:pt idx="28">
                    <c:v>1.0282552096785555</c:v>
                  </c:pt>
                  <c:pt idx="30">
                    <c:v>2.8329155212396908</c:v>
                  </c:pt>
                  <c:pt idx="31">
                    <c:v>1.6986286951129832</c:v>
                  </c:pt>
                  <c:pt idx="32">
                    <c:v>0.10308659499795646</c:v>
                  </c:pt>
                  <c:pt idx="33">
                    <c:v>1.0519540182963383</c:v>
                  </c:pt>
                  <c:pt idx="34">
                    <c:v>0.4532113917887472</c:v>
                  </c:pt>
                  <c:pt idx="35">
                    <c:v>0.61877556312183157</c:v>
                  </c:pt>
                  <c:pt idx="36">
                    <c:v>0.90626728090443476</c:v>
                  </c:pt>
                  <c:pt idx="37">
                    <c:v>1.3382650397270555</c:v>
                  </c:pt>
                  <c:pt idx="38">
                    <c:v>0.87447798480844985</c:v>
                  </c:pt>
                  <c:pt idx="40">
                    <c:v>1.0935471890793291</c:v>
                  </c:pt>
                  <c:pt idx="41">
                    <c:v>0.83992558006539186</c:v>
                  </c:pt>
                  <c:pt idx="42">
                    <c:v>4.5235917247420065</c:v>
                  </c:pt>
                  <c:pt idx="43">
                    <c:v>1.8482285859984489</c:v>
                  </c:pt>
                  <c:pt idx="44">
                    <c:v>3.0638960467704801</c:v>
                  </c:pt>
                  <c:pt idx="45">
                    <c:v>2.4972952099005146</c:v>
                  </c:pt>
                  <c:pt idx="46">
                    <c:v>1.8059271088001765</c:v>
                  </c:pt>
                  <c:pt idx="47">
                    <c:v>2.723844379240997</c:v>
                  </c:pt>
                  <c:pt idx="48">
                    <c:v>2.3243705803725137</c:v>
                  </c:pt>
                  <c:pt idx="50">
                    <c:v>0.87651642115872241</c:v>
                  </c:pt>
                  <c:pt idx="51">
                    <c:v>1.7709212584863421</c:v>
                  </c:pt>
                  <c:pt idx="52">
                    <c:v>0.77954251353491943</c:v>
                  </c:pt>
                  <c:pt idx="53">
                    <c:v>2.557660876683709</c:v>
                  </c:pt>
                  <c:pt idx="54">
                    <c:v>0.51836008939226552</c:v>
                  </c:pt>
                  <c:pt idx="55">
                    <c:v>1.0735833628660858</c:v>
                  </c:pt>
                  <c:pt idx="56">
                    <c:v>0.760058105827221</c:v>
                  </c:pt>
                  <c:pt idx="57">
                    <c:v>1.1135103607772656</c:v>
                  </c:pt>
                  <c:pt idx="58">
                    <c:v>1.7938110265301668</c:v>
                  </c:pt>
                  <c:pt idx="60">
                    <c:v>1.4562917238411208</c:v>
                  </c:pt>
                  <c:pt idx="61">
                    <c:v>1.1139723205581584</c:v>
                  </c:pt>
                  <c:pt idx="62">
                    <c:v>0.78873873274140083</c:v>
                  </c:pt>
                  <c:pt idx="63">
                    <c:v>2.557660876683709</c:v>
                  </c:pt>
                  <c:pt idx="64">
                    <c:v>0.45846267037507454</c:v>
                  </c:pt>
                  <c:pt idx="65">
                    <c:v>1.8916181306594497</c:v>
                  </c:pt>
                  <c:pt idx="66">
                    <c:v>0.29482322898484764</c:v>
                  </c:pt>
                  <c:pt idx="67">
                    <c:v>0.81289839416664189</c:v>
                  </c:pt>
                  <c:pt idx="68">
                    <c:v>0.89829812869168024</c:v>
                  </c:pt>
                  <c:pt idx="70">
                    <c:v>1.6873267306021411</c:v>
                  </c:pt>
                  <c:pt idx="71">
                    <c:v>1.8657387878366045</c:v>
                  </c:pt>
                  <c:pt idx="72">
                    <c:v>0.43925871287362916</c:v>
                  </c:pt>
                  <c:pt idx="73">
                    <c:v>1.6150396031283802</c:v>
                  </c:pt>
                  <c:pt idx="74">
                    <c:v>0.86741434273408435</c:v>
                  </c:pt>
                  <c:pt idx="75">
                    <c:v>3.2340061179901411</c:v>
                  </c:pt>
                  <c:pt idx="76">
                    <c:v>0.44900364136690069</c:v>
                  </c:pt>
                  <c:pt idx="77">
                    <c:v>0.30019554922477437</c:v>
                  </c:pt>
                  <c:pt idx="78">
                    <c:v>0.12866246094220196</c:v>
                  </c:pt>
                  <c:pt idx="80">
                    <c:v>1.2551022573446728</c:v>
                  </c:pt>
                  <c:pt idx="81">
                    <c:v>1.3220609382170037</c:v>
                  </c:pt>
                  <c:pt idx="82">
                    <c:v>1.9635804803204056</c:v>
                  </c:pt>
                  <c:pt idx="83">
                    <c:v>1.6664949353204648</c:v>
                  </c:pt>
                  <c:pt idx="84">
                    <c:v>4.0532628134294262</c:v>
                  </c:pt>
                  <c:pt idx="85">
                    <c:v>2.247228075440264</c:v>
                  </c:pt>
                  <c:pt idx="86">
                    <c:v>0.22673973877383702</c:v>
                  </c:pt>
                  <c:pt idx="87">
                    <c:v>1.7101271480470865</c:v>
                  </c:pt>
                  <c:pt idx="88">
                    <c:v>0.92779084409843138</c:v>
                  </c:pt>
                  <c:pt idx="90">
                    <c:v>1.858994499382095</c:v>
                  </c:pt>
                  <c:pt idx="91">
                    <c:v>0.49938019524356292</c:v>
                  </c:pt>
                  <c:pt idx="92">
                    <c:v>1.3487099836759899</c:v>
                  </c:pt>
                  <c:pt idx="93">
                    <c:v>2.1476714699954487</c:v>
                  </c:pt>
                  <c:pt idx="94">
                    <c:v>2.2643215670667294</c:v>
                  </c:pt>
                  <c:pt idx="95">
                    <c:v>1.3492966696656465</c:v>
                  </c:pt>
                  <c:pt idx="96">
                    <c:v>1.3643681345589327</c:v>
                  </c:pt>
                  <c:pt idx="97">
                    <c:v>0.78078909102227034</c:v>
                  </c:pt>
                  <c:pt idx="98">
                    <c:v>1.2940518468375675</c:v>
                  </c:pt>
                  <c:pt idx="101">
                    <c:v>0.63551895200548925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'sperm ova full graphs'!$F$2:$F$103</c:f>
              <c:strCache>
                <c:ptCount val="102"/>
                <c:pt idx="0">
                  <c:v>53-52</c:v>
                </c:pt>
                <c:pt idx="1">
                  <c:v>54-52</c:v>
                </c:pt>
                <c:pt idx="2">
                  <c:v>55-52</c:v>
                </c:pt>
                <c:pt idx="3">
                  <c:v>56-52</c:v>
                </c:pt>
                <c:pt idx="4">
                  <c:v>57-52</c:v>
                </c:pt>
                <c:pt idx="5">
                  <c:v>77-52</c:v>
                </c:pt>
                <c:pt idx="6">
                  <c:v>79-52</c:v>
                </c:pt>
                <c:pt idx="7">
                  <c:v>90-52</c:v>
                </c:pt>
                <c:pt idx="8">
                  <c:v>107-52</c:v>
                </c:pt>
                <c:pt idx="10">
                  <c:v>52-53</c:v>
                </c:pt>
                <c:pt idx="11">
                  <c:v>54-53</c:v>
                </c:pt>
                <c:pt idx="12">
                  <c:v>55-53</c:v>
                </c:pt>
                <c:pt idx="13">
                  <c:v>56-53</c:v>
                </c:pt>
                <c:pt idx="14">
                  <c:v>57-53</c:v>
                </c:pt>
                <c:pt idx="15">
                  <c:v>77-53</c:v>
                </c:pt>
                <c:pt idx="16">
                  <c:v>79-53</c:v>
                </c:pt>
                <c:pt idx="17">
                  <c:v>90-53</c:v>
                </c:pt>
                <c:pt idx="18">
                  <c:v>107-53</c:v>
                </c:pt>
                <c:pt idx="20">
                  <c:v>52-54</c:v>
                </c:pt>
                <c:pt idx="21">
                  <c:v>53-54</c:v>
                </c:pt>
                <c:pt idx="22">
                  <c:v>55-54</c:v>
                </c:pt>
                <c:pt idx="23">
                  <c:v>56-54</c:v>
                </c:pt>
                <c:pt idx="24">
                  <c:v>57-54</c:v>
                </c:pt>
                <c:pt idx="25">
                  <c:v>77-54</c:v>
                </c:pt>
                <c:pt idx="26">
                  <c:v>79-54</c:v>
                </c:pt>
                <c:pt idx="27">
                  <c:v>90-54</c:v>
                </c:pt>
                <c:pt idx="28">
                  <c:v>107-54</c:v>
                </c:pt>
                <c:pt idx="30">
                  <c:v>52-55</c:v>
                </c:pt>
                <c:pt idx="31">
                  <c:v>53-55</c:v>
                </c:pt>
                <c:pt idx="32">
                  <c:v>54-55</c:v>
                </c:pt>
                <c:pt idx="33">
                  <c:v>56-55</c:v>
                </c:pt>
                <c:pt idx="34">
                  <c:v>57-55</c:v>
                </c:pt>
                <c:pt idx="35">
                  <c:v>77-55</c:v>
                </c:pt>
                <c:pt idx="36">
                  <c:v>79-55</c:v>
                </c:pt>
                <c:pt idx="37">
                  <c:v>90-55</c:v>
                </c:pt>
                <c:pt idx="38">
                  <c:v>107-55</c:v>
                </c:pt>
                <c:pt idx="40">
                  <c:v>52-56</c:v>
                </c:pt>
                <c:pt idx="41">
                  <c:v>53-56</c:v>
                </c:pt>
                <c:pt idx="42">
                  <c:v>54-56</c:v>
                </c:pt>
                <c:pt idx="43">
                  <c:v>55-56</c:v>
                </c:pt>
                <c:pt idx="44">
                  <c:v>57-56</c:v>
                </c:pt>
                <c:pt idx="45">
                  <c:v>77-56</c:v>
                </c:pt>
                <c:pt idx="46">
                  <c:v>79-56</c:v>
                </c:pt>
                <c:pt idx="47">
                  <c:v>90-56</c:v>
                </c:pt>
                <c:pt idx="48">
                  <c:v>107-56</c:v>
                </c:pt>
                <c:pt idx="50">
                  <c:v>52-57 </c:v>
                </c:pt>
                <c:pt idx="51">
                  <c:v>53-57</c:v>
                </c:pt>
                <c:pt idx="52">
                  <c:v>54-57</c:v>
                </c:pt>
                <c:pt idx="53">
                  <c:v>55-57</c:v>
                </c:pt>
                <c:pt idx="54">
                  <c:v>56-57</c:v>
                </c:pt>
                <c:pt idx="55">
                  <c:v>77-57</c:v>
                </c:pt>
                <c:pt idx="56">
                  <c:v>79-57</c:v>
                </c:pt>
                <c:pt idx="57">
                  <c:v>90-57</c:v>
                </c:pt>
                <c:pt idx="58">
                  <c:v>107-57</c:v>
                </c:pt>
                <c:pt idx="60">
                  <c:v>52-77</c:v>
                </c:pt>
                <c:pt idx="61">
                  <c:v>53-77</c:v>
                </c:pt>
                <c:pt idx="62">
                  <c:v>54-77</c:v>
                </c:pt>
                <c:pt idx="63">
                  <c:v>55-57</c:v>
                </c:pt>
                <c:pt idx="64">
                  <c:v>56-77</c:v>
                </c:pt>
                <c:pt idx="65">
                  <c:v>57-77</c:v>
                </c:pt>
                <c:pt idx="66">
                  <c:v>79-77</c:v>
                </c:pt>
                <c:pt idx="67">
                  <c:v>90-77</c:v>
                </c:pt>
                <c:pt idx="68">
                  <c:v>107-77</c:v>
                </c:pt>
                <c:pt idx="70">
                  <c:v>52-79</c:v>
                </c:pt>
                <c:pt idx="71">
                  <c:v>53-79</c:v>
                </c:pt>
                <c:pt idx="72">
                  <c:v>54-79 </c:v>
                </c:pt>
                <c:pt idx="73">
                  <c:v>55-79</c:v>
                </c:pt>
                <c:pt idx="74">
                  <c:v>56-79</c:v>
                </c:pt>
                <c:pt idx="75">
                  <c:v>57-79</c:v>
                </c:pt>
                <c:pt idx="76">
                  <c:v>77-79</c:v>
                </c:pt>
                <c:pt idx="77">
                  <c:v>90-79</c:v>
                </c:pt>
                <c:pt idx="78">
                  <c:v>107-79</c:v>
                </c:pt>
                <c:pt idx="80">
                  <c:v>52-90</c:v>
                </c:pt>
                <c:pt idx="81">
                  <c:v>53-90</c:v>
                </c:pt>
                <c:pt idx="82">
                  <c:v>54-90 </c:v>
                </c:pt>
                <c:pt idx="83">
                  <c:v>55-90</c:v>
                </c:pt>
                <c:pt idx="84">
                  <c:v>56-90</c:v>
                </c:pt>
                <c:pt idx="85">
                  <c:v>57-90</c:v>
                </c:pt>
                <c:pt idx="86">
                  <c:v>77-90</c:v>
                </c:pt>
                <c:pt idx="87">
                  <c:v>79-90</c:v>
                </c:pt>
                <c:pt idx="88">
                  <c:v>107-90</c:v>
                </c:pt>
                <c:pt idx="90">
                  <c:v>52-107</c:v>
                </c:pt>
                <c:pt idx="91">
                  <c:v>53-107</c:v>
                </c:pt>
                <c:pt idx="92">
                  <c:v>54-107 </c:v>
                </c:pt>
                <c:pt idx="93">
                  <c:v>55-107</c:v>
                </c:pt>
                <c:pt idx="94">
                  <c:v>56-107</c:v>
                </c:pt>
                <c:pt idx="95">
                  <c:v>57-107</c:v>
                </c:pt>
                <c:pt idx="96">
                  <c:v>77-107</c:v>
                </c:pt>
                <c:pt idx="97">
                  <c:v>79-107</c:v>
                </c:pt>
                <c:pt idx="98">
                  <c:v>90-107</c:v>
                </c:pt>
                <c:pt idx="101">
                  <c:v>Batch</c:v>
                </c:pt>
              </c:strCache>
            </c:strRef>
          </c:cat>
          <c:val>
            <c:numRef>
              <c:f>'sperm ova full graphs'!$G$2:$G$103</c:f>
              <c:numCache>
                <c:formatCode>0.00</c:formatCode>
                <c:ptCount val="102"/>
                <c:pt idx="0">
                  <c:v>95.719600609364377</c:v>
                </c:pt>
                <c:pt idx="1">
                  <c:v>93.938407640827606</c:v>
                </c:pt>
                <c:pt idx="2">
                  <c:v>94.498940386429652</c:v>
                </c:pt>
                <c:pt idx="3">
                  <c:v>93.503913240755352</c:v>
                </c:pt>
                <c:pt idx="4">
                  <c:v>92.684942294392627</c:v>
                </c:pt>
                <c:pt idx="5">
                  <c:v>96.039974177168844</c:v>
                </c:pt>
                <c:pt idx="6">
                  <c:v>96.636668825320257</c:v>
                </c:pt>
                <c:pt idx="7">
                  <c:v>97.789870542311562</c:v>
                </c:pt>
                <c:pt idx="8">
                  <c:v>93.529147940594427</c:v>
                </c:pt>
                <c:pt idx="10">
                  <c:v>94.763017175493658</c:v>
                </c:pt>
                <c:pt idx="11">
                  <c:v>83.159222739194561</c:v>
                </c:pt>
                <c:pt idx="12">
                  <c:v>80.841965292702398</c:v>
                </c:pt>
                <c:pt idx="13">
                  <c:v>1.4062347117829093</c:v>
                </c:pt>
                <c:pt idx="14">
                  <c:v>68.454307390434849</c:v>
                </c:pt>
                <c:pt idx="15">
                  <c:v>97.236134441684769</c:v>
                </c:pt>
                <c:pt idx="16">
                  <c:v>96.228901207620751</c:v>
                </c:pt>
                <c:pt idx="17">
                  <c:v>91.308615260520881</c:v>
                </c:pt>
                <c:pt idx="18">
                  <c:v>92.633799039329006</c:v>
                </c:pt>
                <c:pt idx="20">
                  <c:v>96.329638243584839</c:v>
                </c:pt>
                <c:pt idx="21">
                  <c:v>95.738437076267289</c:v>
                </c:pt>
                <c:pt idx="22">
                  <c:v>0.47678275290215594</c:v>
                </c:pt>
                <c:pt idx="23">
                  <c:v>90.771157174930167</c:v>
                </c:pt>
                <c:pt idx="24">
                  <c:v>0.46007055123464657</c:v>
                </c:pt>
                <c:pt idx="25">
                  <c:v>94.864113203213549</c:v>
                </c:pt>
                <c:pt idx="26">
                  <c:v>95.690341738897587</c:v>
                </c:pt>
                <c:pt idx="27">
                  <c:v>95.290203623536954</c:v>
                </c:pt>
                <c:pt idx="28">
                  <c:v>93.006068885062447</c:v>
                </c:pt>
                <c:pt idx="30">
                  <c:v>91.569756415799972</c:v>
                </c:pt>
                <c:pt idx="31">
                  <c:v>92.979251085146288</c:v>
                </c:pt>
                <c:pt idx="32">
                  <c:v>1.6831819395139505</c:v>
                </c:pt>
                <c:pt idx="33">
                  <c:v>89.089143459082223</c:v>
                </c:pt>
                <c:pt idx="34">
                  <c:v>0.8895268225047358</c:v>
                </c:pt>
                <c:pt idx="35">
                  <c:v>90.134445908358956</c:v>
                </c:pt>
                <c:pt idx="36">
                  <c:v>92.592319108916698</c:v>
                </c:pt>
                <c:pt idx="37">
                  <c:v>89.986215074200217</c:v>
                </c:pt>
                <c:pt idx="38">
                  <c:v>90.428799988048752</c:v>
                </c:pt>
                <c:pt idx="40">
                  <c:v>7.2102604997341837</c:v>
                </c:pt>
                <c:pt idx="41">
                  <c:v>7.3699460820784912</c:v>
                </c:pt>
                <c:pt idx="42">
                  <c:v>53.719797830374752</c:v>
                </c:pt>
                <c:pt idx="43">
                  <c:v>51.502362449185512</c:v>
                </c:pt>
                <c:pt idx="44">
                  <c:v>46.234856652016028</c:v>
                </c:pt>
                <c:pt idx="45">
                  <c:v>67.086981184945216</c:v>
                </c:pt>
                <c:pt idx="46">
                  <c:v>68.539325842696641</c:v>
                </c:pt>
                <c:pt idx="47">
                  <c:v>59.966092163848714</c:v>
                </c:pt>
                <c:pt idx="48">
                  <c:v>58.339891330905452</c:v>
                </c:pt>
                <c:pt idx="50">
                  <c:v>84.48804874076869</c:v>
                </c:pt>
                <c:pt idx="51">
                  <c:v>84.947738421214197</c:v>
                </c:pt>
                <c:pt idx="52">
                  <c:v>2.3177699947382266</c:v>
                </c:pt>
                <c:pt idx="53">
                  <c:v>5.7338163092909795</c:v>
                </c:pt>
                <c:pt idx="54">
                  <c:v>84.652949146707826</c:v>
                </c:pt>
                <c:pt idx="55">
                  <c:v>89.044188436183035</c:v>
                </c:pt>
                <c:pt idx="56">
                  <c:v>90.887902751702043</c:v>
                </c:pt>
                <c:pt idx="57">
                  <c:v>88.988819312978322</c:v>
                </c:pt>
                <c:pt idx="58">
                  <c:v>83.417402845932273</c:v>
                </c:pt>
                <c:pt idx="60">
                  <c:v>95.207512291243958</c:v>
                </c:pt>
                <c:pt idx="61">
                  <c:v>94.668674507411836</c:v>
                </c:pt>
                <c:pt idx="62">
                  <c:v>94.4541770865373</c:v>
                </c:pt>
                <c:pt idx="63">
                  <c:v>5.7338163092909795</c:v>
                </c:pt>
                <c:pt idx="64">
                  <c:v>93.40501792114695</c:v>
                </c:pt>
                <c:pt idx="65">
                  <c:v>91.746885133981905</c:v>
                </c:pt>
                <c:pt idx="66">
                  <c:v>95.916495866285558</c:v>
                </c:pt>
                <c:pt idx="67">
                  <c:v>93.369618513512265</c:v>
                </c:pt>
                <c:pt idx="68">
                  <c:v>95.26675902688261</c:v>
                </c:pt>
                <c:pt idx="70">
                  <c:v>93.873646795724724</c:v>
                </c:pt>
                <c:pt idx="71">
                  <c:v>93.940891351446567</c:v>
                </c:pt>
                <c:pt idx="72">
                  <c:v>89.895744801405172</c:v>
                </c:pt>
                <c:pt idx="73">
                  <c:v>92.458858909900144</c:v>
                </c:pt>
                <c:pt idx="74">
                  <c:v>90.010701374877797</c:v>
                </c:pt>
                <c:pt idx="75">
                  <c:v>87.806796600058021</c:v>
                </c:pt>
                <c:pt idx="76">
                  <c:v>91.825354747019517</c:v>
                </c:pt>
                <c:pt idx="77">
                  <c:v>95.201587539777222</c:v>
                </c:pt>
                <c:pt idx="78">
                  <c:v>1.952003284304294</c:v>
                </c:pt>
                <c:pt idx="80">
                  <c:v>82.894958415865574</c:v>
                </c:pt>
                <c:pt idx="81">
                  <c:v>81.659793547048437</c:v>
                </c:pt>
                <c:pt idx="82">
                  <c:v>78.249180296063471</c:v>
                </c:pt>
                <c:pt idx="83">
                  <c:v>80.163673960150092</c:v>
                </c:pt>
                <c:pt idx="84">
                  <c:v>82.567210437772758</c:v>
                </c:pt>
                <c:pt idx="85">
                  <c:v>80.024221270294575</c:v>
                </c:pt>
                <c:pt idx="86">
                  <c:v>82.802862552549655</c:v>
                </c:pt>
                <c:pt idx="87">
                  <c:v>84.129247342236269</c:v>
                </c:pt>
                <c:pt idx="88">
                  <c:v>77.17590094690803</c:v>
                </c:pt>
                <c:pt idx="90">
                  <c:v>91.000761035007599</c:v>
                </c:pt>
                <c:pt idx="91">
                  <c:v>87.834296035802126</c:v>
                </c:pt>
                <c:pt idx="92">
                  <c:v>82.587719298245602</c:v>
                </c:pt>
                <c:pt idx="93">
                  <c:v>86.004617377552066</c:v>
                </c:pt>
                <c:pt idx="94">
                  <c:v>82.132925572917799</c:v>
                </c:pt>
                <c:pt idx="95">
                  <c:v>71.628419370354848</c:v>
                </c:pt>
                <c:pt idx="96">
                  <c:v>86.279197800862633</c:v>
                </c:pt>
                <c:pt idx="97">
                  <c:v>15.558840359327684</c:v>
                </c:pt>
                <c:pt idx="98">
                  <c:v>87.146653887200614</c:v>
                </c:pt>
                <c:pt idx="101">
                  <c:v>96.005269290970219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1-4FC8-84F2-598BDCBA9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-11"/>
        <c:axId val="1081256336"/>
        <c:axId val="1209941920"/>
      </c:barChart>
      <c:catAx>
        <c:axId val="108125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41920"/>
        <c:crosses val="autoZero"/>
        <c:auto val="1"/>
        <c:lblAlgn val="ctr"/>
        <c:lblOffset val="100"/>
        <c:noMultiLvlLbl val="0"/>
      </c:catAx>
      <c:valAx>
        <c:axId val="12099419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5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r>
              <a:rPr lang="en-US" sz="1400" b="1" i="0">
                <a:solidFill>
                  <a:srgbClr val="000000"/>
                </a:solidFill>
                <a:latin typeface="+mn-lt"/>
              </a:rPr>
              <a:t>O. fav cross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3.0921780379134914E-2"/>
          <c:y val="0.1111291413116971"/>
          <c:w val="0.96559692676295539"/>
          <c:h val="0.75151203462650329"/>
        </c:manualLayout>
      </c:layout>
      <c:barChart>
        <c:barDir val="col"/>
        <c:grouping val="clustered"/>
        <c:varyColors val="1"/>
        <c:ser>
          <c:idx val="0"/>
          <c:order val="0"/>
          <c:tx>
            <c:v>% Fert.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EEF-4D9F-9834-FDDD25E0E5E0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EEF-4D9F-9834-FDDD25E0E5E0}"/>
              </c:ext>
            </c:extLst>
          </c:dPt>
          <c:dPt>
            <c:idx val="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EEF-4D9F-9834-FDDD25E0E5E0}"/>
              </c:ext>
            </c:extLst>
          </c:dPt>
          <c:dPt>
            <c:idx val="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EEF-4D9F-9834-FDDD25E0E5E0}"/>
              </c:ext>
            </c:extLst>
          </c:dPt>
          <c:dPt>
            <c:idx val="1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BEEF-4D9F-9834-FDDD25E0E5E0}"/>
              </c:ext>
            </c:extLst>
          </c:dPt>
          <c:dPt>
            <c:idx val="1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BEEF-4D9F-9834-FDDD25E0E5E0}"/>
              </c:ext>
            </c:extLst>
          </c:dPt>
          <c:dPt>
            <c:idx val="1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EEF-4D9F-9834-FDDD25E0E5E0}"/>
              </c:ext>
            </c:extLst>
          </c:dPt>
          <c:dPt>
            <c:idx val="1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BEEF-4D9F-9834-FDDD25E0E5E0}"/>
              </c:ext>
            </c:extLst>
          </c:dPt>
          <c:dPt>
            <c:idx val="2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BEEF-4D9F-9834-FDDD25E0E5E0}"/>
              </c:ext>
            </c:extLst>
          </c:dPt>
          <c:dPt>
            <c:idx val="2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BEEF-4D9F-9834-FDDD25E0E5E0}"/>
              </c:ext>
            </c:extLst>
          </c:dPt>
          <c:dPt>
            <c:idx val="2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BEEF-4D9F-9834-FDDD25E0E5E0}"/>
              </c:ext>
            </c:extLst>
          </c:dPt>
          <c:dPt>
            <c:idx val="2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BEEF-4D9F-9834-FDDD25E0E5E0}"/>
              </c:ext>
            </c:extLst>
          </c:dPt>
          <c:dPt>
            <c:idx val="3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BEEF-4D9F-9834-FDDD25E0E5E0}"/>
              </c:ext>
            </c:extLst>
          </c:dPt>
          <c:dPt>
            <c:idx val="3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BEEF-4D9F-9834-FDDD25E0E5E0}"/>
              </c:ext>
            </c:extLst>
          </c:dPt>
          <c:dPt>
            <c:idx val="3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BEEF-4D9F-9834-FDDD25E0E5E0}"/>
              </c:ext>
            </c:extLst>
          </c:dPt>
          <c:dPt>
            <c:idx val="3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BEEF-4D9F-9834-FDDD25E0E5E0}"/>
              </c:ext>
            </c:extLst>
          </c:dPt>
          <c:dPt>
            <c:idx val="4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BEEF-4D9F-9834-FDDD25E0E5E0}"/>
              </c:ext>
            </c:extLst>
          </c:dPt>
          <c:dPt>
            <c:idx val="4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3-BEEF-4D9F-9834-FDDD25E0E5E0}"/>
              </c:ext>
            </c:extLst>
          </c:dPt>
          <c:dPt>
            <c:idx val="4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5-BEEF-4D9F-9834-FDDD25E0E5E0}"/>
              </c:ext>
            </c:extLst>
          </c:dPt>
          <c:dPt>
            <c:idx val="4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7-BEEF-4D9F-9834-FDDD25E0E5E0}"/>
              </c:ext>
            </c:extLst>
          </c:dPt>
          <c:dPt>
            <c:idx val="5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9-BEEF-4D9F-9834-FDDD25E0E5E0}"/>
              </c:ext>
            </c:extLst>
          </c:dPt>
          <c:dPt>
            <c:idx val="5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B-BEEF-4D9F-9834-FDDD25E0E5E0}"/>
              </c:ext>
            </c:extLst>
          </c:dPt>
          <c:dPt>
            <c:idx val="57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D-BEEF-4D9F-9834-FDDD25E0E5E0}"/>
              </c:ext>
            </c:extLst>
          </c:dPt>
          <c:dPt>
            <c:idx val="58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F-BEEF-4D9F-9834-FDDD25E0E5E0}"/>
              </c:ext>
            </c:extLst>
          </c:dPt>
          <c:dPt>
            <c:idx val="6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1-BEEF-4D9F-9834-FDDD25E0E5E0}"/>
              </c:ext>
            </c:extLst>
          </c:dPt>
          <c:dPt>
            <c:idx val="6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3-BEEF-4D9F-9834-FDDD25E0E5E0}"/>
              </c:ext>
            </c:extLst>
          </c:dPt>
          <c:dPt>
            <c:idx val="6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5-BEEF-4D9F-9834-FDDD25E0E5E0}"/>
              </c:ext>
            </c:extLst>
          </c:dPt>
          <c:dPt>
            <c:idx val="6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7-BEEF-4D9F-9834-FDDD25E0E5E0}"/>
              </c:ext>
            </c:extLst>
          </c:dPt>
          <c:dPt>
            <c:idx val="7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9-BEEF-4D9F-9834-FDDD25E0E5E0}"/>
              </c:ext>
            </c:extLst>
          </c:dPt>
          <c:dPt>
            <c:idx val="7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B-BEEF-4D9F-9834-FDDD25E0E5E0}"/>
              </c:ext>
            </c:extLst>
          </c:dPt>
          <c:dPt>
            <c:idx val="7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D-BEEF-4D9F-9834-FDDD25E0E5E0}"/>
              </c:ext>
            </c:extLst>
          </c:dPt>
          <c:dPt>
            <c:idx val="7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F-BEEF-4D9F-9834-FDDD25E0E5E0}"/>
              </c:ext>
            </c:extLst>
          </c:dPt>
          <c:dPt>
            <c:idx val="8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1-BEEF-4D9F-9834-FDDD25E0E5E0}"/>
              </c:ext>
            </c:extLst>
          </c:dPt>
          <c:dPt>
            <c:idx val="8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3-BEEF-4D9F-9834-FDDD25E0E5E0}"/>
              </c:ext>
            </c:extLst>
          </c:dPt>
          <c:dPt>
            <c:idx val="87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5-BEEF-4D9F-9834-FDDD25E0E5E0}"/>
              </c:ext>
            </c:extLst>
          </c:dPt>
          <c:dPt>
            <c:idx val="9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7-BEEF-4D9F-9834-FDDD25E0E5E0}"/>
              </c:ext>
            </c:extLst>
          </c:dPt>
          <c:dPt>
            <c:idx val="9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9-BEEF-4D9F-9834-FDDD25E0E5E0}"/>
              </c:ext>
            </c:extLst>
          </c:dPt>
          <c:dPt>
            <c:idx val="97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B-BEEF-4D9F-9834-FDDD25E0E5E0}"/>
              </c:ext>
            </c:extLst>
          </c:dPt>
          <c:dPt>
            <c:idx val="10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D-BEEF-4D9F-9834-FDDD25E0E5E0}"/>
              </c:ext>
            </c:extLst>
          </c:dPt>
          <c:dPt>
            <c:idx val="10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4F-BEEF-4D9F-9834-FDDD25E0E5E0}"/>
              </c:ext>
            </c:extLst>
          </c:dPt>
          <c:dPt>
            <c:idx val="10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51-BEEF-4D9F-9834-FDDD25E0E5E0}"/>
              </c:ext>
            </c:extLst>
          </c:dPt>
          <c:dPt>
            <c:idx val="10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53-BEEF-4D9F-9834-FDDD25E0E5E0}"/>
              </c:ext>
            </c:extLst>
          </c:dPt>
          <c:dPt>
            <c:idx val="11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55-BEEF-4D9F-9834-FDDD25E0E5E0}"/>
              </c:ext>
            </c:extLst>
          </c:dPt>
          <c:dPt>
            <c:idx val="11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57-BEEF-4D9F-9834-FDDD25E0E5E0}"/>
              </c:ext>
            </c:extLst>
          </c:dPt>
          <c:dPt>
            <c:idx val="11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59-BEEF-4D9F-9834-FDDD25E0E5E0}"/>
              </c:ext>
            </c:extLst>
          </c:dPt>
          <c:dPt>
            <c:idx val="11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5B-BEEF-4D9F-9834-FDDD25E0E5E0}"/>
              </c:ext>
            </c:extLst>
          </c:dPt>
          <c:dPt>
            <c:idx val="12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5D-BEEF-4D9F-9834-FDDD25E0E5E0}"/>
              </c:ext>
            </c:extLst>
          </c:dPt>
          <c:dPt>
            <c:idx val="12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5F-BEEF-4D9F-9834-FDDD25E0E5E0}"/>
              </c:ext>
            </c:extLst>
          </c:dPt>
          <c:dPt>
            <c:idx val="127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61-BEEF-4D9F-9834-FDDD25E0E5E0}"/>
              </c:ext>
            </c:extLst>
          </c:dPt>
          <c:dPt>
            <c:idx val="128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63-BEEF-4D9F-9834-FDDD25E0E5E0}"/>
              </c:ext>
            </c:extLst>
          </c:dPt>
          <c:dPt>
            <c:idx val="13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65-BEEF-4D9F-9834-FDDD25E0E5E0}"/>
              </c:ext>
            </c:extLst>
          </c:dPt>
          <c:dPt>
            <c:idx val="13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67-BEEF-4D9F-9834-FDDD25E0E5E0}"/>
              </c:ext>
            </c:extLst>
          </c:dPt>
          <c:dPt>
            <c:idx val="13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69-BEEF-4D9F-9834-FDDD25E0E5E0}"/>
              </c:ext>
            </c:extLst>
          </c:dPt>
          <c:dPt>
            <c:idx val="13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6B-BEEF-4D9F-9834-FDDD25E0E5E0}"/>
              </c:ext>
            </c:extLst>
          </c:dPt>
          <c:dPt>
            <c:idx val="14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6D-BEEF-4D9F-9834-FDDD25E0E5E0}"/>
              </c:ext>
            </c:extLst>
          </c:dPt>
          <c:dPt>
            <c:idx val="14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6F-BEEF-4D9F-9834-FDDD25E0E5E0}"/>
              </c:ext>
            </c:extLst>
          </c:dPt>
          <c:dPt>
            <c:idx val="14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71-BEEF-4D9F-9834-FDDD25E0E5E0}"/>
              </c:ext>
            </c:extLst>
          </c:dPt>
          <c:dPt>
            <c:idx val="14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73-BEEF-4D9F-9834-FDDD25E0E5E0}"/>
              </c:ext>
            </c:extLst>
          </c:dPt>
          <c:dPt>
            <c:idx val="15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75-BEEF-4D9F-9834-FDDD25E0E5E0}"/>
              </c:ext>
            </c:extLst>
          </c:dPt>
          <c:dPt>
            <c:idx val="15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77-BEEF-4D9F-9834-FDDD25E0E5E0}"/>
              </c:ext>
            </c:extLst>
          </c:dPt>
          <c:dPt>
            <c:idx val="15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79-BEEF-4D9F-9834-FDDD25E0E5E0}"/>
              </c:ext>
            </c:extLst>
          </c:dPt>
          <c:dPt>
            <c:idx val="15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7B-BEEF-4D9F-9834-FDDD25E0E5E0}"/>
              </c:ext>
            </c:extLst>
          </c:dPt>
          <c:dPt>
            <c:idx val="16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7D-BEEF-4D9F-9834-FDDD25E0E5E0}"/>
              </c:ext>
            </c:extLst>
          </c:dPt>
          <c:dPt>
            <c:idx val="16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7F-BEEF-4D9F-9834-FDDD25E0E5E0}"/>
              </c:ext>
            </c:extLst>
          </c:dPt>
          <c:dPt>
            <c:idx val="16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81-BEEF-4D9F-9834-FDDD25E0E5E0}"/>
              </c:ext>
            </c:extLst>
          </c:dPt>
          <c:dPt>
            <c:idx val="16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83-BEEF-4D9F-9834-FDDD25E0E5E0}"/>
              </c:ext>
            </c:extLst>
          </c:dPt>
          <c:dPt>
            <c:idx val="17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85-BEEF-4D9F-9834-FDDD25E0E5E0}"/>
              </c:ext>
            </c:extLst>
          </c:dPt>
          <c:dPt>
            <c:idx val="17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87-BEEF-4D9F-9834-FDDD25E0E5E0}"/>
              </c:ext>
            </c:extLst>
          </c:dPt>
          <c:dPt>
            <c:idx val="17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89-BEEF-4D9F-9834-FDDD25E0E5E0}"/>
              </c:ext>
            </c:extLst>
          </c:dPt>
          <c:dPt>
            <c:idx val="17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8B-BEEF-4D9F-9834-FDDD25E0E5E0}"/>
              </c:ext>
            </c:extLst>
          </c:dPt>
          <c:dPt>
            <c:idx val="18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8D-BEEF-4D9F-9834-FDDD25E0E5E0}"/>
              </c:ext>
            </c:extLst>
          </c:dPt>
          <c:dPt>
            <c:idx val="18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8F-BEEF-4D9F-9834-FDDD25E0E5E0}"/>
              </c:ext>
            </c:extLst>
          </c:dPt>
          <c:dPt>
            <c:idx val="18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91-BEEF-4D9F-9834-FDDD25E0E5E0}"/>
              </c:ext>
            </c:extLst>
          </c:dPt>
          <c:dPt>
            <c:idx val="18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93-BEEF-4D9F-9834-FDDD25E0E5E0}"/>
              </c:ext>
            </c:extLst>
          </c:dPt>
          <c:dPt>
            <c:idx val="192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95-BEEF-4D9F-9834-FDDD25E0E5E0}"/>
              </c:ext>
            </c:extLst>
          </c:dPt>
          <c:dPt>
            <c:idx val="193"/>
            <c:invertIfNegative val="1"/>
            <c:bubble3D val="0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97-BEEF-4D9F-9834-FDDD25E0E5E0}"/>
              </c:ext>
            </c:extLst>
          </c:dPt>
          <c:dPt>
            <c:idx val="19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99-BEEF-4D9F-9834-FDDD25E0E5E0}"/>
              </c:ext>
            </c:extLst>
          </c:dPt>
          <c:dPt>
            <c:idx val="19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9B-BEEF-4D9F-9834-FDDD25E0E5E0}"/>
              </c:ext>
            </c:extLst>
          </c:dPt>
          <c:dPt>
            <c:idx val="201"/>
            <c:invertIfNegative val="1"/>
            <c:bubble3D val="0"/>
            <c:spPr>
              <a:solidFill>
                <a:srgbClr val="7030A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9D-BEEF-4D9F-9834-FDDD25E0E5E0}"/>
              </c:ext>
            </c:extLst>
          </c:dPt>
          <c:dPt>
            <c:idx val="206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9F-BEEF-4D9F-9834-FDDD25E0E5E0}"/>
              </c:ext>
            </c:extLst>
          </c:dPt>
          <c:dPt>
            <c:idx val="207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A1-BEEF-4D9F-9834-FDDD25E0E5E0}"/>
              </c:ext>
            </c:extLst>
          </c:dPt>
          <c:dPt>
            <c:idx val="211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A3-BEEF-4D9F-9834-FDDD25E0E5E0}"/>
              </c:ext>
            </c:extLst>
          </c:dPt>
          <c:dPt>
            <c:idx val="212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A5-BEEF-4D9F-9834-FDDD25E0E5E0}"/>
              </c:ext>
            </c:extLst>
          </c:dPt>
          <c:dPt>
            <c:idx val="216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A7-BEEF-4D9F-9834-FDDD25E0E5E0}"/>
              </c:ext>
            </c:extLst>
          </c:dPt>
          <c:dPt>
            <c:idx val="217"/>
            <c:invertIfNegative val="1"/>
            <c:bubble3D val="0"/>
            <c:spPr>
              <a:solidFill>
                <a:srgbClr val="FFC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A9-BEEF-4D9F-9834-FDDD25E0E5E0}"/>
              </c:ext>
            </c:extLst>
          </c:dPt>
          <c:dPt>
            <c:idx val="221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AB-BEEF-4D9F-9834-FDDD25E0E5E0}"/>
              </c:ext>
            </c:extLst>
          </c:dPt>
          <c:dPt>
            <c:idx val="22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AD-BEEF-4D9F-9834-FDDD25E0E5E0}"/>
              </c:ext>
            </c:extLst>
          </c:dPt>
          <c:dPt>
            <c:idx val="226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AF-BEEF-4D9F-9834-FDDD25E0E5E0}"/>
              </c:ext>
            </c:extLst>
          </c:dPt>
          <c:dPt>
            <c:idx val="22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B1-BEEF-4D9F-9834-FDDD25E0E5E0}"/>
              </c:ext>
            </c:extLst>
          </c:dPt>
          <c:dPt>
            <c:idx val="231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B3-BEEF-4D9F-9834-FDDD25E0E5E0}"/>
              </c:ext>
            </c:extLst>
          </c:dPt>
          <c:dPt>
            <c:idx val="23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B5-BEEF-4D9F-9834-FDDD25E0E5E0}"/>
              </c:ext>
            </c:extLst>
          </c:dPt>
          <c:dPt>
            <c:idx val="236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B7-BEEF-4D9F-9834-FDDD25E0E5E0}"/>
              </c:ext>
            </c:extLst>
          </c:dPt>
          <c:dPt>
            <c:idx val="23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B9-BEEF-4D9F-9834-FDDD25E0E5E0}"/>
              </c:ext>
            </c:extLst>
          </c:dPt>
          <c:dPt>
            <c:idx val="241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BB-BEEF-4D9F-9834-FDDD25E0E5E0}"/>
              </c:ext>
            </c:extLst>
          </c:dPt>
          <c:dPt>
            <c:idx val="24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BD-BEEF-4D9F-9834-FDDD25E0E5E0}"/>
              </c:ext>
            </c:extLst>
          </c:dPt>
          <c:dPt>
            <c:idx val="246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BF-BEEF-4D9F-9834-FDDD25E0E5E0}"/>
              </c:ext>
            </c:extLst>
          </c:dPt>
          <c:dPt>
            <c:idx val="24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C1-BEEF-4D9F-9834-FDDD25E0E5E0}"/>
              </c:ext>
            </c:extLst>
          </c:dPt>
          <c:dPt>
            <c:idx val="251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C3-BEEF-4D9F-9834-FDDD25E0E5E0}"/>
              </c:ext>
            </c:extLst>
          </c:dPt>
          <c:dPt>
            <c:idx val="25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C5-BEEF-4D9F-9834-FDDD25E0E5E0}"/>
              </c:ext>
            </c:extLst>
          </c:dPt>
          <c:dPt>
            <c:idx val="256"/>
            <c:invertIfNegative val="1"/>
            <c:bubble3D val="0"/>
            <c:spPr>
              <a:solidFill>
                <a:srgbClr val="7030A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C7-BEEF-4D9F-9834-FDDD25E0E5E0}"/>
              </c:ext>
            </c:extLst>
          </c:dPt>
          <c:cat>
            <c:strRef>
              <c:f>'O.fav big graph'!$B$3:$B$259</c:f>
              <c:strCache>
                <c:ptCount val="257"/>
                <c:pt idx="0">
                  <c:v>52-52 Self</c:v>
                </c:pt>
                <c:pt idx="1">
                  <c:v>53-53 Self</c:v>
                </c:pt>
                <c:pt idx="2">
                  <c:v>52-53</c:v>
                </c:pt>
                <c:pt idx="3">
                  <c:v>53-52</c:v>
                </c:pt>
                <c:pt idx="5">
                  <c:v>52-52 Self</c:v>
                </c:pt>
                <c:pt idx="6">
                  <c:v>54-54 Self</c:v>
                </c:pt>
                <c:pt idx="7">
                  <c:v>52-54</c:v>
                </c:pt>
                <c:pt idx="8">
                  <c:v>54-52</c:v>
                </c:pt>
                <c:pt idx="10">
                  <c:v>52-52 Self</c:v>
                </c:pt>
                <c:pt idx="11">
                  <c:v>55-55 Self</c:v>
                </c:pt>
                <c:pt idx="12">
                  <c:v>52-55</c:v>
                </c:pt>
                <c:pt idx="13">
                  <c:v>55-52</c:v>
                </c:pt>
                <c:pt idx="15">
                  <c:v>52-52 Self</c:v>
                </c:pt>
                <c:pt idx="16">
                  <c:v>56-56 Self</c:v>
                </c:pt>
                <c:pt idx="17">
                  <c:v>52-56</c:v>
                </c:pt>
                <c:pt idx="18">
                  <c:v>56-52</c:v>
                </c:pt>
                <c:pt idx="20">
                  <c:v>52-52 Self</c:v>
                </c:pt>
                <c:pt idx="21">
                  <c:v>57-57 Self</c:v>
                </c:pt>
                <c:pt idx="22">
                  <c:v>52-57 </c:v>
                </c:pt>
                <c:pt idx="23">
                  <c:v>57-52</c:v>
                </c:pt>
                <c:pt idx="25">
                  <c:v>52-52 Self</c:v>
                </c:pt>
                <c:pt idx="26">
                  <c:v>77-77 Self </c:v>
                </c:pt>
                <c:pt idx="27">
                  <c:v>52-77</c:v>
                </c:pt>
                <c:pt idx="28">
                  <c:v>77-52</c:v>
                </c:pt>
                <c:pt idx="30">
                  <c:v>52-52 Self</c:v>
                </c:pt>
                <c:pt idx="31">
                  <c:v>79-79 Self</c:v>
                </c:pt>
                <c:pt idx="32">
                  <c:v>52-79</c:v>
                </c:pt>
                <c:pt idx="33">
                  <c:v>79-52</c:v>
                </c:pt>
                <c:pt idx="35">
                  <c:v>52-52 Self</c:v>
                </c:pt>
                <c:pt idx="36">
                  <c:v>90-90 Self</c:v>
                </c:pt>
                <c:pt idx="37">
                  <c:v>52-90</c:v>
                </c:pt>
                <c:pt idx="38">
                  <c:v>90-52</c:v>
                </c:pt>
                <c:pt idx="40">
                  <c:v>52-52 Self</c:v>
                </c:pt>
                <c:pt idx="41">
                  <c:v>107-107</c:v>
                </c:pt>
                <c:pt idx="42">
                  <c:v>52-107</c:v>
                </c:pt>
                <c:pt idx="43">
                  <c:v>107-52</c:v>
                </c:pt>
                <c:pt idx="45">
                  <c:v>53-53 Self</c:v>
                </c:pt>
                <c:pt idx="46">
                  <c:v>54-54 Self</c:v>
                </c:pt>
                <c:pt idx="47">
                  <c:v>53-54</c:v>
                </c:pt>
                <c:pt idx="48">
                  <c:v>54-53</c:v>
                </c:pt>
                <c:pt idx="50">
                  <c:v>53-53 Self</c:v>
                </c:pt>
                <c:pt idx="51">
                  <c:v>55-55 Self</c:v>
                </c:pt>
                <c:pt idx="52">
                  <c:v>53-55</c:v>
                </c:pt>
                <c:pt idx="53">
                  <c:v>55-53</c:v>
                </c:pt>
                <c:pt idx="55">
                  <c:v>53-53 Self</c:v>
                </c:pt>
                <c:pt idx="56">
                  <c:v>56-56 Self</c:v>
                </c:pt>
                <c:pt idx="57">
                  <c:v>53-56</c:v>
                </c:pt>
                <c:pt idx="58">
                  <c:v>56-53</c:v>
                </c:pt>
                <c:pt idx="60">
                  <c:v>53-53 Self</c:v>
                </c:pt>
                <c:pt idx="61">
                  <c:v>57-57 Self </c:v>
                </c:pt>
                <c:pt idx="62">
                  <c:v>53-57</c:v>
                </c:pt>
                <c:pt idx="63">
                  <c:v>57-53</c:v>
                </c:pt>
                <c:pt idx="65">
                  <c:v>53-53 Self</c:v>
                </c:pt>
                <c:pt idx="66">
                  <c:v>77-77 Self </c:v>
                </c:pt>
                <c:pt idx="67">
                  <c:v>53-77</c:v>
                </c:pt>
                <c:pt idx="68">
                  <c:v>77-53</c:v>
                </c:pt>
                <c:pt idx="70">
                  <c:v>53-53 Self</c:v>
                </c:pt>
                <c:pt idx="71">
                  <c:v>79-79 Self</c:v>
                </c:pt>
                <c:pt idx="72">
                  <c:v>53-79</c:v>
                </c:pt>
                <c:pt idx="73">
                  <c:v>79-53</c:v>
                </c:pt>
                <c:pt idx="75">
                  <c:v>53-53 Self</c:v>
                </c:pt>
                <c:pt idx="76">
                  <c:v>90-90 Self</c:v>
                </c:pt>
                <c:pt idx="77">
                  <c:v>53-90</c:v>
                </c:pt>
                <c:pt idx="78">
                  <c:v>90-53</c:v>
                </c:pt>
                <c:pt idx="80">
                  <c:v>53-53 Self</c:v>
                </c:pt>
                <c:pt idx="81">
                  <c:v>107-107 Self</c:v>
                </c:pt>
                <c:pt idx="82">
                  <c:v>53-107</c:v>
                </c:pt>
                <c:pt idx="83">
                  <c:v>107-53</c:v>
                </c:pt>
                <c:pt idx="85">
                  <c:v>54-54 Self</c:v>
                </c:pt>
                <c:pt idx="86">
                  <c:v>55-55 Self</c:v>
                </c:pt>
                <c:pt idx="87">
                  <c:v>54-55</c:v>
                </c:pt>
                <c:pt idx="88">
                  <c:v>55-54</c:v>
                </c:pt>
                <c:pt idx="90">
                  <c:v>54-54 Self</c:v>
                </c:pt>
                <c:pt idx="91">
                  <c:v>56-56 Self</c:v>
                </c:pt>
                <c:pt idx="92">
                  <c:v>54-56</c:v>
                </c:pt>
                <c:pt idx="93">
                  <c:v>56-54</c:v>
                </c:pt>
                <c:pt idx="95">
                  <c:v>54-54 Self</c:v>
                </c:pt>
                <c:pt idx="96">
                  <c:v>57-57 Self</c:v>
                </c:pt>
                <c:pt idx="97">
                  <c:v>54-57</c:v>
                </c:pt>
                <c:pt idx="98">
                  <c:v>57-54</c:v>
                </c:pt>
                <c:pt idx="100">
                  <c:v>54-54 Self</c:v>
                </c:pt>
                <c:pt idx="101">
                  <c:v>77-77 Self</c:v>
                </c:pt>
                <c:pt idx="102">
                  <c:v>54-77</c:v>
                </c:pt>
                <c:pt idx="103">
                  <c:v>77-54</c:v>
                </c:pt>
                <c:pt idx="105">
                  <c:v>54-54 Self</c:v>
                </c:pt>
                <c:pt idx="106">
                  <c:v>79-79 Self</c:v>
                </c:pt>
                <c:pt idx="107">
                  <c:v>54-79 </c:v>
                </c:pt>
                <c:pt idx="108">
                  <c:v>79-54</c:v>
                </c:pt>
                <c:pt idx="110">
                  <c:v>54-54 Self</c:v>
                </c:pt>
                <c:pt idx="111">
                  <c:v>90-90 Self</c:v>
                </c:pt>
                <c:pt idx="112">
                  <c:v>54-90 </c:v>
                </c:pt>
                <c:pt idx="113">
                  <c:v>90-54</c:v>
                </c:pt>
                <c:pt idx="115">
                  <c:v>54-54 Self</c:v>
                </c:pt>
                <c:pt idx="116">
                  <c:v>107-107 Self</c:v>
                </c:pt>
                <c:pt idx="117">
                  <c:v>54-107 </c:v>
                </c:pt>
                <c:pt idx="118">
                  <c:v>107-54</c:v>
                </c:pt>
                <c:pt idx="120">
                  <c:v>55-55 Self</c:v>
                </c:pt>
                <c:pt idx="121">
                  <c:v>56-56 Self</c:v>
                </c:pt>
                <c:pt idx="122">
                  <c:v>55-56</c:v>
                </c:pt>
                <c:pt idx="123">
                  <c:v>56-55</c:v>
                </c:pt>
                <c:pt idx="125">
                  <c:v>55-55 Self</c:v>
                </c:pt>
                <c:pt idx="126">
                  <c:v>57-57 Self</c:v>
                </c:pt>
                <c:pt idx="127">
                  <c:v>55-57</c:v>
                </c:pt>
                <c:pt idx="128">
                  <c:v>57-55</c:v>
                </c:pt>
                <c:pt idx="130">
                  <c:v>55-55 Self</c:v>
                </c:pt>
                <c:pt idx="131">
                  <c:v>77-77</c:v>
                </c:pt>
                <c:pt idx="132">
                  <c:v>55-77</c:v>
                </c:pt>
                <c:pt idx="133">
                  <c:v>77-55</c:v>
                </c:pt>
                <c:pt idx="135">
                  <c:v>55-55 Self</c:v>
                </c:pt>
                <c:pt idx="136">
                  <c:v>79-79 Self</c:v>
                </c:pt>
                <c:pt idx="137">
                  <c:v>55-79</c:v>
                </c:pt>
                <c:pt idx="138">
                  <c:v>79-55</c:v>
                </c:pt>
                <c:pt idx="140">
                  <c:v>55-55 Self</c:v>
                </c:pt>
                <c:pt idx="141">
                  <c:v>90-90</c:v>
                </c:pt>
                <c:pt idx="142">
                  <c:v>55-90</c:v>
                </c:pt>
                <c:pt idx="143">
                  <c:v>90-55</c:v>
                </c:pt>
                <c:pt idx="145">
                  <c:v>55-55 Self</c:v>
                </c:pt>
                <c:pt idx="146">
                  <c:v>107-107</c:v>
                </c:pt>
                <c:pt idx="147">
                  <c:v>55-107</c:v>
                </c:pt>
                <c:pt idx="148">
                  <c:v>107-55</c:v>
                </c:pt>
                <c:pt idx="150">
                  <c:v>57-57 Self</c:v>
                </c:pt>
                <c:pt idx="151">
                  <c:v>77-77 Self</c:v>
                </c:pt>
                <c:pt idx="152">
                  <c:v>57-77</c:v>
                </c:pt>
                <c:pt idx="153">
                  <c:v>77-57</c:v>
                </c:pt>
                <c:pt idx="155">
                  <c:v>57-57 Self</c:v>
                </c:pt>
                <c:pt idx="156">
                  <c:v>79-79 Self</c:v>
                </c:pt>
                <c:pt idx="157">
                  <c:v>57-79</c:v>
                </c:pt>
                <c:pt idx="158">
                  <c:v>79-57</c:v>
                </c:pt>
                <c:pt idx="160">
                  <c:v>57-57 Self</c:v>
                </c:pt>
                <c:pt idx="161">
                  <c:v>90-90 Self</c:v>
                </c:pt>
                <c:pt idx="162">
                  <c:v>57-90</c:v>
                </c:pt>
                <c:pt idx="163">
                  <c:v>90-57</c:v>
                </c:pt>
                <c:pt idx="165">
                  <c:v>57-57 Self</c:v>
                </c:pt>
                <c:pt idx="166">
                  <c:v>107-107 Self</c:v>
                </c:pt>
                <c:pt idx="167">
                  <c:v>57-107</c:v>
                </c:pt>
                <c:pt idx="168">
                  <c:v>107-57</c:v>
                </c:pt>
                <c:pt idx="170">
                  <c:v>77-77 Self</c:v>
                </c:pt>
                <c:pt idx="171">
                  <c:v>79-79 Self</c:v>
                </c:pt>
                <c:pt idx="172">
                  <c:v>77-79</c:v>
                </c:pt>
                <c:pt idx="173">
                  <c:v>79-77</c:v>
                </c:pt>
                <c:pt idx="175">
                  <c:v>77-77 Self</c:v>
                </c:pt>
                <c:pt idx="176">
                  <c:v>90-90 Self</c:v>
                </c:pt>
                <c:pt idx="177">
                  <c:v>77-90 </c:v>
                </c:pt>
                <c:pt idx="178">
                  <c:v>90-77 </c:v>
                </c:pt>
                <c:pt idx="180">
                  <c:v>77-77 Self</c:v>
                </c:pt>
                <c:pt idx="181">
                  <c:v>107-107 Self</c:v>
                </c:pt>
                <c:pt idx="182">
                  <c:v>77-107</c:v>
                </c:pt>
                <c:pt idx="183">
                  <c:v>107-77</c:v>
                </c:pt>
                <c:pt idx="185">
                  <c:v>79-79 Self</c:v>
                </c:pt>
                <c:pt idx="186">
                  <c:v>90-90 Self</c:v>
                </c:pt>
                <c:pt idx="187">
                  <c:v>79-90</c:v>
                </c:pt>
                <c:pt idx="188">
                  <c:v>90-79</c:v>
                </c:pt>
                <c:pt idx="190">
                  <c:v>79-79 Self</c:v>
                </c:pt>
                <c:pt idx="191">
                  <c:v>107-107 Self</c:v>
                </c:pt>
                <c:pt idx="192">
                  <c:v>79-107</c:v>
                </c:pt>
                <c:pt idx="193">
                  <c:v>107-79</c:v>
                </c:pt>
                <c:pt idx="195">
                  <c:v>90-90 Self</c:v>
                </c:pt>
                <c:pt idx="196">
                  <c:v>107-107 Self</c:v>
                </c:pt>
                <c:pt idx="197">
                  <c:v>90-107</c:v>
                </c:pt>
                <c:pt idx="198">
                  <c:v>107-90</c:v>
                </c:pt>
                <c:pt idx="201">
                  <c:v>Batch</c:v>
                </c:pt>
                <c:pt idx="204">
                  <c:v>58 Self</c:v>
                </c:pt>
                <c:pt idx="205">
                  <c:v>53 Self</c:v>
                </c:pt>
                <c:pt idx="206">
                  <c:v>53-58</c:v>
                </c:pt>
                <c:pt idx="207">
                  <c:v>58-53</c:v>
                </c:pt>
                <c:pt idx="209">
                  <c:v>53 Self</c:v>
                </c:pt>
                <c:pt idx="210">
                  <c:v>79 Self</c:v>
                </c:pt>
                <c:pt idx="211">
                  <c:v>53-79</c:v>
                </c:pt>
                <c:pt idx="212">
                  <c:v>79-53</c:v>
                </c:pt>
                <c:pt idx="214">
                  <c:v>53 Self</c:v>
                </c:pt>
                <c:pt idx="215">
                  <c:v>97 Self</c:v>
                </c:pt>
                <c:pt idx="216">
                  <c:v>53-97</c:v>
                </c:pt>
                <c:pt idx="217">
                  <c:v>97-53</c:v>
                </c:pt>
                <c:pt idx="219">
                  <c:v>53 Self</c:v>
                </c:pt>
                <c:pt idx="220">
                  <c:v>102 Self</c:v>
                </c:pt>
                <c:pt idx="221">
                  <c:v>53-102</c:v>
                </c:pt>
                <c:pt idx="222">
                  <c:v>102-53</c:v>
                </c:pt>
                <c:pt idx="224">
                  <c:v>58 Self</c:v>
                </c:pt>
                <c:pt idx="225">
                  <c:v>79 Self</c:v>
                </c:pt>
                <c:pt idx="226">
                  <c:v>58-79</c:v>
                </c:pt>
                <c:pt idx="227">
                  <c:v>79-58</c:v>
                </c:pt>
                <c:pt idx="229">
                  <c:v>58 Self</c:v>
                </c:pt>
                <c:pt idx="230">
                  <c:v>97 Self</c:v>
                </c:pt>
                <c:pt idx="231">
                  <c:v>58-97</c:v>
                </c:pt>
                <c:pt idx="232">
                  <c:v>97-58</c:v>
                </c:pt>
                <c:pt idx="234">
                  <c:v>58 Self</c:v>
                </c:pt>
                <c:pt idx="235">
                  <c:v>102 Self</c:v>
                </c:pt>
                <c:pt idx="236">
                  <c:v>58-102</c:v>
                </c:pt>
                <c:pt idx="237">
                  <c:v>102-58</c:v>
                </c:pt>
                <c:pt idx="239">
                  <c:v>79 Self</c:v>
                </c:pt>
                <c:pt idx="240">
                  <c:v>97 Self</c:v>
                </c:pt>
                <c:pt idx="241">
                  <c:v>79-97</c:v>
                </c:pt>
                <c:pt idx="242">
                  <c:v>97-79</c:v>
                </c:pt>
                <c:pt idx="244">
                  <c:v>97 Self</c:v>
                </c:pt>
                <c:pt idx="245">
                  <c:v>102 Self</c:v>
                </c:pt>
                <c:pt idx="246">
                  <c:v>97-102</c:v>
                </c:pt>
                <c:pt idx="247">
                  <c:v>102-97</c:v>
                </c:pt>
                <c:pt idx="249">
                  <c:v>79 Self</c:v>
                </c:pt>
                <c:pt idx="250">
                  <c:v>102 Self</c:v>
                </c:pt>
                <c:pt idx="251">
                  <c:v>79-102</c:v>
                </c:pt>
                <c:pt idx="252">
                  <c:v>102-79</c:v>
                </c:pt>
                <c:pt idx="256">
                  <c:v>Batch </c:v>
                </c:pt>
              </c:strCache>
            </c:strRef>
          </c:cat>
          <c:val>
            <c:numRef>
              <c:f>'O.fav big graph'!$C$3:$C$259</c:f>
              <c:numCache>
                <c:formatCode>General</c:formatCode>
                <c:ptCount val="257"/>
                <c:pt idx="0">
                  <c:v>3.6679517688272063</c:v>
                </c:pt>
                <c:pt idx="1">
                  <c:v>1.5662241084157624</c:v>
                </c:pt>
                <c:pt idx="2">
                  <c:v>94.763017175493658</c:v>
                </c:pt>
                <c:pt idx="3">
                  <c:v>95.719600609364377</c:v>
                </c:pt>
                <c:pt idx="5">
                  <c:v>3.6679517688272063</c:v>
                </c:pt>
                <c:pt idx="6">
                  <c:v>1.1900831259256848</c:v>
                </c:pt>
                <c:pt idx="7">
                  <c:v>96.329638243584839</c:v>
                </c:pt>
                <c:pt idx="8">
                  <c:v>93.938407640827606</c:v>
                </c:pt>
                <c:pt idx="10">
                  <c:v>3.6679517688272063</c:v>
                </c:pt>
                <c:pt idx="11">
                  <c:v>3.4501673838385032</c:v>
                </c:pt>
                <c:pt idx="12">
                  <c:v>91.569756415799972</c:v>
                </c:pt>
                <c:pt idx="13">
                  <c:v>94.498940386429652</c:v>
                </c:pt>
                <c:pt idx="15">
                  <c:v>3.6679517688272063</c:v>
                </c:pt>
                <c:pt idx="16">
                  <c:v>6.5821995464852607</c:v>
                </c:pt>
                <c:pt idx="17">
                  <c:v>7.2102604997341837</c:v>
                </c:pt>
                <c:pt idx="18">
                  <c:v>93.503913240755352</c:v>
                </c:pt>
                <c:pt idx="20">
                  <c:v>3.6679517688272063</c:v>
                </c:pt>
                <c:pt idx="21">
                  <c:v>4.4619469131203466</c:v>
                </c:pt>
                <c:pt idx="22">
                  <c:v>84.48804874076869</c:v>
                </c:pt>
                <c:pt idx="23">
                  <c:v>92.684942294392627</c:v>
                </c:pt>
                <c:pt idx="25">
                  <c:v>3.6679517688272063</c:v>
                </c:pt>
                <c:pt idx="26">
                  <c:v>2.7228721008731998</c:v>
                </c:pt>
                <c:pt idx="27">
                  <c:v>95.207512291243958</c:v>
                </c:pt>
                <c:pt idx="28">
                  <c:v>96.039974177168844</c:v>
                </c:pt>
                <c:pt idx="30">
                  <c:v>3.6679517688272063</c:v>
                </c:pt>
                <c:pt idx="31">
                  <c:v>6.4214951905568745</c:v>
                </c:pt>
                <c:pt idx="32">
                  <c:v>93.873646795724724</c:v>
                </c:pt>
                <c:pt idx="33">
                  <c:v>96.636668825320257</c:v>
                </c:pt>
                <c:pt idx="35">
                  <c:v>3.6679517688272063</c:v>
                </c:pt>
                <c:pt idx="36">
                  <c:v>2.9282102841128919</c:v>
                </c:pt>
                <c:pt idx="37">
                  <c:v>82.894958415865574</c:v>
                </c:pt>
                <c:pt idx="38">
                  <c:v>97.789870542311562</c:v>
                </c:pt>
                <c:pt idx="40">
                  <c:v>3.6679517688272063</c:v>
                </c:pt>
                <c:pt idx="41">
                  <c:v>6.6789084095058486</c:v>
                </c:pt>
                <c:pt idx="42">
                  <c:v>91.000761035007599</c:v>
                </c:pt>
                <c:pt idx="43">
                  <c:v>93.529147940594427</c:v>
                </c:pt>
                <c:pt idx="45">
                  <c:v>1.5662241084157624</c:v>
                </c:pt>
                <c:pt idx="46">
                  <c:v>1.1900831259256848</c:v>
                </c:pt>
                <c:pt idx="47">
                  <c:v>95.738437076267289</c:v>
                </c:pt>
                <c:pt idx="48">
                  <c:v>83.159222739194561</c:v>
                </c:pt>
                <c:pt idx="50">
                  <c:v>1.5662241084157624</c:v>
                </c:pt>
                <c:pt idx="51">
                  <c:v>3.4501673838385032</c:v>
                </c:pt>
                <c:pt idx="52">
                  <c:v>92.979251085146288</c:v>
                </c:pt>
                <c:pt idx="53">
                  <c:v>80.841965292702398</c:v>
                </c:pt>
                <c:pt idx="55">
                  <c:v>1.5662241084157624</c:v>
                </c:pt>
                <c:pt idx="56">
                  <c:v>6.5821995464852607</c:v>
                </c:pt>
                <c:pt idx="57">
                  <c:v>7.3699460820784912</c:v>
                </c:pt>
                <c:pt idx="58">
                  <c:v>1.4062347117829093</c:v>
                </c:pt>
                <c:pt idx="60">
                  <c:v>1.5662241084157624</c:v>
                </c:pt>
                <c:pt idx="61">
                  <c:v>4.4619469131203466</c:v>
                </c:pt>
                <c:pt idx="62">
                  <c:v>84.947738421214197</c:v>
                </c:pt>
                <c:pt idx="63">
                  <c:v>68.454307390434849</c:v>
                </c:pt>
                <c:pt idx="65">
                  <c:v>1.5662241084157624</c:v>
                </c:pt>
                <c:pt idx="66">
                  <c:v>2.7228721008731998</c:v>
                </c:pt>
                <c:pt idx="67">
                  <c:v>94.668674507411836</c:v>
                </c:pt>
                <c:pt idx="68">
                  <c:v>97.236134441684769</c:v>
                </c:pt>
                <c:pt idx="70">
                  <c:v>1.5662241084157624</c:v>
                </c:pt>
                <c:pt idx="71">
                  <c:v>6.4214951905568745</c:v>
                </c:pt>
                <c:pt idx="72">
                  <c:v>93.940891351446567</c:v>
                </c:pt>
                <c:pt idx="73">
                  <c:v>96.228901207620751</c:v>
                </c:pt>
                <c:pt idx="75">
                  <c:v>1.5662241084157624</c:v>
                </c:pt>
                <c:pt idx="76">
                  <c:v>2.9282102841128919</c:v>
                </c:pt>
                <c:pt idx="77">
                  <c:v>81.659793547048437</c:v>
                </c:pt>
                <c:pt idx="78">
                  <c:v>91.308615260520881</c:v>
                </c:pt>
                <c:pt idx="80">
                  <c:v>1.5662241084157624</c:v>
                </c:pt>
                <c:pt idx="81">
                  <c:v>6.6789084095058486</c:v>
                </c:pt>
                <c:pt idx="82">
                  <c:v>87.834296035802126</c:v>
                </c:pt>
                <c:pt idx="83">
                  <c:v>92.633799039329006</c:v>
                </c:pt>
                <c:pt idx="85">
                  <c:v>1.1900831259256848</c:v>
                </c:pt>
                <c:pt idx="86">
                  <c:v>3.4501673838385032</c:v>
                </c:pt>
                <c:pt idx="87">
                  <c:v>1.6831819395139505</c:v>
                </c:pt>
                <c:pt idx="88">
                  <c:v>0.47678275290215594</c:v>
                </c:pt>
                <c:pt idx="90">
                  <c:v>1.1900831259256848</c:v>
                </c:pt>
                <c:pt idx="91">
                  <c:v>6.5821995464852607</c:v>
                </c:pt>
                <c:pt idx="92">
                  <c:v>53.719797830374752</c:v>
                </c:pt>
                <c:pt idx="93">
                  <c:v>90.771157174930167</c:v>
                </c:pt>
                <c:pt idx="95">
                  <c:v>1.1900831259256848</c:v>
                </c:pt>
                <c:pt idx="96">
                  <c:v>4.4619469131203466</c:v>
                </c:pt>
                <c:pt idx="97">
                  <c:v>2.3177699947382266</c:v>
                </c:pt>
                <c:pt idx="98">
                  <c:v>0.46007055123464657</c:v>
                </c:pt>
                <c:pt idx="100">
                  <c:v>1.1900831259256848</c:v>
                </c:pt>
                <c:pt idx="101">
                  <c:v>2.7228721008731998</c:v>
                </c:pt>
                <c:pt idx="102">
                  <c:v>94.4541770865373</c:v>
                </c:pt>
                <c:pt idx="103">
                  <c:v>94.864113203213549</c:v>
                </c:pt>
                <c:pt idx="105">
                  <c:v>1.1900831259256848</c:v>
                </c:pt>
                <c:pt idx="106">
                  <c:v>6.4214951905568745</c:v>
                </c:pt>
                <c:pt idx="107">
                  <c:v>89.895744801405172</c:v>
                </c:pt>
                <c:pt idx="108">
                  <c:v>95.690341738897587</c:v>
                </c:pt>
                <c:pt idx="110">
                  <c:v>1.1900831259256848</c:v>
                </c:pt>
                <c:pt idx="111">
                  <c:v>2.9282102841128919</c:v>
                </c:pt>
                <c:pt idx="112">
                  <c:v>78.249180296063471</c:v>
                </c:pt>
                <c:pt idx="113">
                  <c:v>95.290203623536954</c:v>
                </c:pt>
                <c:pt idx="115">
                  <c:v>1.1900831259256848</c:v>
                </c:pt>
                <c:pt idx="116">
                  <c:v>6.6789084095058486</c:v>
                </c:pt>
                <c:pt idx="117">
                  <c:v>82.587719298245602</c:v>
                </c:pt>
                <c:pt idx="118">
                  <c:v>93.006068885062447</c:v>
                </c:pt>
                <c:pt idx="120">
                  <c:v>3.4501673838385032</c:v>
                </c:pt>
                <c:pt idx="121">
                  <c:v>6.5821995464852607</c:v>
                </c:pt>
                <c:pt idx="122">
                  <c:v>51.502362449185512</c:v>
                </c:pt>
                <c:pt idx="123">
                  <c:v>89.089143459082223</c:v>
                </c:pt>
                <c:pt idx="125">
                  <c:v>3.4501673838385032</c:v>
                </c:pt>
                <c:pt idx="126">
                  <c:v>4.4619469131203466</c:v>
                </c:pt>
                <c:pt idx="127">
                  <c:v>5.7338163092909795</c:v>
                </c:pt>
                <c:pt idx="128">
                  <c:v>0.8895268225047358</c:v>
                </c:pt>
                <c:pt idx="130">
                  <c:v>3.4501673838385032</c:v>
                </c:pt>
                <c:pt idx="131">
                  <c:v>2.7228721008731998</c:v>
                </c:pt>
                <c:pt idx="132">
                  <c:v>95.312377788206504</c:v>
                </c:pt>
                <c:pt idx="133">
                  <c:v>90.134445908358956</c:v>
                </c:pt>
                <c:pt idx="135">
                  <c:v>3.4501673838385032</c:v>
                </c:pt>
                <c:pt idx="136">
                  <c:v>6.4214951905568745</c:v>
                </c:pt>
                <c:pt idx="137">
                  <c:v>92.458858909900144</c:v>
                </c:pt>
                <c:pt idx="138">
                  <c:v>92.592319108916698</c:v>
                </c:pt>
                <c:pt idx="140">
                  <c:v>3.4501673838385032</c:v>
                </c:pt>
                <c:pt idx="141">
                  <c:v>2.9282102841128919</c:v>
                </c:pt>
                <c:pt idx="142">
                  <c:v>80.163673960150092</c:v>
                </c:pt>
                <c:pt idx="143">
                  <c:v>89.986215074200217</c:v>
                </c:pt>
                <c:pt idx="145">
                  <c:v>3.4501673838385032</c:v>
                </c:pt>
                <c:pt idx="146">
                  <c:v>6.6789084095058486</c:v>
                </c:pt>
                <c:pt idx="147">
                  <c:v>86.004617377552066</c:v>
                </c:pt>
                <c:pt idx="148">
                  <c:v>90.428799988048752</c:v>
                </c:pt>
                <c:pt idx="150">
                  <c:v>4.4619469131203466</c:v>
                </c:pt>
                <c:pt idx="151">
                  <c:v>2.7228721008731998</c:v>
                </c:pt>
                <c:pt idx="152">
                  <c:v>91.746885133981905</c:v>
                </c:pt>
                <c:pt idx="153">
                  <c:v>89.044188436183035</c:v>
                </c:pt>
                <c:pt idx="155">
                  <c:v>4.4619469131203466</c:v>
                </c:pt>
                <c:pt idx="156">
                  <c:v>6.4214951905568745</c:v>
                </c:pt>
                <c:pt idx="157">
                  <c:v>87.806796600058021</c:v>
                </c:pt>
                <c:pt idx="158">
                  <c:v>90.887902751702043</c:v>
                </c:pt>
                <c:pt idx="160">
                  <c:v>4.4619469131203466</c:v>
                </c:pt>
                <c:pt idx="161">
                  <c:v>2.9282102841128919</c:v>
                </c:pt>
                <c:pt idx="162">
                  <c:v>80.024221270294575</c:v>
                </c:pt>
                <c:pt idx="163">
                  <c:v>88.988819312978322</c:v>
                </c:pt>
                <c:pt idx="165">
                  <c:v>4.4619469131203466</c:v>
                </c:pt>
                <c:pt idx="166">
                  <c:v>6.6789084095058486</c:v>
                </c:pt>
                <c:pt idx="167">
                  <c:v>71.628419370354848</c:v>
                </c:pt>
                <c:pt idx="168">
                  <c:v>83.417402845932273</c:v>
                </c:pt>
                <c:pt idx="170">
                  <c:v>2.7228721008731998</c:v>
                </c:pt>
                <c:pt idx="171">
                  <c:v>6.4214951905568745</c:v>
                </c:pt>
                <c:pt idx="172">
                  <c:v>91.825354747019517</c:v>
                </c:pt>
                <c:pt idx="173">
                  <c:v>95.916495866285558</c:v>
                </c:pt>
                <c:pt idx="175">
                  <c:v>2.7228721008731998</c:v>
                </c:pt>
                <c:pt idx="176">
                  <c:v>2.9282102841128919</c:v>
                </c:pt>
                <c:pt idx="177">
                  <c:v>82.802862552549655</c:v>
                </c:pt>
                <c:pt idx="178">
                  <c:v>93.369618513512265</c:v>
                </c:pt>
                <c:pt idx="180">
                  <c:v>2.7228721008731998</c:v>
                </c:pt>
                <c:pt idx="181">
                  <c:v>6.6789084095058486</c:v>
                </c:pt>
                <c:pt idx="182">
                  <c:v>86.279197800862633</c:v>
                </c:pt>
                <c:pt idx="183">
                  <c:v>95.26675902688261</c:v>
                </c:pt>
                <c:pt idx="185">
                  <c:v>6.4214951905568745</c:v>
                </c:pt>
                <c:pt idx="186">
                  <c:v>2.9282102841128919</c:v>
                </c:pt>
                <c:pt idx="187">
                  <c:v>84.129247342236269</c:v>
                </c:pt>
                <c:pt idx="188">
                  <c:v>95.201587539777222</c:v>
                </c:pt>
                <c:pt idx="190">
                  <c:v>6.4214951905568745</c:v>
                </c:pt>
                <c:pt idx="191">
                  <c:v>6.6789084095058486</c:v>
                </c:pt>
                <c:pt idx="192">
                  <c:v>15.558840359327684</c:v>
                </c:pt>
                <c:pt idx="193">
                  <c:v>1.952003284304294</c:v>
                </c:pt>
                <c:pt idx="195">
                  <c:v>2.9282102841128919</c:v>
                </c:pt>
                <c:pt idx="196">
                  <c:v>6.6789084095058486</c:v>
                </c:pt>
                <c:pt idx="197">
                  <c:v>87.146653887200614</c:v>
                </c:pt>
                <c:pt idx="198">
                  <c:v>77.17590094690803</c:v>
                </c:pt>
                <c:pt idx="201">
                  <c:v>96.005269290970219</c:v>
                </c:pt>
                <c:pt idx="204">
                  <c:v>0.54141153722204316</c:v>
                </c:pt>
                <c:pt idx="205">
                  <c:v>1.3274753246827868</c:v>
                </c:pt>
                <c:pt idx="206">
                  <c:v>63.066314027852492</c:v>
                </c:pt>
                <c:pt idx="207">
                  <c:v>59.903935283021184</c:v>
                </c:pt>
                <c:pt idx="209">
                  <c:v>1.3274753246827868</c:v>
                </c:pt>
                <c:pt idx="210">
                  <c:v>0.96449282580574403</c:v>
                </c:pt>
                <c:pt idx="211">
                  <c:v>41.759454241444047</c:v>
                </c:pt>
                <c:pt idx="212">
                  <c:v>50.753953416348473</c:v>
                </c:pt>
                <c:pt idx="214">
                  <c:v>1.3274753246827868</c:v>
                </c:pt>
                <c:pt idx="215">
                  <c:v>0.96449282580574403</c:v>
                </c:pt>
                <c:pt idx="216">
                  <c:v>53.338877547523587</c:v>
                </c:pt>
                <c:pt idx="217">
                  <c:v>39.224254044645157</c:v>
                </c:pt>
                <c:pt idx="219">
                  <c:v>1.3274753246827868</c:v>
                </c:pt>
                <c:pt idx="220">
                  <c:v>2.9300927928847096</c:v>
                </c:pt>
                <c:pt idx="221">
                  <c:v>38.809168477237201</c:v>
                </c:pt>
                <c:pt idx="222">
                  <c:v>82.6594233399979</c:v>
                </c:pt>
                <c:pt idx="224">
                  <c:v>0.54141153722204316</c:v>
                </c:pt>
                <c:pt idx="225">
                  <c:v>0.96449282580574403</c:v>
                </c:pt>
                <c:pt idx="226">
                  <c:v>30.222673410121615</c:v>
                </c:pt>
                <c:pt idx="227">
                  <c:v>97.639626037928323</c:v>
                </c:pt>
                <c:pt idx="229">
                  <c:v>0.54141153722204316</c:v>
                </c:pt>
                <c:pt idx="230">
                  <c:v>2.4178881316654284</c:v>
                </c:pt>
                <c:pt idx="231">
                  <c:v>97.362502691907537</c:v>
                </c:pt>
                <c:pt idx="232">
                  <c:v>93.199050629823674</c:v>
                </c:pt>
                <c:pt idx="234">
                  <c:v>0.54141153722204316</c:v>
                </c:pt>
                <c:pt idx="235">
                  <c:v>2.9300927928847096</c:v>
                </c:pt>
                <c:pt idx="236">
                  <c:v>88.164117686326918</c:v>
                </c:pt>
                <c:pt idx="237">
                  <c:v>97.308056306931448</c:v>
                </c:pt>
                <c:pt idx="239">
                  <c:v>0.96449282580574403</c:v>
                </c:pt>
                <c:pt idx="240">
                  <c:v>2.4178881316654284</c:v>
                </c:pt>
                <c:pt idx="241">
                  <c:v>98.767246937459717</c:v>
                </c:pt>
                <c:pt idx="242">
                  <c:v>62.634110127198312</c:v>
                </c:pt>
                <c:pt idx="244">
                  <c:v>2.4178881316654284</c:v>
                </c:pt>
                <c:pt idx="245">
                  <c:v>2.9300927928847096</c:v>
                </c:pt>
                <c:pt idx="246">
                  <c:v>70.638380003164059</c:v>
                </c:pt>
                <c:pt idx="247">
                  <c:v>98.472977900097632</c:v>
                </c:pt>
                <c:pt idx="249">
                  <c:v>0.96449282580574403</c:v>
                </c:pt>
                <c:pt idx="250">
                  <c:v>2.9300927928847096</c:v>
                </c:pt>
                <c:pt idx="251">
                  <c:v>94.404041618250062</c:v>
                </c:pt>
                <c:pt idx="252">
                  <c:v>95.598388566294247</c:v>
                </c:pt>
                <c:pt idx="256">
                  <c:v>87.290579431252226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C8-BEEF-4D9F-9834-FDDD25E0E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9413882"/>
        <c:axId val="1489733716"/>
      </c:barChart>
      <c:catAx>
        <c:axId val="929413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1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100" b="1" i="0">
                    <a:solidFill>
                      <a:srgbClr val="000000"/>
                    </a:solidFill>
                    <a:latin typeface="+mn-lt"/>
                  </a:rPr>
                  <a:t>Genet Cross (Sperm-Ova)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9733716"/>
        <c:crosses val="autoZero"/>
        <c:auto val="1"/>
        <c:lblAlgn val="ctr"/>
        <c:lblOffset val="100"/>
        <c:noMultiLvlLbl val="1"/>
      </c:catAx>
      <c:valAx>
        <c:axId val="1489733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% Fertilized Ova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941388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OFAV Repeat Genets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956514948440503E-2"/>
          <c:y val="0.21722011493379145"/>
          <c:w val="0.90048789922742478"/>
          <c:h val="0.58474599784119063"/>
        </c:manualLayout>
      </c:layout>
      <c:barChart>
        <c:barDir val="col"/>
        <c:grouping val="clustered"/>
        <c:varyColors val="0"/>
        <c:ser>
          <c:idx val="0"/>
          <c:order val="0"/>
          <c:tx>
            <c:v>8/22/2019</c:v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'O.fav duplicates '!$G$27:$G$32</c:f>
                <c:numCache>
                  <c:formatCode>General</c:formatCode>
                  <c:ptCount val="6"/>
                  <c:pt idx="0">
                    <c:v>6.7211873534369539</c:v>
                  </c:pt>
                  <c:pt idx="1">
                    <c:v>6.4727606621958573</c:v>
                  </c:pt>
                  <c:pt idx="2">
                    <c:v>1.8657387878366045</c:v>
                  </c:pt>
                  <c:pt idx="3">
                    <c:v>0.17811339477560312</c:v>
                  </c:pt>
                  <c:pt idx="4">
                    <c:v>0.57779101137997346</c:v>
                  </c:pt>
                  <c:pt idx="5">
                    <c:v>0.40359729165808939</c:v>
                  </c:pt>
                </c:numCache>
              </c:numRef>
            </c:plus>
            <c:minus>
              <c:numRef>
                <c:f>'O.fav duplicates '!$G$27:$G$32</c:f>
                <c:numCache>
                  <c:formatCode>General</c:formatCode>
                  <c:ptCount val="6"/>
                  <c:pt idx="0">
                    <c:v>6.7211873534369539</c:v>
                  </c:pt>
                  <c:pt idx="1">
                    <c:v>6.4727606621958573</c:v>
                  </c:pt>
                  <c:pt idx="2">
                    <c:v>1.8657387878366045</c:v>
                  </c:pt>
                  <c:pt idx="3">
                    <c:v>0.17811339477560312</c:v>
                  </c:pt>
                  <c:pt idx="4">
                    <c:v>0.57779101137997346</c:v>
                  </c:pt>
                  <c:pt idx="5">
                    <c:v>0.40359729165808939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'O.fav duplicates '!$E$27:$E$32</c:f>
              <c:strCache>
                <c:ptCount val="6"/>
                <c:pt idx="0">
                  <c:v>53 Combined Genet</c:v>
                </c:pt>
                <c:pt idx="1">
                  <c:v>79 Combined Genet</c:v>
                </c:pt>
                <c:pt idx="2">
                  <c:v>53-79</c:v>
                </c:pt>
                <c:pt idx="3">
                  <c:v>79-53</c:v>
                </c:pt>
                <c:pt idx="4">
                  <c:v>53 Self</c:v>
                </c:pt>
                <c:pt idx="5">
                  <c:v>79 Self</c:v>
                </c:pt>
              </c:strCache>
            </c:strRef>
          </c:cat>
          <c:val>
            <c:numRef>
              <c:f>'O.fav duplicates '!$F$27:$F$32</c:f>
              <c:numCache>
                <c:formatCode>0.00</c:formatCode>
                <c:ptCount val="6"/>
                <c:pt idx="0">
                  <c:v>80.049490331919074</c:v>
                </c:pt>
                <c:pt idx="1">
                  <c:v>81.841423802639824</c:v>
                </c:pt>
                <c:pt idx="2">
                  <c:v>93.940891351446567</c:v>
                </c:pt>
                <c:pt idx="3">
                  <c:v>96.228901207620751</c:v>
                </c:pt>
                <c:pt idx="4">
                  <c:v>1.5662241084157624</c:v>
                </c:pt>
                <c:pt idx="5">
                  <c:v>6.4214951905568745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B-4D1F-8E90-88EAAD007303}"/>
            </c:ext>
          </c:extLst>
        </c:ser>
        <c:ser>
          <c:idx val="1"/>
          <c:order val="1"/>
          <c:tx>
            <c:v>8/23/2019</c:v>
          </c:tx>
          <c:spPr>
            <a:blipFill>
              <a:blip xmlns:r="http://schemas.openxmlformats.org/officeDocument/2006/relationships" r:embed="rId4"/>
              <a:tile tx="0" ty="0" sx="100000" sy="100000" flip="none" algn="tl"/>
            </a:blip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'O.fav duplicates '!$K$27:$K$32</c:f>
                <c:numCache>
                  <c:formatCode>General</c:formatCode>
                  <c:ptCount val="6"/>
                  <c:pt idx="0">
                    <c:v>0.50490101001287679</c:v>
                  </c:pt>
                  <c:pt idx="1">
                    <c:v>0.83388413921662652</c:v>
                  </c:pt>
                  <c:pt idx="2">
                    <c:v>4.3362274167167421</c:v>
                  </c:pt>
                  <c:pt idx="3">
                    <c:v>2.1557927360644116</c:v>
                  </c:pt>
                  <c:pt idx="4">
                    <c:v>0.42374658109869723</c:v>
                  </c:pt>
                  <c:pt idx="5">
                    <c:v>0.28314223497650087</c:v>
                  </c:pt>
                </c:numCache>
              </c:numRef>
            </c:plus>
            <c:minus>
              <c:numRef>
                <c:f>'O.fav duplicates '!$K$27:$K$32</c:f>
                <c:numCache>
                  <c:formatCode>General</c:formatCode>
                  <c:ptCount val="6"/>
                  <c:pt idx="0">
                    <c:v>0.50490101001287679</c:v>
                  </c:pt>
                  <c:pt idx="1">
                    <c:v>0.83388413921662652</c:v>
                  </c:pt>
                  <c:pt idx="2">
                    <c:v>4.3362274167167421</c:v>
                  </c:pt>
                  <c:pt idx="3">
                    <c:v>2.1557927360644116</c:v>
                  </c:pt>
                  <c:pt idx="4">
                    <c:v>0.42374658109869723</c:v>
                  </c:pt>
                  <c:pt idx="5">
                    <c:v>0.28314223497650087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'O.fav duplicates '!$E$27:$E$32</c:f>
              <c:strCache>
                <c:ptCount val="6"/>
                <c:pt idx="0">
                  <c:v>53 Combined Genet</c:v>
                </c:pt>
                <c:pt idx="1">
                  <c:v>79 Combined Genet</c:v>
                </c:pt>
                <c:pt idx="2">
                  <c:v>53-79</c:v>
                </c:pt>
                <c:pt idx="3">
                  <c:v>79-53</c:v>
                </c:pt>
                <c:pt idx="4">
                  <c:v>53 Self</c:v>
                </c:pt>
                <c:pt idx="5">
                  <c:v>79 Self</c:v>
                </c:pt>
              </c:strCache>
            </c:strRef>
          </c:cat>
          <c:val>
            <c:numRef>
              <c:f>'O.fav duplicates '!$J$27:$J$32</c:f>
              <c:numCache>
                <c:formatCode>0.00</c:formatCode>
                <c:ptCount val="6"/>
                <c:pt idx="0">
                  <c:v>53.689422547258744</c:v>
                </c:pt>
                <c:pt idx="1">
                  <c:v>77.320172044009894</c:v>
                </c:pt>
                <c:pt idx="2">
                  <c:v>41.759454241444047</c:v>
                </c:pt>
                <c:pt idx="3">
                  <c:v>50.753953416348473</c:v>
                </c:pt>
                <c:pt idx="4">
                  <c:v>1.3274753246827868</c:v>
                </c:pt>
                <c:pt idx="5">
                  <c:v>0.96449282580574403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2B-4D1F-8E90-88EAAD007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27"/>
        <c:axId val="334415472"/>
        <c:axId val="1383567008"/>
      </c:barChart>
      <c:catAx>
        <c:axId val="3344154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567008"/>
        <c:crosses val="autoZero"/>
        <c:auto val="1"/>
        <c:lblAlgn val="ctr"/>
        <c:lblOffset val="100"/>
        <c:noMultiLvlLbl val="0"/>
      </c:catAx>
      <c:valAx>
        <c:axId val="1383567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1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58390994976621"/>
          <c:y val="2.7774906122200765E-2"/>
          <c:w val="0.18736492646551381"/>
          <c:h val="0.155092015446128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'sperm v ova'!$B$15:$B$145</c:f>
              <c:strCache>
                <c:ptCount val="131"/>
                <c:pt idx="0">
                  <c:v>52-52 Self</c:v>
                </c:pt>
                <c:pt idx="2">
                  <c:v>52-53</c:v>
                </c:pt>
                <c:pt idx="3">
                  <c:v>52-54</c:v>
                </c:pt>
                <c:pt idx="4">
                  <c:v>52-55</c:v>
                </c:pt>
                <c:pt idx="5">
                  <c:v>52-56</c:v>
                </c:pt>
                <c:pt idx="6">
                  <c:v>52-57 </c:v>
                </c:pt>
                <c:pt idx="7">
                  <c:v>52-77</c:v>
                </c:pt>
                <c:pt idx="8">
                  <c:v>52-79</c:v>
                </c:pt>
                <c:pt idx="9">
                  <c:v>52-90</c:v>
                </c:pt>
                <c:pt idx="10">
                  <c:v>52-107</c:v>
                </c:pt>
                <c:pt idx="13">
                  <c:v>53-53 Self</c:v>
                </c:pt>
                <c:pt idx="15">
                  <c:v>53-52</c:v>
                </c:pt>
                <c:pt idx="16">
                  <c:v>53-54</c:v>
                </c:pt>
                <c:pt idx="17">
                  <c:v>53-55</c:v>
                </c:pt>
                <c:pt idx="18">
                  <c:v>53-56</c:v>
                </c:pt>
                <c:pt idx="19">
                  <c:v>53-57</c:v>
                </c:pt>
                <c:pt idx="20">
                  <c:v>53-77</c:v>
                </c:pt>
                <c:pt idx="21">
                  <c:v>53-79</c:v>
                </c:pt>
                <c:pt idx="22">
                  <c:v>53-90</c:v>
                </c:pt>
                <c:pt idx="23">
                  <c:v>53-107</c:v>
                </c:pt>
                <c:pt idx="26">
                  <c:v>54-54 Self</c:v>
                </c:pt>
                <c:pt idx="28">
                  <c:v>54-52</c:v>
                </c:pt>
                <c:pt idx="29">
                  <c:v>54-53</c:v>
                </c:pt>
                <c:pt idx="30">
                  <c:v>54-55</c:v>
                </c:pt>
                <c:pt idx="31">
                  <c:v>54-56</c:v>
                </c:pt>
                <c:pt idx="32">
                  <c:v>54-57</c:v>
                </c:pt>
                <c:pt idx="33">
                  <c:v>54-77</c:v>
                </c:pt>
                <c:pt idx="34">
                  <c:v>54-79 </c:v>
                </c:pt>
                <c:pt idx="35">
                  <c:v>54-90 </c:v>
                </c:pt>
                <c:pt idx="36">
                  <c:v>54-107 </c:v>
                </c:pt>
                <c:pt idx="39">
                  <c:v>55-55 Self</c:v>
                </c:pt>
                <c:pt idx="41">
                  <c:v>55-52</c:v>
                </c:pt>
                <c:pt idx="42">
                  <c:v>55-53</c:v>
                </c:pt>
                <c:pt idx="43">
                  <c:v>55-54</c:v>
                </c:pt>
                <c:pt idx="44">
                  <c:v>55-56</c:v>
                </c:pt>
                <c:pt idx="45">
                  <c:v>55-57</c:v>
                </c:pt>
                <c:pt idx="46">
                  <c:v>55-77</c:v>
                </c:pt>
                <c:pt idx="47">
                  <c:v>55-79</c:v>
                </c:pt>
                <c:pt idx="48">
                  <c:v>55-90</c:v>
                </c:pt>
                <c:pt idx="49">
                  <c:v>55-107</c:v>
                </c:pt>
                <c:pt idx="52">
                  <c:v>56-56 Self</c:v>
                </c:pt>
                <c:pt idx="54">
                  <c:v>56-52</c:v>
                </c:pt>
                <c:pt idx="55">
                  <c:v>56-53</c:v>
                </c:pt>
                <c:pt idx="56">
                  <c:v>56-54</c:v>
                </c:pt>
                <c:pt idx="57">
                  <c:v>56-55</c:v>
                </c:pt>
                <c:pt idx="58">
                  <c:v>56-57</c:v>
                </c:pt>
                <c:pt idx="59">
                  <c:v>56-77</c:v>
                </c:pt>
                <c:pt idx="60">
                  <c:v>56-79</c:v>
                </c:pt>
                <c:pt idx="61">
                  <c:v>56-90</c:v>
                </c:pt>
                <c:pt idx="62">
                  <c:v>56-107</c:v>
                </c:pt>
                <c:pt idx="65">
                  <c:v>57-57 Self</c:v>
                </c:pt>
                <c:pt idx="67">
                  <c:v>57-52</c:v>
                </c:pt>
                <c:pt idx="68">
                  <c:v>57-53</c:v>
                </c:pt>
                <c:pt idx="69">
                  <c:v>57-54</c:v>
                </c:pt>
                <c:pt idx="70">
                  <c:v>57-55</c:v>
                </c:pt>
                <c:pt idx="71">
                  <c:v>57-56</c:v>
                </c:pt>
                <c:pt idx="72">
                  <c:v>57-77</c:v>
                </c:pt>
                <c:pt idx="73">
                  <c:v>57-79</c:v>
                </c:pt>
                <c:pt idx="74">
                  <c:v>57-90</c:v>
                </c:pt>
                <c:pt idx="75">
                  <c:v>57-107</c:v>
                </c:pt>
                <c:pt idx="78">
                  <c:v>77-77 Self </c:v>
                </c:pt>
                <c:pt idx="80">
                  <c:v>77-52</c:v>
                </c:pt>
                <c:pt idx="81">
                  <c:v>77-53</c:v>
                </c:pt>
                <c:pt idx="82">
                  <c:v>77-54</c:v>
                </c:pt>
                <c:pt idx="83">
                  <c:v>77-55</c:v>
                </c:pt>
                <c:pt idx="84">
                  <c:v>77-56</c:v>
                </c:pt>
                <c:pt idx="85">
                  <c:v>77-57</c:v>
                </c:pt>
                <c:pt idx="86">
                  <c:v>77-79</c:v>
                </c:pt>
                <c:pt idx="87">
                  <c:v>77-90</c:v>
                </c:pt>
                <c:pt idx="88">
                  <c:v>77-107</c:v>
                </c:pt>
                <c:pt idx="91">
                  <c:v>79-79 Self</c:v>
                </c:pt>
                <c:pt idx="93">
                  <c:v>79-52</c:v>
                </c:pt>
                <c:pt idx="94">
                  <c:v>79-53</c:v>
                </c:pt>
                <c:pt idx="95">
                  <c:v>79-54</c:v>
                </c:pt>
                <c:pt idx="96">
                  <c:v>79-55</c:v>
                </c:pt>
                <c:pt idx="97">
                  <c:v>79-56</c:v>
                </c:pt>
                <c:pt idx="98">
                  <c:v>79-57</c:v>
                </c:pt>
                <c:pt idx="99">
                  <c:v>79-77</c:v>
                </c:pt>
                <c:pt idx="100">
                  <c:v>79-90</c:v>
                </c:pt>
                <c:pt idx="101">
                  <c:v>79-107</c:v>
                </c:pt>
                <c:pt idx="104">
                  <c:v>90-90 Self</c:v>
                </c:pt>
                <c:pt idx="106">
                  <c:v>90-52</c:v>
                </c:pt>
                <c:pt idx="107">
                  <c:v>90-53</c:v>
                </c:pt>
                <c:pt idx="108">
                  <c:v>90-54</c:v>
                </c:pt>
                <c:pt idx="109">
                  <c:v>90-55</c:v>
                </c:pt>
                <c:pt idx="110">
                  <c:v>90-56</c:v>
                </c:pt>
                <c:pt idx="111">
                  <c:v>90-57</c:v>
                </c:pt>
                <c:pt idx="112">
                  <c:v>90-77</c:v>
                </c:pt>
                <c:pt idx="113">
                  <c:v>90-79</c:v>
                </c:pt>
                <c:pt idx="114">
                  <c:v>90-107</c:v>
                </c:pt>
                <c:pt idx="117">
                  <c:v>107-107</c:v>
                </c:pt>
                <c:pt idx="119">
                  <c:v>107-52</c:v>
                </c:pt>
                <c:pt idx="120">
                  <c:v>107-53</c:v>
                </c:pt>
                <c:pt idx="121">
                  <c:v>107-54</c:v>
                </c:pt>
                <c:pt idx="122">
                  <c:v>107-55</c:v>
                </c:pt>
                <c:pt idx="123">
                  <c:v>107-56</c:v>
                </c:pt>
                <c:pt idx="124">
                  <c:v>107-57</c:v>
                </c:pt>
                <c:pt idx="125">
                  <c:v>107-77</c:v>
                </c:pt>
                <c:pt idx="126">
                  <c:v>107-79</c:v>
                </c:pt>
                <c:pt idx="127">
                  <c:v>107-90</c:v>
                </c:pt>
                <c:pt idx="130">
                  <c:v>Batch</c:v>
                </c:pt>
              </c:strCache>
            </c:strRef>
          </c:cat>
          <c:val>
            <c:numRef>
              <c:f>'sperm v ova'!$C$15:$C$145</c:f>
              <c:numCache>
                <c:formatCode>0.00</c:formatCode>
                <c:ptCount val="131"/>
                <c:pt idx="0">
                  <c:v>3.6679517688272063</c:v>
                </c:pt>
                <c:pt idx="2">
                  <c:v>94.763017175493658</c:v>
                </c:pt>
                <c:pt idx="3">
                  <c:v>96.329638243584839</c:v>
                </c:pt>
                <c:pt idx="4">
                  <c:v>91.569756415799972</c:v>
                </c:pt>
                <c:pt idx="5">
                  <c:v>7.2102604997341837</c:v>
                </c:pt>
                <c:pt idx="6">
                  <c:v>84.48804874076869</c:v>
                </c:pt>
                <c:pt idx="7">
                  <c:v>95.207512291243958</c:v>
                </c:pt>
                <c:pt idx="8">
                  <c:v>93.873646795724724</c:v>
                </c:pt>
                <c:pt idx="9">
                  <c:v>82.894958415865574</c:v>
                </c:pt>
                <c:pt idx="10">
                  <c:v>91.000761035007599</c:v>
                </c:pt>
                <c:pt idx="13">
                  <c:v>1.5662241084157624</c:v>
                </c:pt>
                <c:pt idx="15">
                  <c:v>95.719600609364377</c:v>
                </c:pt>
                <c:pt idx="16">
                  <c:v>95.738437076267289</c:v>
                </c:pt>
                <c:pt idx="17">
                  <c:v>92.979251085146288</c:v>
                </c:pt>
                <c:pt idx="18">
                  <c:v>7.3699460820784912</c:v>
                </c:pt>
                <c:pt idx="19">
                  <c:v>84.947738421214197</c:v>
                </c:pt>
                <c:pt idx="20">
                  <c:v>94.668674507411836</c:v>
                </c:pt>
                <c:pt idx="21">
                  <c:v>93.940891351446567</c:v>
                </c:pt>
                <c:pt idx="22">
                  <c:v>81.659793547048437</c:v>
                </c:pt>
                <c:pt idx="23">
                  <c:v>87.834296035802126</c:v>
                </c:pt>
                <c:pt idx="26">
                  <c:v>1.1900831259256848</c:v>
                </c:pt>
                <c:pt idx="28">
                  <c:v>93.938407640827606</c:v>
                </c:pt>
                <c:pt idx="29">
                  <c:v>83.159222739194561</c:v>
                </c:pt>
                <c:pt idx="30">
                  <c:v>1.6831819395139505</c:v>
                </c:pt>
                <c:pt idx="31">
                  <c:v>53.719797830374752</c:v>
                </c:pt>
                <c:pt idx="32">
                  <c:v>2.3177699947382266</c:v>
                </c:pt>
                <c:pt idx="33">
                  <c:v>94.4541770865373</c:v>
                </c:pt>
                <c:pt idx="34">
                  <c:v>89.895744801405172</c:v>
                </c:pt>
                <c:pt idx="35">
                  <c:v>78.249180296063471</c:v>
                </c:pt>
                <c:pt idx="36">
                  <c:v>82.587719298245602</c:v>
                </c:pt>
                <c:pt idx="39">
                  <c:v>3.4501673838385032</c:v>
                </c:pt>
                <c:pt idx="41">
                  <c:v>94.498940386429652</c:v>
                </c:pt>
                <c:pt idx="42">
                  <c:v>80.841965292702398</c:v>
                </c:pt>
                <c:pt idx="43">
                  <c:v>0.47678275290215594</c:v>
                </c:pt>
                <c:pt idx="44">
                  <c:v>51.502362449185512</c:v>
                </c:pt>
                <c:pt idx="45">
                  <c:v>5.7338163092909795</c:v>
                </c:pt>
                <c:pt idx="46">
                  <c:v>95.312377788206504</c:v>
                </c:pt>
                <c:pt idx="47">
                  <c:v>92.458858909900144</c:v>
                </c:pt>
                <c:pt idx="48">
                  <c:v>80.163673960150092</c:v>
                </c:pt>
                <c:pt idx="49">
                  <c:v>86.004617377552066</c:v>
                </c:pt>
                <c:pt idx="52">
                  <c:v>6.5821995464852607</c:v>
                </c:pt>
                <c:pt idx="54">
                  <c:v>93.503913240755352</c:v>
                </c:pt>
                <c:pt idx="55">
                  <c:v>1.4062347117829093</c:v>
                </c:pt>
                <c:pt idx="56">
                  <c:v>90.771157174930167</c:v>
                </c:pt>
                <c:pt idx="57">
                  <c:v>89.089143459082223</c:v>
                </c:pt>
                <c:pt idx="58">
                  <c:v>84.652949146707826</c:v>
                </c:pt>
                <c:pt idx="59">
                  <c:v>93.40501792114695</c:v>
                </c:pt>
                <c:pt idx="60">
                  <c:v>90.010701374877797</c:v>
                </c:pt>
                <c:pt idx="61">
                  <c:v>82.567210437772758</c:v>
                </c:pt>
                <c:pt idx="62">
                  <c:v>82.132925572917799</c:v>
                </c:pt>
                <c:pt idx="65">
                  <c:v>4.4619469131203466</c:v>
                </c:pt>
                <c:pt idx="67">
                  <c:v>92.684942294392627</c:v>
                </c:pt>
                <c:pt idx="68">
                  <c:v>68.454307390434849</c:v>
                </c:pt>
                <c:pt idx="69">
                  <c:v>0.46007055123464657</c:v>
                </c:pt>
                <c:pt idx="70">
                  <c:v>0.8895268225047358</c:v>
                </c:pt>
                <c:pt idx="71">
                  <c:v>46.234856652016028</c:v>
                </c:pt>
                <c:pt idx="72">
                  <c:v>91.746885133981905</c:v>
                </c:pt>
                <c:pt idx="73">
                  <c:v>87.806796600058021</c:v>
                </c:pt>
                <c:pt idx="74">
                  <c:v>80.024221270294575</c:v>
                </c:pt>
                <c:pt idx="75">
                  <c:v>71.628419370354848</c:v>
                </c:pt>
                <c:pt idx="78">
                  <c:v>2.7228721008731998</c:v>
                </c:pt>
                <c:pt idx="80">
                  <c:v>96.039974177168844</c:v>
                </c:pt>
                <c:pt idx="81">
                  <c:v>97.236134441684769</c:v>
                </c:pt>
                <c:pt idx="82">
                  <c:v>94.864113203213549</c:v>
                </c:pt>
                <c:pt idx="83">
                  <c:v>90.134445908358956</c:v>
                </c:pt>
                <c:pt idx="84">
                  <c:v>67.086981184945216</c:v>
                </c:pt>
                <c:pt idx="85">
                  <c:v>89.044188436183035</c:v>
                </c:pt>
                <c:pt idx="86">
                  <c:v>91.825354747019517</c:v>
                </c:pt>
                <c:pt idx="87">
                  <c:v>82.802862552549655</c:v>
                </c:pt>
                <c:pt idx="88">
                  <c:v>86.279197800862633</c:v>
                </c:pt>
                <c:pt idx="91">
                  <c:v>6.4214951905568745</c:v>
                </c:pt>
                <c:pt idx="93">
                  <c:v>96.636668825320257</c:v>
                </c:pt>
                <c:pt idx="94">
                  <c:v>96.228901207620751</c:v>
                </c:pt>
                <c:pt idx="95">
                  <c:v>95.690341738897587</c:v>
                </c:pt>
                <c:pt idx="96">
                  <c:v>92.592319108916698</c:v>
                </c:pt>
                <c:pt idx="97">
                  <c:v>68.539325842696641</c:v>
                </c:pt>
                <c:pt idx="98">
                  <c:v>90.887902751702043</c:v>
                </c:pt>
                <c:pt idx="99">
                  <c:v>95.916495866285558</c:v>
                </c:pt>
                <c:pt idx="100">
                  <c:v>84.129247342236269</c:v>
                </c:pt>
                <c:pt idx="101">
                  <c:v>15.558840359327684</c:v>
                </c:pt>
                <c:pt idx="104">
                  <c:v>2.9282102841128919</c:v>
                </c:pt>
                <c:pt idx="106">
                  <c:v>97.789870542311562</c:v>
                </c:pt>
                <c:pt idx="107">
                  <c:v>91.308615260520881</c:v>
                </c:pt>
                <c:pt idx="108">
                  <c:v>95.290203623536954</c:v>
                </c:pt>
                <c:pt idx="109">
                  <c:v>89.986215074200217</c:v>
                </c:pt>
                <c:pt idx="110">
                  <c:v>59.966092163848714</c:v>
                </c:pt>
                <c:pt idx="111">
                  <c:v>88.988819312978322</c:v>
                </c:pt>
                <c:pt idx="112">
                  <c:v>93.369618513512265</c:v>
                </c:pt>
                <c:pt idx="113">
                  <c:v>95.201587539777222</c:v>
                </c:pt>
                <c:pt idx="114">
                  <c:v>87.146653887200614</c:v>
                </c:pt>
                <c:pt idx="117">
                  <c:v>6.6789084095058486</c:v>
                </c:pt>
                <c:pt idx="119">
                  <c:v>93.529147940594427</c:v>
                </c:pt>
                <c:pt idx="120">
                  <c:v>92.633799039329006</c:v>
                </c:pt>
                <c:pt idx="121">
                  <c:v>93.006068885062447</c:v>
                </c:pt>
                <c:pt idx="122">
                  <c:v>90.428799988048752</c:v>
                </c:pt>
                <c:pt idx="123">
                  <c:v>58.339891330905452</c:v>
                </c:pt>
                <c:pt idx="124">
                  <c:v>83.417402845932273</c:v>
                </c:pt>
                <c:pt idx="125">
                  <c:v>95.26675902688261</c:v>
                </c:pt>
                <c:pt idx="126">
                  <c:v>1.952003284304294</c:v>
                </c:pt>
                <c:pt idx="127">
                  <c:v>77.17590094690803</c:v>
                </c:pt>
                <c:pt idx="130">
                  <c:v>96.005269290970219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6-4DA8-B833-371CE1A2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588000"/>
        <c:axId val="1779206512"/>
      </c:barChart>
      <c:catAx>
        <c:axId val="177758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206512"/>
        <c:crosses val="autoZero"/>
        <c:auto val="1"/>
        <c:lblAlgn val="ctr"/>
        <c:lblOffset val="100"/>
        <c:noMultiLvlLbl val="0"/>
      </c:catAx>
      <c:valAx>
        <c:axId val="1779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8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'sperm v ova'!$J$15:$J$145</c:f>
              <c:strCache>
                <c:ptCount val="131"/>
                <c:pt idx="0">
                  <c:v>52-52 Self</c:v>
                </c:pt>
                <c:pt idx="2">
                  <c:v>53-52</c:v>
                </c:pt>
                <c:pt idx="3">
                  <c:v>54-52</c:v>
                </c:pt>
                <c:pt idx="4">
                  <c:v>55-52</c:v>
                </c:pt>
                <c:pt idx="5">
                  <c:v>56-52</c:v>
                </c:pt>
                <c:pt idx="6">
                  <c:v>57-52</c:v>
                </c:pt>
                <c:pt idx="7">
                  <c:v>77-52</c:v>
                </c:pt>
                <c:pt idx="8">
                  <c:v>79-52</c:v>
                </c:pt>
                <c:pt idx="9">
                  <c:v>90-52</c:v>
                </c:pt>
                <c:pt idx="10">
                  <c:v>107-52</c:v>
                </c:pt>
                <c:pt idx="13">
                  <c:v>53-53 Self</c:v>
                </c:pt>
                <c:pt idx="15">
                  <c:v>52-53</c:v>
                </c:pt>
                <c:pt idx="16">
                  <c:v>54-53</c:v>
                </c:pt>
                <c:pt idx="17">
                  <c:v>55-53</c:v>
                </c:pt>
                <c:pt idx="18">
                  <c:v>56-53</c:v>
                </c:pt>
                <c:pt idx="19">
                  <c:v>57-53</c:v>
                </c:pt>
                <c:pt idx="20">
                  <c:v>77-53</c:v>
                </c:pt>
                <c:pt idx="21">
                  <c:v>79-53</c:v>
                </c:pt>
                <c:pt idx="22">
                  <c:v>90-53</c:v>
                </c:pt>
                <c:pt idx="23">
                  <c:v>107-53</c:v>
                </c:pt>
                <c:pt idx="26">
                  <c:v>54-54 Self</c:v>
                </c:pt>
                <c:pt idx="28">
                  <c:v>52-54</c:v>
                </c:pt>
                <c:pt idx="29">
                  <c:v>53-54</c:v>
                </c:pt>
                <c:pt idx="30">
                  <c:v>55-54</c:v>
                </c:pt>
                <c:pt idx="31">
                  <c:v>56-54</c:v>
                </c:pt>
                <c:pt idx="32">
                  <c:v>57-54</c:v>
                </c:pt>
                <c:pt idx="33">
                  <c:v>77-54</c:v>
                </c:pt>
                <c:pt idx="34">
                  <c:v>79-54</c:v>
                </c:pt>
                <c:pt idx="35">
                  <c:v>90-54</c:v>
                </c:pt>
                <c:pt idx="36">
                  <c:v>107-54</c:v>
                </c:pt>
                <c:pt idx="39">
                  <c:v>55-55 Self</c:v>
                </c:pt>
                <c:pt idx="41">
                  <c:v>52-55</c:v>
                </c:pt>
                <c:pt idx="42">
                  <c:v>53-55</c:v>
                </c:pt>
                <c:pt idx="43">
                  <c:v>54-55</c:v>
                </c:pt>
                <c:pt idx="44">
                  <c:v>56-55</c:v>
                </c:pt>
                <c:pt idx="45">
                  <c:v>57-55</c:v>
                </c:pt>
                <c:pt idx="46">
                  <c:v>77-55</c:v>
                </c:pt>
                <c:pt idx="47">
                  <c:v>79-55</c:v>
                </c:pt>
                <c:pt idx="48">
                  <c:v>90-55</c:v>
                </c:pt>
                <c:pt idx="49">
                  <c:v>107-55</c:v>
                </c:pt>
                <c:pt idx="52">
                  <c:v>56-56 Self</c:v>
                </c:pt>
                <c:pt idx="54">
                  <c:v>52-56</c:v>
                </c:pt>
                <c:pt idx="55">
                  <c:v>53-56</c:v>
                </c:pt>
                <c:pt idx="56">
                  <c:v>54-56</c:v>
                </c:pt>
                <c:pt idx="57">
                  <c:v>55-56</c:v>
                </c:pt>
                <c:pt idx="58">
                  <c:v>57-56</c:v>
                </c:pt>
                <c:pt idx="59">
                  <c:v>77-56</c:v>
                </c:pt>
                <c:pt idx="60">
                  <c:v>79-56</c:v>
                </c:pt>
                <c:pt idx="61">
                  <c:v>90-56</c:v>
                </c:pt>
                <c:pt idx="62">
                  <c:v>107-56</c:v>
                </c:pt>
                <c:pt idx="65">
                  <c:v>57-57 Self</c:v>
                </c:pt>
                <c:pt idx="67">
                  <c:v>52-57 </c:v>
                </c:pt>
                <c:pt idx="68">
                  <c:v>53-57</c:v>
                </c:pt>
                <c:pt idx="69">
                  <c:v>54-57</c:v>
                </c:pt>
                <c:pt idx="70">
                  <c:v>55-57</c:v>
                </c:pt>
                <c:pt idx="71">
                  <c:v>56-57</c:v>
                </c:pt>
                <c:pt idx="72">
                  <c:v>77-57</c:v>
                </c:pt>
                <c:pt idx="73">
                  <c:v>79-57</c:v>
                </c:pt>
                <c:pt idx="74">
                  <c:v>90-57</c:v>
                </c:pt>
                <c:pt idx="75">
                  <c:v>107-57</c:v>
                </c:pt>
                <c:pt idx="78">
                  <c:v>77-77 Self </c:v>
                </c:pt>
                <c:pt idx="80">
                  <c:v>52-77</c:v>
                </c:pt>
                <c:pt idx="81">
                  <c:v>53-77</c:v>
                </c:pt>
                <c:pt idx="82">
                  <c:v>54-77</c:v>
                </c:pt>
                <c:pt idx="83">
                  <c:v>55-57</c:v>
                </c:pt>
                <c:pt idx="84">
                  <c:v>56-77</c:v>
                </c:pt>
                <c:pt idx="85">
                  <c:v>57-77</c:v>
                </c:pt>
                <c:pt idx="86">
                  <c:v>79-77</c:v>
                </c:pt>
                <c:pt idx="87">
                  <c:v>90-77</c:v>
                </c:pt>
                <c:pt idx="88">
                  <c:v>107-77</c:v>
                </c:pt>
                <c:pt idx="91">
                  <c:v>79-79 Self</c:v>
                </c:pt>
                <c:pt idx="93">
                  <c:v>52-79</c:v>
                </c:pt>
                <c:pt idx="94">
                  <c:v>53-79</c:v>
                </c:pt>
                <c:pt idx="95">
                  <c:v>54-79 </c:v>
                </c:pt>
                <c:pt idx="96">
                  <c:v>55-79</c:v>
                </c:pt>
                <c:pt idx="97">
                  <c:v>56-79</c:v>
                </c:pt>
                <c:pt idx="98">
                  <c:v>57-79</c:v>
                </c:pt>
                <c:pt idx="99">
                  <c:v>77-79</c:v>
                </c:pt>
                <c:pt idx="100">
                  <c:v>90-79</c:v>
                </c:pt>
                <c:pt idx="101">
                  <c:v>107-79</c:v>
                </c:pt>
                <c:pt idx="104">
                  <c:v>90-90 Self</c:v>
                </c:pt>
                <c:pt idx="106">
                  <c:v>52-90</c:v>
                </c:pt>
                <c:pt idx="107">
                  <c:v>53-90</c:v>
                </c:pt>
                <c:pt idx="108">
                  <c:v>54-90 </c:v>
                </c:pt>
                <c:pt idx="109">
                  <c:v>55-90</c:v>
                </c:pt>
                <c:pt idx="110">
                  <c:v>56-90</c:v>
                </c:pt>
                <c:pt idx="111">
                  <c:v>57-90</c:v>
                </c:pt>
                <c:pt idx="112">
                  <c:v>77-90</c:v>
                </c:pt>
                <c:pt idx="113">
                  <c:v>79-90</c:v>
                </c:pt>
                <c:pt idx="114">
                  <c:v>107-90</c:v>
                </c:pt>
                <c:pt idx="117">
                  <c:v>107-107</c:v>
                </c:pt>
                <c:pt idx="119">
                  <c:v>52-107</c:v>
                </c:pt>
                <c:pt idx="120">
                  <c:v>53-107</c:v>
                </c:pt>
                <c:pt idx="121">
                  <c:v>54-107 </c:v>
                </c:pt>
                <c:pt idx="122">
                  <c:v>55-107</c:v>
                </c:pt>
                <c:pt idx="123">
                  <c:v>56-107</c:v>
                </c:pt>
                <c:pt idx="124">
                  <c:v>57-107</c:v>
                </c:pt>
                <c:pt idx="125">
                  <c:v>77-107</c:v>
                </c:pt>
                <c:pt idx="126">
                  <c:v>79-107</c:v>
                </c:pt>
                <c:pt idx="127">
                  <c:v>90-107</c:v>
                </c:pt>
                <c:pt idx="130">
                  <c:v>Batch</c:v>
                </c:pt>
              </c:strCache>
            </c:strRef>
          </c:cat>
          <c:val>
            <c:numRef>
              <c:f>'sperm v ova'!$K$15:$K$145</c:f>
              <c:numCache>
                <c:formatCode>0.00</c:formatCode>
                <c:ptCount val="131"/>
                <c:pt idx="0">
                  <c:v>3.6679517688272063</c:v>
                </c:pt>
                <c:pt idx="2">
                  <c:v>95.719600609364377</c:v>
                </c:pt>
                <c:pt idx="3">
                  <c:v>93.938407640827606</c:v>
                </c:pt>
                <c:pt idx="4">
                  <c:v>94.498940386429652</c:v>
                </c:pt>
                <c:pt idx="5">
                  <c:v>93.503913240755352</c:v>
                </c:pt>
                <c:pt idx="6">
                  <c:v>92.684942294392627</c:v>
                </c:pt>
                <c:pt idx="7">
                  <c:v>96.039974177168844</c:v>
                </c:pt>
                <c:pt idx="8">
                  <c:v>96.636668825320257</c:v>
                </c:pt>
                <c:pt idx="9">
                  <c:v>97.789870542311562</c:v>
                </c:pt>
                <c:pt idx="10">
                  <c:v>93.529147940594427</c:v>
                </c:pt>
                <c:pt idx="13">
                  <c:v>1.5662241084157624</c:v>
                </c:pt>
                <c:pt idx="15">
                  <c:v>94.763017175493658</c:v>
                </c:pt>
                <c:pt idx="16">
                  <c:v>83.159222739194561</c:v>
                </c:pt>
                <c:pt idx="17">
                  <c:v>80.841965292702398</c:v>
                </c:pt>
                <c:pt idx="18">
                  <c:v>1.4062347117829093</c:v>
                </c:pt>
                <c:pt idx="19">
                  <c:v>68.454307390434849</c:v>
                </c:pt>
                <c:pt idx="20">
                  <c:v>97.236134441684769</c:v>
                </c:pt>
                <c:pt idx="21">
                  <c:v>96.228901207620751</c:v>
                </c:pt>
                <c:pt idx="22">
                  <c:v>91.308615260520881</c:v>
                </c:pt>
                <c:pt idx="23">
                  <c:v>92.633799039329006</c:v>
                </c:pt>
                <c:pt idx="26">
                  <c:v>1.1900831259256848</c:v>
                </c:pt>
                <c:pt idx="28">
                  <c:v>96.329638243584839</c:v>
                </c:pt>
                <c:pt idx="29">
                  <c:v>95.738437076267289</c:v>
                </c:pt>
                <c:pt idx="30">
                  <c:v>0.47678275290215594</c:v>
                </c:pt>
                <c:pt idx="31">
                  <c:v>90.771157174930167</c:v>
                </c:pt>
                <c:pt idx="32">
                  <c:v>0.46007055123464657</c:v>
                </c:pt>
                <c:pt idx="33">
                  <c:v>94.864113203213549</c:v>
                </c:pt>
                <c:pt idx="34">
                  <c:v>95.690341738897587</c:v>
                </c:pt>
                <c:pt idx="35">
                  <c:v>95.290203623536954</c:v>
                </c:pt>
                <c:pt idx="36">
                  <c:v>93.006068885062447</c:v>
                </c:pt>
                <c:pt idx="39">
                  <c:v>3.4501673838385032</c:v>
                </c:pt>
                <c:pt idx="41">
                  <c:v>91.569756415799972</c:v>
                </c:pt>
                <c:pt idx="42">
                  <c:v>92.979251085146288</c:v>
                </c:pt>
                <c:pt idx="43">
                  <c:v>1.6831819395139505</c:v>
                </c:pt>
                <c:pt idx="44">
                  <c:v>89.089143459082223</c:v>
                </c:pt>
                <c:pt idx="45">
                  <c:v>0.8895268225047358</c:v>
                </c:pt>
                <c:pt idx="46">
                  <c:v>90.134445908358956</c:v>
                </c:pt>
                <c:pt idx="47">
                  <c:v>92.592319108916698</c:v>
                </c:pt>
                <c:pt idx="48">
                  <c:v>89.986215074200217</c:v>
                </c:pt>
                <c:pt idx="49">
                  <c:v>90.428799988048752</c:v>
                </c:pt>
                <c:pt idx="52">
                  <c:v>6.5821995464852607</c:v>
                </c:pt>
                <c:pt idx="54">
                  <c:v>7.2102604997341837</c:v>
                </c:pt>
                <c:pt idx="55">
                  <c:v>7.3699460820784912</c:v>
                </c:pt>
                <c:pt idx="56">
                  <c:v>53.719797830374752</c:v>
                </c:pt>
                <c:pt idx="57">
                  <c:v>51.502362449185512</c:v>
                </c:pt>
                <c:pt idx="58">
                  <c:v>46.234856652016028</c:v>
                </c:pt>
                <c:pt idx="59">
                  <c:v>67.086981184945216</c:v>
                </c:pt>
                <c:pt idx="60">
                  <c:v>68.539325842696641</c:v>
                </c:pt>
                <c:pt idx="61">
                  <c:v>59.966092163848714</c:v>
                </c:pt>
                <c:pt idx="62">
                  <c:v>58.339891330905452</c:v>
                </c:pt>
                <c:pt idx="65">
                  <c:v>4.4619469131203466</c:v>
                </c:pt>
                <c:pt idx="67">
                  <c:v>84.48804874076869</c:v>
                </c:pt>
                <c:pt idx="68">
                  <c:v>84.947738421214197</c:v>
                </c:pt>
                <c:pt idx="69">
                  <c:v>2.3177699947382266</c:v>
                </c:pt>
                <c:pt idx="70">
                  <c:v>5.7338163092909795</c:v>
                </c:pt>
                <c:pt idx="71">
                  <c:v>84.652949146707826</c:v>
                </c:pt>
                <c:pt idx="72">
                  <c:v>89.044188436183035</c:v>
                </c:pt>
                <c:pt idx="73">
                  <c:v>90.887902751702043</c:v>
                </c:pt>
                <c:pt idx="74">
                  <c:v>88.988819312978322</c:v>
                </c:pt>
                <c:pt idx="75">
                  <c:v>83.417402845932273</c:v>
                </c:pt>
                <c:pt idx="78">
                  <c:v>2.7228721008731998</c:v>
                </c:pt>
                <c:pt idx="80">
                  <c:v>95.207512291243958</c:v>
                </c:pt>
                <c:pt idx="81">
                  <c:v>94.668674507411836</c:v>
                </c:pt>
                <c:pt idx="82">
                  <c:v>94.4541770865373</c:v>
                </c:pt>
                <c:pt idx="83">
                  <c:v>5.7338163092909795</c:v>
                </c:pt>
                <c:pt idx="84">
                  <c:v>93.40501792114695</c:v>
                </c:pt>
                <c:pt idx="85">
                  <c:v>91.746885133981905</c:v>
                </c:pt>
                <c:pt idx="86">
                  <c:v>95.916495866285558</c:v>
                </c:pt>
                <c:pt idx="87">
                  <c:v>93.369618513512265</c:v>
                </c:pt>
                <c:pt idx="88">
                  <c:v>95.26675902688261</c:v>
                </c:pt>
                <c:pt idx="91">
                  <c:v>6.4214951905568745</c:v>
                </c:pt>
                <c:pt idx="93">
                  <c:v>93.873646795724724</c:v>
                </c:pt>
                <c:pt idx="94">
                  <c:v>93.940891351446567</c:v>
                </c:pt>
                <c:pt idx="95">
                  <c:v>89.895744801405172</c:v>
                </c:pt>
                <c:pt idx="96">
                  <c:v>92.458858909900144</c:v>
                </c:pt>
                <c:pt idx="97">
                  <c:v>90.010701374877797</c:v>
                </c:pt>
                <c:pt idx="98">
                  <c:v>87.806796600058021</c:v>
                </c:pt>
                <c:pt idx="99">
                  <c:v>91.825354747019517</c:v>
                </c:pt>
                <c:pt idx="100">
                  <c:v>95.201587539777222</c:v>
                </c:pt>
                <c:pt idx="101">
                  <c:v>1.952003284304294</c:v>
                </c:pt>
                <c:pt idx="104">
                  <c:v>2.9282102841128919</c:v>
                </c:pt>
                <c:pt idx="106">
                  <c:v>82.894958415865574</c:v>
                </c:pt>
                <c:pt idx="107">
                  <c:v>81.659793547048437</c:v>
                </c:pt>
                <c:pt idx="108">
                  <c:v>78.249180296063471</c:v>
                </c:pt>
                <c:pt idx="109">
                  <c:v>80.163673960150092</c:v>
                </c:pt>
                <c:pt idx="110">
                  <c:v>82.567210437772758</c:v>
                </c:pt>
                <c:pt idx="111">
                  <c:v>80.024221270294575</c:v>
                </c:pt>
                <c:pt idx="112">
                  <c:v>82.802862552549655</c:v>
                </c:pt>
                <c:pt idx="113">
                  <c:v>84.129247342236269</c:v>
                </c:pt>
                <c:pt idx="114">
                  <c:v>77.17590094690803</c:v>
                </c:pt>
                <c:pt idx="117">
                  <c:v>6.6789084095058486</c:v>
                </c:pt>
                <c:pt idx="119">
                  <c:v>91.000761035007599</c:v>
                </c:pt>
                <c:pt idx="120">
                  <c:v>87.834296035802126</c:v>
                </c:pt>
                <c:pt idx="121">
                  <c:v>82.587719298245602</c:v>
                </c:pt>
                <c:pt idx="122">
                  <c:v>86.004617377552066</c:v>
                </c:pt>
                <c:pt idx="123">
                  <c:v>82.132925572917799</c:v>
                </c:pt>
                <c:pt idx="124">
                  <c:v>71.628419370354848</c:v>
                </c:pt>
                <c:pt idx="125">
                  <c:v>86.279197800862633</c:v>
                </c:pt>
                <c:pt idx="126">
                  <c:v>15.558840359327684</c:v>
                </c:pt>
                <c:pt idx="127">
                  <c:v>87.146653887200614</c:v>
                </c:pt>
                <c:pt idx="130">
                  <c:v>96.005269290970219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8-486B-9457-87221FA38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479392"/>
        <c:axId val="1814065616"/>
      </c:barChart>
      <c:catAx>
        <c:axId val="170647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065616"/>
        <c:crosses val="autoZero"/>
        <c:auto val="1"/>
        <c:lblAlgn val="ctr"/>
        <c:lblOffset val="100"/>
        <c:noMultiLvlLbl val="0"/>
      </c:catAx>
      <c:valAx>
        <c:axId val="18140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7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>
                    <a:lumMod val="95000"/>
                    <a:lumOff val="5000"/>
                  </a:schemeClr>
                </a:solidFill>
              </a:rPr>
              <a:t>2019</a:t>
            </a:r>
            <a:r>
              <a:rPr lang="en-US" sz="160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OFAV Night 1</a:t>
            </a:r>
            <a:endParaRPr lang="en-US" sz="1600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678025540925026E-2"/>
          <c:y val="0.18055555555555552"/>
          <c:w val="0.88011288294845502"/>
          <c:h val="0.63334135316418771"/>
        </c:manualLayout>
      </c:layout>
      <c:barChart>
        <c:barDir val="col"/>
        <c:grouping val="clustered"/>
        <c:varyColors val="0"/>
        <c:ser>
          <c:idx val="0"/>
          <c:order val="0"/>
          <c:tx>
            <c:v>Sperm (n=9)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2-40E4-9550-0D66620B8C98}"/>
              </c:ext>
            </c:extLst>
          </c:dPt>
          <c:errBars>
            <c:errBarType val="both"/>
            <c:errValType val="cust"/>
            <c:noEndCap val="0"/>
            <c:plus>
              <c:numRef>
                <c:f>'sperm v ova'!$AE$4:$AE$14</c:f>
                <c:numCache>
                  <c:formatCode>General</c:formatCode>
                  <c:ptCount val="11"/>
                  <c:pt idx="0">
                    <c:v>9.4697593721315112</c:v>
                  </c:pt>
                  <c:pt idx="1">
                    <c:v>9.4369167521727437</c:v>
                  </c:pt>
                  <c:pt idx="2">
                    <c:v>12.47328059877607</c:v>
                  </c:pt>
                  <c:pt idx="3">
                    <c:v>12.540260876919858</c:v>
                  </c:pt>
                  <c:pt idx="4">
                    <c:v>9.7563456905318393</c:v>
                  </c:pt>
                  <c:pt idx="5">
                    <c:v>12.182400134702911</c:v>
                  </c:pt>
                  <c:pt idx="6">
                    <c:v>3.0809652119091329</c:v>
                  </c:pt>
                  <c:pt idx="7">
                    <c:v>8.8103184201237639</c:v>
                  </c:pt>
                  <c:pt idx="8">
                    <c:v>3.7761373887992442</c:v>
                  </c:pt>
                  <c:pt idx="9">
                    <c:v>10.071690677637386</c:v>
                  </c:pt>
                  <c:pt idx="10">
                    <c:v>0.63551895200548925</c:v>
                  </c:pt>
                </c:numCache>
              </c:numRef>
            </c:plus>
            <c:minus>
              <c:numRef>
                <c:f>'sperm v ova'!$AE$4:$AE$14</c:f>
                <c:numCache>
                  <c:formatCode>General</c:formatCode>
                  <c:ptCount val="11"/>
                  <c:pt idx="0">
                    <c:v>9.4697593721315112</c:v>
                  </c:pt>
                  <c:pt idx="1">
                    <c:v>9.4369167521727437</c:v>
                  </c:pt>
                  <c:pt idx="2">
                    <c:v>12.47328059877607</c:v>
                  </c:pt>
                  <c:pt idx="3">
                    <c:v>12.540260876919858</c:v>
                  </c:pt>
                  <c:pt idx="4">
                    <c:v>9.7563456905318393</c:v>
                  </c:pt>
                  <c:pt idx="5">
                    <c:v>12.182400134702911</c:v>
                  </c:pt>
                  <c:pt idx="6">
                    <c:v>3.0809652119091329</c:v>
                  </c:pt>
                  <c:pt idx="7">
                    <c:v>8.8103184201237639</c:v>
                  </c:pt>
                  <c:pt idx="8">
                    <c:v>3.7761373887992442</c:v>
                  </c:pt>
                  <c:pt idx="9">
                    <c:v>10.071690677637386</c:v>
                  </c:pt>
                  <c:pt idx="10">
                    <c:v>0.63551895200548925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'sperm v ova'!$AC$4:$AC$14</c:f>
              <c:strCache>
                <c:ptCount val="11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77</c:v>
                </c:pt>
                <c:pt idx="7">
                  <c:v>79</c:v>
                </c:pt>
                <c:pt idx="8">
                  <c:v>90</c:v>
                </c:pt>
                <c:pt idx="9">
                  <c:v>107</c:v>
                </c:pt>
                <c:pt idx="10">
                  <c:v>Batch</c:v>
                </c:pt>
              </c:strCache>
            </c:strRef>
          </c:cat>
          <c:val>
            <c:numRef>
              <c:f>'sperm v ova'!$AD$4:$AD$14</c:f>
              <c:numCache>
                <c:formatCode>General</c:formatCode>
                <c:ptCount val="11"/>
                <c:pt idx="0">
                  <c:v>81.926399957024813</c:v>
                </c:pt>
                <c:pt idx="1">
                  <c:v>81.650958746197745</c:v>
                </c:pt>
                <c:pt idx="2">
                  <c:v>64.445022402988968</c:v>
                </c:pt>
                <c:pt idx="3">
                  <c:v>65.221488358479945</c:v>
                </c:pt>
                <c:pt idx="4">
                  <c:v>78.615472559997073</c:v>
                </c:pt>
                <c:pt idx="5">
                  <c:v>59.9922251205858</c:v>
                </c:pt>
                <c:pt idx="6">
                  <c:v>88.368139161331797</c:v>
                </c:pt>
                <c:pt idx="7">
                  <c:v>81.797782560333715</c:v>
                </c:pt>
                <c:pt idx="8">
                  <c:v>88.783075101987421</c:v>
                </c:pt>
                <c:pt idx="9">
                  <c:v>76.194419254218602</c:v>
                </c:pt>
                <c:pt idx="10">
                  <c:v>96.005269290970219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C-4D02-8CE9-AB80139342CA}"/>
            </c:ext>
          </c:extLst>
        </c:ser>
        <c:ser>
          <c:idx val="1"/>
          <c:order val="1"/>
          <c:tx>
            <c:v>Ova (n=9)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'sperm v ova'!$AI$4:$AI$13</c:f>
                <c:numCache>
                  <c:formatCode>General</c:formatCode>
                  <c:ptCount val="10"/>
                  <c:pt idx="0">
                    <c:v>0.56706433549756574</c:v>
                  </c:pt>
                  <c:pt idx="1">
                    <c:v>10.114072105837561</c:v>
                  </c:pt>
                  <c:pt idx="2">
                    <c:v>13.836972465685372</c:v>
                  </c:pt>
                  <c:pt idx="3">
                    <c:v>13.188807998794436</c:v>
                  </c:pt>
                  <c:pt idx="4">
                    <c:v>7.8021529818186446</c:v>
                  </c:pt>
                  <c:pt idx="5">
                    <c:v>12.174594137515792</c:v>
                  </c:pt>
                  <c:pt idx="6">
                    <c:v>9.8445818527475044</c:v>
                  </c:pt>
                  <c:pt idx="7">
                    <c:v>10.02190067823056</c:v>
                  </c:pt>
                  <c:pt idx="8">
                    <c:v>0.77565146845178423</c:v>
                  </c:pt>
                  <c:pt idx="9">
                    <c:v>7.8564342862789047</c:v>
                  </c:pt>
                </c:numCache>
              </c:numRef>
            </c:plus>
            <c:minus>
              <c:numRef>
                <c:f>'sperm v ova'!$AI$4:$AI$13</c:f>
                <c:numCache>
                  <c:formatCode>General</c:formatCode>
                  <c:ptCount val="10"/>
                  <c:pt idx="0">
                    <c:v>0.56706433549756574</c:v>
                  </c:pt>
                  <c:pt idx="1">
                    <c:v>10.114072105837561</c:v>
                  </c:pt>
                  <c:pt idx="2">
                    <c:v>13.836972465685372</c:v>
                  </c:pt>
                  <c:pt idx="3">
                    <c:v>13.188807998794436</c:v>
                  </c:pt>
                  <c:pt idx="4">
                    <c:v>7.8021529818186446</c:v>
                  </c:pt>
                  <c:pt idx="5">
                    <c:v>12.174594137515792</c:v>
                  </c:pt>
                  <c:pt idx="6">
                    <c:v>9.8445818527475044</c:v>
                  </c:pt>
                  <c:pt idx="7">
                    <c:v>10.02190067823056</c:v>
                  </c:pt>
                  <c:pt idx="8">
                    <c:v>0.77565146845178423</c:v>
                  </c:pt>
                  <c:pt idx="9">
                    <c:v>7.8564342862789047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'sperm v ova'!$AC$4:$AC$14</c:f>
              <c:strCache>
                <c:ptCount val="11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77</c:v>
                </c:pt>
                <c:pt idx="7">
                  <c:v>79</c:v>
                </c:pt>
                <c:pt idx="8">
                  <c:v>90</c:v>
                </c:pt>
                <c:pt idx="9">
                  <c:v>107</c:v>
                </c:pt>
                <c:pt idx="10">
                  <c:v>Batch</c:v>
                </c:pt>
              </c:strCache>
            </c:strRef>
          </c:cat>
          <c:val>
            <c:numRef>
              <c:f>'sperm v ova'!$AH$4:$AH$13</c:f>
              <c:numCache>
                <c:formatCode>General</c:formatCode>
                <c:ptCount val="10"/>
                <c:pt idx="0">
                  <c:v>94.926829517462735</c:v>
                </c:pt>
                <c:pt idx="1">
                  <c:v>78.448021917640432</c:v>
                </c:pt>
                <c:pt idx="2">
                  <c:v>73.625201472181061</c:v>
                </c:pt>
                <c:pt idx="3">
                  <c:v>71.039182200174636</c:v>
                </c:pt>
                <c:pt idx="4">
                  <c:v>46.66327933730944</c:v>
                </c:pt>
                <c:pt idx="5">
                  <c:v>68.275403995501733</c:v>
                </c:pt>
                <c:pt idx="6">
                  <c:v>84.418772961810362</c:v>
                </c:pt>
                <c:pt idx="7">
                  <c:v>81.885065044945932</c:v>
                </c:pt>
                <c:pt idx="8">
                  <c:v>81.074116529876548</c:v>
                </c:pt>
                <c:pt idx="9">
                  <c:v>76.685936748585661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C-4D02-8CE9-AB80139342CA}"/>
            </c:ext>
          </c:extLst>
        </c:ser>
        <c:ser>
          <c:idx val="2"/>
          <c:order val="2"/>
          <c:tx>
            <c:v>Self Cross (n=3)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'sperm v ova'!$AO$4:$AO$13</c:f>
                <c:numCache>
                  <c:formatCode>General</c:formatCode>
                  <c:ptCount val="10"/>
                  <c:pt idx="0">
                    <c:v>0.24188486022793981</c:v>
                  </c:pt>
                  <c:pt idx="1">
                    <c:v>0.57779101137997346</c:v>
                  </c:pt>
                  <c:pt idx="2">
                    <c:v>0.5876471246269791</c:v>
                  </c:pt>
                  <c:pt idx="3">
                    <c:v>1.878606765427006</c:v>
                  </c:pt>
                  <c:pt idx="4">
                    <c:v>0.83364583740484788</c:v>
                  </c:pt>
                  <c:pt idx="5">
                    <c:v>1.0792462105563403</c:v>
                  </c:pt>
                  <c:pt idx="6">
                    <c:v>0.21604765379428853</c:v>
                  </c:pt>
                  <c:pt idx="7">
                    <c:v>0.40359729165808939</c:v>
                  </c:pt>
                  <c:pt idx="8">
                    <c:v>0.89929808822134571</c:v>
                  </c:pt>
                  <c:pt idx="9">
                    <c:v>0.74806451313879241</c:v>
                  </c:pt>
                </c:numCache>
              </c:numRef>
            </c:plus>
            <c:minus>
              <c:numRef>
                <c:f>'sperm v ova'!$AO$4:$AO$13</c:f>
                <c:numCache>
                  <c:formatCode>General</c:formatCode>
                  <c:ptCount val="10"/>
                  <c:pt idx="0">
                    <c:v>0.24188486022793981</c:v>
                  </c:pt>
                  <c:pt idx="1">
                    <c:v>0.57779101137997346</c:v>
                  </c:pt>
                  <c:pt idx="2">
                    <c:v>0.5876471246269791</c:v>
                  </c:pt>
                  <c:pt idx="3">
                    <c:v>1.878606765427006</c:v>
                  </c:pt>
                  <c:pt idx="4">
                    <c:v>0.83364583740484788</c:v>
                  </c:pt>
                  <c:pt idx="5">
                    <c:v>1.0792462105563403</c:v>
                  </c:pt>
                  <c:pt idx="6">
                    <c:v>0.21604765379428853</c:v>
                  </c:pt>
                  <c:pt idx="7">
                    <c:v>0.40359729165808939</c:v>
                  </c:pt>
                  <c:pt idx="8">
                    <c:v>0.89929808822134571</c:v>
                  </c:pt>
                  <c:pt idx="9">
                    <c:v>0.74806451313879241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'sperm v ova'!$AN$4:$AN$13</c:f>
              <c:numCache>
                <c:formatCode>0.00</c:formatCode>
                <c:ptCount val="10"/>
                <c:pt idx="0">
                  <c:v>3.6679517688272063</c:v>
                </c:pt>
                <c:pt idx="1">
                  <c:v>1.5662241084157624</c:v>
                </c:pt>
                <c:pt idx="2">
                  <c:v>1.1900831259256848</c:v>
                </c:pt>
                <c:pt idx="3">
                  <c:v>3.4501673838385032</c:v>
                </c:pt>
                <c:pt idx="4">
                  <c:v>6.5821995464852607</c:v>
                </c:pt>
                <c:pt idx="5">
                  <c:v>4.4619469131203466</c:v>
                </c:pt>
                <c:pt idx="6">
                  <c:v>2.7228721008731998</c:v>
                </c:pt>
                <c:pt idx="7">
                  <c:v>6.4214951905568745</c:v>
                </c:pt>
                <c:pt idx="8">
                  <c:v>2.9282102841128919</c:v>
                </c:pt>
                <c:pt idx="9">
                  <c:v>6.6789084095058486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AA-4328-B7E6-B5B7459D0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1773859936"/>
        <c:axId val="1823823472"/>
      </c:barChart>
      <c:catAx>
        <c:axId val="177385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23472"/>
        <c:crosses val="autoZero"/>
        <c:auto val="1"/>
        <c:lblAlgn val="ctr"/>
        <c:lblOffset val="100"/>
        <c:noMultiLvlLbl val="0"/>
      </c:catAx>
      <c:valAx>
        <c:axId val="18238234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5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54357175941239"/>
          <c:y val="2.8564085739282589E-2"/>
          <c:w val="0.16792843799572899"/>
          <c:h val="0.25087063480966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>
                    <a:lumMod val="95000"/>
                    <a:lumOff val="5000"/>
                  </a:schemeClr>
                </a:solidFill>
              </a:rPr>
              <a:t>2019 OFAV Night 1: Total</a:t>
            </a:r>
            <a:r>
              <a:rPr lang="en-US" sz="140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Genet Fertiliztion Averages </a:t>
            </a:r>
            <a:endParaRPr lang="en-US" sz="1400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Outcrosses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44-4247-95A9-526C30BCC224}"/>
              </c:ext>
            </c:extLst>
          </c:dPt>
          <c:dLbls>
            <c:dLbl>
              <c:idx val="0"/>
              <c:layout>
                <c:manualLayout>
                  <c:x val="-2.0964114632491039E-17"/>
                  <c:y val="-4.15704387990762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C99-4A29-8FA5-D929EF181584}"/>
                </c:ext>
              </c:extLst>
            </c:dLbl>
            <c:dLbl>
              <c:idx val="1"/>
              <c:layout>
                <c:manualLayout>
                  <c:x val="-2.0964114632491039E-17"/>
                  <c:y val="-3.6951501154734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99-4A29-8FA5-D929EF181584}"/>
                </c:ext>
              </c:extLst>
            </c:dLbl>
            <c:dLbl>
              <c:idx val="2"/>
              <c:layout>
                <c:manualLayout>
                  <c:x val="-2.2870207430980595E-3"/>
                  <c:y val="-5.08083140877598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99-4A29-8FA5-D929EF181584}"/>
                </c:ext>
              </c:extLst>
            </c:dLbl>
            <c:dLbl>
              <c:idx val="3"/>
              <c:layout>
                <c:manualLayout>
                  <c:x val="-2.2870207430980595E-3"/>
                  <c:y val="-4.61893764434180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99-4A29-8FA5-D929EF181584}"/>
                </c:ext>
              </c:extLst>
            </c:dLbl>
            <c:dLbl>
              <c:idx val="4"/>
              <c:layout>
                <c:manualLayout>
                  <c:x val="0"/>
                  <c:y val="-6.92840646651269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99-4A29-8FA5-D929EF181584}"/>
                </c:ext>
              </c:extLst>
            </c:dLbl>
            <c:dLbl>
              <c:idx val="5"/>
              <c:layout>
                <c:manualLayout>
                  <c:x val="-2.2870207430980595E-3"/>
                  <c:y val="-4.15704387990762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99-4A29-8FA5-D929EF181584}"/>
                </c:ext>
              </c:extLst>
            </c:dLbl>
            <c:dLbl>
              <c:idx val="6"/>
              <c:layout>
                <c:manualLayout>
                  <c:x val="-2.2870207430981432E-3"/>
                  <c:y val="-2.7713625866050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99-4A29-8FA5-D929EF181584}"/>
                </c:ext>
              </c:extLst>
            </c:dLbl>
            <c:dLbl>
              <c:idx val="7"/>
              <c:layout>
                <c:manualLayout>
                  <c:x val="0"/>
                  <c:y val="-3.69515011547344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99-4A29-8FA5-D929EF181584}"/>
                </c:ext>
              </c:extLst>
            </c:dLbl>
            <c:dLbl>
              <c:idx val="9"/>
              <c:layout>
                <c:manualLayout>
                  <c:x val="-8.3856458529964154E-17"/>
                  <c:y val="-2.30946882217090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99-4A29-8FA5-D929EF1815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95000"/>
                          <a:lumOff val="5000"/>
                          <a:alpha val="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'sperm v ova'!$AM$4:$AM$15</c:f>
                <c:numCache>
                  <c:formatCode>General</c:formatCode>
                  <c:ptCount val="12"/>
                  <c:pt idx="0">
                    <c:v>4.8643022007008874</c:v>
                  </c:pt>
                  <c:pt idx="1">
                    <c:v>6.7211873534369539</c:v>
                  </c:pt>
                  <c:pt idx="2">
                    <c:v>9.1047727160421843</c:v>
                  </c:pt>
                  <c:pt idx="3">
                    <c:v>8.8559471130322329</c:v>
                  </c:pt>
                  <c:pt idx="4">
                    <c:v>7.1926234781542755</c:v>
                  </c:pt>
                  <c:pt idx="5">
                    <c:v>8.4145505101350437</c:v>
                  </c:pt>
                  <c:pt idx="6">
                    <c:v>5.0265877053584811</c:v>
                  </c:pt>
                  <c:pt idx="7">
                    <c:v>6.4727606621958573</c:v>
                  </c:pt>
                  <c:pt idx="8">
                    <c:v>2.0906008942692096</c:v>
                  </c:pt>
                  <c:pt idx="9">
                    <c:v>6.1963483010955516</c:v>
                  </c:pt>
                  <c:pt idx="10">
                    <c:v>0.63551895200548925</c:v>
                  </c:pt>
                  <c:pt idx="11">
                    <c:v>0.63551895200548925</c:v>
                  </c:pt>
                </c:numCache>
              </c:numRef>
            </c:plus>
            <c:minus>
              <c:numRef>
                <c:f>'sperm v ova'!$AM$4:$AM$15</c:f>
                <c:numCache>
                  <c:formatCode>General</c:formatCode>
                  <c:ptCount val="12"/>
                  <c:pt idx="0">
                    <c:v>4.8643022007008874</c:v>
                  </c:pt>
                  <c:pt idx="1">
                    <c:v>6.7211873534369539</c:v>
                  </c:pt>
                  <c:pt idx="2">
                    <c:v>9.1047727160421843</c:v>
                  </c:pt>
                  <c:pt idx="3">
                    <c:v>8.8559471130322329</c:v>
                  </c:pt>
                  <c:pt idx="4">
                    <c:v>7.1926234781542755</c:v>
                  </c:pt>
                  <c:pt idx="5">
                    <c:v>8.4145505101350437</c:v>
                  </c:pt>
                  <c:pt idx="6">
                    <c:v>5.0265877053584811</c:v>
                  </c:pt>
                  <c:pt idx="7">
                    <c:v>6.4727606621958573</c:v>
                  </c:pt>
                  <c:pt idx="8">
                    <c:v>2.0906008942692096</c:v>
                  </c:pt>
                  <c:pt idx="9">
                    <c:v>6.1963483010955516</c:v>
                  </c:pt>
                  <c:pt idx="10">
                    <c:v>0.63551895200548925</c:v>
                  </c:pt>
                  <c:pt idx="11">
                    <c:v>0.63551895200548925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'sperm v ova'!$AK$4:$AK$14</c:f>
              <c:strCache>
                <c:ptCount val="11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77</c:v>
                </c:pt>
                <c:pt idx="7">
                  <c:v>79</c:v>
                </c:pt>
                <c:pt idx="8">
                  <c:v>90</c:v>
                </c:pt>
                <c:pt idx="9">
                  <c:v>107</c:v>
                </c:pt>
                <c:pt idx="10">
                  <c:v>Batch</c:v>
                </c:pt>
              </c:strCache>
            </c:strRef>
          </c:cat>
          <c:val>
            <c:numRef>
              <c:f>'sperm v ova'!$AL$4:$AL$14</c:f>
              <c:numCache>
                <c:formatCode>0.00</c:formatCode>
                <c:ptCount val="11"/>
                <c:pt idx="0">
                  <c:v>88.426614737243781</c:v>
                </c:pt>
                <c:pt idx="1">
                  <c:v>80.049490331919074</c:v>
                </c:pt>
                <c:pt idx="2">
                  <c:v>69.035111937585</c:v>
                </c:pt>
                <c:pt idx="3">
                  <c:v>68.130335279327298</c:v>
                </c:pt>
                <c:pt idx="4">
                  <c:v>62.63937594865326</c:v>
                </c:pt>
                <c:pt idx="5">
                  <c:v>64.133814558043767</c:v>
                </c:pt>
                <c:pt idx="6">
                  <c:v>86.393456061571086</c:v>
                </c:pt>
                <c:pt idx="7">
                  <c:v>81.841423802639824</c:v>
                </c:pt>
                <c:pt idx="8">
                  <c:v>84.928595815931985</c:v>
                </c:pt>
                <c:pt idx="9">
                  <c:v>76.440178001402117</c:v>
                </c:pt>
                <c:pt idx="10">
                  <c:v>96.005269290970219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9-4A29-8FA5-D929EF181584}"/>
            </c:ext>
          </c:extLst>
        </c:ser>
        <c:ser>
          <c:idx val="1"/>
          <c:order val="1"/>
          <c:tx>
            <c:v>Self Cross (n=3)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'sperm v ova'!$AO$4:$AO$13</c:f>
                <c:numCache>
                  <c:formatCode>General</c:formatCode>
                  <c:ptCount val="10"/>
                  <c:pt idx="0">
                    <c:v>0.24188486022793981</c:v>
                  </c:pt>
                  <c:pt idx="1">
                    <c:v>0.57779101137997346</c:v>
                  </c:pt>
                  <c:pt idx="2">
                    <c:v>0.5876471246269791</c:v>
                  </c:pt>
                  <c:pt idx="3">
                    <c:v>1.878606765427006</c:v>
                  </c:pt>
                  <c:pt idx="4">
                    <c:v>0.83364583740484788</c:v>
                  </c:pt>
                  <c:pt idx="5">
                    <c:v>1.0792462105563403</c:v>
                  </c:pt>
                  <c:pt idx="6">
                    <c:v>0.21604765379428853</c:v>
                  </c:pt>
                  <c:pt idx="7">
                    <c:v>0.40359729165808939</c:v>
                  </c:pt>
                  <c:pt idx="8">
                    <c:v>0.89929808822134571</c:v>
                  </c:pt>
                  <c:pt idx="9">
                    <c:v>0.74806451313879241</c:v>
                  </c:pt>
                </c:numCache>
              </c:numRef>
            </c:plus>
            <c:minus>
              <c:numRef>
                <c:f>'sperm v ova'!$AO$4:$AO$13</c:f>
                <c:numCache>
                  <c:formatCode>General</c:formatCode>
                  <c:ptCount val="10"/>
                  <c:pt idx="0">
                    <c:v>0.24188486022793981</c:v>
                  </c:pt>
                  <c:pt idx="1">
                    <c:v>0.57779101137997346</c:v>
                  </c:pt>
                  <c:pt idx="2">
                    <c:v>0.5876471246269791</c:v>
                  </c:pt>
                  <c:pt idx="3">
                    <c:v>1.878606765427006</c:v>
                  </c:pt>
                  <c:pt idx="4">
                    <c:v>0.83364583740484788</c:v>
                  </c:pt>
                  <c:pt idx="5">
                    <c:v>1.0792462105563403</c:v>
                  </c:pt>
                  <c:pt idx="6">
                    <c:v>0.21604765379428853</c:v>
                  </c:pt>
                  <c:pt idx="7">
                    <c:v>0.40359729165808939</c:v>
                  </c:pt>
                  <c:pt idx="8">
                    <c:v>0.89929808822134571</c:v>
                  </c:pt>
                  <c:pt idx="9">
                    <c:v>0.74806451313879241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'sperm v ova'!$AK$4:$AK$14</c:f>
              <c:strCache>
                <c:ptCount val="11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77</c:v>
                </c:pt>
                <c:pt idx="7">
                  <c:v>79</c:v>
                </c:pt>
                <c:pt idx="8">
                  <c:v>90</c:v>
                </c:pt>
                <c:pt idx="9">
                  <c:v>107</c:v>
                </c:pt>
                <c:pt idx="10">
                  <c:v>Batch</c:v>
                </c:pt>
              </c:strCache>
            </c:strRef>
          </c:cat>
          <c:val>
            <c:numRef>
              <c:f>'sperm v ova'!$AN$4:$AN$13</c:f>
              <c:numCache>
                <c:formatCode>0.00</c:formatCode>
                <c:ptCount val="10"/>
                <c:pt idx="0">
                  <c:v>3.6679517688272063</c:v>
                </c:pt>
                <c:pt idx="1">
                  <c:v>1.5662241084157624</c:v>
                </c:pt>
                <c:pt idx="2">
                  <c:v>1.1900831259256848</c:v>
                </c:pt>
                <c:pt idx="3">
                  <c:v>3.4501673838385032</c:v>
                </c:pt>
                <c:pt idx="4">
                  <c:v>6.5821995464852607</c:v>
                </c:pt>
                <c:pt idx="5">
                  <c:v>4.4619469131203466</c:v>
                </c:pt>
                <c:pt idx="6">
                  <c:v>2.7228721008731998</c:v>
                </c:pt>
                <c:pt idx="7">
                  <c:v>6.4214951905568745</c:v>
                </c:pt>
                <c:pt idx="8">
                  <c:v>2.9282102841128919</c:v>
                </c:pt>
                <c:pt idx="9">
                  <c:v>6.6789084095058486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F-4C4A-B43D-3EDD81798E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-27"/>
        <c:axId val="440389312"/>
        <c:axId val="1794528368"/>
      </c:barChart>
      <c:catAx>
        <c:axId val="44038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28368"/>
        <c:crosses val="autoZero"/>
        <c:auto val="1"/>
        <c:lblAlgn val="ctr"/>
        <c:lblOffset val="100"/>
        <c:noMultiLvlLbl val="0"/>
      </c:catAx>
      <c:valAx>
        <c:axId val="1794528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(n=18)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Genet 53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17545069640018"/>
          <c:y val="0.19509618259742847"/>
          <c:w val="0.85625773621825729"/>
          <c:h val="0.6207527160370776"/>
        </c:manualLayout>
      </c:layout>
      <c:barChart>
        <c:barDir val="col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2C-4EC1-9F1D-1C02B1199242}"/>
              </c:ext>
            </c:extLst>
          </c:dPt>
          <c:errBars>
            <c:errBarType val="both"/>
            <c:errValType val="cust"/>
            <c:noEndCap val="0"/>
            <c:plus>
              <c:numRef>
                <c:f>Sheet10!$D$19:$D$29</c:f>
                <c:numCache>
                  <c:formatCode>General</c:formatCode>
                  <c:ptCount val="11"/>
                  <c:pt idx="0">
                    <c:v>0.90271267664879318</c:v>
                  </c:pt>
                  <c:pt idx="1">
                    <c:v>0.96300256529385264</c:v>
                  </c:pt>
                  <c:pt idx="2">
                    <c:v>1.6986286951129832</c:v>
                  </c:pt>
                  <c:pt idx="3">
                    <c:v>0.83992558006539186</c:v>
                  </c:pt>
                  <c:pt idx="4">
                    <c:v>1.7709212584863421</c:v>
                  </c:pt>
                  <c:pt idx="5">
                    <c:v>1.1139723205581584</c:v>
                  </c:pt>
                  <c:pt idx="6">
                    <c:v>1.8657387878366045</c:v>
                  </c:pt>
                  <c:pt idx="7">
                    <c:v>1.3220609382170037</c:v>
                  </c:pt>
                  <c:pt idx="8">
                    <c:v>0.49938019524356292</c:v>
                  </c:pt>
                  <c:pt idx="10">
                    <c:v>0.63551895200548925</c:v>
                  </c:pt>
                </c:numCache>
              </c:numRef>
            </c:plus>
            <c:minus>
              <c:numRef>
                <c:f>Sheet10!$D$19:$D$29</c:f>
                <c:numCache>
                  <c:formatCode>General</c:formatCode>
                  <c:ptCount val="11"/>
                  <c:pt idx="0">
                    <c:v>0.90271267664879318</c:v>
                  </c:pt>
                  <c:pt idx="1">
                    <c:v>0.96300256529385264</c:v>
                  </c:pt>
                  <c:pt idx="2">
                    <c:v>1.6986286951129832</c:v>
                  </c:pt>
                  <c:pt idx="3">
                    <c:v>0.83992558006539186</c:v>
                  </c:pt>
                  <c:pt idx="4">
                    <c:v>1.7709212584863421</c:v>
                  </c:pt>
                  <c:pt idx="5">
                    <c:v>1.1139723205581584</c:v>
                  </c:pt>
                  <c:pt idx="6">
                    <c:v>1.8657387878366045</c:v>
                  </c:pt>
                  <c:pt idx="7">
                    <c:v>1.3220609382170037</c:v>
                  </c:pt>
                  <c:pt idx="8">
                    <c:v>0.49938019524356292</c:v>
                  </c:pt>
                  <c:pt idx="10">
                    <c:v>0.63551895200548925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Sheet10!$B$19:$B$29</c:f>
              <c:strCache>
                <c:ptCount val="11"/>
                <c:pt idx="0">
                  <c:v>53-52</c:v>
                </c:pt>
                <c:pt idx="1">
                  <c:v>53-54</c:v>
                </c:pt>
                <c:pt idx="2">
                  <c:v>53-55</c:v>
                </c:pt>
                <c:pt idx="3">
                  <c:v>53-56</c:v>
                </c:pt>
                <c:pt idx="4">
                  <c:v>53-57</c:v>
                </c:pt>
                <c:pt idx="5">
                  <c:v>53-77</c:v>
                </c:pt>
                <c:pt idx="6">
                  <c:v>53-79</c:v>
                </c:pt>
                <c:pt idx="7">
                  <c:v>53-90</c:v>
                </c:pt>
                <c:pt idx="8">
                  <c:v>53-107</c:v>
                </c:pt>
                <c:pt idx="10">
                  <c:v>Batch</c:v>
                </c:pt>
              </c:strCache>
            </c:strRef>
          </c:cat>
          <c:val>
            <c:numRef>
              <c:f>Sheet10!$C$19:$C$29</c:f>
              <c:numCache>
                <c:formatCode>General</c:formatCode>
                <c:ptCount val="11"/>
                <c:pt idx="0">
                  <c:v>95.719600609364377</c:v>
                </c:pt>
                <c:pt idx="1">
                  <c:v>95.738437076267289</c:v>
                </c:pt>
                <c:pt idx="2">
                  <c:v>92.979251085146288</c:v>
                </c:pt>
                <c:pt idx="3">
                  <c:v>7.3699460820784912</c:v>
                </c:pt>
                <c:pt idx="4">
                  <c:v>84.947738421214197</c:v>
                </c:pt>
                <c:pt idx="5">
                  <c:v>94.668674507411836</c:v>
                </c:pt>
                <c:pt idx="6">
                  <c:v>93.940891351446567</c:v>
                </c:pt>
                <c:pt idx="7">
                  <c:v>81.659793547048437</c:v>
                </c:pt>
                <c:pt idx="8">
                  <c:v>87.834296035802126</c:v>
                </c:pt>
                <c:pt idx="10">
                  <c:v>96.005269290970219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C-4EC1-9F1D-1C02B1199242}"/>
            </c:ext>
          </c:extLst>
        </c:ser>
        <c:ser>
          <c:idx val="1"/>
          <c:order val="1"/>
          <c:tx>
            <c:v>Ova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Sheet10!$H$19:$H$27</c:f>
                <c:numCache>
                  <c:formatCode>General</c:formatCode>
                  <c:ptCount val="9"/>
                  <c:pt idx="0">
                    <c:v>0.86079788130917345</c:v>
                  </c:pt>
                  <c:pt idx="1">
                    <c:v>1.2340987330270896</c:v>
                  </c:pt>
                  <c:pt idx="2">
                    <c:v>1.7546147559183951</c:v>
                  </c:pt>
                  <c:pt idx="3">
                    <c:v>0.41715601204918146</c:v>
                  </c:pt>
                  <c:pt idx="4">
                    <c:v>1.2159472039949133</c:v>
                  </c:pt>
                  <c:pt idx="5">
                    <c:v>0.64335711459846934</c:v>
                  </c:pt>
                  <c:pt idx="6">
                    <c:v>0.17811339477560312</c:v>
                  </c:pt>
                  <c:pt idx="7">
                    <c:v>1.4970099873806335</c:v>
                  </c:pt>
                  <c:pt idx="8">
                    <c:v>1.1299501257663502</c:v>
                  </c:pt>
                </c:numCache>
              </c:numRef>
            </c:plus>
            <c:minus>
              <c:numRef>
                <c:f>Sheet10!$H$19:$H$27</c:f>
                <c:numCache>
                  <c:formatCode>General</c:formatCode>
                  <c:ptCount val="9"/>
                  <c:pt idx="0">
                    <c:v>0.86079788130917345</c:v>
                  </c:pt>
                  <c:pt idx="1">
                    <c:v>1.2340987330270896</c:v>
                  </c:pt>
                  <c:pt idx="2">
                    <c:v>1.7546147559183951</c:v>
                  </c:pt>
                  <c:pt idx="3">
                    <c:v>0.41715601204918146</c:v>
                  </c:pt>
                  <c:pt idx="4">
                    <c:v>1.2159472039949133</c:v>
                  </c:pt>
                  <c:pt idx="5">
                    <c:v>0.64335711459846934</c:v>
                  </c:pt>
                  <c:pt idx="6">
                    <c:v>0.17811339477560312</c:v>
                  </c:pt>
                  <c:pt idx="7">
                    <c:v>1.4970099873806335</c:v>
                  </c:pt>
                  <c:pt idx="8">
                    <c:v>1.1299501257663502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Sheet10!$B$19:$B$29</c:f>
              <c:strCache>
                <c:ptCount val="11"/>
                <c:pt idx="0">
                  <c:v>53-52</c:v>
                </c:pt>
                <c:pt idx="1">
                  <c:v>53-54</c:v>
                </c:pt>
                <c:pt idx="2">
                  <c:v>53-55</c:v>
                </c:pt>
                <c:pt idx="3">
                  <c:v>53-56</c:v>
                </c:pt>
                <c:pt idx="4">
                  <c:v>53-57</c:v>
                </c:pt>
                <c:pt idx="5">
                  <c:v>53-77</c:v>
                </c:pt>
                <c:pt idx="6">
                  <c:v>53-79</c:v>
                </c:pt>
                <c:pt idx="7">
                  <c:v>53-90</c:v>
                </c:pt>
                <c:pt idx="8">
                  <c:v>53-107</c:v>
                </c:pt>
                <c:pt idx="10">
                  <c:v>Batch</c:v>
                </c:pt>
              </c:strCache>
            </c:strRef>
          </c:cat>
          <c:val>
            <c:numRef>
              <c:f>Sheet10!$G$19:$G$27</c:f>
              <c:numCache>
                <c:formatCode>General</c:formatCode>
                <c:ptCount val="9"/>
                <c:pt idx="0">
                  <c:v>94.763017175493658</c:v>
                </c:pt>
                <c:pt idx="1">
                  <c:v>83.159222739194561</c:v>
                </c:pt>
                <c:pt idx="2">
                  <c:v>80.841965292702398</c:v>
                </c:pt>
                <c:pt idx="3">
                  <c:v>1.4062347117829093</c:v>
                </c:pt>
                <c:pt idx="4">
                  <c:v>68.454307390434849</c:v>
                </c:pt>
                <c:pt idx="5">
                  <c:v>97.236134441684769</c:v>
                </c:pt>
                <c:pt idx="6">
                  <c:v>96.228901207620751</c:v>
                </c:pt>
                <c:pt idx="7">
                  <c:v>91.308615260520881</c:v>
                </c:pt>
                <c:pt idx="8">
                  <c:v>92.633799039329006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2C-4EC1-9F1D-1C02B1199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-11"/>
        <c:axId val="1958749408"/>
        <c:axId val="1793739952"/>
      </c:barChart>
      <c:catAx>
        <c:axId val="195874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39952"/>
        <c:crosses val="autoZero"/>
        <c:auto val="1"/>
        <c:lblAlgn val="ctr"/>
        <c:lblOffset val="100"/>
        <c:noMultiLvlLbl val="0"/>
      </c:catAx>
      <c:valAx>
        <c:axId val="1793739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5480583175281"/>
          <c:y val="1.4784012757898904E-2"/>
          <c:w val="9.6256873000364021E-2"/>
          <c:h val="0.21496965745523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Genet 54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17545069640018"/>
          <c:y val="0.19509618259742847"/>
          <c:w val="0.85625773621825729"/>
          <c:h val="0.6207527160370776"/>
        </c:manualLayout>
      </c:layout>
      <c:barChart>
        <c:barDir val="col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A0-4295-9820-FDE88CD2DD41}"/>
              </c:ext>
            </c:extLst>
          </c:dPt>
          <c:errBars>
            <c:errBarType val="both"/>
            <c:errValType val="cust"/>
            <c:noEndCap val="0"/>
            <c:plus>
              <c:numRef>
                <c:f>Sheet10!$D$33:$D$43</c:f>
                <c:numCache>
                  <c:formatCode>General</c:formatCode>
                  <c:ptCount val="11"/>
                  <c:pt idx="0">
                    <c:v>1.1368015501141073</c:v>
                  </c:pt>
                  <c:pt idx="1">
                    <c:v>1.2340987330270896</c:v>
                  </c:pt>
                  <c:pt idx="2">
                    <c:v>0.10308659499795646</c:v>
                  </c:pt>
                  <c:pt idx="3">
                    <c:v>4.5235917247420065</c:v>
                  </c:pt>
                  <c:pt idx="4">
                    <c:v>0.77954251353491943</c:v>
                  </c:pt>
                  <c:pt idx="5">
                    <c:v>0.78873873274140083</c:v>
                  </c:pt>
                  <c:pt idx="6">
                    <c:v>0.43925871287362916</c:v>
                  </c:pt>
                  <c:pt idx="7">
                    <c:v>1.9635804803204056</c:v>
                  </c:pt>
                  <c:pt idx="8">
                    <c:v>1.3487099836759899</c:v>
                  </c:pt>
                  <c:pt idx="10">
                    <c:v>0.63551895200548925</c:v>
                  </c:pt>
                </c:numCache>
              </c:numRef>
            </c:plus>
            <c:minus>
              <c:numRef>
                <c:f>Sheet10!$D$33:$D$43</c:f>
                <c:numCache>
                  <c:formatCode>General</c:formatCode>
                  <c:ptCount val="11"/>
                  <c:pt idx="0">
                    <c:v>1.1368015501141073</c:v>
                  </c:pt>
                  <c:pt idx="1">
                    <c:v>1.2340987330270896</c:v>
                  </c:pt>
                  <c:pt idx="2">
                    <c:v>0.10308659499795646</c:v>
                  </c:pt>
                  <c:pt idx="3">
                    <c:v>4.5235917247420065</c:v>
                  </c:pt>
                  <c:pt idx="4">
                    <c:v>0.77954251353491943</c:v>
                  </c:pt>
                  <c:pt idx="5">
                    <c:v>0.78873873274140083</c:v>
                  </c:pt>
                  <c:pt idx="6">
                    <c:v>0.43925871287362916</c:v>
                  </c:pt>
                  <c:pt idx="7">
                    <c:v>1.9635804803204056</c:v>
                  </c:pt>
                  <c:pt idx="8">
                    <c:v>1.3487099836759899</c:v>
                  </c:pt>
                  <c:pt idx="10">
                    <c:v>0.63551895200548925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Sheet10!$B$33:$B$43</c:f>
              <c:strCache>
                <c:ptCount val="11"/>
                <c:pt idx="0">
                  <c:v>54-52</c:v>
                </c:pt>
                <c:pt idx="1">
                  <c:v>54-53</c:v>
                </c:pt>
                <c:pt idx="2">
                  <c:v>54-55</c:v>
                </c:pt>
                <c:pt idx="3">
                  <c:v>54-56</c:v>
                </c:pt>
                <c:pt idx="4">
                  <c:v>54-57</c:v>
                </c:pt>
                <c:pt idx="5">
                  <c:v>54-77</c:v>
                </c:pt>
                <c:pt idx="6">
                  <c:v>54-79 </c:v>
                </c:pt>
                <c:pt idx="7">
                  <c:v>54-90 </c:v>
                </c:pt>
                <c:pt idx="8">
                  <c:v>54-107 </c:v>
                </c:pt>
                <c:pt idx="10">
                  <c:v>Batch</c:v>
                </c:pt>
              </c:strCache>
            </c:strRef>
          </c:cat>
          <c:val>
            <c:numRef>
              <c:f>Sheet10!$C$33:$C$43</c:f>
              <c:numCache>
                <c:formatCode>General</c:formatCode>
                <c:ptCount val="11"/>
                <c:pt idx="0">
                  <c:v>93.938407640827606</c:v>
                </c:pt>
                <c:pt idx="1">
                  <c:v>83.159222739194561</c:v>
                </c:pt>
                <c:pt idx="2">
                  <c:v>1.6831819395139505</c:v>
                </c:pt>
                <c:pt idx="3">
                  <c:v>53.719797830374752</c:v>
                </c:pt>
                <c:pt idx="4">
                  <c:v>2.3177699947382266</c:v>
                </c:pt>
                <c:pt idx="5">
                  <c:v>94.4541770865373</c:v>
                </c:pt>
                <c:pt idx="6">
                  <c:v>89.895744801405172</c:v>
                </c:pt>
                <c:pt idx="7">
                  <c:v>78.249180296063471</c:v>
                </c:pt>
                <c:pt idx="8">
                  <c:v>82.587719298245602</c:v>
                </c:pt>
                <c:pt idx="10">
                  <c:v>96.005269290970219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A0-4295-9820-FDE88CD2DD41}"/>
            </c:ext>
          </c:extLst>
        </c:ser>
        <c:ser>
          <c:idx val="1"/>
          <c:order val="1"/>
          <c:tx>
            <c:v>Ova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Sheet10!$H$33:$H$41</c:f>
                <c:numCache>
                  <c:formatCode>General</c:formatCode>
                  <c:ptCount val="9"/>
                  <c:pt idx="0">
                    <c:v>1.0146862732950361</c:v>
                  </c:pt>
                  <c:pt idx="1">
                    <c:v>0.96300256529385264</c:v>
                  </c:pt>
                  <c:pt idx="2">
                    <c:v>0.24796030769992838</c:v>
                  </c:pt>
                  <c:pt idx="3">
                    <c:v>1.5373427208441979</c:v>
                  </c:pt>
                  <c:pt idx="4">
                    <c:v>0.32467376350085941</c:v>
                  </c:pt>
                  <c:pt idx="5">
                    <c:v>0.70125326536652866</c:v>
                  </c:pt>
                  <c:pt idx="6">
                    <c:v>0.37489548338918705</c:v>
                  </c:pt>
                  <c:pt idx="7">
                    <c:v>0.28118422169786184</c:v>
                  </c:pt>
                  <c:pt idx="8">
                    <c:v>1.0282552096785555</c:v>
                  </c:pt>
                </c:numCache>
              </c:numRef>
            </c:plus>
            <c:minus>
              <c:numRef>
                <c:f>Sheet10!$H$33:$H$41</c:f>
                <c:numCache>
                  <c:formatCode>General</c:formatCode>
                  <c:ptCount val="9"/>
                  <c:pt idx="0">
                    <c:v>1.0146862732950361</c:v>
                  </c:pt>
                  <c:pt idx="1">
                    <c:v>0.96300256529385264</c:v>
                  </c:pt>
                  <c:pt idx="2">
                    <c:v>0.24796030769992838</c:v>
                  </c:pt>
                  <c:pt idx="3">
                    <c:v>1.5373427208441979</c:v>
                  </c:pt>
                  <c:pt idx="4">
                    <c:v>0.32467376350085941</c:v>
                  </c:pt>
                  <c:pt idx="5">
                    <c:v>0.70125326536652866</c:v>
                  </c:pt>
                  <c:pt idx="6">
                    <c:v>0.37489548338918705</c:v>
                  </c:pt>
                  <c:pt idx="7">
                    <c:v>0.28118422169786184</c:v>
                  </c:pt>
                  <c:pt idx="8">
                    <c:v>1.0282552096785555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Sheet10!$B$33:$B$43</c:f>
              <c:strCache>
                <c:ptCount val="11"/>
                <c:pt idx="0">
                  <c:v>54-52</c:v>
                </c:pt>
                <c:pt idx="1">
                  <c:v>54-53</c:v>
                </c:pt>
                <c:pt idx="2">
                  <c:v>54-55</c:v>
                </c:pt>
                <c:pt idx="3">
                  <c:v>54-56</c:v>
                </c:pt>
                <c:pt idx="4">
                  <c:v>54-57</c:v>
                </c:pt>
                <c:pt idx="5">
                  <c:v>54-77</c:v>
                </c:pt>
                <c:pt idx="6">
                  <c:v>54-79 </c:v>
                </c:pt>
                <c:pt idx="7">
                  <c:v>54-90 </c:v>
                </c:pt>
                <c:pt idx="8">
                  <c:v>54-107 </c:v>
                </c:pt>
                <c:pt idx="10">
                  <c:v>Batch</c:v>
                </c:pt>
              </c:strCache>
            </c:strRef>
          </c:cat>
          <c:val>
            <c:numRef>
              <c:f>Sheet10!$G$33:$G$41</c:f>
              <c:numCache>
                <c:formatCode>General</c:formatCode>
                <c:ptCount val="9"/>
                <c:pt idx="0">
                  <c:v>96.329638243584839</c:v>
                </c:pt>
                <c:pt idx="1">
                  <c:v>95.738437076267289</c:v>
                </c:pt>
                <c:pt idx="2">
                  <c:v>0.47678275290215594</c:v>
                </c:pt>
                <c:pt idx="3">
                  <c:v>90.771157174930167</c:v>
                </c:pt>
                <c:pt idx="4">
                  <c:v>0.46007055123464657</c:v>
                </c:pt>
                <c:pt idx="5">
                  <c:v>94.864113203213549</c:v>
                </c:pt>
                <c:pt idx="6">
                  <c:v>95.690341738897587</c:v>
                </c:pt>
                <c:pt idx="7">
                  <c:v>95.290203623536954</c:v>
                </c:pt>
                <c:pt idx="8">
                  <c:v>93.006068885062447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A0-4295-9820-FDE88CD2D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-11"/>
        <c:axId val="1958749408"/>
        <c:axId val="1793739952"/>
      </c:barChart>
      <c:catAx>
        <c:axId val="195874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39952"/>
        <c:crosses val="autoZero"/>
        <c:auto val="1"/>
        <c:lblAlgn val="ctr"/>
        <c:lblOffset val="100"/>
        <c:noMultiLvlLbl val="0"/>
      </c:catAx>
      <c:valAx>
        <c:axId val="1793739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5480583175281"/>
          <c:y val="1.4784012757898904E-2"/>
          <c:w val="9.6256873000364021E-2"/>
          <c:h val="0.21496965745523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Genet 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17545069640018"/>
          <c:y val="0.19509618259742847"/>
          <c:w val="0.85625773621825729"/>
          <c:h val="0.6207527160370776"/>
        </c:manualLayout>
      </c:layout>
      <c:barChart>
        <c:barDir val="col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16-4BA7-B82E-79F90CDFA7C9}"/>
              </c:ext>
            </c:extLst>
          </c:dPt>
          <c:errBars>
            <c:errBarType val="both"/>
            <c:errValType val="cust"/>
            <c:noEndCap val="0"/>
            <c:plus>
              <c:numRef>
                <c:f>Sheet10!$D$47:$D$57</c:f>
                <c:numCache>
                  <c:formatCode>General</c:formatCode>
                  <c:ptCount val="11"/>
                  <c:pt idx="0">
                    <c:v>1.2205963912785347</c:v>
                  </c:pt>
                  <c:pt idx="1">
                    <c:v>1.7546147559183951</c:v>
                  </c:pt>
                  <c:pt idx="2">
                    <c:v>0.24796030769992838</c:v>
                  </c:pt>
                  <c:pt idx="3">
                    <c:v>1.8482285859984489</c:v>
                  </c:pt>
                  <c:pt idx="4">
                    <c:v>2.557660876683709</c:v>
                  </c:pt>
                  <c:pt idx="5">
                    <c:v>0.74625693796208736</c:v>
                  </c:pt>
                  <c:pt idx="6">
                    <c:v>1.6150396031283802</c:v>
                  </c:pt>
                  <c:pt idx="7">
                    <c:v>1.6664949353204648</c:v>
                  </c:pt>
                  <c:pt idx="8">
                    <c:v>2.1476714699954487</c:v>
                  </c:pt>
                  <c:pt idx="10">
                    <c:v>0.63551895200548925</c:v>
                  </c:pt>
                </c:numCache>
              </c:numRef>
            </c:plus>
            <c:minus>
              <c:numRef>
                <c:f>Sheet10!$D$47:$D$57</c:f>
                <c:numCache>
                  <c:formatCode>General</c:formatCode>
                  <c:ptCount val="11"/>
                  <c:pt idx="0">
                    <c:v>1.2205963912785347</c:v>
                  </c:pt>
                  <c:pt idx="1">
                    <c:v>1.7546147559183951</c:v>
                  </c:pt>
                  <c:pt idx="2">
                    <c:v>0.24796030769992838</c:v>
                  </c:pt>
                  <c:pt idx="3">
                    <c:v>1.8482285859984489</c:v>
                  </c:pt>
                  <c:pt idx="4">
                    <c:v>2.557660876683709</c:v>
                  </c:pt>
                  <c:pt idx="5">
                    <c:v>0.74625693796208736</c:v>
                  </c:pt>
                  <c:pt idx="6">
                    <c:v>1.6150396031283802</c:v>
                  </c:pt>
                  <c:pt idx="7">
                    <c:v>1.6664949353204648</c:v>
                  </c:pt>
                  <c:pt idx="8">
                    <c:v>2.1476714699954487</c:v>
                  </c:pt>
                  <c:pt idx="10">
                    <c:v>0.63551895200548925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Sheet10!$B$47:$B$57</c:f>
              <c:strCache>
                <c:ptCount val="11"/>
                <c:pt idx="0">
                  <c:v>55-52</c:v>
                </c:pt>
                <c:pt idx="1">
                  <c:v>55-53</c:v>
                </c:pt>
                <c:pt idx="2">
                  <c:v>55-54</c:v>
                </c:pt>
                <c:pt idx="3">
                  <c:v>55-56</c:v>
                </c:pt>
                <c:pt idx="4">
                  <c:v>55-57</c:v>
                </c:pt>
                <c:pt idx="5">
                  <c:v>55-77</c:v>
                </c:pt>
                <c:pt idx="6">
                  <c:v>55-79</c:v>
                </c:pt>
                <c:pt idx="7">
                  <c:v>55-90</c:v>
                </c:pt>
                <c:pt idx="8">
                  <c:v>55-107</c:v>
                </c:pt>
                <c:pt idx="10">
                  <c:v>Batch</c:v>
                </c:pt>
              </c:strCache>
            </c:strRef>
          </c:cat>
          <c:val>
            <c:numRef>
              <c:f>Sheet10!$C$47:$C$57</c:f>
              <c:numCache>
                <c:formatCode>General</c:formatCode>
                <c:ptCount val="11"/>
                <c:pt idx="0">
                  <c:v>94.498940386429652</c:v>
                </c:pt>
                <c:pt idx="1">
                  <c:v>80.841965292702398</c:v>
                </c:pt>
                <c:pt idx="2">
                  <c:v>0.47678275290215594</c:v>
                </c:pt>
                <c:pt idx="3">
                  <c:v>51.502362449185512</c:v>
                </c:pt>
                <c:pt idx="4">
                  <c:v>5.7338163092909795</c:v>
                </c:pt>
                <c:pt idx="5">
                  <c:v>95.312377788206504</c:v>
                </c:pt>
                <c:pt idx="6">
                  <c:v>92.458858909900144</c:v>
                </c:pt>
                <c:pt idx="7">
                  <c:v>80.163673960150092</c:v>
                </c:pt>
                <c:pt idx="8">
                  <c:v>86.004617377552066</c:v>
                </c:pt>
                <c:pt idx="10">
                  <c:v>96.005269290970219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6-4BA7-B82E-79F90CDFA7C9}"/>
            </c:ext>
          </c:extLst>
        </c:ser>
        <c:ser>
          <c:idx val="1"/>
          <c:order val="1"/>
          <c:tx>
            <c:v>Ova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Sheet10!$H$47:$H$55</c:f>
                <c:numCache>
                  <c:formatCode>General</c:formatCode>
                  <c:ptCount val="9"/>
                  <c:pt idx="0">
                    <c:v>2.8329155212396908</c:v>
                  </c:pt>
                  <c:pt idx="1">
                    <c:v>1.6986286951129832</c:v>
                  </c:pt>
                  <c:pt idx="2">
                    <c:v>0.10308659499795646</c:v>
                  </c:pt>
                  <c:pt idx="3">
                    <c:v>1.0519540182963383</c:v>
                  </c:pt>
                  <c:pt idx="4">
                    <c:v>0.4532113917887472</c:v>
                  </c:pt>
                  <c:pt idx="5">
                    <c:v>0.61877556312183157</c:v>
                  </c:pt>
                  <c:pt idx="6">
                    <c:v>0.90626728090443476</c:v>
                  </c:pt>
                  <c:pt idx="7">
                    <c:v>1.3382650397270555</c:v>
                  </c:pt>
                  <c:pt idx="8">
                    <c:v>0.87447798480844985</c:v>
                  </c:pt>
                </c:numCache>
              </c:numRef>
            </c:plus>
            <c:minus>
              <c:numRef>
                <c:f>Sheet10!$H$47:$H$55</c:f>
                <c:numCache>
                  <c:formatCode>General</c:formatCode>
                  <c:ptCount val="9"/>
                  <c:pt idx="0">
                    <c:v>2.8329155212396908</c:v>
                  </c:pt>
                  <c:pt idx="1">
                    <c:v>1.6986286951129832</c:v>
                  </c:pt>
                  <c:pt idx="2">
                    <c:v>0.10308659499795646</c:v>
                  </c:pt>
                  <c:pt idx="3">
                    <c:v>1.0519540182963383</c:v>
                  </c:pt>
                  <c:pt idx="4">
                    <c:v>0.4532113917887472</c:v>
                  </c:pt>
                  <c:pt idx="5">
                    <c:v>0.61877556312183157</c:v>
                  </c:pt>
                  <c:pt idx="6">
                    <c:v>0.90626728090443476</c:v>
                  </c:pt>
                  <c:pt idx="7">
                    <c:v>1.3382650397270555</c:v>
                  </c:pt>
                  <c:pt idx="8">
                    <c:v>0.87447798480844985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Sheet10!$B$47:$B$57</c:f>
              <c:strCache>
                <c:ptCount val="11"/>
                <c:pt idx="0">
                  <c:v>55-52</c:v>
                </c:pt>
                <c:pt idx="1">
                  <c:v>55-53</c:v>
                </c:pt>
                <c:pt idx="2">
                  <c:v>55-54</c:v>
                </c:pt>
                <c:pt idx="3">
                  <c:v>55-56</c:v>
                </c:pt>
                <c:pt idx="4">
                  <c:v>55-57</c:v>
                </c:pt>
                <c:pt idx="5">
                  <c:v>55-77</c:v>
                </c:pt>
                <c:pt idx="6">
                  <c:v>55-79</c:v>
                </c:pt>
                <c:pt idx="7">
                  <c:v>55-90</c:v>
                </c:pt>
                <c:pt idx="8">
                  <c:v>55-107</c:v>
                </c:pt>
                <c:pt idx="10">
                  <c:v>Batch</c:v>
                </c:pt>
              </c:strCache>
            </c:strRef>
          </c:cat>
          <c:val>
            <c:numRef>
              <c:f>Sheet10!$G$47:$G$55</c:f>
              <c:numCache>
                <c:formatCode>General</c:formatCode>
                <c:ptCount val="9"/>
                <c:pt idx="0">
                  <c:v>91.569756415799972</c:v>
                </c:pt>
                <c:pt idx="1">
                  <c:v>92.979251085146288</c:v>
                </c:pt>
                <c:pt idx="2">
                  <c:v>1.6831819395139505</c:v>
                </c:pt>
                <c:pt idx="3">
                  <c:v>89.089143459082223</c:v>
                </c:pt>
                <c:pt idx="4">
                  <c:v>0.8895268225047358</c:v>
                </c:pt>
                <c:pt idx="5">
                  <c:v>90.134445908358956</c:v>
                </c:pt>
                <c:pt idx="6">
                  <c:v>92.592319108916698</c:v>
                </c:pt>
                <c:pt idx="7">
                  <c:v>89.986215074200217</c:v>
                </c:pt>
                <c:pt idx="8">
                  <c:v>90.428799988048752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16-4BA7-B82E-79F90CDF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-11"/>
        <c:axId val="1958749408"/>
        <c:axId val="1793739952"/>
      </c:barChart>
      <c:catAx>
        <c:axId val="195874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39952"/>
        <c:crosses val="autoZero"/>
        <c:auto val="1"/>
        <c:lblAlgn val="ctr"/>
        <c:lblOffset val="100"/>
        <c:noMultiLvlLbl val="0"/>
      </c:catAx>
      <c:valAx>
        <c:axId val="1793739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7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5480583175281"/>
          <c:y val="1.4784012757898904E-2"/>
          <c:w val="9.6256873000364021E-2"/>
          <c:h val="0.21496965745523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277813</xdr:colOff>
      <xdr:row>7</xdr:row>
      <xdr:rowOff>6880</xdr:rowOff>
    </xdr:from>
    <xdr:ext cx="23936325" cy="4838700"/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718691F-03CF-448E-9E37-273328BDF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415495</xdr:colOff>
      <xdr:row>14</xdr:row>
      <xdr:rowOff>45186</xdr:rowOff>
    </xdr:from>
    <xdr:to>
      <xdr:col>20</xdr:col>
      <xdr:colOff>421348</xdr:colOff>
      <xdr:row>43</xdr:row>
      <xdr:rowOff>78395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DBB2C-2ED0-4046-94EF-4CDEC3C49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457201</xdr:colOff>
      <xdr:row>145</xdr:row>
      <xdr:rowOff>149225</xdr:rowOff>
    </xdr:from>
    <xdr:to>
      <xdr:col>13</xdr:col>
      <xdr:colOff>469901</xdr:colOff>
      <xdr:row>160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41833-6767-4DC7-87F6-E2AF91A57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155575</xdr:colOff>
      <xdr:row>146</xdr:row>
      <xdr:rowOff>79375</xdr:rowOff>
    </xdr:from>
    <xdr:to>
      <xdr:col>13</xdr:col>
      <xdr:colOff>596901</xdr:colOff>
      <xdr:row>161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A3111B-B730-4093-865D-8CF2D83D4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279030</xdr:colOff>
      <xdr:row>21</xdr:row>
      <xdr:rowOff>114523</xdr:rowOff>
    </xdr:from>
    <xdr:to>
      <xdr:col>34</xdr:col>
      <xdr:colOff>160978</xdr:colOff>
      <xdr:row>36</xdr:row>
      <xdr:rowOff>95473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E979F5-EE0E-4D9E-BFE6-05E3CAD20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240725</xdr:colOff>
      <xdr:row>18</xdr:row>
      <xdr:rowOff>169805</xdr:rowOff>
    </xdr:from>
    <xdr:to>
      <xdr:col>43</xdr:col>
      <xdr:colOff>307400</xdr:colOff>
      <xdr:row>33</xdr:row>
      <xdr:rowOff>150754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4E9F26-7DD2-4C0D-B62F-091531B32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17</xdr:row>
      <xdr:rowOff>25400</xdr:rowOff>
    </xdr:from>
    <xdr:to>
      <xdr:col>16</xdr:col>
      <xdr:colOff>488950</xdr:colOff>
      <xdr:row>27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C251AA-7432-4F01-9E38-3C605B1EE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30</xdr:row>
      <xdr:rowOff>95250</xdr:rowOff>
    </xdr:from>
    <xdr:to>
      <xdr:col>16</xdr:col>
      <xdr:colOff>450850</xdr:colOff>
      <xdr:row>41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0A2822-7983-4A0F-A97D-86321BF99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45</xdr:row>
      <xdr:rowOff>0</xdr:rowOff>
    </xdr:from>
    <xdr:to>
      <xdr:col>16</xdr:col>
      <xdr:colOff>450850</xdr:colOff>
      <xdr:row>55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764800-77C6-4157-9841-2562FE2EA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59</xdr:row>
      <xdr:rowOff>165100</xdr:rowOff>
    </xdr:from>
    <xdr:to>
      <xdr:col>16</xdr:col>
      <xdr:colOff>400050</xdr:colOff>
      <xdr:row>70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5E558F-541F-4BB9-A6D1-C35FC5B78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146050</xdr:colOff>
      <xdr:row>73</xdr:row>
      <xdr:rowOff>57150</xdr:rowOff>
    </xdr:from>
    <xdr:to>
      <xdr:col>16</xdr:col>
      <xdr:colOff>488950</xdr:colOff>
      <xdr:row>84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991BC4-769C-4161-A59A-4E9D4B545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184150</xdr:colOff>
      <xdr:row>87</xdr:row>
      <xdr:rowOff>12700</xdr:rowOff>
    </xdr:from>
    <xdr:to>
      <xdr:col>16</xdr:col>
      <xdr:colOff>527050</xdr:colOff>
      <xdr:row>97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DFD819-590B-499A-82C7-5EB75198E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171450</xdr:colOff>
      <xdr:row>101</xdr:row>
      <xdr:rowOff>19050</xdr:rowOff>
    </xdr:from>
    <xdr:to>
      <xdr:col>16</xdr:col>
      <xdr:colOff>514350</xdr:colOff>
      <xdr:row>111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2848E5-914E-41EC-8B34-CED9F04C9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247650</xdr:colOff>
      <xdr:row>114</xdr:row>
      <xdr:rowOff>171450</xdr:rowOff>
    </xdr:from>
    <xdr:to>
      <xdr:col>16</xdr:col>
      <xdr:colOff>590550</xdr:colOff>
      <xdr:row>125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1C214D8-16F4-4F88-9C6A-F6B223D9B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50800</xdr:colOff>
      <xdr:row>129</xdr:row>
      <xdr:rowOff>19050</xdr:rowOff>
    </xdr:from>
    <xdr:to>
      <xdr:col>16</xdr:col>
      <xdr:colOff>393700</xdr:colOff>
      <xdr:row>139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D0646D-2A59-42D5-95C7-B9707FB1A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107950</xdr:colOff>
      <xdr:row>3</xdr:row>
      <xdr:rowOff>177800</xdr:rowOff>
    </xdr:from>
    <xdr:to>
      <xdr:col>16</xdr:col>
      <xdr:colOff>450850</xdr:colOff>
      <xdr:row>14</xdr:row>
      <xdr:rowOff>146050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349B59-FC8A-4C7F-AFA3-4008F2E3F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17428</xdr:rowOff>
    </xdr:from>
    <xdr:to>
      <xdr:col>32</xdr:col>
      <xdr:colOff>547686</xdr:colOff>
      <xdr:row>17</xdr:row>
      <xdr:rowOff>183588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0968E2-9358-44B3-A5E3-77D565E6A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524279</xdr:colOff>
      <xdr:row>17</xdr:row>
      <xdr:rowOff>164420</xdr:rowOff>
    </xdr:from>
    <xdr:to>
      <xdr:col>34</xdr:col>
      <xdr:colOff>409913</xdr:colOff>
      <xdr:row>32</xdr:row>
      <xdr:rowOff>167550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47F2DE-C38D-4AC7-B5B1-B71C8C635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</xdr:colOff>
      <xdr:row>4</xdr:row>
      <xdr:rowOff>19050</xdr:rowOff>
    </xdr:from>
    <xdr:ext cx="29918025" cy="4467225"/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0E938439-660E-4AE1-A852-9272754C9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8</v>
    <v>0</v>
    <v>3</v>
  </rv>
</rvData>
</file>

<file path=xl/richData/rdrichvaluestructure.xml><?xml version="1.0" encoding="utf-8"?>
<rvStructures xmlns="http://schemas.microsoft.com/office/spreadsheetml/2017/richdata" count="1">
  <s t="_error">
    <k n="colOffset" t="i"/>
    <k n="errorType" t="i"/>
    <k n="rwOffset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4556-946D-4B36-B273-1C87EBAB41A7}">
  <dimension ref="B1:Z1000"/>
  <sheetViews>
    <sheetView zoomScale="59" workbookViewId="0">
      <selection activeCell="P16" sqref="P16:Q25"/>
    </sheetView>
  </sheetViews>
  <sheetFormatPr defaultColWidth="14.453125" defaultRowHeight="15" customHeight="1" x14ac:dyDescent="0.35"/>
  <cols>
    <col min="1" max="4" width="8.7265625" style="1" customWidth="1"/>
    <col min="5" max="5" width="10.81640625" style="1" customWidth="1"/>
    <col min="6" max="13" width="8.7265625" style="1" customWidth="1"/>
    <col min="14" max="14" width="9.08984375" style="1" customWidth="1"/>
    <col min="15" max="15" width="8.7265625" style="1" customWidth="1"/>
    <col min="16" max="16" width="20" style="1" customWidth="1"/>
    <col min="17" max="18" width="8.7265625" style="1" customWidth="1"/>
    <col min="19" max="19" width="16.26953125" style="1" customWidth="1"/>
    <col min="20" max="65" width="8.7265625" style="1" customWidth="1"/>
    <col min="66" max="16384" width="14.453125" style="1"/>
  </cols>
  <sheetData>
    <row r="1" spans="2:26" ht="14.25" customHeight="1" x14ac:dyDescent="0.35">
      <c r="B1" s="11" t="s">
        <v>312</v>
      </c>
      <c r="C1" s="11" t="s">
        <v>14</v>
      </c>
      <c r="D1" s="11" t="s">
        <v>13</v>
      </c>
      <c r="E1" s="11" t="s">
        <v>12</v>
      </c>
      <c r="F1" s="11" t="s">
        <v>11</v>
      </c>
      <c r="G1" s="22" t="s">
        <v>145</v>
      </c>
      <c r="I1" s="11" t="s">
        <v>312</v>
      </c>
      <c r="J1" s="11" t="s">
        <v>14</v>
      </c>
      <c r="K1" s="11" t="s">
        <v>13</v>
      </c>
      <c r="L1" s="11" t="s">
        <v>12</v>
      </c>
      <c r="M1" s="11" t="s">
        <v>11</v>
      </c>
    </row>
    <row r="2" spans="2:26" ht="14.25" customHeight="1" x14ac:dyDescent="0.35">
      <c r="B2" s="11" t="s">
        <v>184</v>
      </c>
      <c r="C2" s="11">
        <v>9</v>
      </c>
      <c r="D2" s="11">
        <v>233</v>
      </c>
      <c r="E2" s="11">
        <f>(C2+D2)</f>
        <v>242</v>
      </c>
      <c r="F2" s="11">
        <f>(C2/E2)*100</f>
        <v>3.71900826446281</v>
      </c>
      <c r="I2" s="11" t="s">
        <v>439</v>
      </c>
      <c r="J2" s="11">
        <v>125</v>
      </c>
      <c r="K2" s="11">
        <v>3</v>
      </c>
      <c r="L2" s="11">
        <f>(J2+K2)</f>
        <v>128</v>
      </c>
      <c r="M2" s="11">
        <f>(J2/L2)*100</f>
        <v>97.65625</v>
      </c>
      <c r="P2" s="20" t="s">
        <v>31</v>
      </c>
      <c r="Q2" s="19" t="s">
        <v>69</v>
      </c>
      <c r="R2" s="2"/>
      <c r="T2" s="2"/>
    </row>
    <row r="3" spans="2:26" ht="14.25" customHeight="1" x14ac:dyDescent="0.35">
      <c r="B3" s="11" t="s">
        <v>185</v>
      </c>
      <c r="C3" s="11">
        <v>11</v>
      </c>
      <c r="D3" s="11">
        <v>260</v>
      </c>
      <c r="E3" s="11">
        <f>(C3+D3)</f>
        <v>271</v>
      </c>
      <c r="F3" s="11">
        <f>(C3/E3)*100</f>
        <v>4.0590405904059041</v>
      </c>
      <c r="I3" s="11" t="s">
        <v>440</v>
      </c>
      <c r="J3" s="11">
        <v>123</v>
      </c>
      <c r="K3" s="11">
        <v>6</v>
      </c>
      <c r="L3" s="11">
        <f>(J3+K3)</f>
        <v>129</v>
      </c>
      <c r="M3" s="11">
        <f>(J3/L3)*100</f>
        <v>95.348837209302332</v>
      </c>
      <c r="P3" s="13" t="s">
        <v>36</v>
      </c>
      <c r="Q3" s="1">
        <v>52</v>
      </c>
      <c r="S3" s="11" t="s">
        <v>183</v>
      </c>
      <c r="T3" s="11">
        <f>AVERAGE(E5,E9,E13,E17,E21,E25,L5,L9,L13,L17,L21,L25,L29,L33,L39,L43,E31,E35,E39,E43,E47,L47,L51,E51,E55,L55,L59,E59,E65,L63,L67,L74,L78,L82,L86,E69,E73,E77,E81,E85,E91,L92,L96,E95,E99,L100,L104,E103,E107,L108,L112,E111,E115,L116,E119,L120,L124,E123,E127,L128,E134,E138,L134,L138,L142,L146,L150,E142,E146,E150,E154,L154,L158,L162,E158,E162,E166,L166,L170,E170,E179,E183,E187,E191,E195,L179,L183,L187,L191,L195,E199,E203,L199,L203,L207,E207,E211,L211,L215,E215)</f>
        <v>224.59999999999997</v>
      </c>
      <c r="V3" s="1" t="s">
        <v>160</v>
      </c>
      <c r="W3" s="1">
        <v>431</v>
      </c>
      <c r="X3" s="1">
        <v>16</v>
      </c>
      <c r="Y3" s="1">
        <v>447</v>
      </c>
      <c r="Z3" s="1">
        <v>96.420581655480987</v>
      </c>
    </row>
    <row r="4" spans="2:26" ht="14.25" customHeight="1" x14ac:dyDescent="0.35">
      <c r="B4" s="11" t="s">
        <v>186</v>
      </c>
      <c r="C4" s="11">
        <v>10</v>
      </c>
      <c r="D4" s="11">
        <v>300</v>
      </c>
      <c r="E4" s="11">
        <f>(C4+D4)</f>
        <v>310</v>
      </c>
      <c r="F4" s="11">
        <f>(C4/E4)*100</f>
        <v>3.225806451612903</v>
      </c>
      <c r="I4" s="11" t="s">
        <v>441</v>
      </c>
      <c r="J4" s="11">
        <v>138</v>
      </c>
      <c r="K4" s="11">
        <v>11</v>
      </c>
      <c r="L4" s="11">
        <f>(J4+K4)</f>
        <v>149</v>
      </c>
      <c r="M4" s="11">
        <f>(J4/L4)*100</f>
        <v>92.617449664429529</v>
      </c>
      <c r="P4" s="13" t="s">
        <v>35</v>
      </c>
      <c r="Q4" s="1">
        <v>53</v>
      </c>
      <c r="S4" s="11" t="s">
        <v>129</v>
      </c>
      <c r="T4" s="11">
        <f>STDEV(E5,E9,E13,E17,E21,E25,L5,L9,L13,L17,L21,L25,L29,L33,L39,L43,E31,E35,E39,E43,E47,L47,L51,E51,E55,L55,L59,E59,E65,L63,L67,L74,L78,L82,L86,E69,E73,E77,E81,E85,E91,L92,L96,E95,E99,L100,L104,E103,E107,L108,L112,E111,E115,L116,E119,L120,L124,E123,E127,L128,E134,E138,L134,L138,L142,L146,L150,E142,E146,E150,E154,L154,L158,L162,E158,E162,E166,L166,L170,E170,E179,E183,E187,E191,E195,L179,L183,L187,L191,L195,E199,E203,L199,L203,L207,E207,E211,L211,L215,E215)</f>
        <v>74.342324047484354</v>
      </c>
      <c r="V4" s="1" t="s">
        <v>159</v>
      </c>
      <c r="W4" s="1">
        <v>488</v>
      </c>
      <c r="X4" s="1">
        <v>27</v>
      </c>
      <c r="Y4" s="1">
        <v>515</v>
      </c>
      <c r="Z4" s="1">
        <v>94.757281553398059</v>
      </c>
    </row>
    <row r="5" spans="2:26" ht="14.25" customHeight="1" x14ac:dyDescent="0.35">
      <c r="B5" s="12" t="s">
        <v>238</v>
      </c>
      <c r="C5" s="12">
        <f>AVERAGE(C2:C4)</f>
        <v>10</v>
      </c>
      <c r="D5" s="12">
        <f>AVERAGE(D2:D4)</f>
        <v>264.33333333333331</v>
      </c>
      <c r="E5" s="12">
        <f>AVERAGE(E2:E4)</f>
        <v>274.33333333333331</v>
      </c>
      <c r="F5" s="12">
        <f>AVERAGE(F2:F4)</f>
        <v>3.6679517688272063</v>
      </c>
      <c r="G5" s="2">
        <f>STDEV(F2:F4)/SQRT(3)</f>
        <v>0.24188486022793981</v>
      </c>
      <c r="H5" s="2"/>
      <c r="I5" s="12" t="s">
        <v>442</v>
      </c>
      <c r="J5" s="12">
        <f>AVERAGE(J2:J4)</f>
        <v>128.66666666666666</v>
      </c>
      <c r="K5" s="12">
        <f>AVERAGE(K2:K4)</f>
        <v>6.666666666666667</v>
      </c>
      <c r="L5" s="12">
        <f>AVERAGE(L2:L4)</f>
        <v>135.33333333333334</v>
      </c>
      <c r="M5" s="12">
        <f>AVERAGE(M2:M4)</f>
        <v>95.207512291243958</v>
      </c>
      <c r="N5" s="2">
        <f>STDEV(M2:M4)/SQRT(3)</f>
        <v>1.4562917238411208</v>
      </c>
      <c r="P5" s="13" t="s">
        <v>34</v>
      </c>
      <c r="Q5" s="1">
        <v>54</v>
      </c>
      <c r="V5" s="1" t="s">
        <v>158</v>
      </c>
      <c r="W5" s="1">
        <v>490</v>
      </c>
      <c r="X5" s="1">
        <v>16</v>
      </c>
      <c r="Y5" s="1">
        <v>506</v>
      </c>
      <c r="Z5" s="1">
        <v>96.83794466403161</v>
      </c>
    </row>
    <row r="6" spans="2:26" ht="14.25" customHeight="1" x14ac:dyDescent="0.35">
      <c r="B6" s="11" t="s">
        <v>187</v>
      </c>
      <c r="C6" s="11">
        <v>247</v>
      </c>
      <c r="D6" s="11">
        <v>9</v>
      </c>
      <c r="E6" s="11">
        <f>(C6+D6)</f>
        <v>256</v>
      </c>
      <c r="F6" s="11">
        <f>(C6/E6)*100</f>
        <v>96.484375</v>
      </c>
      <c r="G6" s="2"/>
      <c r="I6" s="11" t="s">
        <v>469</v>
      </c>
      <c r="J6" s="11">
        <v>112</v>
      </c>
      <c r="K6" s="11">
        <v>9</v>
      </c>
      <c r="L6" s="11">
        <f>(J6+K6)</f>
        <v>121</v>
      </c>
      <c r="M6" s="11">
        <f>(J6/L6)*100</f>
        <v>92.561983471074385</v>
      </c>
      <c r="N6" s="2"/>
      <c r="P6" s="13" t="s">
        <v>33</v>
      </c>
      <c r="Q6" s="1">
        <v>55</v>
      </c>
      <c r="S6" s="1" t="s">
        <v>36</v>
      </c>
      <c r="V6" s="1" t="s">
        <v>157</v>
      </c>
      <c r="W6" s="1">
        <v>469.66666666666669</v>
      </c>
      <c r="X6" s="1">
        <v>19.666666666666668</v>
      </c>
      <c r="Y6" s="1">
        <v>489.33333333333331</v>
      </c>
      <c r="Z6" s="1">
        <v>96.005269290970219</v>
      </c>
    </row>
    <row r="7" spans="2:26" ht="14.25" customHeight="1" x14ac:dyDescent="0.35">
      <c r="B7" s="11" t="s">
        <v>188</v>
      </c>
      <c r="C7" s="11">
        <v>232</v>
      </c>
      <c r="D7" s="11">
        <v>15</v>
      </c>
      <c r="E7" s="11">
        <f>(C7+D7)</f>
        <v>247</v>
      </c>
      <c r="F7" s="11">
        <f>(C7/E7)*100</f>
        <v>93.927125506072869</v>
      </c>
      <c r="G7" s="2"/>
      <c r="I7" s="11" t="s">
        <v>470</v>
      </c>
      <c r="J7" s="11">
        <v>180</v>
      </c>
      <c r="K7" s="11">
        <v>16</v>
      </c>
      <c r="L7" s="11">
        <f>(J7+K7)</f>
        <v>196</v>
      </c>
      <c r="M7" s="11">
        <f>(J7/L7)*100</f>
        <v>91.83673469387756</v>
      </c>
      <c r="N7" s="2"/>
      <c r="P7" s="13" t="s">
        <v>32</v>
      </c>
      <c r="Q7" s="1">
        <v>56</v>
      </c>
      <c r="S7" s="1" t="s">
        <v>35</v>
      </c>
      <c r="T7" s="1">
        <v>58</v>
      </c>
      <c r="Y7" s="1" t="s">
        <v>145</v>
      </c>
      <c r="Z7" s="1">
        <v>0.63551895200548925</v>
      </c>
    </row>
    <row r="8" spans="2:26" ht="14.25" customHeight="1" x14ac:dyDescent="0.35">
      <c r="B8" s="11" t="s">
        <v>189</v>
      </c>
      <c r="C8" s="11">
        <v>230</v>
      </c>
      <c r="D8" s="11">
        <v>15</v>
      </c>
      <c r="E8" s="11">
        <f>(C8+D8)</f>
        <v>245</v>
      </c>
      <c r="F8" s="11">
        <f>(C8/E8)*100</f>
        <v>93.877551020408163</v>
      </c>
      <c r="G8" s="2"/>
      <c r="I8" s="11" t="s">
        <v>471</v>
      </c>
      <c r="J8" s="11">
        <v>140</v>
      </c>
      <c r="K8" s="11">
        <v>4</v>
      </c>
      <c r="L8" s="11">
        <f>(J8+K8)</f>
        <v>144</v>
      </c>
      <c r="M8" s="11">
        <f>(J8/L8)*100</f>
        <v>97.222222222222214</v>
      </c>
      <c r="N8" s="2"/>
      <c r="P8" s="13" t="s">
        <v>63</v>
      </c>
      <c r="Q8" s="1">
        <v>57</v>
      </c>
      <c r="S8" s="1" t="s">
        <v>34</v>
      </c>
    </row>
    <row r="9" spans="2:26" ht="14.25" customHeight="1" x14ac:dyDescent="0.35">
      <c r="B9" s="12" t="s">
        <v>239</v>
      </c>
      <c r="C9" s="12">
        <f>AVERAGE(C6:C8)</f>
        <v>236.33333333333334</v>
      </c>
      <c r="D9" s="12">
        <f>AVERAGE(D6:D8)</f>
        <v>13</v>
      </c>
      <c r="E9" s="12">
        <f>AVERAGE(E6:E8)</f>
        <v>249.33333333333334</v>
      </c>
      <c r="F9" s="12">
        <f>AVERAGE(F6:F8)</f>
        <v>94.763017175493658</v>
      </c>
      <c r="G9" s="2">
        <f>STDEV(F6:F8)/SQRT(3)</f>
        <v>0.86079788130917345</v>
      </c>
      <c r="I9" s="12" t="s">
        <v>472</v>
      </c>
      <c r="J9" s="12">
        <f>AVERAGE(J6:J8)</f>
        <v>144</v>
      </c>
      <c r="K9" s="12">
        <f>AVERAGE(K6:K8)</f>
        <v>9.6666666666666661</v>
      </c>
      <c r="L9" s="12">
        <f>AVERAGE(L6:L8)</f>
        <v>153.66666666666666</v>
      </c>
      <c r="M9" s="12">
        <f>AVERAGE(M6:M8)</f>
        <v>93.873646795724724</v>
      </c>
      <c r="N9" s="2">
        <f>STDEV(M6:M8)/SQRT(3)</f>
        <v>1.6873267306021411</v>
      </c>
      <c r="P9" s="13" t="s">
        <v>61</v>
      </c>
      <c r="Q9" s="1">
        <v>77</v>
      </c>
      <c r="S9" s="1" t="s">
        <v>33</v>
      </c>
      <c r="T9" s="1">
        <v>97</v>
      </c>
    </row>
    <row r="10" spans="2:26" ht="14.25" customHeight="1" x14ac:dyDescent="0.35">
      <c r="B10" s="11" t="s">
        <v>190</v>
      </c>
      <c r="C10" s="11">
        <v>330</v>
      </c>
      <c r="D10" s="11">
        <v>7</v>
      </c>
      <c r="E10" s="11">
        <f>(C10+D10)</f>
        <v>337</v>
      </c>
      <c r="F10" s="11">
        <f>(C10/E10)*100</f>
        <v>97.922848664688416</v>
      </c>
      <c r="G10" s="2"/>
      <c r="I10" s="11" t="s">
        <v>513</v>
      </c>
      <c r="J10" s="11">
        <v>111</v>
      </c>
      <c r="K10" s="11">
        <v>19</v>
      </c>
      <c r="L10" s="11">
        <f>(J10+K10)</f>
        <v>130</v>
      </c>
      <c r="M10" s="11">
        <f>(J10/L10)*100</f>
        <v>85.384615384615387</v>
      </c>
      <c r="N10" s="2"/>
      <c r="P10" s="13" t="s">
        <v>59</v>
      </c>
      <c r="Q10" s="1">
        <v>79</v>
      </c>
      <c r="S10" s="1" t="s">
        <v>32</v>
      </c>
      <c r="T10" s="1">
        <v>102</v>
      </c>
    </row>
    <row r="11" spans="2:26" ht="14.25" customHeight="1" x14ac:dyDescent="0.35">
      <c r="B11" s="11" t="s">
        <v>191</v>
      </c>
      <c r="C11" s="11">
        <v>143</v>
      </c>
      <c r="D11" s="11">
        <v>5</v>
      </c>
      <c r="E11" s="11">
        <f>(C11+D11)</f>
        <v>148</v>
      </c>
      <c r="F11" s="11">
        <f>(C11/E11)*100</f>
        <v>96.621621621621628</v>
      </c>
      <c r="G11" s="2"/>
      <c r="I11" s="11" t="s">
        <v>514</v>
      </c>
      <c r="J11" s="11">
        <v>83</v>
      </c>
      <c r="K11" s="11">
        <v>19</v>
      </c>
      <c r="L11" s="11">
        <f>(J11+K11)</f>
        <v>102</v>
      </c>
      <c r="M11" s="11">
        <f>(J11/L11)*100</f>
        <v>81.372549019607845</v>
      </c>
      <c r="N11" s="2"/>
      <c r="P11" s="13" t="s">
        <v>57</v>
      </c>
      <c r="Q11" s="1">
        <v>90</v>
      </c>
    </row>
    <row r="12" spans="2:26" ht="14.25" customHeight="1" x14ac:dyDescent="0.35">
      <c r="B12" s="11" t="s">
        <v>192</v>
      </c>
      <c r="C12" s="11">
        <v>255</v>
      </c>
      <c r="D12" s="11">
        <v>15</v>
      </c>
      <c r="E12" s="11">
        <f>(C12+D12)</f>
        <v>270</v>
      </c>
      <c r="F12" s="11">
        <f>(C12/E12)*100</f>
        <v>94.444444444444443</v>
      </c>
      <c r="G12" s="2"/>
      <c r="I12" s="11" t="s">
        <v>515</v>
      </c>
      <c r="J12" s="11">
        <v>68</v>
      </c>
      <c r="K12" s="11">
        <v>15</v>
      </c>
      <c r="L12" s="11">
        <f>(J12+K12)</f>
        <v>83</v>
      </c>
      <c r="M12" s="11">
        <f>(J12/L12)*100</f>
        <v>81.92771084337349</v>
      </c>
      <c r="N12" s="2"/>
      <c r="P12" s="13" t="s">
        <v>55</v>
      </c>
      <c r="Q12" s="1">
        <v>107</v>
      </c>
    </row>
    <row r="13" spans="2:26" ht="14.25" customHeight="1" x14ac:dyDescent="0.35">
      <c r="B13" s="12" t="s">
        <v>240</v>
      </c>
      <c r="C13" s="12">
        <f>AVERAGE(C10:C12)</f>
        <v>242.66666666666666</v>
      </c>
      <c r="D13" s="12">
        <f>AVERAGE(D10:D12)</f>
        <v>9</v>
      </c>
      <c r="E13" s="12">
        <f>AVERAGE(E10:E12)</f>
        <v>251.66666666666666</v>
      </c>
      <c r="F13" s="12">
        <f>AVERAGE(F10:F12)</f>
        <v>96.329638243584839</v>
      </c>
      <c r="G13" s="2">
        <f>STDEV(F10:F12)/SQRT(3)</f>
        <v>1.0146862732950361</v>
      </c>
      <c r="I13" s="12" t="s">
        <v>516</v>
      </c>
      <c r="J13" s="12">
        <f>AVERAGE(J10:J12)</f>
        <v>87.333333333333329</v>
      </c>
      <c r="K13" s="12">
        <f>AVERAGE(K10:K12)</f>
        <v>17.666666666666668</v>
      </c>
      <c r="L13" s="12">
        <f>AVERAGE(L10:L12)</f>
        <v>105</v>
      </c>
      <c r="M13" s="12">
        <f>AVERAGE(M10:M12)</f>
        <v>82.894958415865574</v>
      </c>
      <c r="N13" s="2">
        <f>STDEV(M10:M12)/SQRT(3)</f>
        <v>1.2551022573446728</v>
      </c>
      <c r="P13" s="13"/>
    </row>
    <row r="14" spans="2:26" ht="14.25" customHeight="1" x14ac:dyDescent="0.35">
      <c r="B14" s="11" t="s">
        <v>199</v>
      </c>
      <c r="C14" s="11">
        <v>276</v>
      </c>
      <c r="D14" s="11">
        <v>26</v>
      </c>
      <c r="E14" s="11">
        <f>(C14+D14)</f>
        <v>302</v>
      </c>
      <c r="F14" s="11">
        <f>(C14/E14)*100</f>
        <v>91.390728476821195</v>
      </c>
      <c r="G14" s="2"/>
      <c r="I14" s="11" t="s">
        <v>529</v>
      </c>
      <c r="J14" s="11">
        <v>119</v>
      </c>
      <c r="K14" s="11">
        <v>17</v>
      </c>
      <c r="L14" s="11">
        <f>(J14+K14)</f>
        <v>136</v>
      </c>
      <c r="M14" s="11">
        <f>(J14/L14)*100</f>
        <v>87.5</v>
      </c>
      <c r="N14" s="2"/>
      <c r="P14" s="13"/>
    </row>
    <row r="15" spans="2:26" ht="14.25" customHeight="1" x14ac:dyDescent="0.35">
      <c r="B15" s="11" t="s">
        <v>200</v>
      </c>
      <c r="C15" s="11">
        <v>281</v>
      </c>
      <c r="D15" s="11">
        <v>10</v>
      </c>
      <c r="E15" s="11">
        <f>(C15+D15)</f>
        <v>291</v>
      </c>
      <c r="F15" s="11">
        <f>(C15/E15)*100</f>
        <v>96.56357388316151</v>
      </c>
      <c r="G15" s="2"/>
      <c r="I15" s="11" t="s">
        <v>530</v>
      </c>
      <c r="J15" s="11">
        <v>137</v>
      </c>
      <c r="K15" s="11">
        <v>9</v>
      </c>
      <c r="L15" s="11">
        <f>(J15+K15)</f>
        <v>146</v>
      </c>
      <c r="M15" s="11">
        <f>(J15/L15)*100</f>
        <v>93.835616438356169</v>
      </c>
      <c r="N15" s="2"/>
      <c r="P15" s="20" t="s">
        <v>182</v>
      </c>
      <c r="Q15" s="19" t="s">
        <v>181</v>
      </c>
      <c r="R15" s="2" t="s">
        <v>145</v>
      </c>
    </row>
    <row r="16" spans="2:26" ht="14.25" customHeight="1" x14ac:dyDescent="0.35">
      <c r="B16" s="11" t="s">
        <v>201</v>
      </c>
      <c r="C16" s="11">
        <v>131</v>
      </c>
      <c r="D16" s="11">
        <v>20</v>
      </c>
      <c r="E16" s="11">
        <f>(C16+D16)</f>
        <v>151</v>
      </c>
      <c r="F16" s="11">
        <f>(C16/E16)*100</f>
        <v>86.754966887417211</v>
      </c>
      <c r="G16" s="2"/>
      <c r="I16" s="11" t="s">
        <v>531</v>
      </c>
      <c r="J16" s="11">
        <v>66</v>
      </c>
      <c r="K16" s="11">
        <v>6</v>
      </c>
      <c r="L16" s="11">
        <f>(J16+K16)</f>
        <v>72</v>
      </c>
      <c r="M16" s="11">
        <f>(J16/L16)*100</f>
        <v>91.666666666666657</v>
      </c>
      <c r="N16" s="2"/>
      <c r="P16" s="13" t="s">
        <v>179</v>
      </c>
      <c r="Q16" s="1">
        <v>3.6679517688272063</v>
      </c>
      <c r="R16" s="1">
        <v>0.24188486022793981</v>
      </c>
    </row>
    <row r="17" spans="2:18" ht="14.25" customHeight="1" x14ac:dyDescent="0.35">
      <c r="B17" s="12" t="s">
        <v>241</v>
      </c>
      <c r="C17" s="12">
        <f>AVERAGE(C14:C16)</f>
        <v>229.33333333333334</v>
      </c>
      <c r="D17" s="12">
        <f>AVERAGE(D14:D16)</f>
        <v>18.666666666666668</v>
      </c>
      <c r="E17" s="12">
        <f>AVERAGE(E14:E16)</f>
        <v>248</v>
      </c>
      <c r="F17" s="12">
        <f>AVERAGE(F14:F16)</f>
        <v>91.569756415799972</v>
      </c>
      <c r="G17" s="2">
        <f>STDEV(F14:F16)/SQRT(3)</f>
        <v>2.8329155212396908</v>
      </c>
      <c r="I17" s="12" t="s">
        <v>532</v>
      </c>
      <c r="J17" s="12">
        <f>AVERAGE(J14:J16)</f>
        <v>107.33333333333333</v>
      </c>
      <c r="K17" s="12">
        <f>AVERAGE(K14:K16)</f>
        <v>10.666666666666666</v>
      </c>
      <c r="L17" s="12">
        <f>AVERAGE(L14:L16)</f>
        <v>118</v>
      </c>
      <c r="M17" s="12">
        <f>AVERAGE(M14:M16)</f>
        <v>91.000761035007599</v>
      </c>
      <c r="N17" s="2">
        <f>STDEV(M14:M16)/SQRT(3)</f>
        <v>1.858994499382095</v>
      </c>
      <c r="P17" s="13" t="s">
        <v>156</v>
      </c>
      <c r="Q17" s="1">
        <v>1.5662241084157624</v>
      </c>
      <c r="R17" s="1">
        <v>0.57779101137997346</v>
      </c>
    </row>
    <row r="18" spans="2:18" ht="14.25" customHeight="1" x14ac:dyDescent="0.35">
      <c r="B18" s="11" t="s">
        <v>214</v>
      </c>
      <c r="C18" s="11">
        <v>17</v>
      </c>
      <c r="D18" s="11">
        <v>170</v>
      </c>
      <c r="E18" s="11">
        <f>(C18+D18)</f>
        <v>187</v>
      </c>
      <c r="F18" s="11">
        <f>(C18/E18)*100</f>
        <v>9.0909090909090917</v>
      </c>
      <c r="G18" s="2"/>
      <c r="I18" s="11" t="s">
        <v>385</v>
      </c>
      <c r="J18" s="11">
        <v>243</v>
      </c>
      <c r="K18" s="11">
        <v>11</v>
      </c>
      <c r="L18" s="11">
        <f>(J18+K18)</f>
        <v>254</v>
      </c>
      <c r="M18" s="11">
        <f>(J18/L18)*100</f>
        <v>95.669291338582667</v>
      </c>
      <c r="N18" s="2"/>
      <c r="P18" s="13" t="s">
        <v>174</v>
      </c>
      <c r="Q18" s="1">
        <v>1.1900831259256848</v>
      </c>
      <c r="R18" s="1">
        <v>0.5876471246269791</v>
      </c>
    </row>
    <row r="19" spans="2:18" ht="14.25" customHeight="1" x14ac:dyDescent="0.35">
      <c r="B19" s="11" t="s">
        <v>215</v>
      </c>
      <c r="C19" s="11">
        <v>7</v>
      </c>
      <c r="D19" s="11">
        <v>125</v>
      </c>
      <c r="E19" s="11">
        <f>(C19+D19)</f>
        <v>132</v>
      </c>
      <c r="F19" s="11">
        <f>(C19/E19)*100</f>
        <v>5.3030303030303028</v>
      </c>
      <c r="G19" s="2"/>
      <c r="I19" s="11" t="s">
        <v>386</v>
      </c>
      <c r="J19" s="11">
        <v>259</v>
      </c>
      <c r="K19" s="11">
        <v>16</v>
      </c>
      <c r="L19" s="11">
        <f>(J19+K19)</f>
        <v>275</v>
      </c>
      <c r="M19" s="11">
        <f>(J19/L19)*100</f>
        <v>94.181818181818173</v>
      </c>
      <c r="N19" s="2"/>
      <c r="P19" s="13" t="s">
        <v>169</v>
      </c>
      <c r="Q19" s="1">
        <v>3.4501673838385032</v>
      </c>
      <c r="R19" s="1">
        <v>1.878606765427006</v>
      </c>
    </row>
    <row r="20" spans="2:18" ht="14.25" customHeight="1" x14ac:dyDescent="0.35">
      <c r="B20" s="11" t="s">
        <v>216</v>
      </c>
      <c r="C20" s="11">
        <v>11</v>
      </c>
      <c r="D20" s="11">
        <v>141</v>
      </c>
      <c r="E20" s="11">
        <f>(C20+D20)</f>
        <v>152</v>
      </c>
      <c r="F20" s="11">
        <f>(C20/E20)*100</f>
        <v>7.2368421052631584</v>
      </c>
      <c r="G20" s="2"/>
      <c r="I20" s="11" t="s">
        <v>387</v>
      </c>
      <c r="J20" s="11">
        <v>253</v>
      </c>
      <c r="K20" s="11">
        <v>7</v>
      </c>
      <c r="L20" s="11">
        <f>(J20+K20)</f>
        <v>260</v>
      </c>
      <c r="M20" s="11">
        <f>(J20/L20)*100</f>
        <v>97.307692307692307</v>
      </c>
      <c r="N20" s="2"/>
      <c r="P20" s="13" t="s">
        <v>172</v>
      </c>
      <c r="Q20" s="1">
        <v>6.5821995464852607</v>
      </c>
      <c r="R20" s="1">
        <v>0.83364583740484788</v>
      </c>
    </row>
    <row r="21" spans="2:18" ht="14.25" customHeight="1" x14ac:dyDescent="0.35">
      <c r="B21" s="12" t="s">
        <v>242</v>
      </c>
      <c r="C21" s="12">
        <f>AVERAGE(C18:C20)</f>
        <v>11.666666666666666</v>
      </c>
      <c r="D21" s="12">
        <f>AVERAGE(D18:D20)</f>
        <v>145.33333333333334</v>
      </c>
      <c r="E21" s="12">
        <f>AVERAGE(E18:E20)</f>
        <v>157</v>
      </c>
      <c r="F21" s="12">
        <f>AVERAGE(F18:F20)</f>
        <v>7.2102604997341837</v>
      </c>
      <c r="G21" s="2">
        <f>STDEV(F18:F20)/SQRT(3)</f>
        <v>1.0935471890793291</v>
      </c>
      <c r="I21" s="12" t="s">
        <v>443</v>
      </c>
      <c r="J21" s="12">
        <f>AVERAGE(J18:J20)</f>
        <v>251.66666666666666</v>
      </c>
      <c r="K21" s="12">
        <f>AVERAGE(K18:K20)</f>
        <v>11.333333333333334</v>
      </c>
      <c r="L21" s="12">
        <f>AVERAGE(L18:L20)</f>
        <v>263</v>
      </c>
      <c r="M21" s="12">
        <f>AVERAGE(M18:M20)</f>
        <v>95.719600609364377</v>
      </c>
      <c r="N21" s="2">
        <f>STDEV(M18:M20)/SQRT(3)</f>
        <v>0.90271267664879318</v>
      </c>
      <c r="P21" s="13" t="s">
        <v>167</v>
      </c>
      <c r="Q21" s="1">
        <v>4.4619469131203466</v>
      </c>
      <c r="R21" s="1">
        <v>1.0792462105563403</v>
      </c>
    </row>
    <row r="22" spans="2:18" ht="14.25" customHeight="1" x14ac:dyDescent="0.35">
      <c r="B22" s="11" t="s">
        <v>226</v>
      </c>
      <c r="C22" s="11">
        <v>70</v>
      </c>
      <c r="D22" s="11">
        <v>13</v>
      </c>
      <c r="E22" s="11">
        <f>(C22+D22)</f>
        <v>83</v>
      </c>
      <c r="F22" s="11">
        <f>(C22/E22)*100</f>
        <v>84.337349397590373</v>
      </c>
      <c r="G22" s="2"/>
      <c r="I22" s="11" t="s">
        <v>388</v>
      </c>
      <c r="J22" s="11">
        <v>1</v>
      </c>
      <c r="K22" s="11">
        <v>210</v>
      </c>
      <c r="L22" s="11">
        <f>(J22+K22)</f>
        <v>211</v>
      </c>
      <c r="M22" s="11">
        <f>(J22/L22)*100</f>
        <v>0.47393364928909953</v>
      </c>
      <c r="N22" s="2"/>
      <c r="P22" s="13" t="s">
        <v>177</v>
      </c>
      <c r="Q22" s="1">
        <v>2.7228721008731998</v>
      </c>
      <c r="R22" s="1">
        <v>0.21604765379428853</v>
      </c>
    </row>
    <row r="23" spans="2:18" ht="14.25" customHeight="1" x14ac:dyDescent="0.35">
      <c r="B23" s="11" t="s">
        <v>227</v>
      </c>
      <c r="C23" s="11">
        <v>98</v>
      </c>
      <c r="D23" s="11">
        <v>20</v>
      </c>
      <c r="E23" s="11">
        <f>(C23+D23)</f>
        <v>118</v>
      </c>
      <c r="F23" s="11">
        <f>(C23/E23)*100</f>
        <v>83.050847457627114</v>
      </c>
      <c r="G23" s="2"/>
      <c r="I23" s="11" t="s">
        <v>389</v>
      </c>
      <c r="J23" s="11">
        <v>6</v>
      </c>
      <c r="K23" s="11">
        <v>240</v>
      </c>
      <c r="L23" s="11">
        <f>(J23+K23)</f>
        <v>246</v>
      </c>
      <c r="M23" s="11">
        <f>(J23/L23)*100</f>
        <v>2.4390243902439024</v>
      </c>
      <c r="N23" s="2"/>
      <c r="P23" s="13" t="s">
        <v>155</v>
      </c>
      <c r="Q23" s="1">
        <v>6.4214951905568745</v>
      </c>
      <c r="R23" s="1">
        <v>0.40359729165808939</v>
      </c>
    </row>
    <row r="24" spans="2:18" ht="14.25" customHeight="1" x14ac:dyDescent="0.35">
      <c r="B24" s="11" t="s">
        <v>228</v>
      </c>
      <c r="C24" s="11">
        <v>136</v>
      </c>
      <c r="D24" s="11">
        <v>22</v>
      </c>
      <c r="E24" s="11">
        <f>(C24+D24)</f>
        <v>158</v>
      </c>
      <c r="F24" s="11">
        <f>(C24/E24)*100</f>
        <v>86.075949367088612</v>
      </c>
      <c r="G24" s="2"/>
      <c r="I24" s="11" t="s">
        <v>390</v>
      </c>
      <c r="J24" s="11">
        <v>5</v>
      </c>
      <c r="K24" s="11">
        <v>275</v>
      </c>
      <c r="L24" s="11">
        <f>(J24+K24)</f>
        <v>280</v>
      </c>
      <c r="M24" s="11">
        <f>(J24/L24)*100</f>
        <v>1.7857142857142856</v>
      </c>
      <c r="N24" s="2"/>
      <c r="P24" s="13" t="s">
        <v>163</v>
      </c>
      <c r="Q24" s="1">
        <v>2.9282102841128919</v>
      </c>
      <c r="R24" s="1">
        <v>0.89929808822134571</v>
      </c>
    </row>
    <row r="25" spans="2:18" ht="14.25" customHeight="1" x14ac:dyDescent="0.35">
      <c r="B25" s="12" t="s">
        <v>243</v>
      </c>
      <c r="C25" s="12">
        <f>AVERAGE(C22:C24)</f>
        <v>101.33333333333333</v>
      </c>
      <c r="D25" s="12">
        <f>AVERAGE(D22:D24)</f>
        <v>18.333333333333332</v>
      </c>
      <c r="E25" s="12">
        <f>AVERAGE(E22:E24)</f>
        <v>119.66666666666667</v>
      </c>
      <c r="F25" s="12">
        <f>AVERAGE(F22:F24)</f>
        <v>84.48804874076869</v>
      </c>
      <c r="G25" s="2">
        <f>STDEV(F22:F24)/SQRT(3)</f>
        <v>0.87651642115872241</v>
      </c>
      <c r="I25" s="12" t="s">
        <v>444</v>
      </c>
      <c r="J25" s="12">
        <f>AVERAGE(J22:J24)</f>
        <v>4</v>
      </c>
      <c r="K25" s="12">
        <f>AVERAGE(K22:K24)</f>
        <v>241.66666666666666</v>
      </c>
      <c r="L25" s="12">
        <f>AVERAGE(L22:L24)</f>
        <v>245.66666666666666</v>
      </c>
      <c r="M25" s="12">
        <f>AVERAGE(M22:M24)</f>
        <v>1.5662241084157624</v>
      </c>
      <c r="N25" s="2">
        <f>STDEV(M22:M24)/SQRT(3)</f>
        <v>0.57779101137997346</v>
      </c>
      <c r="P25" s="13" t="s">
        <v>168</v>
      </c>
      <c r="Q25" s="1">
        <v>6.6789084095058486</v>
      </c>
      <c r="R25" s="1">
        <v>0.74806451313879241</v>
      </c>
    </row>
    <row r="26" spans="2:18" ht="14.25" customHeight="1" x14ac:dyDescent="0.35">
      <c r="I26" s="11" t="s">
        <v>391</v>
      </c>
      <c r="J26" s="11">
        <v>274</v>
      </c>
      <c r="K26" s="11">
        <v>17</v>
      </c>
      <c r="L26" s="11">
        <f>(J26+K26)</f>
        <v>291</v>
      </c>
      <c r="M26" s="11">
        <f>(J26/L26)*100</f>
        <v>94.158075601374563</v>
      </c>
      <c r="N26" s="2"/>
      <c r="P26" s="13"/>
    </row>
    <row r="27" spans="2:18" ht="14.25" customHeight="1" x14ac:dyDescent="0.35">
      <c r="B27" s="11" t="s">
        <v>312</v>
      </c>
      <c r="C27" s="11" t="s">
        <v>14</v>
      </c>
      <c r="D27" s="11" t="s">
        <v>13</v>
      </c>
      <c r="E27" s="11" t="s">
        <v>12</v>
      </c>
      <c r="F27" s="11" t="s">
        <v>11</v>
      </c>
      <c r="I27" s="11" t="s">
        <v>392</v>
      </c>
      <c r="J27" s="11">
        <v>216</v>
      </c>
      <c r="K27" s="11">
        <v>10</v>
      </c>
      <c r="L27" s="11">
        <f>(J27+K27)</f>
        <v>226</v>
      </c>
      <c r="M27" s="11">
        <f>(J27/L27)*100</f>
        <v>95.575221238938056</v>
      </c>
      <c r="N27" s="2"/>
      <c r="P27" s="13"/>
    </row>
    <row r="28" spans="2:18" ht="14.25" customHeight="1" x14ac:dyDescent="0.35">
      <c r="B28" s="11" t="s">
        <v>217</v>
      </c>
      <c r="C28" s="11">
        <v>14</v>
      </c>
      <c r="D28" s="11">
        <v>141</v>
      </c>
      <c r="E28" s="11">
        <f>(C28+D28)</f>
        <v>155</v>
      </c>
      <c r="F28" s="11">
        <f>(C28/E28)*100</f>
        <v>9.0322580645161281</v>
      </c>
      <c r="I28" s="11" t="s">
        <v>393</v>
      </c>
      <c r="J28" s="11">
        <v>271</v>
      </c>
      <c r="K28" s="11">
        <v>7</v>
      </c>
      <c r="L28" s="11">
        <f>(J28+K28)</f>
        <v>278</v>
      </c>
      <c r="M28" s="11">
        <f>(J28/L28)*100</f>
        <v>97.482014388489219</v>
      </c>
      <c r="N28" s="2"/>
      <c r="P28" s="13" t="s">
        <v>144</v>
      </c>
      <c r="Q28" s="1">
        <v>94.763017175493658</v>
      </c>
      <c r="R28" s="1">
        <v>0.86079788130917345</v>
      </c>
    </row>
    <row r="29" spans="2:18" ht="14.25" customHeight="1" x14ac:dyDescent="0.35">
      <c r="B29" s="11" t="s">
        <v>218</v>
      </c>
      <c r="C29" s="11">
        <v>10</v>
      </c>
      <c r="D29" s="11">
        <v>148</v>
      </c>
      <c r="E29" s="11">
        <f>(C29+D29)</f>
        <v>158</v>
      </c>
      <c r="F29" s="11">
        <f>(C29/E29)*100</f>
        <v>6.3291139240506329</v>
      </c>
      <c r="I29" s="12" t="s">
        <v>445</v>
      </c>
      <c r="J29" s="12">
        <f>AVERAGE(J26:J28)</f>
        <v>253.66666666666666</v>
      </c>
      <c r="K29" s="12">
        <f>AVERAGE(K26:K28)</f>
        <v>11.333333333333334</v>
      </c>
      <c r="L29" s="12">
        <f>AVERAGE(L26:L28)</f>
        <v>265</v>
      </c>
      <c r="M29" s="12">
        <f>AVERAGE(M26:M28)</f>
        <v>95.738437076267289</v>
      </c>
      <c r="N29" s="2">
        <f>STDEV(M26:M28)/SQRT(3)</f>
        <v>0.96300256529385264</v>
      </c>
      <c r="P29" s="13" t="s">
        <v>135</v>
      </c>
      <c r="Q29" s="1">
        <v>95.719600609364377</v>
      </c>
      <c r="R29" s="1">
        <v>0.90271267664879318</v>
      </c>
    </row>
    <row r="30" spans="2:18" ht="14.25" customHeight="1" x14ac:dyDescent="0.35">
      <c r="B30" s="11" t="s">
        <v>219</v>
      </c>
      <c r="C30" s="11">
        <v>11</v>
      </c>
      <c r="D30" s="11">
        <v>152</v>
      </c>
      <c r="E30" s="11">
        <f>(C30+D30)</f>
        <v>163</v>
      </c>
      <c r="F30" s="11">
        <f>(C30/E30)*100</f>
        <v>6.7484662576687118</v>
      </c>
      <c r="I30" s="11" t="s">
        <v>397</v>
      </c>
      <c r="J30" s="11">
        <v>175</v>
      </c>
      <c r="K30" s="11">
        <v>10</v>
      </c>
      <c r="L30" s="11">
        <f>(J30+K30)</f>
        <v>185</v>
      </c>
      <c r="M30" s="11">
        <f>(J30/L30)*100</f>
        <v>94.594594594594597</v>
      </c>
      <c r="N30" s="2"/>
      <c r="P30" s="13"/>
    </row>
    <row r="31" spans="2:18" ht="14.25" customHeight="1" x14ac:dyDescent="0.35">
      <c r="B31" s="12" t="s">
        <v>244</v>
      </c>
      <c r="C31" s="12">
        <f>AVERAGE(C28:C30)</f>
        <v>11.666666666666666</v>
      </c>
      <c r="D31" s="12">
        <f>AVERAGE(D28:D30)</f>
        <v>147</v>
      </c>
      <c r="E31" s="12">
        <f>AVERAGE(E28:E30)</f>
        <v>158.66666666666666</v>
      </c>
      <c r="F31" s="12">
        <f>AVERAGE(F28:F30)</f>
        <v>7.3699460820784912</v>
      </c>
      <c r="G31" s="2">
        <f>STDEV(F28:F30)/SQRT(3)</f>
        <v>0.83992558006539186</v>
      </c>
      <c r="I31" s="11" t="s">
        <v>398</v>
      </c>
      <c r="J31" s="11">
        <v>217</v>
      </c>
      <c r="K31" s="11">
        <v>12</v>
      </c>
      <c r="L31" s="11">
        <f>(J31+K31)</f>
        <v>229</v>
      </c>
      <c r="M31" s="11">
        <f>(J31/L31)*100</f>
        <v>94.75982532751091</v>
      </c>
      <c r="N31" s="2"/>
      <c r="P31" s="13" t="s">
        <v>143</v>
      </c>
      <c r="Q31" s="1">
        <v>96.329638243584839</v>
      </c>
      <c r="R31" s="1">
        <v>1.0146862732950361</v>
      </c>
    </row>
    <row r="32" spans="2:18" ht="14.25" customHeight="1" x14ac:dyDescent="0.35">
      <c r="B32" s="11" t="s">
        <v>229</v>
      </c>
      <c r="C32" s="11">
        <v>138</v>
      </c>
      <c r="D32" s="11">
        <v>28</v>
      </c>
      <c r="E32" s="11">
        <f>(C32+D32)</f>
        <v>166</v>
      </c>
      <c r="F32" s="11">
        <f>(C32/E32)*100</f>
        <v>83.132530120481931</v>
      </c>
      <c r="G32" s="2"/>
      <c r="I32" s="11" t="s">
        <v>399</v>
      </c>
      <c r="J32" s="11">
        <v>86</v>
      </c>
      <c r="K32" s="11">
        <v>10</v>
      </c>
      <c r="L32" s="11">
        <f>(J32+K32)</f>
        <v>96</v>
      </c>
      <c r="M32" s="11">
        <f>(J32/L32)*100</f>
        <v>89.583333333333343</v>
      </c>
      <c r="N32" s="2"/>
      <c r="P32" s="13" t="s">
        <v>122</v>
      </c>
      <c r="Q32" s="1">
        <v>93.938407640827606</v>
      </c>
      <c r="R32" s="1">
        <v>1.1368015501141073</v>
      </c>
    </row>
    <row r="33" spans="2:18" ht="14.25" customHeight="1" x14ac:dyDescent="0.35">
      <c r="B33" s="11" t="s">
        <v>230</v>
      </c>
      <c r="C33" s="11">
        <v>124</v>
      </c>
      <c r="D33" s="11">
        <v>25</v>
      </c>
      <c r="E33" s="11">
        <f>(C33+D33)</f>
        <v>149</v>
      </c>
      <c r="F33" s="11">
        <f>(C33/E33)*100</f>
        <v>83.22147651006712</v>
      </c>
      <c r="G33" s="2"/>
      <c r="I33" s="12" t="s">
        <v>446</v>
      </c>
      <c r="J33" s="12">
        <f>AVERAGE(J30:J32)</f>
        <v>159.33333333333334</v>
      </c>
      <c r="K33" s="12">
        <f>AVERAGE(K30:K32)</f>
        <v>10.666666666666666</v>
      </c>
      <c r="L33" s="12">
        <f>AVERAGE(L30:L32)</f>
        <v>170</v>
      </c>
      <c r="M33" s="12">
        <f>AVERAGE(M30:M32)</f>
        <v>92.979251085146288</v>
      </c>
      <c r="N33" s="2">
        <f>STDEV(M30:M32)/SQRT(3)</f>
        <v>1.6986286951129832</v>
      </c>
      <c r="P33" s="13"/>
    </row>
    <row r="34" spans="2:18" ht="14.25" customHeight="1" x14ac:dyDescent="0.35">
      <c r="B34" s="11" t="s">
        <v>231</v>
      </c>
      <c r="C34" s="11">
        <v>123</v>
      </c>
      <c r="D34" s="11">
        <v>16</v>
      </c>
      <c r="E34" s="11">
        <f>(C34+D34)</f>
        <v>139</v>
      </c>
      <c r="F34" s="11">
        <f>(C34/E34)*100</f>
        <v>88.489208633093526</v>
      </c>
      <c r="G34" s="2"/>
      <c r="P34" s="13" t="s">
        <v>142</v>
      </c>
      <c r="Q34" s="1">
        <v>91.569756415799972</v>
      </c>
      <c r="R34" s="1">
        <v>2.8329155212396908</v>
      </c>
    </row>
    <row r="35" spans="2:18" ht="14.25" customHeight="1" x14ac:dyDescent="0.35">
      <c r="B35" s="12" t="s">
        <v>245</v>
      </c>
      <c r="C35" s="12">
        <f>AVERAGE(C32:C34)</f>
        <v>128.33333333333334</v>
      </c>
      <c r="D35" s="12">
        <f>AVERAGE(D32:D34)</f>
        <v>23</v>
      </c>
      <c r="E35" s="12">
        <f>AVERAGE(E32:E34)</f>
        <v>151.33333333333334</v>
      </c>
      <c r="F35" s="12">
        <f>AVERAGE(F32:F34)</f>
        <v>84.947738421214197</v>
      </c>
      <c r="G35" s="2">
        <f>STDEV(F32:F34)/SQRT(3)</f>
        <v>1.7709212584863421</v>
      </c>
      <c r="I35" s="11" t="s">
        <v>312</v>
      </c>
      <c r="J35" s="11" t="s">
        <v>14</v>
      </c>
      <c r="K35" s="11" t="s">
        <v>13</v>
      </c>
      <c r="L35" s="11" t="s">
        <v>12</v>
      </c>
      <c r="M35" s="11" t="s">
        <v>11</v>
      </c>
      <c r="P35" s="13" t="s">
        <v>111</v>
      </c>
      <c r="Q35" s="1">
        <v>94.498940386429652</v>
      </c>
      <c r="R35" s="1">
        <v>1.2205963912785347</v>
      </c>
    </row>
    <row r="36" spans="2:18" ht="14.25" customHeight="1" x14ac:dyDescent="0.35">
      <c r="B36" s="11" t="s">
        <v>246</v>
      </c>
      <c r="C36" s="11">
        <v>124</v>
      </c>
      <c r="D36" s="11">
        <v>10</v>
      </c>
      <c r="E36" s="11">
        <f>(C36+D36)</f>
        <v>134</v>
      </c>
      <c r="F36" s="11">
        <f>(C36/E36)*100</f>
        <v>92.537313432835816</v>
      </c>
      <c r="G36" s="2"/>
      <c r="I36" s="11" t="s">
        <v>394</v>
      </c>
      <c r="J36" s="11">
        <v>8</v>
      </c>
      <c r="K36" s="11">
        <v>336</v>
      </c>
      <c r="L36" s="11">
        <f>(J36+K36)</f>
        <v>344</v>
      </c>
      <c r="M36" s="11">
        <f>(J36/L36)*100</f>
        <v>2.3255813953488373</v>
      </c>
      <c r="P36" s="13"/>
    </row>
    <row r="37" spans="2:18" ht="14.25" customHeight="1" x14ac:dyDescent="0.35">
      <c r="B37" s="11" t="s">
        <v>247</v>
      </c>
      <c r="C37" s="11">
        <v>156</v>
      </c>
      <c r="D37" s="11">
        <v>6</v>
      </c>
      <c r="E37" s="11">
        <f>(C37+D37)</f>
        <v>162</v>
      </c>
      <c r="F37" s="11">
        <f>(C37/E37)*100</f>
        <v>96.296296296296291</v>
      </c>
      <c r="G37" s="2"/>
      <c r="I37" s="11" t="s">
        <v>395</v>
      </c>
      <c r="J37" s="11">
        <v>3</v>
      </c>
      <c r="K37" s="11">
        <v>336</v>
      </c>
      <c r="L37" s="11">
        <f>(J37+K37)</f>
        <v>339</v>
      </c>
      <c r="M37" s="11">
        <f>(J37/L37)*100</f>
        <v>0.88495575221238942</v>
      </c>
      <c r="P37" s="13" t="s">
        <v>141</v>
      </c>
      <c r="Q37" s="1">
        <v>7.2102604997341837</v>
      </c>
      <c r="R37" s="1">
        <v>1.0935471890793291</v>
      </c>
    </row>
    <row r="38" spans="2:18" ht="14.25" customHeight="1" x14ac:dyDescent="0.35">
      <c r="B38" s="11" t="s">
        <v>248</v>
      </c>
      <c r="C38" s="11">
        <v>138</v>
      </c>
      <c r="D38" s="11">
        <v>7</v>
      </c>
      <c r="E38" s="11">
        <f>(C38+D38)</f>
        <v>145</v>
      </c>
      <c r="F38" s="11">
        <f>(C38/E38)*100</f>
        <v>95.172413793103445</v>
      </c>
      <c r="G38" s="2"/>
      <c r="I38" s="11" t="s">
        <v>396</v>
      </c>
      <c r="J38" s="11">
        <v>1</v>
      </c>
      <c r="K38" s="11">
        <v>277</v>
      </c>
      <c r="L38" s="11">
        <f>(J38+K38)</f>
        <v>278</v>
      </c>
      <c r="M38" s="11">
        <f>(J38/L38)*100</f>
        <v>0.35971223021582738</v>
      </c>
      <c r="P38" s="13" t="s">
        <v>101</v>
      </c>
      <c r="Q38" s="1">
        <v>93.503913240755352</v>
      </c>
      <c r="R38" s="1">
        <v>0.27549828675305288</v>
      </c>
    </row>
    <row r="39" spans="2:18" ht="14.25" customHeight="1" x14ac:dyDescent="0.35">
      <c r="B39" s="12" t="s">
        <v>249</v>
      </c>
      <c r="C39" s="12">
        <f>AVERAGE(C36:C38)</f>
        <v>139.33333333333334</v>
      </c>
      <c r="D39" s="12">
        <f>AVERAGE(D36:D38)</f>
        <v>7.666666666666667</v>
      </c>
      <c r="E39" s="12">
        <f>AVERAGE(E36:E38)</f>
        <v>147</v>
      </c>
      <c r="F39" s="12">
        <f>AVERAGE(F36:F38)</f>
        <v>94.668674507411836</v>
      </c>
      <c r="G39" s="2">
        <f>STDEV(F36:F38)/SQRT(3)</f>
        <v>1.1139723205581584</v>
      </c>
      <c r="I39" s="12" t="s">
        <v>447</v>
      </c>
      <c r="J39" s="12">
        <f>AVERAGE(J36:J38)</f>
        <v>4</v>
      </c>
      <c r="K39" s="12">
        <f>AVERAGE(K36:K38)</f>
        <v>316.33333333333331</v>
      </c>
      <c r="L39" s="12">
        <f>AVERAGE(L36:L38)</f>
        <v>320.33333333333331</v>
      </c>
      <c r="M39" s="12">
        <f>AVERAGE(M36:M38)</f>
        <v>1.1900831259256848</v>
      </c>
      <c r="N39" s="2">
        <f>STDEV(M36:M38)/SQRT(3)</f>
        <v>0.5876471246269791</v>
      </c>
      <c r="P39" s="13"/>
    </row>
    <row r="40" spans="2:18" ht="14.25" customHeight="1" x14ac:dyDescent="0.35">
      <c r="B40" s="11" t="s">
        <v>296</v>
      </c>
      <c r="C40" s="11">
        <v>160</v>
      </c>
      <c r="D40" s="11">
        <v>17</v>
      </c>
      <c r="E40" s="11">
        <f>(C40+D40)</f>
        <v>177</v>
      </c>
      <c r="F40" s="11">
        <f>(C40/E40)*100</f>
        <v>90.395480225988706</v>
      </c>
      <c r="G40" s="2"/>
      <c r="I40" s="11" t="s">
        <v>400</v>
      </c>
      <c r="J40" s="11">
        <v>4</v>
      </c>
      <c r="K40" s="11">
        <v>218</v>
      </c>
      <c r="L40" s="11">
        <f>(J40+K40)</f>
        <v>222</v>
      </c>
      <c r="M40" s="11">
        <f>(J40/L40)*100</f>
        <v>1.8018018018018018</v>
      </c>
      <c r="N40" s="2"/>
      <c r="P40" s="13" t="s">
        <v>180</v>
      </c>
      <c r="Q40" s="1">
        <v>84.48804874076869</v>
      </c>
      <c r="R40" s="1">
        <v>0.87651642115872241</v>
      </c>
    </row>
    <row r="41" spans="2:18" ht="14.25" customHeight="1" x14ac:dyDescent="0.35">
      <c r="B41" s="11" t="s">
        <v>297</v>
      </c>
      <c r="C41" s="11">
        <v>161</v>
      </c>
      <c r="D41" s="11">
        <v>9</v>
      </c>
      <c r="E41" s="11">
        <f>(C41+D41)</f>
        <v>170</v>
      </c>
      <c r="F41" s="11">
        <f>(C41/E41)*100</f>
        <v>94.705882352941174</v>
      </c>
      <c r="G41" s="2"/>
      <c r="I41" s="11" t="s">
        <v>401</v>
      </c>
      <c r="J41" s="11">
        <v>4</v>
      </c>
      <c r="K41" s="11">
        <v>222</v>
      </c>
      <c r="L41" s="11">
        <f>(J41+K41)</f>
        <v>226</v>
      </c>
      <c r="M41" s="11">
        <f>(J41/L41)*100</f>
        <v>1.7699115044247788</v>
      </c>
      <c r="N41" s="2"/>
      <c r="P41" s="13" t="s">
        <v>91</v>
      </c>
      <c r="Q41" s="1">
        <v>92.684942294392627</v>
      </c>
      <c r="R41" s="1">
        <v>2.0288875268923752</v>
      </c>
    </row>
    <row r="42" spans="2:18" ht="14.25" customHeight="1" x14ac:dyDescent="0.35">
      <c r="B42" s="11" t="s">
        <v>298</v>
      </c>
      <c r="C42" s="11">
        <v>118</v>
      </c>
      <c r="D42" s="11">
        <v>4</v>
      </c>
      <c r="E42" s="11">
        <f>(C42+D42)</f>
        <v>122</v>
      </c>
      <c r="F42" s="11">
        <f>(C42/E42)*100</f>
        <v>96.721311475409834</v>
      </c>
      <c r="G42" s="2"/>
      <c r="I42" s="11" t="s">
        <v>402</v>
      </c>
      <c r="J42" s="11">
        <v>3</v>
      </c>
      <c r="K42" s="11">
        <v>200</v>
      </c>
      <c r="L42" s="11">
        <f>(J42+K42)</f>
        <v>203</v>
      </c>
      <c r="M42" s="11">
        <f>(J42/L42)*100</f>
        <v>1.4778325123152709</v>
      </c>
      <c r="N42" s="2"/>
      <c r="P42" s="13"/>
    </row>
    <row r="43" spans="2:18" ht="14.25" customHeight="1" x14ac:dyDescent="0.35">
      <c r="B43" s="12" t="s">
        <v>299</v>
      </c>
      <c r="C43" s="12">
        <f>AVERAGE(C40:C42)</f>
        <v>146.33333333333334</v>
      </c>
      <c r="D43" s="12">
        <f>AVERAGE(D40:D42)</f>
        <v>10</v>
      </c>
      <c r="E43" s="12">
        <f>AVERAGE(E40:E42)</f>
        <v>156.33333333333334</v>
      </c>
      <c r="F43" s="12">
        <f>AVERAGE(F40:F42)</f>
        <v>93.940891351446567</v>
      </c>
      <c r="G43" s="2">
        <f>STDEV(F40:F42)/SQRT(3)</f>
        <v>1.8657387878366045</v>
      </c>
      <c r="I43" s="12" t="s">
        <v>448</v>
      </c>
      <c r="J43" s="12">
        <f>AVERAGE(J40:J42)</f>
        <v>3.6666666666666665</v>
      </c>
      <c r="K43" s="12">
        <f>AVERAGE(K40:K42)</f>
        <v>213.33333333333334</v>
      </c>
      <c r="L43" s="12">
        <f>AVERAGE(L40:L42)</f>
        <v>217</v>
      </c>
      <c r="M43" s="12">
        <f>AVERAGE(M40:M42)</f>
        <v>1.6831819395139505</v>
      </c>
      <c r="N43" s="2">
        <f>STDEV(M40:M42)/SQRT(3)</f>
        <v>0.10308659499795646</v>
      </c>
      <c r="P43" s="13" t="s">
        <v>139</v>
      </c>
      <c r="Q43" s="1">
        <v>95.207512291243958</v>
      </c>
      <c r="R43" s="1">
        <v>1.4562917238411208</v>
      </c>
    </row>
    <row r="44" spans="2:18" ht="14.25" customHeight="1" x14ac:dyDescent="0.35">
      <c r="B44" s="11" t="s">
        <v>313</v>
      </c>
      <c r="C44" s="11">
        <v>100</v>
      </c>
      <c r="D44" s="11">
        <v>19</v>
      </c>
      <c r="E44" s="11">
        <f>(C44+D44)</f>
        <v>119</v>
      </c>
      <c r="F44" s="11">
        <f>(C44/E44)*100</f>
        <v>84.033613445378151</v>
      </c>
      <c r="G44" s="2"/>
      <c r="I44" s="11" t="s">
        <v>403</v>
      </c>
      <c r="J44" s="11">
        <v>41</v>
      </c>
      <c r="K44" s="11">
        <v>41</v>
      </c>
      <c r="L44" s="11">
        <f>(J44+K44)</f>
        <v>82</v>
      </c>
      <c r="M44" s="11">
        <f>(J44/L44)*100</f>
        <v>50</v>
      </c>
      <c r="N44" s="2"/>
      <c r="P44" s="13" t="s">
        <v>81</v>
      </c>
      <c r="Q44" s="1">
        <v>96.039974177168844</v>
      </c>
      <c r="R44" s="1">
        <v>0.37623161866619781</v>
      </c>
    </row>
    <row r="45" spans="2:18" ht="14.25" customHeight="1" x14ac:dyDescent="0.35">
      <c r="B45" s="11" t="s">
        <v>314</v>
      </c>
      <c r="C45" s="11">
        <v>44</v>
      </c>
      <c r="D45" s="11">
        <v>10</v>
      </c>
      <c r="E45" s="11">
        <f>(C45+D45)</f>
        <v>54</v>
      </c>
      <c r="F45" s="11">
        <f>(C45/E45)*100</f>
        <v>81.481481481481481</v>
      </c>
      <c r="G45" s="2"/>
      <c r="I45" s="11" t="s">
        <v>404</v>
      </c>
      <c r="J45" s="11">
        <v>62</v>
      </c>
      <c r="K45" s="11">
        <v>66</v>
      </c>
      <c r="L45" s="11">
        <f>(J45+K45)</f>
        <v>128</v>
      </c>
      <c r="M45" s="11">
        <f>(J45/L45)*100</f>
        <v>48.4375</v>
      </c>
      <c r="N45" s="2"/>
      <c r="P45" s="13"/>
    </row>
    <row r="46" spans="2:18" ht="14.25" customHeight="1" x14ac:dyDescent="0.35">
      <c r="B46" s="11" t="s">
        <v>315</v>
      </c>
      <c r="C46" s="11">
        <v>89</v>
      </c>
      <c r="D46" s="11">
        <v>23</v>
      </c>
      <c r="E46" s="11">
        <f>(C46+D46)</f>
        <v>112</v>
      </c>
      <c r="F46" s="11">
        <f>(C46/E46)*100</f>
        <v>79.464285714285708</v>
      </c>
      <c r="G46" s="2"/>
      <c r="I46" s="11" t="s">
        <v>405</v>
      </c>
      <c r="J46" s="11">
        <v>106</v>
      </c>
      <c r="K46" s="11">
        <v>63</v>
      </c>
      <c r="L46" s="11">
        <f>(J46+K46)</f>
        <v>169</v>
      </c>
      <c r="M46" s="11">
        <f>(J46/L46)*100</f>
        <v>62.721893491124256</v>
      </c>
      <c r="N46" s="2"/>
      <c r="P46" s="13" t="s">
        <v>138</v>
      </c>
      <c r="Q46" s="1">
        <v>93.873646795724724</v>
      </c>
      <c r="R46" s="1">
        <v>1.6873267306021411</v>
      </c>
    </row>
    <row r="47" spans="2:18" ht="14.25" customHeight="1" x14ac:dyDescent="0.35">
      <c r="B47" s="12" t="s">
        <v>316</v>
      </c>
      <c r="C47" s="12">
        <f>AVERAGE(C44:C46)</f>
        <v>77.666666666666671</v>
      </c>
      <c r="D47" s="12">
        <f>AVERAGE(D44:D46)</f>
        <v>17.333333333333332</v>
      </c>
      <c r="E47" s="12">
        <f>AVERAGE(E44:E46)</f>
        <v>95</v>
      </c>
      <c r="F47" s="12">
        <f>AVERAGE(F44:F46)</f>
        <v>81.659793547048437</v>
      </c>
      <c r="G47" s="2">
        <f>STDEV(F44:F46)/SQRT(3)</f>
        <v>1.3220609382170037</v>
      </c>
      <c r="I47" s="12" t="s">
        <v>449</v>
      </c>
      <c r="J47" s="12">
        <f>AVERAGE(J44:J46)</f>
        <v>69.666666666666671</v>
      </c>
      <c r="K47" s="12">
        <f>AVERAGE(K44:K46)</f>
        <v>56.666666666666664</v>
      </c>
      <c r="L47" s="12">
        <f>AVERAGE(L44:L46)</f>
        <v>126.33333333333333</v>
      </c>
      <c r="M47" s="12">
        <f>AVERAGE(M44:M46)</f>
        <v>53.719797830374752</v>
      </c>
      <c r="N47" s="2">
        <f>STDEV(M44:M46)/SQRT(3)</f>
        <v>4.5235917247420065</v>
      </c>
      <c r="P47" s="13" t="s">
        <v>71</v>
      </c>
      <c r="Q47" s="1">
        <v>96.636668825320257</v>
      </c>
      <c r="R47" s="1">
        <v>0.50075724772987851</v>
      </c>
    </row>
    <row r="48" spans="2:18" ht="14.25" customHeight="1" x14ac:dyDescent="0.35">
      <c r="B48" s="11" t="s">
        <v>365</v>
      </c>
      <c r="C48" s="11">
        <v>134</v>
      </c>
      <c r="D48" s="11">
        <v>17</v>
      </c>
      <c r="E48" s="11">
        <f>(C48+D48)</f>
        <v>151</v>
      </c>
      <c r="F48" s="11">
        <f>(C48/E48)*100</f>
        <v>88.741721854304629</v>
      </c>
      <c r="G48" s="2"/>
      <c r="I48" s="11" t="s">
        <v>418</v>
      </c>
      <c r="J48" s="11">
        <v>1</v>
      </c>
      <c r="K48" s="11">
        <v>127</v>
      </c>
      <c r="L48" s="11">
        <f>(J48+K48)</f>
        <v>128</v>
      </c>
      <c r="M48" s="11">
        <f>(J48/L48)*100</f>
        <v>0.78125</v>
      </c>
      <c r="N48" s="2"/>
      <c r="P48" s="13"/>
    </row>
    <row r="49" spans="2:18" ht="14.25" customHeight="1" x14ac:dyDescent="0.35">
      <c r="B49" s="11" t="s">
        <v>366</v>
      </c>
      <c r="C49" s="11">
        <v>181</v>
      </c>
      <c r="D49" s="11">
        <v>27</v>
      </c>
      <c r="E49" s="11">
        <f>(C49+D49)</f>
        <v>208</v>
      </c>
      <c r="F49" s="11">
        <f>(C49/E49)*100</f>
        <v>87.019230769230774</v>
      </c>
      <c r="G49" s="2"/>
      <c r="I49" s="11" t="s">
        <v>419</v>
      </c>
      <c r="J49" s="11">
        <v>4</v>
      </c>
      <c r="K49" s="11">
        <v>136</v>
      </c>
      <c r="L49" s="11">
        <f>(J49+K49)</f>
        <v>140</v>
      </c>
      <c r="M49" s="11">
        <f>(J49/L49)*100</f>
        <v>2.8571428571428572</v>
      </c>
      <c r="N49" s="2"/>
      <c r="P49" s="13" t="s">
        <v>137</v>
      </c>
      <c r="Q49" s="1">
        <v>82.894958415865574</v>
      </c>
      <c r="R49" s="1">
        <v>1.2551022573446728</v>
      </c>
    </row>
    <row r="50" spans="2:18" ht="14.25" customHeight="1" x14ac:dyDescent="0.35">
      <c r="B50" s="11" t="s">
        <v>367</v>
      </c>
      <c r="C50" s="11">
        <v>136</v>
      </c>
      <c r="D50" s="11">
        <v>19</v>
      </c>
      <c r="E50" s="11">
        <f>(C50+D50)</f>
        <v>155</v>
      </c>
      <c r="F50" s="11">
        <f>(C50/E50)*100</f>
        <v>87.741935483870975</v>
      </c>
      <c r="G50" s="2"/>
      <c r="I50" s="11" t="s">
        <v>420</v>
      </c>
      <c r="J50" s="11">
        <v>6</v>
      </c>
      <c r="K50" s="11">
        <v>175</v>
      </c>
      <c r="L50" s="11">
        <f>(J50+K50)</f>
        <v>181</v>
      </c>
      <c r="M50" s="11">
        <f>(J50/L50)*100</f>
        <v>3.3149171270718232</v>
      </c>
      <c r="N50" s="2"/>
      <c r="P50" s="13" t="s">
        <v>58</v>
      </c>
      <c r="Q50" s="1">
        <v>97.789870542311562</v>
      </c>
      <c r="R50" s="1">
        <v>0.52303718945180511</v>
      </c>
    </row>
    <row r="51" spans="2:18" ht="14.25" customHeight="1" x14ac:dyDescent="0.35">
      <c r="B51" s="12" t="s">
        <v>368</v>
      </c>
      <c r="C51" s="12">
        <f>AVERAGE(C48:C50)</f>
        <v>150.33333333333334</v>
      </c>
      <c r="D51" s="12">
        <f>AVERAGE(D48:D50)</f>
        <v>21</v>
      </c>
      <c r="E51" s="12">
        <f>AVERAGE(E48:E50)</f>
        <v>171.33333333333334</v>
      </c>
      <c r="F51" s="12">
        <f>AVERAGE(F48:F50)</f>
        <v>87.834296035802126</v>
      </c>
      <c r="G51" s="2">
        <f>STDEV(F48:F50)/SQRT(3)</f>
        <v>0.49938019524356292</v>
      </c>
      <c r="I51" s="12" t="s">
        <v>450</v>
      </c>
      <c r="J51" s="12">
        <f>AVERAGE(J48:J50)</f>
        <v>3.6666666666666665</v>
      </c>
      <c r="K51" s="12">
        <f>AVERAGE(K48:K50)</f>
        <v>146</v>
      </c>
      <c r="L51" s="12">
        <f>AVERAGE(L48:L50)</f>
        <v>149.66666666666666</v>
      </c>
      <c r="M51" s="12">
        <f>AVERAGE(M48:M50)</f>
        <v>2.3177699947382266</v>
      </c>
      <c r="N51" s="2">
        <f>STDEV(M48:M50)/SQRT(3)</f>
        <v>0.77954251353491943</v>
      </c>
      <c r="P51" s="13"/>
    </row>
    <row r="52" spans="2:18" ht="14.25" customHeight="1" x14ac:dyDescent="0.35">
      <c r="B52" s="11" t="s">
        <v>193</v>
      </c>
      <c r="C52" s="11">
        <v>243</v>
      </c>
      <c r="D52" s="11">
        <v>14</v>
      </c>
      <c r="E52" s="11">
        <f>(C52+D52)</f>
        <v>257</v>
      </c>
      <c r="F52" s="11">
        <f>(C52/E52)*100</f>
        <v>94.552529182879368</v>
      </c>
      <c r="G52" s="2"/>
      <c r="I52" s="11" t="s">
        <v>451</v>
      </c>
      <c r="J52" s="11">
        <v>245</v>
      </c>
      <c r="K52" s="11">
        <v>14</v>
      </c>
      <c r="L52" s="11">
        <f>(J52+K52)</f>
        <v>259</v>
      </c>
      <c r="M52" s="11">
        <f>(J52/L52)*100</f>
        <v>94.594594594594597</v>
      </c>
      <c r="N52" s="2"/>
      <c r="P52" s="13" t="s">
        <v>136</v>
      </c>
      <c r="Q52" s="1">
        <v>91.000761035007599</v>
      </c>
      <c r="R52" s="1">
        <v>1.858994499382095</v>
      </c>
    </row>
    <row r="53" spans="2:18" ht="14.25" customHeight="1" x14ac:dyDescent="0.35">
      <c r="B53" s="11" t="s">
        <v>194</v>
      </c>
      <c r="C53" s="11">
        <v>299</v>
      </c>
      <c r="D53" s="11">
        <v>14</v>
      </c>
      <c r="E53" s="11">
        <f>(C53+D53)</f>
        <v>313</v>
      </c>
      <c r="F53" s="11">
        <f>(C53/E53)*100</f>
        <v>95.527156549520768</v>
      </c>
      <c r="G53" s="2"/>
      <c r="I53" s="11" t="s">
        <v>452</v>
      </c>
      <c r="J53" s="11">
        <v>200</v>
      </c>
      <c r="K53" s="11">
        <v>15</v>
      </c>
      <c r="L53" s="11">
        <f>(J53+K53)</f>
        <v>215</v>
      </c>
      <c r="M53" s="11">
        <f>(J53/L53)*100</f>
        <v>93.023255813953483</v>
      </c>
      <c r="N53" s="2"/>
      <c r="P53" s="13" t="s">
        <v>46</v>
      </c>
      <c r="Q53" s="1">
        <v>93.529147940594427</v>
      </c>
      <c r="R53" s="1">
        <v>0.99679698574291109</v>
      </c>
    </row>
    <row r="54" spans="2:18" ht="14.25" customHeight="1" x14ac:dyDescent="0.35">
      <c r="B54" s="11" t="s">
        <v>195</v>
      </c>
      <c r="C54" s="11">
        <v>222</v>
      </c>
      <c r="D54" s="11">
        <v>20</v>
      </c>
      <c r="E54" s="11">
        <f>(C54+D54)</f>
        <v>242</v>
      </c>
      <c r="F54" s="11">
        <f>(C54/E54)*100</f>
        <v>91.735537190082653</v>
      </c>
      <c r="G54" s="2"/>
      <c r="I54" s="11" t="s">
        <v>453</v>
      </c>
      <c r="J54" s="11">
        <v>270</v>
      </c>
      <c r="K54" s="11">
        <v>12</v>
      </c>
      <c r="L54" s="11">
        <f>(J54+K54)</f>
        <v>282</v>
      </c>
      <c r="M54" s="11">
        <f>(J54/L54)*100</f>
        <v>95.744680851063833</v>
      </c>
      <c r="N54" s="2"/>
      <c r="P54" s="13"/>
    </row>
    <row r="55" spans="2:18" ht="14.25" customHeight="1" x14ac:dyDescent="0.35">
      <c r="B55" s="12" t="s">
        <v>250</v>
      </c>
      <c r="C55" s="12">
        <f>AVERAGE(C52:C54)</f>
        <v>254.66666666666666</v>
      </c>
      <c r="D55" s="12">
        <f>AVERAGE(D52:D54)</f>
        <v>16</v>
      </c>
      <c r="E55" s="12">
        <f>AVERAGE(E52:E54)</f>
        <v>270.66666666666669</v>
      </c>
      <c r="F55" s="12">
        <f>AVERAGE(F52:F54)</f>
        <v>93.938407640827606</v>
      </c>
      <c r="G55" s="2">
        <f>STDEV(F52:F54)/SQRT(3)</f>
        <v>1.1368015501141073</v>
      </c>
      <c r="I55" s="12" t="s">
        <v>454</v>
      </c>
      <c r="J55" s="12">
        <f>AVERAGE(J52:J54)</f>
        <v>238.33333333333334</v>
      </c>
      <c r="K55" s="12">
        <f>AVERAGE(K52:K54)</f>
        <v>13.666666666666666</v>
      </c>
      <c r="L55" s="12">
        <f>AVERAGE(L52:L54)</f>
        <v>252</v>
      </c>
      <c r="M55" s="12">
        <f>AVERAGE(M52:M54)</f>
        <v>94.4541770865373</v>
      </c>
      <c r="N55" s="2">
        <f>STDEV(M52:M54)/SQRT(3)</f>
        <v>0.78873873274140083</v>
      </c>
      <c r="P55" s="13" t="s">
        <v>134</v>
      </c>
      <c r="Q55" s="1">
        <v>95.738437076267289</v>
      </c>
      <c r="R55" s="1">
        <v>0.96300256529385264</v>
      </c>
    </row>
    <row r="56" spans="2:18" ht="14.25" customHeight="1" x14ac:dyDescent="0.35">
      <c r="B56" s="11" t="s">
        <v>196</v>
      </c>
      <c r="C56" s="11">
        <v>230</v>
      </c>
      <c r="D56" s="11">
        <v>44</v>
      </c>
      <c r="E56" s="11">
        <f>(C56+D56)</f>
        <v>274</v>
      </c>
      <c r="F56" s="11">
        <f>(C56/E56)*100</f>
        <v>83.941605839416056</v>
      </c>
      <c r="G56" s="2"/>
      <c r="I56" s="11" t="s">
        <v>473</v>
      </c>
      <c r="J56" s="11">
        <v>200</v>
      </c>
      <c r="K56" s="11">
        <v>22</v>
      </c>
      <c r="L56" s="11">
        <f>(J56+K56)</f>
        <v>222</v>
      </c>
      <c r="M56" s="11">
        <f>(J56/L56)*100</f>
        <v>90.090090090090087</v>
      </c>
      <c r="N56" s="2"/>
      <c r="P56" s="13" t="s">
        <v>121</v>
      </c>
      <c r="Q56" s="1">
        <v>83.159222739194561</v>
      </c>
      <c r="R56" s="1">
        <v>1.2340987330270896</v>
      </c>
    </row>
    <row r="57" spans="2:18" ht="14.25" customHeight="1" x14ac:dyDescent="0.35">
      <c r="B57" s="11" t="s">
        <v>197</v>
      </c>
      <c r="C57" s="11">
        <v>145</v>
      </c>
      <c r="D57" s="11">
        <v>26</v>
      </c>
      <c r="E57" s="11">
        <f>(C57+D57)</f>
        <v>171</v>
      </c>
      <c r="F57" s="11">
        <f>(C57/E57)*100</f>
        <v>84.795321637426895</v>
      </c>
      <c r="G57" s="2"/>
      <c r="I57" s="11" t="s">
        <v>474</v>
      </c>
      <c r="J57" s="11">
        <v>236</v>
      </c>
      <c r="K57" s="11">
        <v>29</v>
      </c>
      <c r="L57" s="11">
        <f>(J57+K57)</f>
        <v>265</v>
      </c>
      <c r="M57" s="11">
        <f>(J57/L57)*100</f>
        <v>89.056603773584911</v>
      </c>
      <c r="N57" s="2"/>
      <c r="P57" s="13"/>
    </row>
    <row r="58" spans="2:18" ht="14.25" customHeight="1" x14ac:dyDescent="0.35">
      <c r="B58" s="11" t="s">
        <v>198</v>
      </c>
      <c r="C58" s="11">
        <v>218</v>
      </c>
      <c r="D58" s="11">
        <v>52</v>
      </c>
      <c r="E58" s="11">
        <f>(C58+D58)</f>
        <v>270</v>
      </c>
      <c r="F58" s="11">
        <f>(C58/E58)*100</f>
        <v>80.740740740740748</v>
      </c>
      <c r="G58" s="2"/>
      <c r="I58" s="11" t="s">
        <v>475</v>
      </c>
      <c r="J58" s="11">
        <v>201</v>
      </c>
      <c r="K58" s="11">
        <v>21</v>
      </c>
      <c r="L58" s="11">
        <f>(J58+K58)</f>
        <v>222</v>
      </c>
      <c r="M58" s="11">
        <f>(J58/L58)*100</f>
        <v>90.540540540540533</v>
      </c>
      <c r="N58" s="2"/>
      <c r="P58" s="13" t="s">
        <v>132</v>
      </c>
      <c r="Q58" s="1">
        <v>92.979251085146288</v>
      </c>
      <c r="R58" s="1">
        <v>1.6986286951129832</v>
      </c>
    </row>
    <row r="59" spans="2:18" ht="14.25" customHeight="1" x14ac:dyDescent="0.35">
      <c r="B59" s="12" t="s">
        <v>251</v>
      </c>
      <c r="C59" s="12">
        <f>AVERAGE(C56:C58)</f>
        <v>197.66666666666666</v>
      </c>
      <c r="D59" s="12">
        <f>AVERAGE(D56:D58)</f>
        <v>40.666666666666664</v>
      </c>
      <c r="E59" s="12">
        <f>AVERAGE(E56:E58)</f>
        <v>238.33333333333334</v>
      </c>
      <c r="F59" s="12">
        <f>AVERAGE(F56:F58)</f>
        <v>83.159222739194561</v>
      </c>
      <c r="G59" s="2">
        <f>STDEV(F56:F58)/SQRT(3)</f>
        <v>1.2340987330270896</v>
      </c>
      <c r="I59" s="12" t="s">
        <v>476</v>
      </c>
      <c r="J59" s="12">
        <f>AVERAGE(J56:J58)</f>
        <v>212.33333333333334</v>
      </c>
      <c r="K59" s="12">
        <f>AVERAGE(K56:K58)</f>
        <v>24</v>
      </c>
      <c r="L59" s="12">
        <f>AVERAGE(L56:L58)</f>
        <v>236.33333333333334</v>
      </c>
      <c r="M59" s="12">
        <f>AVERAGE(M56:M58)</f>
        <v>89.895744801405172</v>
      </c>
      <c r="N59" s="2">
        <f>STDEV(M56:M58)/SQRT(3)</f>
        <v>0.43925871287362916</v>
      </c>
      <c r="P59" s="13" t="s">
        <v>110</v>
      </c>
      <c r="Q59" s="1">
        <v>80.841965292702398</v>
      </c>
      <c r="R59" s="1">
        <v>1.7546147559183951</v>
      </c>
    </row>
    <row r="60" spans="2:18" ht="14.25" customHeight="1" x14ac:dyDescent="0.35">
      <c r="I60" s="11" t="s">
        <v>517</v>
      </c>
      <c r="J60" s="11">
        <v>154</v>
      </c>
      <c r="K60" s="11">
        <v>53</v>
      </c>
      <c r="L60" s="11">
        <f>(J60+K60)</f>
        <v>207</v>
      </c>
      <c r="M60" s="11">
        <f>(J60/L60)*100</f>
        <v>74.39613526570048</v>
      </c>
      <c r="N60" s="2"/>
      <c r="P60" s="13"/>
    </row>
    <row r="61" spans="2:18" ht="14.25" customHeight="1" x14ac:dyDescent="0.35">
      <c r="B61" s="11" t="s">
        <v>312</v>
      </c>
      <c r="C61" s="11" t="s">
        <v>14</v>
      </c>
      <c r="D61" s="11" t="s">
        <v>13</v>
      </c>
      <c r="E61" s="11" t="s">
        <v>12</v>
      </c>
      <c r="F61" s="11" t="s">
        <v>11</v>
      </c>
      <c r="I61" s="11" t="s">
        <v>518</v>
      </c>
      <c r="J61" s="11">
        <v>132</v>
      </c>
      <c r="K61" s="11">
        <v>34</v>
      </c>
      <c r="L61" s="11">
        <f>(J61+K61)</f>
        <v>166</v>
      </c>
      <c r="M61" s="11">
        <f>(J61/L61)*100</f>
        <v>79.518072289156621</v>
      </c>
      <c r="N61" s="2"/>
      <c r="P61" s="13" t="s">
        <v>130</v>
      </c>
      <c r="Q61" s="1">
        <v>7.3699460820784912</v>
      </c>
      <c r="R61" s="1">
        <v>0.83992558006539186</v>
      </c>
    </row>
    <row r="62" spans="2:18" ht="14.25" customHeight="1" x14ac:dyDescent="0.35">
      <c r="B62" s="11" t="s">
        <v>202</v>
      </c>
      <c r="C62" s="11">
        <v>236</v>
      </c>
      <c r="D62" s="11">
        <v>18</v>
      </c>
      <c r="E62" s="11">
        <f>(C62+D62)</f>
        <v>254</v>
      </c>
      <c r="F62" s="11">
        <f>(C62/E62)*100</f>
        <v>92.913385826771659</v>
      </c>
      <c r="I62" s="11" t="s">
        <v>519</v>
      </c>
      <c r="J62" s="11">
        <v>97</v>
      </c>
      <c r="K62" s="11">
        <v>23</v>
      </c>
      <c r="L62" s="11">
        <f>(J62+K62)</f>
        <v>120</v>
      </c>
      <c r="M62" s="11">
        <f>(J62/L62)*100</f>
        <v>80.833333333333329</v>
      </c>
      <c r="N62" s="2"/>
      <c r="P62" s="13" t="s">
        <v>100</v>
      </c>
      <c r="Q62" s="1">
        <v>1.4062347117829093</v>
      </c>
      <c r="R62" s="1">
        <v>0.41715601204918146</v>
      </c>
    </row>
    <row r="63" spans="2:18" ht="14.25" customHeight="1" x14ac:dyDescent="0.35">
      <c r="B63" s="11" t="s">
        <v>203</v>
      </c>
      <c r="C63" s="11">
        <v>250</v>
      </c>
      <c r="D63" s="11">
        <v>8</v>
      </c>
      <c r="E63" s="11">
        <f>(C63+D63)</f>
        <v>258</v>
      </c>
      <c r="F63" s="11">
        <f>(C63/E63)*100</f>
        <v>96.899224806201545</v>
      </c>
      <c r="I63" s="12" t="s">
        <v>520</v>
      </c>
      <c r="J63" s="12">
        <f>AVERAGE(J60:J62)</f>
        <v>127.66666666666667</v>
      </c>
      <c r="K63" s="12">
        <f>AVERAGE(K60:K62)</f>
        <v>36.666666666666664</v>
      </c>
      <c r="L63" s="12">
        <f>AVERAGE(L60:L62)</f>
        <v>164.33333333333334</v>
      </c>
      <c r="M63" s="12">
        <f>AVERAGE(M60:M62)</f>
        <v>78.249180296063471</v>
      </c>
      <c r="N63" s="2">
        <f>STDEV(M60:M62)/SQRT(3)</f>
        <v>1.9635804803204056</v>
      </c>
      <c r="P63" s="13"/>
    </row>
    <row r="64" spans="2:18" ht="14.25" customHeight="1" x14ac:dyDescent="0.35">
      <c r="B64" s="11" t="s">
        <v>204</v>
      </c>
      <c r="C64" s="11">
        <v>178</v>
      </c>
      <c r="D64" s="11">
        <v>12</v>
      </c>
      <c r="E64" s="11">
        <f>(C64+D64)</f>
        <v>190</v>
      </c>
      <c r="F64" s="11">
        <f>(C64/E64)*100</f>
        <v>93.684210526315795</v>
      </c>
      <c r="I64" s="11" t="s">
        <v>533</v>
      </c>
      <c r="J64" s="11">
        <v>162</v>
      </c>
      <c r="K64" s="11">
        <v>28</v>
      </c>
      <c r="L64" s="11">
        <f>(J64+K64)</f>
        <v>190</v>
      </c>
      <c r="M64" s="11">
        <f>(J64/L64)*100</f>
        <v>85.263157894736835</v>
      </c>
      <c r="N64" s="2"/>
      <c r="P64" s="13" t="s">
        <v>128</v>
      </c>
      <c r="Q64" s="1">
        <v>84.947738421214197</v>
      </c>
      <c r="R64" s="1">
        <v>1.7709212584863421</v>
      </c>
    </row>
    <row r="65" spans="2:18" ht="14.25" customHeight="1" x14ac:dyDescent="0.35">
      <c r="B65" s="12" t="s">
        <v>252</v>
      </c>
      <c r="C65" s="12">
        <f>AVERAGE(C62:C64)</f>
        <v>221.33333333333334</v>
      </c>
      <c r="D65" s="12">
        <f>AVERAGE(D62:D64)</f>
        <v>12.666666666666666</v>
      </c>
      <c r="E65" s="12">
        <f>AVERAGE(E62:E64)</f>
        <v>234</v>
      </c>
      <c r="F65" s="12">
        <f>AVERAGE(F62:F64)</f>
        <v>94.498940386429652</v>
      </c>
      <c r="G65" s="21">
        <f>STDEV(F62:F64)/SQRT(3)</f>
        <v>1.2205963912785347</v>
      </c>
      <c r="I65" s="11" t="s">
        <v>534</v>
      </c>
      <c r="J65" s="11">
        <v>136</v>
      </c>
      <c r="K65" s="11">
        <v>32</v>
      </c>
      <c r="L65" s="11">
        <f>(J65+K65)</f>
        <v>168</v>
      </c>
      <c r="M65" s="11">
        <f>(J65/L65)*100</f>
        <v>80.952380952380949</v>
      </c>
      <c r="N65" s="2"/>
      <c r="P65" s="13" t="s">
        <v>90</v>
      </c>
      <c r="Q65" s="1">
        <v>68.454307390434849</v>
      </c>
      <c r="R65" s="1">
        <v>1.2159472039949133</v>
      </c>
    </row>
    <row r="66" spans="2:18" ht="14.25" customHeight="1" x14ac:dyDescent="0.35">
      <c r="B66" s="11" t="s">
        <v>205</v>
      </c>
      <c r="C66" s="11">
        <v>225</v>
      </c>
      <c r="D66" s="11">
        <v>42</v>
      </c>
      <c r="E66" s="11">
        <f>(C66+D66)</f>
        <v>267</v>
      </c>
      <c r="F66" s="11">
        <f>(C66/E66)*100</f>
        <v>84.269662921348313</v>
      </c>
      <c r="G66" s="21"/>
      <c r="I66" s="11" t="s">
        <v>535</v>
      </c>
      <c r="J66" s="11">
        <v>137</v>
      </c>
      <c r="K66" s="11">
        <v>31</v>
      </c>
      <c r="L66" s="11">
        <f>(J66+K66)</f>
        <v>168</v>
      </c>
      <c r="M66" s="11">
        <f>(J66/L66)*100</f>
        <v>81.547619047619051</v>
      </c>
      <c r="N66" s="2"/>
      <c r="P66" s="13"/>
    </row>
    <row r="67" spans="2:18" ht="14.25" customHeight="1" x14ac:dyDescent="0.35">
      <c r="B67" s="11" t="s">
        <v>206</v>
      </c>
      <c r="C67" s="11">
        <v>217</v>
      </c>
      <c r="D67" s="11">
        <v>55</v>
      </c>
      <c r="E67" s="11">
        <f>(C67+D67)</f>
        <v>272</v>
      </c>
      <c r="F67" s="11">
        <f>(C67/E67)*100</f>
        <v>79.779411764705884</v>
      </c>
      <c r="G67" s="21"/>
      <c r="I67" s="12" t="s">
        <v>536</v>
      </c>
      <c r="J67" s="12">
        <f>AVERAGE(J64:J66)</f>
        <v>145</v>
      </c>
      <c r="K67" s="12">
        <f>AVERAGE(K64:K66)</f>
        <v>30.333333333333332</v>
      </c>
      <c r="L67" s="12">
        <f>AVERAGE(L64:L66)</f>
        <v>175.33333333333334</v>
      </c>
      <c r="M67" s="12">
        <f>AVERAGE(M64:M66)</f>
        <v>82.587719298245602</v>
      </c>
      <c r="N67" s="2">
        <f>STDEV(M64:M66)/SQRT(3)</f>
        <v>1.3487099836759899</v>
      </c>
      <c r="P67" s="13" t="s">
        <v>127</v>
      </c>
      <c r="Q67" s="1">
        <v>94.668674507411836</v>
      </c>
      <c r="R67" s="1">
        <v>1.1139723205581584</v>
      </c>
    </row>
    <row r="68" spans="2:18" ht="14.25" customHeight="1" x14ac:dyDescent="0.35">
      <c r="B68" s="11" t="s">
        <v>207</v>
      </c>
      <c r="C68" s="11">
        <v>237</v>
      </c>
      <c r="D68" s="11">
        <v>65</v>
      </c>
      <c r="E68" s="11">
        <f>(C68+D68)</f>
        <v>302</v>
      </c>
      <c r="F68" s="11">
        <f>(C68/E68)*100</f>
        <v>78.476821192052981</v>
      </c>
      <c r="G68" s="21"/>
      <c r="P68" s="13" t="s">
        <v>80</v>
      </c>
      <c r="Q68" s="1">
        <v>97.236134441684769</v>
      </c>
      <c r="R68" s="1">
        <v>0.64335711459846934</v>
      </c>
    </row>
    <row r="69" spans="2:18" ht="14.25" customHeight="1" x14ac:dyDescent="0.35">
      <c r="B69" s="12" t="s">
        <v>253</v>
      </c>
      <c r="C69" s="12">
        <f>AVERAGE(C66:C68)</f>
        <v>226.33333333333334</v>
      </c>
      <c r="D69" s="12">
        <f>AVERAGE(D66:D68)</f>
        <v>54</v>
      </c>
      <c r="E69" s="12">
        <f>AVERAGE(E66:E68)</f>
        <v>280.33333333333331</v>
      </c>
      <c r="F69" s="12">
        <f>AVERAGE(F66:F68)</f>
        <v>80.841965292702398</v>
      </c>
      <c r="G69" s="21">
        <f>STDEV(F66:F68)/SQRT(3)</f>
        <v>1.7546147559183951</v>
      </c>
      <c r="P69" s="13"/>
    </row>
    <row r="70" spans="2:18" ht="14.25" customHeight="1" x14ac:dyDescent="0.35">
      <c r="B70" s="11" t="s">
        <v>208</v>
      </c>
      <c r="C70" s="11">
        <v>3</v>
      </c>
      <c r="D70" s="11">
        <v>357</v>
      </c>
      <c r="E70" s="11">
        <f>(C70+D70)</f>
        <v>360</v>
      </c>
      <c r="F70" s="11">
        <f>(C70/E70)*100</f>
        <v>0.83333333333333337</v>
      </c>
      <c r="G70" s="21"/>
      <c r="I70" s="11" t="s">
        <v>312</v>
      </c>
      <c r="J70" s="11" t="s">
        <v>14</v>
      </c>
      <c r="K70" s="11" t="s">
        <v>13</v>
      </c>
      <c r="L70" s="11" t="s">
        <v>12</v>
      </c>
      <c r="M70" s="11" t="s">
        <v>11</v>
      </c>
      <c r="P70" s="13" t="s">
        <v>29</v>
      </c>
      <c r="Q70" s="1">
        <v>93.940891351446567</v>
      </c>
      <c r="R70" s="1">
        <v>1.8657387878366045</v>
      </c>
    </row>
    <row r="71" spans="2:18" ht="14.25" customHeight="1" x14ac:dyDescent="0.35">
      <c r="B71" s="11" t="s">
        <v>209</v>
      </c>
      <c r="C71" s="11">
        <v>0</v>
      </c>
      <c r="D71" s="11">
        <v>328</v>
      </c>
      <c r="E71" s="11">
        <f>(C71+D71)</f>
        <v>328</v>
      </c>
      <c r="F71" s="11">
        <f>(C71/E71)*100</f>
        <v>0</v>
      </c>
      <c r="G71" s="21"/>
      <c r="I71" s="11" t="s">
        <v>455</v>
      </c>
      <c r="J71" s="11">
        <v>174</v>
      </c>
      <c r="K71" s="11">
        <v>7</v>
      </c>
      <c r="L71" s="11">
        <f>(J71+K71)</f>
        <v>181</v>
      </c>
      <c r="M71" s="11">
        <f>(J71/L71)*100</f>
        <v>96.132596685082873</v>
      </c>
      <c r="P71" s="13" t="s">
        <v>26</v>
      </c>
      <c r="Q71" s="1">
        <v>96.228901207620751</v>
      </c>
      <c r="R71" s="1">
        <v>0.17811339477560312</v>
      </c>
    </row>
    <row r="72" spans="2:18" ht="14.25" customHeight="1" x14ac:dyDescent="0.35">
      <c r="B72" s="11" t="s">
        <v>210</v>
      </c>
      <c r="C72" s="11">
        <v>2</v>
      </c>
      <c r="D72" s="11">
        <v>333</v>
      </c>
      <c r="E72" s="11">
        <f>(C72+D72)</f>
        <v>335</v>
      </c>
      <c r="F72" s="11">
        <f>(C72/E72)*100</f>
        <v>0.59701492537313439</v>
      </c>
      <c r="G72" s="21"/>
      <c r="I72" s="11" t="s">
        <v>456</v>
      </c>
      <c r="J72" s="11">
        <v>243</v>
      </c>
      <c r="K72" s="11">
        <v>16</v>
      </c>
      <c r="L72" s="11">
        <f>(J72+K72)</f>
        <v>259</v>
      </c>
      <c r="M72" s="11">
        <f>(J72/L72)*100</f>
        <v>93.822393822393821</v>
      </c>
      <c r="P72" s="13"/>
    </row>
    <row r="73" spans="2:18" ht="14.25" customHeight="1" x14ac:dyDescent="0.35">
      <c r="B73" s="12" t="s">
        <v>254</v>
      </c>
      <c r="C73" s="12">
        <f>AVERAGE(C70:C72)</f>
        <v>1.6666666666666667</v>
      </c>
      <c r="D73" s="12">
        <f>AVERAGE(D70:D72)</f>
        <v>339.33333333333331</v>
      </c>
      <c r="E73" s="12">
        <f>AVERAGE(E70:E72)</f>
        <v>341</v>
      </c>
      <c r="F73" s="12">
        <f>AVERAGE(F70:F72)</f>
        <v>0.47678275290215594</v>
      </c>
      <c r="G73" s="21">
        <f>STDEV(F70:F72)/SQRT(3)</f>
        <v>0.24796030769992838</v>
      </c>
      <c r="I73" s="11" t="s">
        <v>457</v>
      </c>
      <c r="J73" s="11">
        <v>215</v>
      </c>
      <c r="K73" s="11">
        <v>9</v>
      </c>
      <c r="L73" s="11">
        <f>(J73+K73)</f>
        <v>224</v>
      </c>
      <c r="M73" s="11">
        <f>(J73/L73)*100</f>
        <v>95.982142857142861</v>
      </c>
      <c r="P73" s="13" t="s">
        <v>124</v>
      </c>
      <c r="Q73" s="1">
        <v>81.659793547048437</v>
      </c>
      <c r="R73" s="1">
        <v>1.3220609382170037</v>
      </c>
    </row>
    <row r="74" spans="2:18" ht="14.25" customHeight="1" x14ac:dyDescent="0.35">
      <c r="B74" s="11" t="s">
        <v>211</v>
      </c>
      <c r="C74" s="11">
        <v>4</v>
      </c>
      <c r="D74" s="11">
        <v>163</v>
      </c>
      <c r="E74" s="11">
        <f>(C74+D74)</f>
        <v>167</v>
      </c>
      <c r="F74" s="11">
        <f>(C74/E74)*100</f>
        <v>2.3952095808383236</v>
      </c>
      <c r="G74" s="21"/>
      <c r="I74" s="12" t="s">
        <v>458</v>
      </c>
      <c r="J74" s="12">
        <f>AVERAGE(J71:J73)</f>
        <v>210.66666666666666</v>
      </c>
      <c r="K74" s="12">
        <f>AVERAGE(K71:K73)</f>
        <v>10.666666666666666</v>
      </c>
      <c r="L74" s="12">
        <f>AVERAGE(L71:L73)</f>
        <v>221.33333333333334</v>
      </c>
      <c r="M74" s="12">
        <f>AVERAGE(M71:M73)</f>
        <v>95.312377788206504</v>
      </c>
      <c r="N74" s="2">
        <f>STDEV(M71:M73)/SQRT(3)</f>
        <v>0.74625693796208736</v>
      </c>
      <c r="P74" s="13" t="s">
        <v>56</v>
      </c>
      <c r="Q74" s="1">
        <v>91.308615260520881</v>
      </c>
      <c r="R74" s="1">
        <v>1.4970099873806335</v>
      </c>
    </row>
    <row r="75" spans="2:18" ht="14.25" customHeight="1" x14ac:dyDescent="0.35">
      <c r="B75" s="11" t="s">
        <v>212</v>
      </c>
      <c r="C75" s="11">
        <v>2</v>
      </c>
      <c r="D75" s="11">
        <v>232</v>
      </c>
      <c r="E75" s="11">
        <f>(C75+D75)</f>
        <v>234</v>
      </c>
      <c r="F75" s="11">
        <f>(C75/E75)*100</f>
        <v>0.85470085470085477</v>
      </c>
      <c r="G75" s="21"/>
      <c r="I75" s="11" t="s">
        <v>477</v>
      </c>
      <c r="J75" s="11">
        <v>202</v>
      </c>
      <c r="K75" s="11">
        <v>24</v>
      </c>
      <c r="L75" s="11">
        <f>(J75+K75)</f>
        <v>226</v>
      </c>
      <c r="M75" s="11">
        <f>(J75/L75)*100</f>
        <v>89.380530973451329</v>
      </c>
      <c r="N75" s="2"/>
      <c r="P75" s="13"/>
    </row>
    <row r="76" spans="2:18" ht="14.25" customHeight="1" x14ac:dyDescent="0.35">
      <c r="B76" s="11" t="s">
        <v>213</v>
      </c>
      <c r="C76" s="11">
        <v>12</v>
      </c>
      <c r="D76" s="11">
        <v>157</v>
      </c>
      <c r="E76" s="11">
        <f>(C76+D76)</f>
        <v>169</v>
      </c>
      <c r="F76" s="11">
        <f>(C76/E76)*100</f>
        <v>7.1005917159763312</v>
      </c>
      <c r="G76" s="21"/>
      <c r="I76" s="11" t="s">
        <v>478</v>
      </c>
      <c r="J76" s="11">
        <v>276</v>
      </c>
      <c r="K76" s="11">
        <v>15</v>
      </c>
      <c r="L76" s="11">
        <f>(J76+K76)</f>
        <v>291</v>
      </c>
      <c r="M76" s="11">
        <f>(J76/L76)*100</f>
        <v>94.845360824742258</v>
      </c>
      <c r="N76" s="2"/>
      <c r="P76" s="13" t="s">
        <v>123</v>
      </c>
      <c r="Q76" s="1">
        <v>87.834296035802126</v>
      </c>
      <c r="R76" s="1">
        <v>0.49938019524356292</v>
      </c>
    </row>
    <row r="77" spans="2:18" ht="14.25" customHeight="1" x14ac:dyDescent="0.35">
      <c r="B77" s="12" t="s">
        <v>255</v>
      </c>
      <c r="C77" s="12">
        <f>AVERAGE(C74:C76)</f>
        <v>6</v>
      </c>
      <c r="D77" s="12">
        <f>AVERAGE(D74:D76)</f>
        <v>184</v>
      </c>
      <c r="E77" s="12">
        <f>AVERAGE(E74:E76)</f>
        <v>190</v>
      </c>
      <c r="F77" s="12">
        <f>AVERAGE(F74:F76)</f>
        <v>3.4501673838385032</v>
      </c>
      <c r="G77" s="21">
        <f>STDEV(F74:F76)/SQRT(3)</f>
        <v>1.878606765427006</v>
      </c>
      <c r="I77" s="11" t="s">
        <v>479</v>
      </c>
      <c r="J77" s="11">
        <v>272</v>
      </c>
      <c r="K77" s="11">
        <v>20</v>
      </c>
      <c r="L77" s="11">
        <f>(J77+K77)</f>
        <v>292</v>
      </c>
      <c r="M77" s="11">
        <f>(J77/L77)*100</f>
        <v>93.150684931506845</v>
      </c>
      <c r="N77" s="2"/>
      <c r="P77" s="13" t="s">
        <v>45</v>
      </c>
      <c r="Q77" s="1">
        <v>92.633799039329006</v>
      </c>
      <c r="R77" s="1">
        <v>1.1299501257663502</v>
      </c>
    </row>
    <row r="78" spans="2:18" ht="14.25" customHeight="1" x14ac:dyDescent="0.35">
      <c r="B78" s="11" t="s">
        <v>220</v>
      </c>
      <c r="C78" s="11">
        <v>55</v>
      </c>
      <c r="D78" s="11">
        <v>47</v>
      </c>
      <c r="E78" s="11">
        <f>(C78+D78)</f>
        <v>102</v>
      </c>
      <c r="F78" s="11">
        <f>(C78/E78)*100</f>
        <v>53.921568627450981</v>
      </c>
      <c r="G78" s="21"/>
      <c r="I78" s="12" t="s">
        <v>480</v>
      </c>
      <c r="J78" s="12">
        <f>AVERAGE(J75:J77)</f>
        <v>250</v>
      </c>
      <c r="K78" s="12">
        <f>AVERAGE(K75:K77)</f>
        <v>19.666666666666668</v>
      </c>
      <c r="L78" s="12">
        <f>AVERAGE(L75:L77)</f>
        <v>269.66666666666669</v>
      </c>
      <c r="M78" s="12">
        <f>AVERAGE(M75:M77)</f>
        <v>92.458858909900144</v>
      </c>
      <c r="N78" s="2">
        <f>STDEV(M75:M77)/SQRT(3)</f>
        <v>1.6150396031283802</v>
      </c>
      <c r="P78" s="13"/>
    </row>
    <row r="79" spans="2:18" ht="14.25" customHeight="1" x14ac:dyDescent="0.35">
      <c r="B79" s="11" t="s">
        <v>221</v>
      </c>
      <c r="C79" s="11">
        <v>68</v>
      </c>
      <c r="D79" s="11">
        <v>61</v>
      </c>
      <c r="E79" s="11">
        <f>(C79+D79)</f>
        <v>129</v>
      </c>
      <c r="F79" s="11">
        <f>(C79/E79)*100</f>
        <v>52.713178294573652</v>
      </c>
      <c r="G79" s="21"/>
      <c r="I79" s="11" t="s">
        <v>521</v>
      </c>
      <c r="J79" s="11">
        <v>133</v>
      </c>
      <c r="K79" s="11">
        <v>37</v>
      </c>
      <c r="L79" s="11">
        <f>(J79+K79)</f>
        <v>170</v>
      </c>
      <c r="M79" s="11">
        <f>(J79/L79)*100</f>
        <v>78.235294117647058</v>
      </c>
      <c r="N79" s="2"/>
      <c r="P79" s="13" t="s">
        <v>119</v>
      </c>
      <c r="Q79" s="1">
        <v>1.6831819395139505</v>
      </c>
      <c r="R79" s="1">
        <v>0.10308659499795646</v>
      </c>
    </row>
    <row r="80" spans="2:18" ht="14.25" customHeight="1" x14ac:dyDescent="0.35">
      <c r="B80" s="11" t="s">
        <v>222</v>
      </c>
      <c r="C80" s="11">
        <v>45</v>
      </c>
      <c r="D80" s="11">
        <v>49</v>
      </c>
      <c r="E80" s="11">
        <f>(C80+D80)</f>
        <v>94</v>
      </c>
      <c r="F80" s="11">
        <f>(C80/E80)*100</f>
        <v>47.872340425531917</v>
      </c>
      <c r="G80" s="21"/>
      <c r="I80" s="11" t="s">
        <v>522</v>
      </c>
      <c r="J80" s="11">
        <v>167</v>
      </c>
      <c r="K80" s="11">
        <v>45</v>
      </c>
      <c r="L80" s="11">
        <f>(J80+K80)</f>
        <v>212</v>
      </c>
      <c r="M80" s="11">
        <f>(J80/L80)*100</f>
        <v>78.773584905660371</v>
      </c>
      <c r="N80" s="2"/>
      <c r="P80" s="13" t="s">
        <v>109</v>
      </c>
      <c r="Q80" s="1">
        <v>0.47678275290215594</v>
      </c>
      <c r="R80" s="1">
        <v>0.24796030769992838</v>
      </c>
    </row>
    <row r="81" spans="2:18" ht="14.25" customHeight="1" x14ac:dyDescent="0.35">
      <c r="B81" s="12" t="s">
        <v>256</v>
      </c>
      <c r="C81" s="12">
        <f>AVERAGE(C78:C80)</f>
        <v>56</v>
      </c>
      <c r="D81" s="12">
        <f>AVERAGE(D78:D80)</f>
        <v>52.333333333333336</v>
      </c>
      <c r="E81" s="12">
        <f>AVERAGE(E78:E80)</f>
        <v>108.33333333333333</v>
      </c>
      <c r="F81" s="12">
        <f>AVERAGE(F78:F80)</f>
        <v>51.502362449185512</v>
      </c>
      <c r="G81" s="21">
        <f>STDEV(F78:F80)/SQRT(3)</f>
        <v>1.8482285859984489</v>
      </c>
      <c r="I81" s="11" t="s">
        <v>523</v>
      </c>
      <c r="J81" s="11">
        <v>187</v>
      </c>
      <c r="K81" s="11">
        <v>37</v>
      </c>
      <c r="L81" s="11">
        <f>(J81+K81)</f>
        <v>224</v>
      </c>
      <c r="M81" s="11">
        <f>(J81/L81)*100</f>
        <v>83.482142857142861</v>
      </c>
      <c r="N81" s="2"/>
      <c r="P81" s="13"/>
    </row>
    <row r="82" spans="2:18" ht="14.25" customHeight="1" x14ac:dyDescent="0.35">
      <c r="B82" s="11" t="s">
        <v>232</v>
      </c>
      <c r="C82" s="11">
        <v>12</v>
      </c>
      <c r="D82" s="11">
        <v>110</v>
      </c>
      <c r="E82" s="11">
        <f>(C82+D82)</f>
        <v>122</v>
      </c>
      <c r="F82" s="11">
        <f>(C82/E82)*100</f>
        <v>9.8360655737704921</v>
      </c>
      <c r="G82" s="21"/>
      <c r="I82" s="12" t="s">
        <v>524</v>
      </c>
      <c r="J82" s="12">
        <f>AVERAGE(J79:J81)</f>
        <v>162.33333333333334</v>
      </c>
      <c r="K82" s="12">
        <f>AVERAGE(K79:K81)</f>
        <v>39.666666666666664</v>
      </c>
      <c r="L82" s="12">
        <f>AVERAGE(L79:L81)</f>
        <v>202</v>
      </c>
      <c r="M82" s="12">
        <f>AVERAGE(M79:M81)</f>
        <v>80.163673960150092</v>
      </c>
      <c r="N82" s="2">
        <f>STDEV(M79:M81)/SQRT(3)</f>
        <v>1.6664949353204648</v>
      </c>
      <c r="P82" s="13" t="s">
        <v>118</v>
      </c>
      <c r="Q82" s="1">
        <v>53.719797830374752</v>
      </c>
      <c r="R82" s="1">
        <v>4.5235917247420065</v>
      </c>
    </row>
    <row r="83" spans="2:18" ht="14.25" customHeight="1" x14ac:dyDescent="0.35">
      <c r="B83" s="11" t="s">
        <v>233</v>
      </c>
      <c r="C83" s="11">
        <v>2</v>
      </c>
      <c r="D83" s="11">
        <v>191</v>
      </c>
      <c r="E83" s="11">
        <f>(C83+D83)</f>
        <v>193</v>
      </c>
      <c r="F83" s="11">
        <f>(C83/E83)*100</f>
        <v>1.0362694300518136</v>
      </c>
      <c r="G83" s="21"/>
      <c r="I83" s="11" t="s">
        <v>537</v>
      </c>
      <c r="J83" s="11">
        <v>145</v>
      </c>
      <c r="K83" s="11">
        <v>20</v>
      </c>
      <c r="L83" s="11">
        <f>(J83+K83)</f>
        <v>165</v>
      </c>
      <c r="M83" s="11">
        <f>(J83/L83)*100</f>
        <v>87.878787878787875</v>
      </c>
      <c r="N83" s="2"/>
      <c r="P83" s="13" t="s">
        <v>99</v>
      </c>
      <c r="Q83" s="1">
        <v>90.771157174930167</v>
      </c>
      <c r="R83" s="1">
        <v>1.5373427208441979</v>
      </c>
    </row>
    <row r="84" spans="2:18" ht="14.25" customHeight="1" x14ac:dyDescent="0.35">
      <c r="B84" s="11" t="s">
        <v>234</v>
      </c>
      <c r="C84" s="11">
        <v>10</v>
      </c>
      <c r="D84" s="11">
        <v>148</v>
      </c>
      <c r="E84" s="11">
        <f>(C84+D84)</f>
        <v>158</v>
      </c>
      <c r="F84" s="11">
        <f>(C84/E84)*100</f>
        <v>6.3291139240506329</v>
      </c>
      <c r="G84" s="21"/>
      <c r="I84" s="11" t="s">
        <v>538</v>
      </c>
      <c r="J84" s="11">
        <v>76</v>
      </c>
      <c r="K84" s="11">
        <v>17</v>
      </c>
      <c r="L84" s="11">
        <f>(J84+K84)</f>
        <v>93</v>
      </c>
      <c r="M84" s="11">
        <f>(J84/L84)*100</f>
        <v>81.72043010752688</v>
      </c>
      <c r="N84" s="2"/>
      <c r="P84" s="13"/>
    </row>
    <row r="85" spans="2:18" ht="14.25" customHeight="1" x14ac:dyDescent="0.35">
      <c r="B85" s="12" t="s">
        <v>257</v>
      </c>
      <c r="C85" s="12">
        <f>AVERAGE(C82:C84)</f>
        <v>8</v>
      </c>
      <c r="D85" s="12">
        <f>AVERAGE(D82:D84)</f>
        <v>149.66666666666666</v>
      </c>
      <c r="E85" s="12">
        <f>AVERAGE(E82:E84)</f>
        <v>157.66666666666666</v>
      </c>
      <c r="F85" s="12">
        <f>AVERAGE(F82:F84)</f>
        <v>5.7338163092909795</v>
      </c>
      <c r="G85" s="21">
        <f>STDEV(F82:F84)/SQRT(3)</f>
        <v>2.557660876683709</v>
      </c>
      <c r="I85" s="11" t="s">
        <v>539</v>
      </c>
      <c r="J85" s="11">
        <v>145</v>
      </c>
      <c r="K85" s="11">
        <v>19</v>
      </c>
      <c r="L85" s="11">
        <f>(J85+K85)</f>
        <v>164</v>
      </c>
      <c r="M85" s="11">
        <f>(J85/L85)*100</f>
        <v>88.41463414634147</v>
      </c>
      <c r="N85" s="2"/>
      <c r="P85" s="13" t="s">
        <v>117</v>
      </c>
      <c r="Q85" s="1">
        <v>2.3177699947382266</v>
      </c>
      <c r="R85" s="1">
        <v>0.77954251353491943</v>
      </c>
    </row>
    <row r="86" spans="2:18" ht="14.25" customHeight="1" x14ac:dyDescent="0.35">
      <c r="I86" s="12" t="s">
        <v>540</v>
      </c>
      <c r="J86" s="12">
        <f>AVERAGE(J83:J85)</f>
        <v>122</v>
      </c>
      <c r="K86" s="12">
        <f>AVERAGE(K83:K85)</f>
        <v>18.666666666666668</v>
      </c>
      <c r="L86" s="12">
        <f>AVERAGE(L83:L85)</f>
        <v>140.66666666666666</v>
      </c>
      <c r="M86" s="12">
        <f>AVERAGE(M83:M85)</f>
        <v>86.004617377552066</v>
      </c>
      <c r="N86" s="2">
        <f>STDEV(M83:M85)/SQRT(3)</f>
        <v>2.1476714699954487</v>
      </c>
      <c r="P86" s="13" t="s">
        <v>89</v>
      </c>
      <c r="Q86" s="1">
        <v>0.46007055123464657</v>
      </c>
      <c r="R86" s="1">
        <v>0.32467376350085941</v>
      </c>
    </row>
    <row r="87" spans="2:18" ht="14.25" customHeight="1" x14ac:dyDescent="0.35">
      <c r="B87" s="11" t="s">
        <v>312</v>
      </c>
      <c r="C87" s="11" t="s">
        <v>14</v>
      </c>
      <c r="D87" s="11" t="s">
        <v>13</v>
      </c>
      <c r="E87" s="11" t="s">
        <v>12</v>
      </c>
      <c r="F87" s="11" t="s">
        <v>11</v>
      </c>
      <c r="P87" s="13"/>
    </row>
    <row r="88" spans="2:18" ht="14.25" customHeight="1" x14ac:dyDescent="0.35">
      <c r="B88" s="11" t="s">
        <v>223</v>
      </c>
      <c r="C88" s="11">
        <v>8</v>
      </c>
      <c r="D88" s="11">
        <v>120</v>
      </c>
      <c r="E88" s="11">
        <f>(C88+D88)</f>
        <v>128</v>
      </c>
      <c r="F88" s="11">
        <f>(C88/E88)*100</f>
        <v>6.25</v>
      </c>
      <c r="I88" s="11" t="s">
        <v>312</v>
      </c>
      <c r="J88" s="11" t="s">
        <v>14</v>
      </c>
      <c r="K88" s="11" t="s">
        <v>13</v>
      </c>
      <c r="L88" s="11" t="s">
        <v>12</v>
      </c>
      <c r="M88" s="11" t="s">
        <v>11</v>
      </c>
      <c r="P88" s="13" t="s">
        <v>116</v>
      </c>
      <c r="Q88" s="1">
        <v>94.4541770865373</v>
      </c>
      <c r="R88" s="1">
        <v>0.78873873274140083</v>
      </c>
    </row>
    <row r="89" spans="2:18" ht="14.25" customHeight="1" x14ac:dyDescent="0.35">
      <c r="B89" s="11" t="s">
        <v>224</v>
      </c>
      <c r="C89" s="11">
        <v>8</v>
      </c>
      <c r="D89" s="11">
        <v>90</v>
      </c>
      <c r="E89" s="11">
        <f>(C89+D89)</f>
        <v>98</v>
      </c>
      <c r="F89" s="11">
        <f>(C89/E89)*100</f>
        <v>8.1632653061224492</v>
      </c>
      <c r="I89" s="11" t="s">
        <v>406</v>
      </c>
      <c r="J89" s="11">
        <v>215</v>
      </c>
      <c r="K89" s="11">
        <v>16</v>
      </c>
      <c r="L89" s="11">
        <f>(J89+K89)</f>
        <v>231</v>
      </c>
      <c r="M89" s="11">
        <f>(J89/L89)*100</f>
        <v>93.073593073593074</v>
      </c>
      <c r="P89" s="13" t="s">
        <v>79</v>
      </c>
      <c r="Q89" s="1">
        <v>94.864113203213549</v>
      </c>
      <c r="R89" s="1">
        <v>0.70125326536652866</v>
      </c>
    </row>
    <row r="90" spans="2:18" ht="14.25" customHeight="1" x14ac:dyDescent="0.35">
      <c r="B90" s="11" t="s">
        <v>225</v>
      </c>
      <c r="C90" s="11">
        <v>8</v>
      </c>
      <c r="D90" s="11">
        <v>142</v>
      </c>
      <c r="E90" s="11">
        <f>(C90+D90)</f>
        <v>150</v>
      </c>
      <c r="F90" s="11">
        <f>(C90/E90)*100</f>
        <v>5.3333333333333339</v>
      </c>
      <c r="I90" s="11" t="s">
        <v>407</v>
      </c>
      <c r="J90" s="11">
        <v>220</v>
      </c>
      <c r="K90" s="11">
        <v>14</v>
      </c>
      <c r="L90" s="11">
        <f>(J90+K90)</f>
        <v>234</v>
      </c>
      <c r="M90" s="11">
        <f>(J90/L90)*100</f>
        <v>94.01709401709401</v>
      </c>
      <c r="P90" s="13"/>
    </row>
    <row r="91" spans="2:18" ht="14.25" customHeight="1" x14ac:dyDescent="0.35">
      <c r="B91" s="12" t="s">
        <v>258</v>
      </c>
      <c r="C91" s="12">
        <f>AVERAGE(C88:C90)</f>
        <v>8</v>
      </c>
      <c r="D91" s="12">
        <f>AVERAGE(D88:D90)</f>
        <v>117.33333333333333</v>
      </c>
      <c r="E91" s="12">
        <f>AVERAGE(E88:E90)</f>
        <v>125.33333333333333</v>
      </c>
      <c r="F91" s="12">
        <f>AVERAGE(F88:F90)</f>
        <v>6.5821995464852607</v>
      </c>
      <c r="G91" s="2">
        <f>STDEV(F88:F90)/SQRT(3)</f>
        <v>0.83364583740484788</v>
      </c>
      <c r="I91" s="11" t="s">
        <v>408</v>
      </c>
      <c r="J91" s="11">
        <v>284</v>
      </c>
      <c r="K91" s="11">
        <v>20</v>
      </c>
      <c r="L91" s="11">
        <f>(J91+K91)</f>
        <v>304</v>
      </c>
      <c r="M91" s="11">
        <f>(J91/L91)*100</f>
        <v>93.421052631578945</v>
      </c>
      <c r="P91" s="13" t="s">
        <v>176</v>
      </c>
      <c r="Q91" s="1">
        <v>89.895744801405172</v>
      </c>
      <c r="R91" s="1">
        <v>0.43925871287362916</v>
      </c>
    </row>
    <row r="92" spans="2:18" ht="14.25" customHeight="1" x14ac:dyDescent="0.35">
      <c r="B92" s="11" t="s">
        <v>235</v>
      </c>
      <c r="C92" s="11">
        <v>88</v>
      </c>
      <c r="D92" s="11">
        <v>15</v>
      </c>
      <c r="E92" s="11">
        <f>(C92+D92)</f>
        <v>103</v>
      </c>
      <c r="F92" s="11">
        <f>(C92/E92)*100</f>
        <v>85.436893203883486</v>
      </c>
      <c r="G92" s="2"/>
      <c r="I92" s="12" t="s">
        <v>459</v>
      </c>
      <c r="J92" s="12">
        <f>AVERAGE(J89:J91)</f>
        <v>239.66666666666666</v>
      </c>
      <c r="K92" s="12">
        <f>AVERAGE(K89:K91)</f>
        <v>16.666666666666668</v>
      </c>
      <c r="L92" s="12">
        <f>AVERAGE(L89:L91)</f>
        <v>256.33333333333331</v>
      </c>
      <c r="M92" s="12">
        <f>AVERAGE(M89:M91)</f>
        <v>93.503913240755352</v>
      </c>
      <c r="N92" s="2">
        <f>STDEV(M89:M91)/SQRT(3)</f>
        <v>0.27549828675305288</v>
      </c>
      <c r="P92" s="13" t="s">
        <v>68</v>
      </c>
      <c r="Q92" s="1">
        <v>95.690341738897587</v>
      </c>
      <c r="R92" s="1">
        <v>0.37489548338918705</v>
      </c>
    </row>
    <row r="93" spans="2:18" ht="14.25" customHeight="1" x14ac:dyDescent="0.35">
      <c r="B93" s="11" t="s">
        <v>236</v>
      </c>
      <c r="C93" s="11">
        <v>140</v>
      </c>
      <c r="D93" s="11">
        <v>25</v>
      </c>
      <c r="E93" s="11">
        <f>(C93+D93)</f>
        <v>165</v>
      </c>
      <c r="F93" s="11">
        <f>(C93/E93)*100</f>
        <v>84.848484848484844</v>
      </c>
      <c r="G93" s="2"/>
      <c r="I93" s="11" t="s">
        <v>409</v>
      </c>
      <c r="J93" s="11">
        <v>7</v>
      </c>
      <c r="K93" s="11">
        <v>322</v>
      </c>
      <c r="L93" s="11">
        <f>(J93+K93)</f>
        <v>329</v>
      </c>
      <c r="M93" s="11">
        <f>(J93/L93)*100</f>
        <v>2.1276595744680851</v>
      </c>
      <c r="N93" s="2"/>
      <c r="P93" s="13"/>
    </row>
    <row r="94" spans="2:18" ht="14.25" customHeight="1" x14ac:dyDescent="0.35">
      <c r="B94" s="11" t="s">
        <v>237</v>
      </c>
      <c r="C94" s="11">
        <v>123</v>
      </c>
      <c r="D94" s="11">
        <v>24</v>
      </c>
      <c r="E94" s="11">
        <f>(C94+D94)</f>
        <v>147</v>
      </c>
      <c r="F94" s="11">
        <f>(C94/E94)*100</f>
        <v>83.673469387755105</v>
      </c>
      <c r="G94" s="2"/>
      <c r="I94" s="11" t="s">
        <v>410</v>
      </c>
      <c r="J94" s="11">
        <v>2</v>
      </c>
      <c r="K94" s="11">
        <v>291</v>
      </c>
      <c r="L94" s="11">
        <f>(J94+K94)</f>
        <v>293</v>
      </c>
      <c r="M94" s="11">
        <f>(J94/L94)*100</f>
        <v>0.68259385665529015</v>
      </c>
      <c r="N94" s="2"/>
      <c r="P94" s="13" t="s">
        <v>175</v>
      </c>
      <c r="Q94" s="1">
        <v>78.249180296063471</v>
      </c>
      <c r="R94" s="1">
        <v>1.9635804803204056</v>
      </c>
    </row>
    <row r="95" spans="2:18" ht="14.25" customHeight="1" x14ac:dyDescent="0.35">
      <c r="B95" s="12" t="s">
        <v>259</v>
      </c>
      <c r="C95" s="12">
        <f>AVERAGE(C92:C94)</f>
        <v>117</v>
      </c>
      <c r="D95" s="12">
        <f>AVERAGE(D92:D94)</f>
        <v>21.333333333333332</v>
      </c>
      <c r="E95" s="12">
        <f>AVERAGE(E92:E94)</f>
        <v>138.33333333333334</v>
      </c>
      <c r="F95" s="12">
        <f>AVERAGE(F92:F94)</f>
        <v>84.652949146707826</v>
      </c>
      <c r="G95" s="2">
        <f>STDEV(F92:F94)/SQRT(3)</f>
        <v>0.51836008939226552</v>
      </c>
      <c r="I95" s="11" t="s">
        <v>411</v>
      </c>
      <c r="J95" s="11">
        <v>5</v>
      </c>
      <c r="K95" s="11">
        <v>350</v>
      </c>
      <c r="L95" s="11">
        <f>(J95+K95)</f>
        <v>355</v>
      </c>
      <c r="M95" s="11">
        <f>(J95/L95)*100</f>
        <v>1.4084507042253522</v>
      </c>
      <c r="N95" s="2"/>
      <c r="P95" s="13" t="s">
        <v>54</v>
      </c>
      <c r="Q95" s="1">
        <v>95.290203623536954</v>
      </c>
      <c r="R95" s="1">
        <v>0.28118422169786184</v>
      </c>
    </row>
    <row r="96" spans="2:18" ht="14.25" customHeight="1" x14ac:dyDescent="0.35">
      <c r="B96" s="11" t="s">
        <v>260</v>
      </c>
      <c r="C96" s="11">
        <v>236</v>
      </c>
      <c r="D96" s="11">
        <v>19</v>
      </c>
      <c r="E96" s="11">
        <f>(C96+D96)</f>
        <v>255</v>
      </c>
      <c r="F96" s="11">
        <f>(C96/E96)*100</f>
        <v>92.549019607843135</v>
      </c>
      <c r="G96" s="2"/>
      <c r="I96" s="12" t="s">
        <v>460</v>
      </c>
      <c r="J96" s="12">
        <f>AVERAGE(J93:J95)</f>
        <v>4.666666666666667</v>
      </c>
      <c r="K96" s="12">
        <f>AVERAGE(K93:K95)</f>
        <v>321</v>
      </c>
      <c r="L96" s="12">
        <f>AVERAGE(L93:L95)</f>
        <v>325.66666666666669</v>
      </c>
      <c r="M96" s="12">
        <f>AVERAGE(M93:M95)</f>
        <v>1.4062347117829093</v>
      </c>
      <c r="N96" s="2">
        <f>STDEV(M93:M95)/SQRT(3)</f>
        <v>0.41715601204918146</v>
      </c>
      <c r="P96" s="13"/>
    </row>
    <row r="97" spans="2:18" ht="14.25" customHeight="1" x14ac:dyDescent="0.35">
      <c r="B97" s="11" t="s">
        <v>261</v>
      </c>
      <c r="C97" s="11">
        <v>192</v>
      </c>
      <c r="D97" s="11">
        <v>12</v>
      </c>
      <c r="E97" s="11">
        <f>(C97+D97)</f>
        <v>204</v>
      </c>
      <c r="F97" s="11">
        <f>(C97/E97)*100</f>
        <v>94.117647058823522</v>
      </c>
      <c r="G97" s="2"/>
      <c r="I97" s="11" t="s">
        <v>412</v>
      </c>
      <c r="J97" s="11">
        <v>219</v>
      </c>
      <c r="K97" s="11">
        <v>30</v>
      </c>
      <c r="L97" s="11">
        <f>(J97+K97)</f>
        <v>249</v>
      </c>
      <c r="M97" s="11">
        <f>(J97/L97)*100</f>
        <v>87.951807228915655</v>
      </c>
      <c r="N97" s="2"/>
      <c r="P97" s="13" t="s">
        <v>173</v>
      </c>
      <c r="Q97" s="1">
        <v>82.587719298245602</v>
      </c>
      <c r="R97" s="1">
        <v>1.3487099836759899</v>
      </c>
    </row>
    <row r="98" spans="2:18" ht="14.25" customHeight="1" x14ac:dyDescent="0.35">
      <c r="B98" s="11" t="s">
        <v>262</v>
      </c>
      <c r="C98" s="11">
        <v>261</v>
      </c>
      <c r="D98" s="11">
        <v>18</v>
      </c>
      <c r="E98" s="11">
        <f>(C98+D98)</f>
        <v>279</v>
      </c>
      <c r="F98" s="11">
        <f>(C98/E98)*100</f>
        <v>93.548387096774192</v>
      </c>
      <c r="G98" s="2"/>
      <c r="I98" s="11" t="s">
        <v>413</v>
      </c>
      <c r="J98" s="11">
        <v>277</v>
      </c>
      <c r="K98" s="11">
        <v>27</v>
      </c>
      <c r="L98" s="11">
        <f>(J98+K98)</f>
        <v>304</v>
      </c>
      <c r="M98" s="11">
        <f>(J98/L98)*100</f>
        <v>91.118421052631575</v>
      </c>
      <c r="N98" s="2"/>
      <c r="P98" s="13" t="s">
        <v>44</v>
      </c>
      <c r="Q98" s="1">
        <v>93.006068885062447</v>
      </c>
      <c r="R98" s="1">
        <v>1.0282552096785555</v>
      </c>
    </row>
    <row r="99" spans="2:18" ht="14.25" customHeight="1" x14ac:dyDescent="0.35">
      <c r="B99" s="12" t="s">
        <v>263</v>
      </c>
      <c r="C99" s="12">
        <f>AVERAGE(C96:C98)</f>
        <v>229.66666666666666</v>
      </c>
      <c r="D99" s="12">
        <f>AVERAGE(D96:D98)</f>
        <v>16.333333333333332</v>
      </c>
      <c r="E99" s="12">
        <f>AVERAGE(E96:E98)</f>
        <v>246</v>
      </c>
      <c r="F99" s="12">
        <f>AVERAGE(F96:F98)</f>
        <v>93.40501792114695</v>
      </c>
      <c r="G99" s="2">
        <f>STDEV(F96:F98)/SQRT(3)</f>
        <v>0.45846267037507454</v>
      </c>
      <c r="I99" s="11" t="s">
        <v>414</v>
      </c>
      <c r="J99" s="11">
        <v>276</v>
      </c>
      <c r="K99" s="11">
        <v>20</v>
      </c>
      <c r="L99" s="11">
        <f>(J99+K99)</f>
        <v>296</v>
      </c>
      <c r="M99" s="11">
        <f>(J99/L99)*100</f>
        <v>93.243243243243242</v>
      </c>
      <c r="N99" s="2"/>
      <c r="P99" s="13"/>
    </row>
    <row r="100" spans="2:18" ht="14.25" customHeight="1" x14ac:dyDescent="0.35">
      <c r="B100" s="11" t="s">
        <v>300</v>
      </c>
      <c r="C100" s="11">
        <v>211</v>
      </c>
      <c r="D100" s="11">
        <v>20</v>
      </c>
      <c r="E100" s="11">
        <f>(C100+D100)</f>
        <v>231</v>
      </c>
      <c r="F100" s="11">
        <f>(C100/E100)*100</f>
        <v>91.341991341991346</v>
      </c>
      <c r="G100" s="2"/>
      <c r="I100" s="12" t="s">
        <v>461</v>
      </c>
      <c r="J100" s="12">
        <f>AVERAGE(J97:J99)</f>
        <v>257.33333333333331</v>
      </c>
      <c r="K100" s="12">
        <f>AVERAGE(K97:K99)</f>
        <v>25.666666666666668</v>
      </c>
      <c r="L100" s="12">
        <f>AVERAGE(L97:L99)</f>
        <v>283</v>
      </c>
      <c r="M100" s="12">
        <f>AVERAGE(M97:M99)</f>
        <v>90.771157174930167</v>
      </c>
      <c r="N100" s="2">
        <f>STDEV(M97:M99)/SQRT(3)</f>
        <v>1.5373427208441979</v>
      </c>
      <c r="P100" s="13" t="s">
        <v>107</v>
      </c>
      <c r="Q100" s="1">
        <v>51.502362449185512</v>
      </c>
      <c r="R100" s="1">
        <v>1.8482285859984489</v>
      </c>
    </row>
    <row r="101" spans="2:18" ht="14.25" customHeight="1" x14ac:dyDescent="0.35">
      <c r="B101" s="11" t="s">
        <v>301</v>
      </c>
      <c r="C101" s="11">
        <v>205</v>
      </c>
      <c r="D101" s="11">
        <v>22</v>
      </c>
      <c r="E101" s="11">
        <f>(C101+D101)</f>
        <v>227</v>
      </c>
      <c r="F101" s="11">
        <f>(C101/E101)*100</f>
        <v>90.308370044052865</v>
      </c>
      <c r="G101" s="2"/>
      <c r="I101" s="11" t="s">
        <v>415</v>
      </c>
      <c r="J101" s="11">
        <v>217</v>
      </c>
      <c r="K101" s="11">
        <v>27</v>
      </c>
      <c r="L101" s="11">
        <f>(J101+K101)</f>
        <v>244</v>
      </c>
      <c r="M101" s="11">
        <f>(J101/L101)*100</f>
        <v>88.934426229508205</v>
      </c>
      <c r="N101" s="2"/>
      <c r="P101" s="13" t="s">
        <v>98</v>
      </c>
      <c r="Q101" s="1">
        <v>89.089143459082223</v>
      </c>
      <c r="R101" s="1">
        <v>1.0519540182963383</v>
      </c>
    </row>
    <row r="102" spans="2:18" ht="14.25" customHeight="1" x14ac:dyDescent="0.35">
      <c r="B102" s="11" t="s">
        <v>302</v>
      </c>
      <c r="C102" s="11">
        <v>213</v>
      </c>
      <c r="D102" s="11">
        <v>28</v>
      </c>
      <c r="E102" s="11">
        <f>(C102+D102)</f>
        <v>241</v>
      </c>
      <c r="F102" s="11">
        <f>(C102/E102)*100</f>
        <v>88.38174273858921</v>
      </c>
      <c r="G102" s="2"/>
      <c r="I102" s="11" t="s">
        <v>416</v>
      </c>
      <c r="J102" s="11">
        <v>111</v>
      </c>
      <c r="K102" s="11">
        <v>11</v>
      </c>
      <c r="L102" s="11">
        <f>(J102+K102)</f>
        <v>122</v>
      </c>
      <c r="M102" s="11">
        <f>(J102/L102)*100</f>
        <v>90.983606557377044</v>
      </c>
      <c r="N102" s="2"/>
      <c r="P102" s="13"/>
    </row>
    <row r="103" spans="2:18" ht="14.25" customHeight="1" x14ac:dyDescent="0.35">
      <c r="B103" s="12" t="s">
        <v>303</v>
      </c>
      <c r="C103" s="12">
        <f>AVERAGE(C100:C102)</f>
        <v>209.66666666666666</v>
      </c>
      <c r="D103" s="12">
        <f>AVERAGE(D100:D102)</f>
        <v>23.333333333333332</v>
      </c>
      <c r="E103" s="12">
        <f>AVERAGE(E100:E102)</f>
        <v>233</v>
      </c>
      <c r="F103" s="12">
        <f>AVERAGE(F100:F102)</f>
        <v>90.010701374877797</v>
      </c>
      <c r="G103" s="2">
        <f>STDEV(F100:F102)/SQRT(3)</f>
        <v>0.86741434273408435</v>
      </c>
      <c r="I103" s="11" t="s">
        <v>417</v>
      </c>
      <c r="J103" s="11">
        <v>145</v>
      </c>
      <c r="K103" s="11">
        <v>21</v>
      </c>
      <c r="L103" s="11">
        <f>(J103+K103)</f>
        <v>166</v>
      </c>
      <c r="M103" s="11">
        <f>(J103/L103)*100</f>
        <v>87.349397590361448</v>
      </c>
      <c r="N103" s="2"/>
      <c r="P103" s="13" t="s">
        <v>106</v>
      </c>
      <c r="Q103" s="1">
        <v>5.7338163092909795</v>
      </c>
      <c r="R103" s="1">
        <v>2.557660876683709</v>
      </c>
    </row>
    <row r="104" spans="2:18" ht="14.25" customHeight="1" x14ac:dyDescent="0.35">
      <c r="B104" s="11" t="s">
        <v>317</v>
      </c>
      <c r="C104" s="11">
        <v>186</v>
      </c>
      <c r="D104" s="11">
        <v>41</v>
      </c>
      <c r="E104" s="11">
        <f>(C104+D104)</f>
        <v>227</v>
      </c>
      <c r="F104" s="11">
        <f>(C104/E104)*100</f>
        <v>81.93832599118943</v>
      </c>
      <c r="G104" s="2"/>
      <c r="I104" s="12" t="s">
        <v>462</v>
      </c>
      <c r="J104" s="12">
        <f>AVERAGE(J101:J103)</f>
        <v>157.66666666666666</v>
      </c>
      <c r="K104" s="12">
        <f>AVERAGE(K101:K103)</f>
        <v>19.666666666666668</v>
      </c>
      <c r="L104" s="12">
        <f>AVERAGE(L101:L103)</f>
        <v>177.33333333333334</v>
      </c>
      <c r="M104" s="12">
        <f>AVERAGE(M101:M103)</f>
        <v>89.089143459082223</v>
      </c>
      <c r="N104" s="2">
        <f>STDEV(M101:M103)/SQRT(3)</f>
        <v>1.0519540182963383</v>
      </c>
      <c r="P104" s="13" t="s">
        <v>88</v>
      </c>
      <c r="Q104" s="1">
        <v>0.8895268225047358</v>
      </c>
      <c r="R104" s="1">
        <v>0.4532113917887472</v>
      </c>
    </row>
    <row r="105" spans="2:18" ht="14.25" customHeight="1" x14ac:dyDescent="0.35">
      <c r="B105" s="11" t="s">
        <v>318</v>
      </c>
      <c r="C105" s="11">
        <v>129</v>
      </c>
      <c r="D105" s="11">
        <v>41</v>
      </c>
      <c r="E105" s="11">
        <f>(C105+D105)</f>
        <v>170</v>
      </c>
      <c r="F105" s="11">
        <f>(C105/E105)*100</f>
        <v>75.882352941176464</v>
      </c>
      <c r="G105" s="2"/>
      <c r="I105" s="11" t="s">
        <v>421</v>
      </c>
      <c r="J105" s="11">
        <v>226</v>
      </c>
      <c r="K105" s="11">
        <v>29</v>
      </c>
      <c r="L105" s="11">
        <f>(J105+K105)</f>
        <v>255</v>
      </c>
      <c r="M105" s="11">
        <f>(J105/L105)*100</f>
        <v>88.627450980392155</v>
      </c>
      <c r="N105" s="2"/>
      <c r="P105" s="13"/>
    </row>
    <row r="106" spans="2:18" ht="14.25" customHeight="1" x14ac:dyDescent="0.35">
      <c r="B106" s="11" t="s">
        <v>319</v>
      </c>
      <c r="C106" s="11">
        <v>151</v>
      </c>
      <c r="D106" s="11">
        <v>17</v>
      </c>
      <c r="E106" s="11">
        <f>(C106+D106)</f>
        <v>168</v>
      </c>
      <c r="F106" s="11">
        <f>(C106/E106)*100</f>
        <v>89.88095238095238</v>
      </c>
      <c r="G106" s="2"/>
      <c r="I106" s="11" t="s">
        <v>422</v>
      </c>
      <c r="J106" s="11">
        <v>271</v>
      </c>
      <c r="K106" s="11">
        <v>15</v>
      </c>
      <c r="L106" s="11">
        <f>(J106+K106)</f>
        <v>286</v>
      </c>
      <c r="M106" s="11">
        <f>(J106/L106)*100</f>
        <v>94.75524475524476</v>
      </c>
      <c r="N106" s="2"/>
      <c r="P106" s="13" t="s">
        <v>105</v>
      </c>
      <c r="Q106" s="1">
        <v>95.312377788206504</v>
      </c>
      <c r="R106" s="1">
        <v>0.74625693796208736</v>
      </c>
    </row>
    <row r="107" spans="2:18" ht="14.25" customHeight="1" x14ac:dyDescent="0.35">
      <c r="B107" s="12" t="s">
        <v>320</v>
      </c>
      <c r="C107" s="12">
        <f>AVERAGE(C104:C106)</f>
        <v>155.33333333333334</v>
      </c>
      <c r="D107" s="12">
        <f>AVERAGE(D104:D106)</f>
        <v>33</v>
      </c>
      <c r="E107" s="12">
        <f>AVERAGE(E104:E106)</f>
        <v>188.33333333333334</v>
      </c>
      <c r="F107" s="12">
        <f>AVERAGE(F104:F106)</f>
        <v>82.567210437772758</v>
      </c>
      <c r="G107" s="2">
        <f>STDEV(F104:F106)/SQRT(3)</f>
        <v>4.0532628134294262</v>
      </c>
      <c r="I107" s="11" t="s">
        <v>423</v>
      </c>
      <c r="J107" s="11">
        <v>231</v>
      </c>
      <c r="K107" s="11">
        <v>13</v>
      </c>
      <c r="L107" s="11">
        <f>(J107+K107)</f>
        <v>244</v>
      </c>
      <c r="M107" s="11">
        <f>(J107/L107)*100</f>
        <v>94.672131147540981</v>
      </c>
      <c r="N107" s="2"/>
      <c r="P107" s="13" t="s">
        <v>78</v>
      </c>
      <c r="Q107" s="1">
        <v>90.134445908358956</v>
      </c>
      <c r="R107" s="1">
        <v>0.61877556312183157</v>
      </c>
    </row>
    <row r="108" spans="2:18" ht="14.25" customHeight="1" x14ac:dyDescent="0.35">
      <c r="B108" s="11" t="s">
        <v>369</v>
      </c>
      <c r="C108" s="11">
        <v>84</v>
      </c>
      <c r="D108" s="11">
        <v>13</v>
      </c>
      <c r="E108" s="11">
        <f>(C108+D108)</f>
        <v>97</v>
      </c>
      <c r="F108" s="11">
        <f>(C108/E108)*100</f>
        <v>86.597938144329902</v>
      </c>
      <c r="G108" s="2"/>
      <c r="I108" s="12" t="s">
        <v>463</v>
      </c>
      <c r="J108" s="12">
        <f>AVERAGE(J105:J107)</f>
        <v>242.66666666666666</v>
      </c>
      <c r="K108" s="12">
        <f>AVERAGE(K105:K107)</f>
        <v>19</v>
      </c>
      <c r="L108" s="12">
        <f>AVERAGE(L105:L107)</f>
        <v>261.66666666666669</v>
      </c>
      <c r="M108" s="12">
        <f>AVERAGE(M105:M107)</f>
        <v>92.684942294392627</v>
      </c>
      <c r="N108" s="2">
        <f>STDEV(M105:M107)/SQRT(3)</f>
        <v>2.0288875268923752</v>
      </c>
      <c r="P108" s="13"/>
    </row>
    <row r="109" spans="2:18" ht="14.25" customHeight="1" x14ac:dyDescent="0.35">
      <c r="B109" s="11" t="s">
        <v>370</v>
      </c>
      <c r="C109" s="11">
        <v>87</v>
      </c>
      <c r="D109" s="11">
        <v>21</v>
      </c>
      <c r="E109" s="11">
        <f>(C109+D109)</f>
        <v>108</v>
      </c>
      <c r="F109" s="11">
        <f>(C109/E109)*100</f>
        <v>80.555555555555557</v>
      </c>
      <c r="G109" s="2"/>
      <c r="I109" s="11" t="s">
        <v>424</v>
      </c>
      <c r="J109" s="11">
        <v>197</v>
      </c>
      <c r="K109" s="11">
        <v>92</v>
      </c>
      <c r="L109" s="11">
        <f>(J109+K109)</f>
        <v>289</v>
      </c>
      <c r="M109" s="11">
        <f>(J109/L109)*100</f>
        <v>68.16608996539793</v>
      </c>
      <c r="N109" s="2"/>
      <c r="P109" s="13" t="s">
        <v>104</v>
      </c>
      <c r="Q109" s="1">
        <v>92.458858909900144</v>
      </c>
      <c r="R109" s="1">
        <v>1.6150396031283802</v>
      </c>
    </row>
    <row r="110" spans="2:18" ht="14.25" customHeight="1" x14ac:dyDescent="0.35">
      <c r="B110" s="11" t="s">
        <v>371</v>
      </c>
      <c r="C110" s="11">
        <v>84</v>
      </c>
      <c r="D110" s="11">
        <v>22</v>
      </c>
      <c r="E110" s="11">
        <f>(C110+D110)</f>
        <v>106</v>
      </c>
      <c r="F110" s="11">
        <f>(C110/E110)*100</f>
        <v>79.245283018867923</v>
      </c>
      <c r="G110" s="2"/>
      <c r="I110" s="11" t="s">
        <v>425</v>
      </c>
      <c r="J110" s="11">
        <v>139</v>
      </c>
      <c r="K110" s="11">
        <v>70</v>
      </c>
      <c r="L110" s="11">
        <f>(J110+K110)</f>
        <v>209</v>
      </c>
      <c r="M110" s="11">
        <f>(J110/L110)*100</f>
        <v>66.507177033492823</v>
      </c>
      <c r="N110" s="2"/>
      <c r="P110" s="13" t="s">
        <v>67</v>
      </c>
      <c r="Q110" s="1">
        <v>92.592319108916698</v>
      </c>
      <c r="R110" s="1">
        <v>0.90626728090443476</v>
      </c>
    </row>
    <row r="111" spans="2:18" ht="14.25" customHeight="1" x14ac:dyDescent="0.35">
      <c r="B111" s="12" t="s">
        <v>372</v>
      </c>
      <c r="C111" s="12">
        <f>AVERAGE(C108:C110)</f>
        <v>85</v>
      </c>
      <c r="D111" s="12">
        <f>AVERAGE(D108:D110)</f>
        <v>18.666666666666668</v>
      </c>
      <c r="E111" s="12">
        <f>AVERAGE(E108:E110)</f>
        <v>103.66666666666667</v>
      </c>
      <c r="F111" s="12">
        <f>AVERAGE(F108:F110)</f>
        <v>82.132925572917799</v>
      </c>
      <c r="G111" s="2">
        <f>STDEV(F108:F110)/SQRT(3)</f>
        <v>2.2643215670667294</v>
      </c>
      <c r="I111" s="11" t="s">
        <v>426</v>
      </c>
      <c r="J111" s="11">
        <v>164</v>
      </c>
      <c r="K111" s="11">
        <v>68</v>
      </c>
      <c r="L111" s="11">
        <f>(J111+K111)</f>
        <v>232</v>
      </c>
      <c r="M111" s="11">
        <f>(J111/L111)*100</f>
        <v>70.689655172413794</v>
      </c>
      <c r="N111" s="2"/>
      <c r="P111" s="13"/>
    </row>
    <row r="112" spans="2:18" ht="14.25" customHeight="1" x14ac:dyDescent="0.35">
      <c r="B112" s="11" t="s">
        <v>264</v>
      </c>
      <c r="C112" s="11">
        <v>268</v>
      </c>
      <c r="D112" s="11">
        <v>20</v>
      </c>
      <c r="E112" s="11">
        <f>(C112+D112)</f>
        <v>288</v>
      </c>
      <c r="F112" s="11">
        <f>(C112/E112)*100</f>
        <v>93.055555555555557</v>
      </c>
      <c r="G112" s="2"/>
      <c r="I112" s="12" t="s">
        <v>464</v>
      </c>
      <c r="J112" s="12">
        <f>AVERAGE(J109:J111)</f>
        <v>166.66666666666666</v>
      </c>
      <c r="K112" s="12">
        <f>AVERAGE(K109:K111)</f>
        <v>76.666666666666671</v>
      </c>
      <c r="L112" s="12">
        <f>AVERAGE(L109:L111)</f>
        <v>243.33333333333334</v>
      </c>
      <c r="M112" s="12">
        <f>AVERAGE(M109:M111)</f>
        <v>68.454307390434849</v>
      </c>
      <c r="N112" s="2">
        <f>STDEV(M109:M111)/SQRT(3)</f>
        <v>1.2159472039949133</v>
      </c>
      <c r="P112" s="13" t="s">
        <v>103</v>
      </c>
      <c r="Q112" s="1">
        <v>80.163673960150092</v>
      </c>
      <c r="R112" s="1">
        <v>1.6664949353204648</v>
      </c>
    </row>
    <row r="113" spans="2:18" ht="14.25" customHeight="1" x14ac:dyDescent="0.35">
      <c r="B113" s="11" t="s">
        <v>265</v>
      </c>
      <c r="C113" s="11">
        <v>226</v>
      </c>
      <c r="D113" s="11">
        <v>14</v>
      </c>
      <c r="E113" s="11">
        <f>(C113+D113)</f>
        <v>240</v>
      </c>
      <c r="F113" s="11">
        <f>(C113/E113)*100</f>
        <v>94.166666666666671</v>
      </c>
      <c r="G113" s="2"/>
      <c r="I113" s="11" t="s">
        <v>427</v>
      </c>
      <c r="J113" s="11">
        <v>0</v>
      </c>
      <c r="K113" s="11">
        <v>282</v>
      </c>
      <c r="L113" s="11">
        <f>(J113+K113)</f>
        <v>282</v>
      </c>
      <c r="M113" s="11">
        <f>(J113/L113)*100</f>
        <v>0</v>
      </c>
      <c r="N113" s="2"/>
      <c r="P113" s="13" t="s">
        <v>53</v>
      </c>
      <c r="Q113" s="1">
        <v>89.986215074200217</v>
      </c>
      <c r="R113" s="1">
        <v>1.3382650397270555</v>
      </c>
    </row>
    <row r="114" spans="2:18" ht="14.25" customHeight="1" x14ac:dyDescent="0.35">
      <c r="B114" s="11" t="s">
        <v>266</v>
      </c>
      <c r="C114" s="11">
        <v>191</v>
      </c>
      <c r="D114" s="11">
        <v>26</v>
      </c>
      <c r="E114" s="11">
        <f>(C114+D114)</f>
        <v>217</v>
      </c>
      <c r="F114" s="11">
        <f>(C114/E114)*100</f>
        <v>88.018433179723502</v>
      </c>
      <c r="G114" s="2"/>
      <c r="I114" s="11" t="s">
        <v>428</v>
      </c>
      <c r="J114" s="11">
        <v>2</v>
      </c>
      <c r="K114" s="11">
        <v>182</v>
      </c>
      <c r="L114" s="11">
        <f>(J114+K114)</f>
        <v>184</v>
      </c>
      <c r="M114" s="11">
        <f>(J114/L114)*100</f>
        <v>1.0869565217391304</v>
      </c>
      <c r="N114" s="2"/>
      <c r="P114" s="13"/>
    </row>
    <row r="115" spans="2:18" ht="14.25" customHeight="1" x14ac:dyDescent="0.35">
      <c r="B115" s="12" t="s">
        <v>267</v>
      </c>
      <c r="C115" s="12">
        <f>AVERAGE(C112:C114)</f>
        <v>228.33333333333334</v>
      </c>
      <c r="D115" s="12">
        <f>AVERAGE(D112:D114)</f>
        <v>20</v>
      </c>
      <c r="E115" s="12">
        <f>AVERAGE(E112:E114)</f>
        <v>248.33333333333334</v>
      </c>
      <c r="F115" s="12">
        <f>AVERAGE(F112:F114)</f>
        <v>91.746885133981905</v>
      </c>
      <c r="G115" s="2">
        <f>STDEV(F112:F114)/SQRT(3)</f>
        <v>1.8916181306594497</v>
      </c>
      <c r="I115" s="11" t="s">
        <v>429</v>
      </c>
      <c r="J115" s="11">
        <v>1</v>
      </c>
      <c r="K115" s="11">
        <v>340</v>
      </c>
      <c r="L115" s="11">
        <f>(J115+K115)</f>
        <v>341</v>
      </c>
      <c r="M115" s="11">
        <f>(J115/L115)*100</f>
        <v>0.2932551319648094</v>
      </c>
      <c r="N115" s="2"/>
      <c r="P115" s="13" t="s">
        <v>102</v>
      </c>
      <c r="Q115" s="1">
        <v>86.004617377552066</v>
      </c>
      <c r="R115" s="1">
        <v>2.1476714699954487</v>
      </c>
    </row>
    <row r="116" spans="2:18" ht="14.25" customHeight="1" x14ac:dyDescent="0.35">
      <c r="B116" s="11" t="s">
        <v>304</v>
      </c>
      <c r="C116" s="11">
        <v>252</v>
      </c>
      <c r="D116" s="11">
        <v>16</v>
      </c>
      <c r="E116" s="11">
        <f>(C116+D116)</f>
        <v>268</v>
      </c>
      <c r="F116" s="11">
        <f>(C116/E116)*100</f>
        <v>94.029850746268664</v>
      </c>
      <c r="G116" s="2"/>
      <c r="I116" s="12" t="s">
        <v>465</v>
      </c>
      <c r="J116" s="12">
        <f>AVERAGE(J113:J115)</f>
        <v>1</v>
      </c>
      <c r="K116" s="12">
        <f>AVERAGE(K113:K115)</f>
        <v>268</v>
      </c>
      <c r="L116" s="12">
        <f>AVERAGE(L113:L115)</f>
        <v>269</v>
      </c>
      <c r="M116" s="12">
        <f>AVERAGE(M113:M115)</f>
        <v>0.46007055123464657</v>
      </c>
      <c r="N116" s="2">
        <f>STDEV(M113:M115)/SQRT(3)</f>
        <v>0.32467376350085941</v>
      </c>
      <c r="P116" s="13" t="s">
        <v>43</v>
      </c>
      <c r="Q116" s="1">
        <v>90.428799988048752</v>
      </c>
      <c r="R116" s="1">
        <v>0.87447798480844985</v>
      </c>
    </row>
    <row r="117" spans="2:18" ht="14.25" customHeight="1" x14ac:dyDescent="0.35">
      <c r="B117" s="11" t="s">
        <v>305</v>
      </c>
      <c r="C117" s="11">
        <v>168</v>
      </c>
      <c r="D117" s="11">
        <v>34</v>
      </c>
      <c r="E117" s="11">
        <f>(C117+D117)</f>
        <v>202</v>
      </c>
      <c r="F117" s="11">
        <f>(C117/E117)*100</f>
        <v>83.168316831683171</v>
      </c>
      <c r="G117" s="2"/>
      <c r="I117" s="11" t="s">
        <v>430</v>
      </c>
      <c r="J117" s="11">
        <v>0</v>
      </c>
      <c r="K117" s="11">
        <v>139</v>
      </c>
      <c r="L117" s="11">
        <f>(J117+K117)</f>
        <v>139</v>
      </c>
      <c r="M117" s="11">
        <f>(J117/L117)*100</f>
        <v>0</v>
      </c>
      <c r="N117" s="2"/>
      <c r="P117" s="13"/>
    </row>
    <row r="118" spans="2:18" ht="14.25" customHeight="1" x14ac:dyDescent="0.35">
      <c r="B118" s="11" t="s">
        <v>306</v>
      </c>
      <c r="C118" s="11">
        <v>194</v>
      </c>
      <c r="D118" s="11">
        <v>31</v>
      </c>
      <c r="E118" s="11">
        <f>(C118+D118)</f>
        <v>225</v>
      </c>
      <c r="F118" s="11">
        <f>(C118/E118)*100</f>
        <v>86.222222222222229</v>
      </c>
      <c r="G118" s="2"/>
      <c r="I118" s="11" t="s">
        <v>431</v>
      </c>
      <c r="J118" s="11">
        <v>2</v>
      </c>
      <c r="K118" s="11">
        <v>167</v>
      </c>
      <c r="L118" s="11">
        <f>(J118+K118)</f>
        <v>169</v>
      </c>
      <c r="M118" s="11">
        <f>(J118/L118)*100</f>
        <v>1.1834319526627219</v>
      </c>
      <c r="N118" s="2"/>
      <c r="P118" s="13" t="s">
        <v>85</v>
      </c>
      <c r="Q118" s="1">
        <v>91.746885133981905</v>
      </c>
      <c r="R118" s="1">
        <v>1.8916181306594497</v>
      </c>
    </row>
    <row r="119" spans="2:18" ht="14.25" customHeight="1" x14ac:dyDescent="0.35">
      <c r="B119" s="12" t="s">
        <v>307</v>
      </c>
      <c r="C119" s="12">
        <f>AVERAGE(C116:C118)</f>
        <v>204.66666666666666</v>
      </c>
      <c r="D119" s="12">
        <f>AVERAGE(D116:D118)</f>
        <v>27</v>
      </c>
      <c r="E119" s="12">
        <f>AVERAGE(E116:E118)</f>
        <v>231.66666666666666</v>
      </c>
      <c r="F119" s="12">
        <f>AVERAGE(F116:F118)</f>
        <v>87.806796600058021</v>
      </c>
      <c r="G119" s="2">
        <f>STDEV(F116:F118)/SQRT(3)</f>
        <v>3.2340061179901411</v>
      </c>
      <c r="I119" s="11" t="s">
        <v>432</v>
      </c>
      <c r="J119" s="11">
        <v>3</v>
      </c>
      <c r="K119" s="11">
        <v>199</v>
      </c>
      <c r="L119" s="11">
        <f>(J119+K119)</f>
        <v>202</v>
      </c>
      <c r="M119" s="11">
        <f>(J119/L119)*100</f>
        <v>1.4851485148514851</v>
      </c>
      <c r="N119" s="2"/>
      <c r="P119" s="13" t="s">
        <v>76</v>
      </c>
      <c r="Q119" s="1">
        <v>89.044188436183035</v>
      </c>
      <c r="R119" s="1">
        <v>1.0735833628660858</v>
      </c>
    </row>
    <row r="120" spans="2:18" ht="14.25" customHeight="1" x14ac:dyDescent="0.35">
      <c r="B120" s="11" t="s">
        <v>321</v>
      </c>
      <c r="C120" s="11">
        <v>95</v>
      </c>
      <c r="D120" s="11">
        <v>30</v>
      </c>
      <c r="E120" s="11">
        <f>(C120+D120)</f>
        <v>125</v>
      </c>
      <c r="F120" s="11">
        <f>(C120/E120)*100</f>
        <v>76</v>
      </c>
      <c r="G120" s="2"/>
      <c r="I120" s="12" t="s">
        <v>466</v>
      </c>
      <c r="J120" s="12">
        <f>AVERAGE(J117:J119)</f>
        <v>1.6666666666666667</v>
      </c>
      <c r="K120" s="12">
        <f>AVERAGE(K117:K119)</f>
        <v>168.33333333333334</v>
      </c>
      <c r="L120" s="12">
        <f>AVERAGE(L117:L119)</f>
        <v>170</v>
      </c>
      <c r="M120" s="12">
        <f>AVERAGE(M117:M119)</f>
        <v>0.8895268225047358</v>
      </c>
      <c r="N120" s="2">
        <f>STDEV(M117:M119)/SQRT(3)</f>
        <v>0.4532113917887472</v>
      </c>
      <c r="P120" s="13"/>
    </row>
    <row r="121" spans="2:18" ht="14.25" customHeight="1" x14ac:dyDescent="0.35">
      <c r="B121" s="11" t="s">
        <v>322</v>
      </c>
      <c r="C121" s="11">
        <v>159</v>
      </c>
      <c r="D121" s="11">
        <v>39</v>
      </c>
      <c r="E121" s="11">
        <f>(C121+D121)</f>
        <v>198</v>
      </c>
      <c r="F121" s="11">
        <f>(C121/E121)*100</f>
        <v>80.303030303030297</v>
      </c>
      <c r="G121" s="2"/>
      <c r="I121" s="11" t="s">
        <v>433</v>
      </c>
      <c r="J121" s="11">
        <v>84</v>
      </c>
      <c r="K121" s="11">
        <v>122</v>
      </c>
      <c r="L121" s="11">
        <f>(J121+K121)</f>
        <v>206</v>
      </c>
      <c r="M121" s="11">
        <f>(J121/L121)*100</f>
        <v>40.776699029126213</v>
      </c>
      <c r="N121" s="2"/>
      <c r="P121" s="13" t="s">
        <v>84</v>
      </c>
      <c r="Q121" s="1">
        <v>87.806796600058021</v>
      </c>
      <c r="R121" s="1">
        <v>3.2340061179901411</v>
      </c>
    </row>
    <row r="122" spans="2:18" ht="14.25" customHeight="1" x14ac:dyDescent="0.35">
      <c r="B122" s="11" t="s">
        <v>323</v>
      </c>
      <c r="C122" s="11">
        <v>160</v>
      </c>
      <c r="D122" s="11">
        <v>31</v>
      </c>
      <c r="E122" s="11">
        <f>(C122+D122)</f>
        <v>191</v>
      </c>
      <c r="F122" s="11">
        <f>(C122/E122)*100</f>
        <v>83.769633507853399</v>
      </c>
      <c r="G122" s="2"/>
      <c r="I122" s="11" t="s">
        <v>434</v>
      </c>
      <c r="J122" s="11">
        <v>56</v>
      </c>
      <c r="K122" s="11">
        <v>53</v>
      </c>
      <c r="L122" s="11">
        <f>(J122+K122)</f>
        <v>109</v>
      </c>
      <c r="M122" s="11">
        <f>(J122/L122)*100</f>
        <v>51.37614678899083</v>
      </c>
      <c r="N122" s="2"/>
      <c r="P122" s="13" t="s">
        <v>65</v>
      </c>
      <c r="Q122" s="1">
        <v>90.887902751702043</v>
      </c>
      <c r="R122" s="1">
        <v>0.760058105827221</v>
      </c>
    </row>
    <row r="123" spans="2:18" ht="14.25" customHeight="1" x14ac:dyDescent="0.35">
      <c r="B123" s="12" t="s">
        <v>324</v>
      </c>
      <c r="C123" s="12">
        <f>AVERAGE(C120:C122)</f>
        <v>138</v>
      </c>
      <c r="D123" s="12">
        <f>AVERAGE(D120:D122)</f>
        <v>33.333333333333336</v>
      </c>
      <c r="E123" s="12">
        <f>AVERAGE(E120:E122)</f>
        <v>171.33333333333334</v>
      </c>
      <c r="F123" s="12">
        <f>AVERAGE(F120:F122)</f>
        <v>80.024221270294575</v>
      </c>
      <c r="G123" s="2">
        <f>STDEV(F120:F122)/SQRT(3)</f>
        <v>2.247228075440264</v>
      </c>
      <c r="I123" s="11" t="s">
        <v>435</v>
      </c>
      <c r="J123" s="11">
        <v>81</v>
      </c>
      <c r="K123" s="11">
        <v>93</v>
      </c>
      <c r="L123" s="11">
        <f>(J123+K123)</f>
        <v>174</v>
      </c>
      <c r="M123" s="11">
        <f>(J123/L123)*100</f>
        <v>46.551724137931032</v>
      </c>
      <c r="N123" s="2"/>
      <c r="P123" s="13"/>
    </row>
    <row r="124" spans="2:18" ht="14.25" customHeight="1" x14ac:dyDescent="0.35">
      <c r="B124" s="11" t="s">
        <v>373</v>
      </c>
      <c r="C124" s="11">
        <v>70</v>
      </c>
      <c r="D124" s="11">
        <v>29</v>
      </c>
      <c r="E124" s="11">
        <f>(C124+D124)</f>
        <v>99</v>
      </c>
      <c r="F124" s="11">
        <f>(C124/E124)*100</f>
        <v>70.707070707070713</v>
      </c>
      <c r="G124" s="2"/>
      <c r="I124" s="12" t="s">
        <v>467</v>
      </c>
      <c r="J124" s="12">
        <f>AVERAGE(J121:J123)</f>
        <v>73.666666666666671</v>
      </c>
      <c r="K124" s="12">
        <f>AVERAGE(K121:K123)</f>
        <v>89.333333333333329</v>
      </c>
      <c r="L124" s="12">
        <f>AVERAGE(L121:L123)</f>
        <v>163</v>
      </c>
      <c r="M124" s="12">
        <f>AVERAGE(M121:M123)</f>
        <v>46.234856652016028</v>
      </c>
      <c r="N124" s="2">
        <f>STDEV(M121:M123)/SQRT(3)</f>
        <v>3.0638960467704801</v>
      </c>
      <c r="P124" s="13" t="s">
        <v>83</v>
      </c>
      <c r="Q124" s="1">
        <v>80.024221270294575</v>
      </c>
      <c r="R124" s="1">
        <v>2.247228075440264</v>
      </c>
    </row>
    <row r="125" spans="2:18" ht="14.25" customHeight="1" x14ac:dyDescent="0.35">
      <c r="B125" s="11" t="s">
        <v>374</v>
      </c>
      <c r="C125" s="11">
        <v>130</v>
      </c>
      <c r="D125" s="11">
        <v>56</v>
      </c>
      <c r="E125" s="11">
        <f>(C125+D125)</f>
        <v>186</v>
      </c>
      <c r="F125" s="11">
        <f>(C125/E125)*100</f>
        <v>69.892473118279568</v>
      </c>
      <c r="G125" s="2"/>
      <c r="I125" s="11" t="s">
        <v>436</v>
      </c>
      <c r="J125" s="11">
        <v>8</v>
      </c>
      <c r="K125" s="11">
        <v>144</v>
      </c>
      <c r="L125" s="11">
        <f>(J125+K125)</f>
        <v>152</v>
      </c>
      <c r="M125" s="11">
        <f>(J125/L125)*100</f>
        <v>5.2631578947368416</v>
      </c>
      <c r="N125" s="2"/>
      <c r="P125" s="13" t="s">
        <v>51</v>
      </c>
      <c r="Q125" s="1">
        <v>88.988819312978322</v>
      </c>
      <c r="R125" s="1">
        <v>1.1135103607772656</v>
      </c>
    </row>
    <row r="126" spans="2:18" ht="14.25" customHeight="1" x14ac:dyDescent="0.35">
      <c r="B126" s="11" t="s">
        <v>375</v>
      </c>
      <c r="C126" s="11">
        <v>130</v>
      </c>
      <c r="D126" s="11">
        <v>45</v>
      </c>
      <c r="E126" s="11">
        <f>(C126+D126)</f>
        <v>175</v>
      </c>
      <c r="F126" s="11">
        <f>(C126/E126)*100</f>
        <v>74.285714285714292</v>
      </c>
      <c r="G126" s="2"/>
      <c r="I126" s="11" t="s">
        <v>437</v>
      </c>
      <c r="J126" s="11">
        <v>4</v>
      </c>
      <c r="K126" s="11">
        <v>168</v>
      </c>
      <c r="L126" s="11">
        <f>(J126+K126)</f>
        <v>172</v>
      </c>
      <c r="M126" s="11">
        <f>(J126/L126)*100</f>
        <v>2.3255813953488373</v>
      </c>
      <c r="N126" s="2"/>
      <c r="P126" s="13"/>
    </row>
    <row r="127" spans="2:18" ht="14.25" customHeight="1" x14ac:dyDescent="0.35">
      <c r="B127" s="12" t="s">
        <v>376</v>
      </c>
      <c r="C127" s="12">
        <f>AVERAGE(C124:C126)</f>
        <v>110</v>
      </c>
      <c r="D127" s="12">
        <f>AVERAGE(D124:D126)</f>
        <v>43.333333333333336</v>
      </c>
      <c r="E127" s="12">
        <f>AVERAGE(E124:E126)</f>
        <v>153.33333333333334</v>
      </c>
      <c r="F127" s="12">
        <f>AVERAGE(F124:F126)</f>
        <v>71.628419370354848</v>
      </c>
      <c r="G127" s="2">
        <f>STDEV(F124:F126)/SQRT(3)</f>
        <v>1.3492966696656465</v>
      </c>
      <c r="I127" s="11" t="s">
        <v>438</v>
      </c>
      <c r="J127" s="11">
        <v>8</v>
      </c>
      <c r="K127" s="11">
        <v>130</v>
      </c>
      <c r="L127" s="11">
        <f>(J127+K127)</f>
        <v>138</v>
      </c>
      <c r="M127" s="11">
        <f>(J127/L127)*100</f>
        <v>5.7971014492753623</v>
      </c>
      <c r="N127" s="2"/>
      <c r="P127" s="13" t="s">
        <v>82</v>
      </c>
      <c r="Q127" s="1">
        <v>71.628419370354848</v>
      </c>
      <c r="R127" s="1">
        <v>1.3492966696656465</v>
      </c>
    </row>
    <row r="128" spans="2:18" ht="14.25" customHeight="1" x14ac:dyDescent="0.35">
      <c r="B128" s="2"/>
      <c r="C128" s="2"/>
      <c r="D128" s="2"/>
      <c r="E128" s="2"/>
      <c r="F128" s="2"/>
      <c r="I128" s="12" t="s">
        <v>468</v>
      </c>
      <c r="J128" s="12">
        <f>AVERAGE(J125:J127)</f>
        <v>6.666666666666667</v>
      </c>
      <c r="K128" s="12">
        <f>AVERAGE(K125:K127)</f>
        <v>147.33333333333334</v>
      </c>
      <c r="L128" s="12">
        <f>AVERAGE(L125:L127)</f>
        <v>154</v>
      </c>
      <c r="M128" s="12">
        <f>AVERAGE(M125:M127)</f>
        <v>4.4619469131203466</v>
      </c>
      <c r="N128" s="2">
        <f>STDEV(M125:M127)/SQRT(3)</f>
        <v>1.0792462105563403</v>
      </c>
      <c r="P128" s="13" t="s">
        <v>41</v>
      </c>
      <c r="Q128" s="1">
        <v>83.417402845932273</v>
      </c>
      <c r="R128" s="1">
        <v>1.7938110265301668</v>
      </c>
    </row>
    <row r="129" spans="2:18" ht="14.25" customHeight="1" x14ac:dyDescent="0.35">
      <c r="B129" s="2"/>
      <c r="C129" s="2"/>
      <c r="D129" s="2"/>
      <c r="E129" s="2"/>
      <c r="F129" s="2"/>
      <c r="I129" s="2"/>
      <c r="J129" s="2"/>
      <c r="K129" s="2"/>
      <c r="L129" s="2"/>
      <c r="M129" s="2"/>
      <c r="N129" s="2"/>
      <c r="P129" s="13"/>
    </row>
    <row r="130" spans="2:18" ht="14.25" customHeight="1" x14ac:dyDescent="0.35">
      <c r="B130" s="11" t="s">
        <v>312</v>
      </c>
      <c r="C130" s="11" t="s">
        <v>14</v>
      </c>
      <c r="D130" s="11" t="s">
        <v>13</v>
      </c>
      <c r="E130" s="11" t="s">
        <v>12</v>
      </c>
      <c r="F130" s="11" t="s">
        <v>11</v>
      </c>
      <c r="I130" s="11" t="s">
        <v>312</v>
      </c>
      <c r="J130" s="11" t="s">
        <v>14</v>
      </c>
      <c r="K130" s="11" t="s">
        <v>13</v>
      </c>
      <c r="L130" s="11" t="s">
        <v>12</v>
      </c>
      <c r="M130" s="11" t="s">
        <v>11</v>
      </c>
      <c r="P130" s="13" t="s">
        <v>74</v>
      </c>
      <c r="Q130" s="1">
        <v>91.825354747019517</v>
      </c>
      <c r="R130" s="1">
        <v>0.44900364136690069</v>
      </c>
    </row>
    <row r="131" spans="2:18" ht="14.25" customHeight="1" x14ac:dyDescent="0.35">
      <c r="B131" s="11" t="s">
        <v>268</v>
      </c>
      <c r="C131" s="11">
        <v>263</v>
      </c>
      <c r="D131" s="11">
        <v>13</v>
      </c>
      <c r="E131" s="11">
        <f>(C131+D131)</f>
        <v>276</v>
      </c>
      <c r="F131" s="11">
        <f>(C131/E131)*100</f>
        <v>95.289855072463766</v>
      </c>
      <c r="G131" s="2"/>
      <c r="I131" s="11" t="s">
        <v>481</v>
      </c>
      <c r="J131" s="11">
        <v>288</v>
      </c>
      <c r="K131" s="11">
        <v>9</v>
      </c>
      <c r="L131" s="11">
        <f>(J131+K131)</f>
        <v>297</v>
      </c>
      <c r="M131" s="11">
        <f>(J131/L131)*100</f>
        <v>96.969696969696969</v>
      </c>
      <c r="P131" s="13" t="s">
        <v>64</v>
      </c>
      <c r="Q131" s="1">
        <v>95.916495866285558</v>
      </c>
      <c r="R131" s="1">
        <v>0.29482322898484764</v>
      </c>
    </row>
    <row r="132" spans="2:18" ht="14.25" customHeight="1" x14ac:dyDescent="0.35">
      <c r="B132" s="11" t="s">
        <v>269</v>
      </c>
      <c r="C132" s="11">
        <v>273</v>
      </c>
      <c r="D132" s="11">
        <v>10</v>
      </c>
      <c r="E132" s="11">
        <f>(C132+D132)</f>
        <v>283</v>
      </c>
      <c r="F132" s="11">
        <f>(C132/E132)*100</f>
        <v>96.466431095406364</v>
      </c>
      <c r="G132" s="2"/>
      <c r="I132" s="11" t="s">
        <v>482</v>
      </c>
      <c r="J132" s="11">
        <v>264</v>
      </c>
      <c r="K132" s="11">
        <v>12</v>
      </c>
      <c r="L132" s="11">
        <f>(J132+K132)</f>
        <v>276</v>
      </c>
      <c r="M132" s="11">
        <f>(J132/L132)*100</f>
        <v>95.652173913043484</v>
      </c>
      <c r="P132" s="13"/>
    </row>
    <row r="133" spans="2:18" ht="14.25" customHeight="1" x14ac:dyDescent="0.35">
      <c r="B133" s="11" t="s">
        <v>270</v>
      </c>
      <c r="C133" s="11">
        <v>265</v>
      </c>
      <c r="D133" s="11">
        <v>10</v>
      </c>
      <c r="E133" s="11">
        <f>(C133+D133)</f>
        <v>275</v>
      </c>
      <c r="F133" s="11">
        <f>(C133/E133)*100</f>
        <v>96.36363636363636</v>
      </c>
      <c r="G133" s="2"/>
      <c r="I133" s="11" t="s">
        <v>483</v>
      </c>
      <c r="J133" s="11">
        <v>287</v>
      </c>
      <c r="K133" s="11">
        <v>8</v>
      </c>
      <c r="L133" s="11">
        <f>(J133+K133)</f>
        <v>295</v>
      </c>
      <c r="M133" s="11">
        <f>(J133/L133)*100</f>
        <v>97.288135593220332</v>
      </c>
      <c r="P133" s="13" t="s">
        <v>166</v>
      </c>
      <c r="Q133" s="1">
        <v>82.802862552549655</v>
      </c>
      <c r="R133" s="1">
        <v>0.22673973877383702</v>
      </c>
    </row>
    <row r="134" spans="2:18" ht="14.25" customHeight="1" x14ac:dyDescent="0.35">
      <c r="B134" s="12" t="s">
        <v>271</v>
      </c>
      <c r="C134" s="12">
        <f>AVERAGE(C131:C133)</f>
        <v>267</v>
      </c>
      <c r="D134" s="12">
        <f>AVERAGE(D131:D133)</f>
        <v>11</v>
      </c>
      <c r="E134" s="12">
        <f>AVERAGE(E131:E133)</f>
        <v>278</v>
      </c>
      <c r="F134" s="12">
        <f>AVERAGE(F131:F133)</f>
        <v>96.039974177168844</v>
      </c>
      <c r="G134" s="2">
        <f>STDEV(F131:F133)/SQRT(3)</f>
        <v>0.37623161866619781</v>
      </c>
      <c r="I134" s="12" t="s">
        <v>484</v>
      </c>
      <c r="J134" s="12">
        <f>AVERAGE(J131:J133)</f>
        <v>279.66666666666669</v>
      </c>
      <c r="K134" s="12">
        <f>AVERAGE(K131:K133)</f>
        <v>9.6666666666666661</v>
      </c>
      <c r="L134" s="12">
        <f>AVERAGE(L131:L133)</f>
        <v>289.33333333333331</v>
      </c>
      <c r="M134" s="12">
        <f>AVERAGE(M131:M133)</f>
        <v>96.636668825320257</v>
      </c>
      <c r="N134" s="2">
        <f>STDEV(M131:M133)/SQRT(3)</f>
        <v>0.50075724772987851</v>
      </c>
      <c r="P134" s="13" t="s">
        <v>165</v>
      </c>
      <c r="Q134" s="1">
        <v>93.369618513512265</v>
      </c>
      <c r="R134" s="1">
        <v>0.81289839416664189</v>
      </c>
    </row>
    <row r="135" spans="2:18" ht="14.25" customHeight="1" x14ac:dyDescent="0.35">
      <c r="B135" s="11" t="s">
        <v>272</v>
      </c>
      <c r="C135" s="11">
        <v>134</v>
      </c>
      <c r="D135" s="11">
        <v>5</v>
      </c>
      <c r="E135" s="11">
        <f>(C135+D135)</f>
        <v>139</v>
      </c>
      <c r="F135" s="11">
        <f>(C135/E135)*100</f>
        <v>96.402877697841731</v>
      </c>
      <c r="G135" s="2"/>
      <c r="I135" s="11" t="s">
        <v>485</v>
      </c>
      <c r="J135" s="11">
        <v>281</v>
      </c>
      <c r="K135" s="11">
        <v>10</v>
      </c>
      <c r="L135" s="11">
        <f>(J135+K135)</f>
        <v>291</v>
      </c>
      <c r="M135" s="11">
        <f>(J135/L135)*100</f>
        <v>96.56357388316151</v>
      </c>
      <c r="N135" s="2"/>
      <c r="P135" s="13"/>
    </row>
    <row r="136" spans="2:18" ht="14.25" customHeight="1" x14ac:dyDescent="0.35">
      <c r="B136" s="11" t="s">
        <v>273</v>
      </c>
      <c r="C136" s="11">
        <v>263</v>
      </c>
      <c r="D136" s="11">
        <v>4</v>
      </c>
      <c r="E136" s="11">
        <f>(C136+D136)</f>
        <v>267</v>
      </c>
      <c r="F136" s="11">
        <f>(C136/E136)*100</f>
        <v>98.50187265917603</v>
      </c>
      <c r="G136" s="2"/>
      <c r="I136" s="11" t="s">
        <v>486</v>
      </c>
      <c r="J136" s="11">
        <v>276</v>
      </c>
      <c r="K136" s="11">
        <v>11</v>
      </c>
      <c r="L136" s="11">
        <f>(J136+K136)</f>
        <v>287</v>
      </c>
      <c r="M136" s="11">
        <f>(J136/L136)*100</f>
        <v>96.167247386759584</v>
      </c>
      <c r="N136" s="2"/>
      <c r="P136" s="13" t="s">
        <v>72</v>
      </c>
      <c r="Q136" s="1">
        <v>86.279197800862633</v>
      </c>
      <c r="R136" s="1">
        <v>1.3643681345589327</v>
      </c>
    </row>
    <row r="137" spans="2:18" ht="14.25" customHeight="1" x14ac:dyDescent="0.35">
      <c r="B137" s="11" t="s">
        <v>274</v>
      </c>
      <c r="C137" s="11">
        <v>212</v>
      </c>
      <c r="D137" s="11">
        <v>7</v>
      </c>
      <c r="E137" s="11">
        <f>(C137+D137)</f>
        <v>219</v>
      </c>
      <c r="F137" s="11">
        <f>(C137/E137)*100</f>
        <v>96.803652968036531</v>
      </c>
      <c r="G137" s="2"/>
      <c r="I137" s="11" t="s">
        <v>487</v>
      </c>
      <c r="J137" s="11">
        <v>261</v>
      </c>
      <c r="K137" s="11">
        <v>11</v>
      </c>
      <c r="L137" s="11">
        <f>(J137+K137)</f>
        <v>272</v>
      </c>
      <c r="M137" s="11">
        <f>(J137/L137)*100</f>
        <v>95.955882352941174</v>
      </c>
      <c r="N137" s="2"/>
      <c r="P137" s="13" t="s">
        <v>40</v>
      </c>
      <c r="Q137" s="1">
        <v>95.26675902688261</v>
      </c>
      <c r="R137" s="1">
        <v>0.89829812869168024</v>
      </c>
    </row>
    <row r="138" spans="2:18" ht="14.25" customHeight="1" x14ac:dyDescent="0.35">
      <c r="B138" s="12" t="s">
        <v>275</v>
      </c>
      <c r="C138" s="12">
        <f>AVERAGE(C135:C137)</f>
        <v>203</v>
      </c>
      <c r="D138" s="12">
        <f>AVERAGE(D135:D137)</f>
        <v>5.333333333333333</v>
      </c>
      <c r="E138" s="12">
        <f>AVERAGE(E135:E137)</f>
        <v>208.33333333333334</v>
      </c>
      <c r="F138" s="12">
        <f>AVERAGE(F135:F137)</f>
        <v>97.236134441684769</v>
      </c>
      <c r="G138" s="2">
        <f>STDEV(F135:F137)/SQRT(3)</f>
        <v>0.64335711459846934</v>
      </c>
      <c r="I138" s="12" t="s">
        <v>488</v>
      </c>
      <c r="J138" s="12">
        <f>AVERAGE(J135:J137)</f>
        <v>272.66666666666669</v>
      </c>
      <c r="K138" s="12">
        <f>AVERAGE(K135:K137)</f>
        <v>10.666666666666666</v>
      </c>
      <c r="L138" s="12">
        <f>AVERAGE(L135:L137)</f>
        <v>283.33333333333331</v>
      </c>
      <c r="M138" s="12">
        <f>AVERAGE(M135:M137)</f>
        <v>96.228901207620751</v>
      </c>
      <c r="N138" s="2">
        <f>STDEV(M135:M137)/SQRT(3)</f>
        <v>0.17811339477560312</v>
      </c>
      <c r="P138" s="13"/>
    </row>
    <row r="139" spans="2:18" ht="14.25" customHeight="1" x14ac:dyDescent="0.35">
      <c r="B139" s="11" t="s">
        <v>276</v>
      </c>
      <c r="C139" s="11">
        <v>277</v>
      </c>
      <c r="D139" s="11">
        <v>12</v>
      </c>
      <c r="E139" s="11">
        <f>(C139+D139)</f>
        <v>289</v>
      </c>
      <c r="F139" s="11">
        <f>(C139/E139)*100</f>
        <v>95.847750865051907</v>
      </c>
      <c r="G139" s="2"/>
      <c r="I139" s="11" t="s">
        <v>489</v>
      </c>
      <c r="J139" s="11">
        <v>287</v>
      </c>
      <c r="K139" s="11">
        <v>14</v>
      </c>
      <c r="L139" s="11">
        <f>(J139+K139)</f>
        <v>301</v>
      </c>
      <c r="M139" s="11">
        <f>(J139/L139)*100</f>
        <v>95.348837209302332</v>
      </c>
      <c r="N139" s="2"/>
      <c r="P139" s="13" t="s">
        <v>62</v>
      </c>
      <c r="Q139" s="1">
        <v>84.129247342236269</v>
      </c>
      <c r="R139" s="1">
        <v>1.7101271480470865</v>
      </c>
    </row>
    <row r="140" spans="2:18" ht="14.25" customHeight="1" x14ac:dyDescent="0.35">
      <c r="B140" s="11" t="s">
        <v>277</v>
      </c>
      <c r="C140" s="11">
        <v>280</v>
      </c>
      <c r="D140" s="11">
        <v>14</v>
      </c>
      <c r="E140" s="11">
        <f>(C140+D140)</f>
        <v>294</v>
      </c>
      <c r="F140" s="11">
        <f>(C140/E140)*100</f>
        <v>95.238095238095227</v>
      </c>
      <c r="G140" s="2"/>
      <c r="I140" s="11" t="s">
        <v>490</v>
      </c>
      <c r="J140" s="11">
        <v>303</v>
      </c>
      <c r="K140" s="11">
        <v>15</v>
      </c>
      <c r="L140" s="11">
        <f>(J140+K140)</f>
        <v>318</v>
      </c>
      <c r="M140" s="11">
        <f>(J140/L140)*100</f>
        <v>95.283018867924525</v>
      </c>
      <c r="N140" s="2"/>
      <c r="P140" s="13" t="s">
        <v>49</v>
      </c>
      <c r="Q140" s="1">
        <v>95.201587539777222</v>
      </c>
      <c r="R140" s="1">
        <v>0.30019554922477437</v>
      </c>
    </row>
    <row r="141" spans="2:18" ht="14.25" customHeight="1" x14ac:dyDescent="0.35">
      <c r="B141" s="11" t="s">
        <v>278</v>
      </c>
      <c r="C141" s="11">
        <v>288</v>
      </c>
      <c r="D141" s="11">
        <v>20</v>
      </c>
      <c r="E141" s="11">
        <f>(C141+D141)</f>
        <v>308</v>
      </c>
      <c r="F141" s="11">
        <f>(C141/E141)*100</f>
        <v>93.506493506493499</v>
      </c>
      <c r="G141" s="2"/>
      <c r="I141" s="11" t="s">
        <v>491</v>
      </c>
      <c r="J141" s="11">
        <v>325</v>
      </c>
      <c r="K141" s="11">
        <v>12</v>
      </c>
      <c r="L141" s="11">
        <f>(J141+K141)</f>
        <v>337</v>
      </c>
      <c r="M141" s="11">
        <f>(J141/L141)*100</f>
        <v>96.439169139465875</v>
      </c>
      <c r="N141" s="2"/>
      <c r="P141" s="13"/>
    </row>
    <row r="142" spans="2:18" ht="14.25" customHeight="1" x14ac:dyDescent="0.35">
      <c r="B142" s="12" t="s">
        <v>279</v>
      </c>
      <c r="C142" s="12">
        <f>AVERAGE(C139:C141)</f>
        <v>281.66666666666669</v>
      </c>
      <c r="D142" s="12">
        <f>AVERAGE(D139:D141)</f>
        <v>15.333333333333334</v>
      </c>
      <c r="E142" s="12">
        <f>AVERAGE(E139:E141)</f>
        <v>297</v>
      </c>
      <c r="F142" s="12">
        <f>AVERAGE(F139:F141)</f>
        <v>94.864113203213549</v>
      </c>
      <c r="G142" s="2">
        <f>STDEV(F139:F141)/SQRT(3)</f>
        <v>0.70125326536652866</v>
      </c>
      <c r="I142" s="12" t="s">
        <v>492</v>
      </c>
      <c r="J142" s="12">
        <f>AVERAGE(J139:J141)</f>
        <v>305</v>
      </c>
      <c r="K142" s="12">
        <f>AVERAGE(K139:K141)</f>
        <v>13.666666666666666</v>
      </c>
      <c r="L142" s="12">
        <f>AVERAGE(L139:L141)</f>
        <v>318.66666666666669</v>
      </c>
      <c r="M142" s="12">
        <f>AVERAGE(M139:M141)</f>
        <v>95.690341738897587</v>
      </c>
      <c r="N142" s="2">
        <f>STDEV(M139:M141)/SQRT(3)</f>
        <v>0.37489548338918705</v>
      </c>
      <c r="P142" s="13" t="s">
        <v>60</v>
      </c>
      <c r="Q142" s="1">
        <v>15.558840359327684</v>
      </c>
      <c r="R142" s="1">
        <v>0.78078909102227034</v>
      </c>
    </row>
    <row r="143" spans="2:18" ht="14.25" customHeight="1" x14ac:dyDescent="0.35">
      <c r="B143" s="11" t="s">
        <v>280</v>
      </c>
      <c r="C143" s="11">
        <v>223</v>
      </c>
      <c r="D143" s="11">
        <v>27</v>
      </c>
      <c r="E143" s="11">
        <f>(C143+D143)</f>
        <v>250</v>
      </c>
      <c r="F143" s="11">
        <f>(C143/E143)*100</f>
        <v>89.2</v>
      </c>
      <c r="G143" s="2"/>
      <c r="I143" s="11" t="s">
        <v>493</v>
      </c>
      <c r="J143" s="11">
        <v>294</v>
      </c>
      <c r="K143" s="11">
        <v>26</v>
      </c>
      <c r="L143" s="11">
        <f>(J143+K143)</f>
        <v>320</v>
      </c>
      <c r="M143" s="11">
        <f>(J143/L143)*100</f>
        <v>91.875</v>
      </c>
      <c r="N143" s="2"/>
      <c r="P143" s="13" t="s">
        <v>39</v>
      </c>
      <c r="Q143" s="1">
        <v>1.952003284304294</v>
      </c>
      <c r="R143" s="1">
        <v>0.12866246094220196</v>
      </c>
    </row>
    <row r="144" spans="2:18" ht="14.25" customHeight="1" x14ac:dyDescent="0.35">
      <c r="B144" s="11" t="s">
        <v>281</v>
      </c>
      <c r="C144" s="11">
        <v>273</v>
      </c>
      <c r="D144" s="11">
        <v>26</v>
      </c>
      <c r="E144" s="11">
        <f>(C144+D144)</f>
        <v>299</v>
      </c>
      <c r="F144" s="11">
        <f>(C144/E144)*100</f>
        <v>91.304347826086953</v>
      </c>
      <c r="G144" s="2"/>
      <c r="I144" s="11" t="s">
        <v>494</v>
      </c>
      <c r="J144" s="11">
        <v>291</v>
      </c>
      <c r="K144" s="11">
        <v>27</v>
      </c>
      <c r="L144" s="11">
        <f>(J144+K144)</f>
        <v>318</v>
      </c>
      <c r="M144" s="11">
        <f>(J144/L144)*100</f>
        <v>91.509433962264154</v>
      </c>
      <c r="N144" s="2"/>
      <c r="P144" s="13"/>
    </row>
    <row r="145" spans="2:18" ht="14.25" customHeight="1" x14ac:dyDescent="0.35">
      <c r="B145" s="11" t="s">
        <v>282</v>
      </c>
      <c r="C145" s="11">
        <v>267</v>
      </c>
      <c r="D145" s="11">
        <v>30</v>
      </c>
      <c r="E145" s="11">
        <f>(C145+D145)</f>
        <v>297</v>
      </c>
      <c r="F145" s="11">
        <f>(C145/E145)*100</f>
        <v>89.898989898989896</v>
      </c>
      <c r="G145" s="2"/>
      <c r="I145" s="11" t="s">
        <v>495</v>
      </c>
      <c r="J145" s="11">
        <v>303</v>
      </c>
      <c r="K145" s="11">
        <v>18</v>
      </c>
      <c r="L145" s="11">
        <f>(J145+K145)</f>
        <v>321</v>
      </c>
      <c r="M145" s="11">
        <f>(J145/L145)*100</f>
        <v>94.392523364485982</v>
      </c>
      <c r="N145" s="2"/>
      <c r="P145" s="13" t="s">
        <v>47</v>
      </c>
      <c r="Q145" s="1">
        <v>87.146653887200614</v>
      </c>
      <c r="R145" s="1">
        <v>1.2940518468375675</v>
      </c>
    </row>
    <row r="146" spans="2:18" ht="14.25" customHeight="1" x14ac:dyDescent="0.35">
      <c r="B146" s="12" t="s">
        <v>283</v>
      </c>
      <c r="C146" s="12">
        <f>AVERAGE(C143:C145)</f>
        <v>254.33333333333334</v>
      </c>
      <c r="D146" s="12">
        <f>AVERAGE(D143:D145)</f>
        <v>27.666666666666668</v>
      </c>
      <c r="E146" s="12">
        <f>AVERAGE(E143:E145)</f>
        <v>282</v>
      </c>
      <c r="F146" s="12">
        <f>AVERAGE(F143:F145)</f>
        <v>90.134445908358956</v>
      </c>
      <c r="G146" s="2">
        <f>STDEV(F143:F145)/SQRT(3)</f>
        <v>0.61877556312183157</v>
      </c>
      <c r="I146" s="12" t="s">
        <v>496</v>
      </c>
      <c r="J146" s="12">
        <f>AVERAGE(J143:J145)</f>
        <v>296</v>
      </c>
      <c r="K146" s="12">
        <f>AVERAGE(K143:K145)</f>
        <v>23.666666666666668</v>
      </c>
      <c r="L146" s="12">
        <f>AVERAGE(L143:L145)</f>
        <v>319.66666666666669</v>
      </c>
      <c r="M146" s="12">
        <f>AVERAGE(M143:M145)</f>
        <v>92.592319108916698</v>
      </c>
      <c r="N146" s="2">
        <f>STDEV(M143:M145)/SQRT(3)</f>
        <v>0.90626728090443476</v>
      </c>
      <c r="P146" s="13" t="s">
        <v>38</v>
      </c>
      <c r="Q146" s="1">
        <v>77.17590094690803</v>
      </c>
      <c r="R146" s="1">
        <v>0.92779084409843138</v>
      </c>
    </row>
    <row r="147" spans="2:18" ht="14.25" customHeight="1" x14ac:dyDescent="0.35">
      <c r="B147" s="11" t="s">
        <v>284</v>
      </c>
      <c r="C147" s="11">
        <v>96</v>
      </c>
      <c r="D147" s="11">
        <v>40</v>
      </c>
      <c r="E147" s="11">
        <f>(C147+D147)</f>
        <v>136</v>
      </c>
      <c r="F147" s="11">
        <f>(C147/E147)*100</f>
        <v>70.588235294117652</v>
      </c>
      <c r="G147" s="2"/>
      <c r="I147" s="11" t="s">
        <v>497</v>
      </c>
      <c r="J147" s="11">
        <v>127</v>
      </c>
      <c r="K147" s="11">
        <v>51</v>
      </c>
      <c r="L147" s="11">
        <f>(J147+K147)</f>
        <v>178</v>
      </c>
      <c r="M147" s="11">
        <f>(J147/L147)*100</f>
        <v>71.348314606741567</v>
      </c>
      <c r="N147" s="2"/>
      <c r="P147" s="13"/>
    </row>
    <row r="148" spans="2:18" ht="14.25" customHeight="1" x14ac:dyDescent="0.35">
      <c r="B148" s="11" t="s">
        <v>285</v>
      </c>
      <c r="C148" s="11">
        <v>94</v>
      </c>
      <c r="D148" s="11">
        <v>57</v>
      </c>
      <c r="E148" s="11">
        <f>(C148+D148)</f>
        <v>151</v>
      </c>
      <c r="F148" s="11">
        <f>(C148/E148)*100</f>
        <v>62.251655629139066</v>
      </c>
      <c r="G148" s="2"/>
      <c r="I148" s="11" t="s">
        <v>498</v>
      </c>
      <c r="J148" s="11">
        <v>123</v>
      </c>
      <c r="K148" s="11">
        <v>55</v>
      </c>
      <c r="L148" s="11">
        <f>(J148+K148)</f>
        <v>178</v>
      </c>
      <c r="M148" s="11">
        <f>(J148/L148)*100</f>
        <v>69.101123595505626</v>
      </c>
      <c r="N148" s="2"/>
      <c r="P148" s="13"/>
    </row>
    <row r="149" spans="2:18" ht="14.25" customHeight="1" x14ac:dyDescent="0.35">
      <c r="B149" s="11" t="s">
        <v>286</v>
      </c>
      <c r="C149" s="11">
        <v>78</v>
      </c>
      <c r="D149" s="11">
        <v>36</v>
      </c>
      <c r="E149" s="11">
        <f>(C149+D149)</f>
        <v>114</v>
      </c>
      <c r="F149" s="11">
        <f>(C149/E149)*100</f>
        <v>68.421052631578945</v>
      </c>
      <c r="G149" s="2"/>
      <c r="I149" s="11" t="s">
        <v>499</v>
      </c>
      <c r="J149" s="11">
        <v>116</v>
      </c>
      <c r="K149" s="11">
        <v>62</v>
      </c>
      <c r="L149" s="11">
        <f>(J149+K149)</f>
        <v>178</v>
      </c>
      <c r="M149" s="11">
        <f>(J149/L149)*100</f>
        <v>65.168539325842701</v>
      </c>
      <c r="N149" s="2"/>
      <c r="P149" s="13" t="s">
        <v>161</v>
      </c>
      <c r="Q149" s="1">
        <v>96.005269290970219</v>
      </c>
      <c r="R149" s="1">
        <v>0.63551895200548925</v>
      </c>
    </row>
    <row r="150" spans="2:18" ht="14.25" customHeight="1" x14ac:dyDescent="0.35">
      <c r="B150" s="12" t="s">
        <v>287</v>
      </c>
      <c r="C150" s="12">
        <f>AVERAGE(C147:C149)</f>
        <v>89.333333333333329</v>
      </c>
      <c r="D150" s="12">
        <f>AVERAGE(D147:D149)</f>
        <v>44.333333333333336</v>
      </c>
      <c r="E150" s="12">
        <f>AVERAGE(E147:E149)</f>
        <v>133.66666666666666</v>
      </c>
      <c r="F150" s="12">
        <f>AVERAGE(F147:F149)</f>
        <v>67.086981184945216</v>
      </c>
      <c r="G150" s="2">
        <f>STDEV(F147:F149)/SQRT(3)</f>
        <v>2.4972952099005146</v>
      </c>
      <c r="I150" s="12" t="s">
        <v>500</v>
      </c>
      <c r="J150" s="12">
        <f>AVERAGE(J147:J149)</f>
        <v>122</v>
      </c>
      <c r="K150" s="12">
        <f>AVERAGE(K147:K149)</f>
        <v>56</v>
      </c>
      <c r="L150" s="12">
        <f>AVERAGE(L147:L149)</f>
        <v>178</v>
      </c>
      <c r="M150" s="12">
        <f>AVERAGE(M147:M149)</f>
        <v>68.539325842696641</v>
      </c>
      <c r="N150" s="2">
        <f>STDEV(M147:M149)/SQRT(3)</f>
        <v>1.8059271088001765</v>
      </c>
    </row>
    <row r="151" spans="2:18" ht="14.25" customHeight="1" x14ac:dyDescent="0.35">
      <c r="B151" s="11" t="s">
        <v>288</v>
      </c>
      <c r="C151" s="11">
        <v>84</v>
      </c>
      <c r="D151" s="11">
        <v>9</v>
      </c>
      <c r="E151" s="11">
        <f>(C151+D151)</f>
        <v>93</v>
      </c>
      <c r="F151" s="11">
        <f>(C151/E151)*100</f>
        <v>90.322580645161281</v>
      </c>
      <c r="G151" s="2"/>
      <c r="I151" s="11" t="s">
        <v>501</v>
      </c>
      <c r="J151" s="11">
        <v>194</v>
      </c>
      <c r="K151" s="11">
        <v>23</v>
      </c>
      <c r="L151" s="11">
        <f>J151+K151</f>
        <v>217</v>
      </c>
      <c r="M151" s="11">
        <f>(J151/L151)*100</f>
        <v>89.400921658986178</v>
      </c>
      <c r="N151" s="2"/>
    </row>
    <row r="152" spans="2:18" ht="14.25" customHeight="1" x14ac:dyDescent="0.35">
      <c r="B152" s="11" t="s">
        <v>289</v>
      </c>
      <c r="C152" s="11">
        <v>178</v>
      </c>
      <c r="D152" s="11">
        <v>20</v>
      </c>
      <c r="E152" s="11">
        <f>(C152+D152)</f>
        <v>198</v>
      </c>
      <c r="F152" s="11">
        <f>(C152/E152)*100</f>
        <v>89.898989898989896</v>
      </c>
      <c r="G152" s="2"/>
      <c r="I152" s="11" t="s">
        <v>502</v>
      </c>
      <c r="J152" s="11">
        <v>222</v>
      </c>
      <c r="K152" s="11">
        <v>21</v>
      </c>
      <c r="L152" s="11">
        <f>J152+K152</f>
        <v>243</v>
      </c>
      <c r="M152" s="11">
        <f>(J152/L152)*100</f>
        <v>91.358024691358025</v>
      </c>
      <c r="N152" s="2"/>
    </row>
    <row r="153" spans="2:18" ht="14.25" customHeight="1" x14ac:dyDescent="0.35">
      <c r="B153" s="11" t="s">
        <v>290</v>
      </c>
      <c r="C153" s="11">
        <v>166</v>
      </c>
      <c r="D153" s="11">
        <v>25</v>
      </c>
      <c r="E153" s="11">
        <f>(C153+D153)</f>
        <v>191</v>
      </c>
      <c r="F153" s="11">
        <f>(C153/E153)*100</f>
        <v>86.910994764397913</v>
      </c>
      <c r="G153" s="2"/>
      <c r="I153" s="11" t="s">
        <v>503</v>
      </c>
      <c r="J153" s="11">
        <v>193</v>
      </c>
      <c r="K153" s="11">
        <v>17</v>
      </c>
      <c r="L153" s="11">
        <f>J153+K153</f>
        <v>210</v>
      </c>
      <c r="M153" s="11">
        <f>(J153/L153)*100</f>
        <v>91.904761904761898</v>
      </c>
      <c r="N153" s="2"/>
    </row>
    <row r="154" spans="2:18" ht="14.25" customHeight="1" x14ac:dyDescent="0.35">
      <c r="B154" s="12" t="s">
        <v>291</v>
      </c>
      <c r="C154" s="12">
        <f>AVERAGE(C151:C153)</f>
        <v>142.66666666666666</v>
      </c>
      <c r="D154" s="12">
        <f>AVERAGE(D151:D153)</f>
        <v>18</v>
      </c>
      <c r="E154" s="12">
        <f>AVERAGE(E151:E153)</f>
        <v>160.66666666666666</v>
      </c>
      <c r="F154" s="12">
        <f>AVERAGE(F151:F153)</f>
        <v>89.044188436183035</v>
      </c>
      <c r="G154" s="2">
        <f>STDEV(F151:F153)/SQRT(3)</f>
        <v>1.0735833628660858</v>
      </c>
      <c r="I154" s="12" t="s">
        <v>504</v>
      </c>
      <c r="J154" s="12">
        <f>AVERAGE(J151:J153)</f>
        <v>203</v>
      </c>
      <c r="K154" s="12">
        <f>AVERAGE(K151:K153)</f>
        <v>20.333333333333332</v>
      </c>
      <c r="L154" s="12">
        <f>AVERAGE(L151:L153)</f>
        <v>223.33333333333334</v>
      </c>
      <c r="M154" s="12">
        <f>AVERAGE(M151:M153)</f>
        <v>90.887902751702043</v>
      </c>
      <c r="N154" s="2">
        <f>STDEV(M151:M153)/SQRT(3)</f>
        <v>0.760058105827221</v>
      </c>
    </row>
    <row r="155" spans="2:18" ht="14.25" customHeight="1" x14ac:dyDescent="0.35">
      <c r="B155" s="11" t="s">
        <v>292</v>
      </c>
      <c r="C155" s="11">
        <v>6</v>
      </c>
      <c r="D155" s="11">
        <v>243</v>
      </c>
      <c r="E155" s="11">
        <f>(C155+D155)</f>
        <v>249</v>
      </c>
      <c r="F155" s="11">
        <f>(C155/E155)*100</f>
        <v>2.4096385542168677</v>
      </c>
      <c r="G155" s="2"/>
      <c r="I155" s="11" t="s">
        <v>505</v>
      </c>
      <c r="J155" s="11">
        <v>297</v>
      </c>
      <c r="K155" s="11">
        <v>14</v>
      </c>
      <c r="L155" s="11">
        <f>(J155+K155)</f>
        <v>311</v>
      </c>
      <c r="M155" s="11">
        <f>(J155/L155)*100</f>
        <v>95.498392282958207</v>
      </c>
      <c r="N155" s="2"/>
    </row>
    <row r="156" spans="2:18" ht="14.25" customHeight="1" x14ac:dyDescent="0.35">
      <c r="B156" s="11" t="s">
        <v>293</v>
      </c>
      <c r="C156" s="11">
        <v>7</v>
      </c>
      <c r="D156" s="11">
        <v>260</v>
      </c>
      <c r="E156" s="11">
        <f>(C156+D156)</f>
        <v>267</v>
      </c>
      <c r="F156" s="11">
        <f>(C156/E156)*100</f>
        <v>2.6217228464419478</v>
      </c>
      <c r="G156" s="2"/>
      <c r="I156" s="11" t="s">
        <v>506</v>
      </c>
      <c r="J156" s="11">
        <v>302</v>
      </c>
      <c r="K156" s="11">
        <v>11</v>
      </c>
      <c r="L156" s="11">
        <f>(J156+K156)</f>
        <v>313</v>
      </c>
      <c r="M156" s="11">
        <f>(J156/L156)*100</f>
        <v>96.485623003194888</v>
      </c>
      <c r="N156" s="2"/>
    </row>
    <row r="157" spans="2:18" ht="14.25" customHeight="1" x14ac:dyDescent="0.35">
      <c r="B157" s="11" t="s">
        <v>294</v>
      </c>
      <c r="C157" s="11">
        <v>8</v>
      </c>
      <c r="D157" s="11">
        <v>247</v>
      </c>
      <c r="E157" s="11">
        <f>(C157+D157)</f>
        <v>255</v>
      </c>
      <c r="F157" s="11">
        <f>(C157/E157)*100</f>
        <v>3.1372549019607843</v>
      </c>
      <c r="G157" s="2"/>
      <c r="I157" s="11" t="s">
        <v>507</v>
      </c>
      <c r="J157" s="11">
        <v>294</v>
      </c>
      <c r="K157" s="11">
        <v>13</v>
      </c>
      <c r="L157" s="11">
        <f>(J157+K157)</f>
        <v>307</v>
      </c>
      <c r="M157" s="11">
        <f>(J157/L157)*100</f>
        <v>95.765472312703579</v>
      </c>
      <c r="N157" s="2"/>
    </row>
    <row r="158" spans="2:18" ht="14.25" customHeight="1" x14ac:dyDescent="0.35">
      <c r="B158" s="12" t="s">
        <v>295</v>
      </c>
      <c r="C158" s="12">
        <f>AVERAGE(C155:C157)</f>
        <v>7</v>
      </c>
      <c r="D158" s="12">
        <f>AVERAGE(D155:D157)</f>
        <v>250</v>
      </c>
      <c r="E158" s="12">
        <f>AVERAGE(E155:E157)</f>
        <v>257</v>
      </c>
      <c r="F158" s="12">
        <f>AVERAGE(F155:F157)</f>
        <v>2.7228721008731998</v>
      </c>
      <c r="G158" s="2">
        <f>STDEV(F155:F157)/SQRT(3)</f>
        <v>0.21604765379428853</v>
      </c>
      <c r="I158" s="12" t="s">
        <v>508</v>
      </c>
      <c r="J158" s="12">
        <f>AVERAGE(J155:J157)</f>
        <v>297.66666666666669</v>
      </c>
      <c r="K158" s="12">
        <f>AVERAGE(K155:K157)</f>
        <v>12.666666666666666</v>
      </c>
      <c r="L158" s="12">
        <f>AVERAGE(L155:L157)</f>
        <v>310.33333333333331</v>
      </c>
      <c r="M158" s="12">
        <f>AVERAGE(M155:M157)</f>
        <v>95.916495866285558</v>
      </c>
      <c r="N158" s="2">
        <f>STDEV(M155:M157)/SQRT(3)</f>
        <v>0.29482322898484764</v>
      </c>
    </row>
    <row r="159" spans="2:18" ht="14.25" customHeight="1" x14ac:dyDescent="0.35">
      <c r="B159" s="11" t="s">
        <v>308</v>
      </c>
      <c r="C159" s="11">
        <v>177</v>
      </c>
      <c r="D159" s="11">
        <v>14</v>
      </c>
      <c r="E159" s="11">
        <f>C159+D159</f>
        <v>191</v>
      </c>
      <c r="F159" s="11">
        <f>(C159/E159)*100</f>
        <v>92.670157068062835</v>
      </c>
      <c r="G159" s="2"/>
      <c r="I159" s="11" t="s">
        <v>509</v>
      </c>
      <c r="J159" s="11">
        <v>16</v>
      </c>
      <c r="K159" s="11">
        <v>235</v>
      </c>
      <c r="L159" s="11">
        <f>(J159+K159)</f>
        <v>251</v>
      </c>
      <c r="M159" s="11">
        <f>(J159/L159)*100</f>
        <v>6.3745019920318722</v>
      </c>
      <c r="N159" s="2"/>
    </row>
    <row r="160" spans="2:18" ht="14.25" customHeight="1" x14ac:dyDescent="0.35">
      <c r="B160" s="11" t="s">
        <v>309</v>
      </c>
      <c r="C160" s="11">
        <v>216</v>
      </c>
      <c r="D160" s="11">
        <v>21</v>
      </c>
      <c r="E160" s="11">
        <f>C160+D160</f>
        <v>237</v>
      </c>
      <c r="F160" s="11">
        <f>(C160/E160)*100</f>
        <v>91.139240506329116</v>
      </c>
      <c r="G160" s="2"/>
      <c r="I160" s="11" t="s">
        <v>510</v>
      </c>
      <c r="J160" s="11">
        <v>15</v>
      </c>
      <c r="K160" s="11">
        <v>246</v>
      </c>
      <c r="L160" s="11">
        <f>(J160+K160)</f>
        <v>261</v>
      </c>
      <c r="M160" s="11">
        <f>(J160/L160)*100</f>
        <v>5.7471264367816088</v>
      </c>
      <c r="N160" s="2"/>
    </row>
    <row r="161" spans="2:14" ht="14.25" customHeight="1" x14ac:dyDescent="0.35">
      <c r="B161" s="11" t="s">
        <v>310</v>
      </c>
      <c r="C161" s="11">
        <v>264</v>
      </c>
      <c r="D161" s="11">
        <v>24</v>
      </c>
      <c r="E161" s="11">
        <f>C161+D161</f>
        <v>288</v>
      </c>
      <c r="F161" s="11">
        <f>(C161/E161)*100</f>
        <v>91.666666666666657</v>
      </c>
      <c r="G161" s="2"/>
      <c r="I161" s="11" t="s">
        <v>511</v>
      </c>
      <c r="J161" s="11">
        <v>18</v>
      </c>
      <c r="K161" s="11">
        <v>234</v>
      </c>
      <c r="L161" s="11">
        <f>(J161+K161)</f>
        <v>252</v>
      </c>
      <c r="M161" s="11">
        <f>(J161/L161)*100</f>
        <v>7.1428571428571423</v>
      </c>
      <c r="N161" s="2"/>
    </row>
    <row r="162" spans="2:14" ht="14.25" customHeight="1" x14ac:dyDescent="0.35">
      <c r="B162" s="12" t="s">
        <v>311</v>
      </c>
      <c r="C162" s="12">
        <f>AVERAGE(C159:C161)</f>
        <v>219</v>
      </c>
      <c r="D162" s="12">
        <f>AVERAGE(D159:D161)</f>
        <v>19.666666666666668</v>
      </c>
      <c r="E162" s="12">
        <f>AVERAGE(E159:E161)</f>
        <v>238.66666666666666</v>
      </c>
      <c r="F162" s="12">
        <f>AVERAGE(F159:F161)</f>
        <v>91.825354747019517</v>
      </c>
      <c r="G162" s="2">
        <f>STDEV(F159:F161)/SQRT(3)</f>
        <v>0.44900364136690069</v>
      </c>
      <c r="I162" s="12" t="s">
        <v>512</v>
      </c>
      <c r="J162" s="12">
        <f>AVERAGE(J159:J161)</f>
        <v>16.333333333333332</v>
      </c>
      <c r="K162" s="12">
        <f>AVERAGE(K159:K161)</f>
        <v>238.33333333333334</v>
      </c>
      <c r="L162" s="12">
        <f>AVERAGE(L159:L161)</f>
        <v>254.66666666666666</v>
      </c>
      <c r="M162" s="12">
        <f>AVERAGE(M159:M161)</f>
        <v>6.4214951905568745</v>
      </c>
      <c r="N162" s="2">
        <f>STDEV(M159:M161)/SQRT(3)</f>
        <v>0.40359729165808939</v>
      </c>
    </row>
    <row r="163" spans="2:14" ht="14.25" customHeight="1" x14ac:dyDescent="0.35">
      <c r="B163" s="11" t="s">
        <v>325</v>
      </c>
      <c r="C163" s="11">
        <v>117</v>
      </c>
      <c r="D163" s="11">
        <v>24</v>
      </c>
      <c r="E163" s="11">
        <f>(C163+D163)</f>
        <v>141</v>
      </c>
      <c r="F163" s="11">
        <f>(C163/E163)*100</f>
        <v>82.978723404255319</v>
      </c>
      <c r="G163" s="2"/>
      <c r="I163" s="11" t="s">
        <v>525</v>
      </c>
      <c r="J163" s="11">
        <v>160</v>
      </c>
      <c r="K163" s="11">
        <v>23</v>
      </c>
      <c r="L163" s="11">
        <f>J163+K163</f>
        <v>183</v>
      </c>
      <c r="M163" s="11">
        <f>(J163/L163)*100</f>
        <v>87.431693989071036</v>
      </c>
      <c r="N163" s="2"/>
    </row>
    <row r="164" spans="2:14" ht="14.25" customHeight="1" x14ac:dyDescent="0.35">
      <c r="B164" s="11" t="s">
        <v>326</v>
      </c>
      <c r="C164" s="11">
        <v>140</v>
      </c>
      <c r="D164" s="11">
        <v>30</v>
      </c>
      <c r="E164" s="11">
        <f>(C164+D164)</f>
        <v>170</v>
      </c>
      <c r="F164" s="11">
        <f>(C164/E164)*100</f>
        <v>82.35294117647058</v>
      </c>
      <c r="G164" s="2"/>
      <c r="I164" s="11" t="s">
        <v>526</v>
      </c>
      <c r="J164" s="11">
        <v>134</v>
      </c>
      <c r="K164" s="11">
        <v>30</v>
      </c>
      <c r="L164" s="11">
        <f>J164+K164</f>
        <v>164</v>
      </c>
      <c r="M164" s="11">
        <f>(J164/L164)*100</f>
        <v>81.707317073170728</v>
      </c>
      <c r="N164" s="2"/>
    </row>
    <row r="165" spans="2:14" ht="14.25" customHeight="1" x14ac:dyDescent="0.35">
      <c r="B165" s="11" t="s">
        <v>327</v>
      </c>
      <c r="C165" s="11">
        <v>108</v>
      </c>
      <c r="D165" s="11">
        <v>22</v>
      </c>
      <c r="E165" s="11">
        <f>(C165+D165)</f>
        <v>130</v>
      </c>
      <c r="F165" s="11">
        <f>(C165/E165)*100</f>
        <v>83.07692307692308</v>
      </c>
      <c r="G165" s="2"/>
      <c r="I165" s="11" t="s">
        <v>527</v>
      </c>
      <c r="J165" s="11">
        <v>164</v>
      </c>
      <c r="K165" s="11">
        <v>33</v>
      </c>
      <c r="L165" s="11">
        <f>J165+K165</f>
        <v>197</v>
      </c>
      <c r="M165" s="11">
        <f>(J165/L165)*100</f>
        <v>83.248730964467015</v>
      </c>
      <c r="N165" s="2"/>
    </row>
    <row r="166" spans="2:14" ht="14.25" customHeight="1" x14ac:dyDescent="0.35">
      <c r="B166" s="12" t="s">
        <v>328</v>
      </c>
      <c r="C166" s="12">
        <f>AVERAGE(C163:C165)</f>
        <v>121.66666666666667</v>
      </c>
      <c r="D166" s="12">
        <f>AVERAGE(D163:D165)</f>
        <v>25.333333333333332</v>
      </c>
      <c r="E166" s="12">
        <f>AVERAGE(E163:E165)</f>
        <v>147</v>
      </c>
      <c r="F166" s="12">
        <f>AVERAGE(F163:F165)</f>
        <v>82.802862552549655</v>
      </c>
      <c r="G166" s="2">
        <f>STDEV(F163:F165)/SQRT(3)</f>
        <v>0.22673973877383702</v>
      </c>
      <c r="I166" s="12" t="s">
        <v>528</v>
      </c>
      <c r="J166" s="12">
        <f>AVERAGE(J163:J165)</f>
        <v>152.66666666666666</v>
      </c>
      <c r="K166" s="12">
        <f>AVERAGE(K163:K165)</f>
        <v>28.666666666666668</v>
      </c>
      <c r="L166" s="12">
        <f>AVERAGE(L163:L165)</f>
        <v>181.33333333333334</v>
      </c>
      <c r="M166" s="12">
        <f>AVERAGE(M163:M165)</f>
        <v>84.129247342236269</v>
      </c>
      <c r="N166" s="2">
        <f>STDEV(M163:M165)/SQRT(3)</f>
        <v>1.7101271480470865</v>
      </c>
    </row>
    <row r="167" spans="2:14" ht="14.25" customHeight="1" x14ac:dyDescent="0.35">
      <c r="B167" s="11" t="s">
        <v>377</v>
      </c>
      <c r="C167" s="11">
        <v>148</v>
      </c>
      <c r="D167" s="11">
        <v>29</v>
      </c>
      <c r="E167" s="11">
        <f>(C167+D167)</f>
        <v>177</v>
      </c>
      <c r="F167" s="11">
        <f>(C167/E167)*100</f>
        <v>83.615819209039543</v>
      </c>
      <c r="G167" s="2"/>
      <c r="I167" s="11" t="s">
        <v>541</v>
      </c>
      <c r="J167" s="11">
        <v>25</v>
      </c>
      <c r="K167" s="11">
        <v>133</v>
      </c>
      <c r="L167" s="11">
        <f>(J167+K167)</f>
        <v>158</v>
      </c>
      <c r="M167" s="11">
        <f>(J167/L167)*100</f>
        <v>15.822784810126583</v>
      </c>
      <c r="N167" s="2"/>
    </row>
    <row r="168" spans="2:14" ht="14.25" customHeight="1" x14ac:dyDescent="0.35">
      <c r="B168" s="11" t="s">
        <v>378</v>
      </c>
      <c r="C168" s="11">
        <v>141</v>
      </c>
      <c r="D168" s="11">
        <v>19</v>
      </c>
      <c r="E168" s="11">
        <f>(C168+D168)</f>
        <v>160</v>
      </c>
      <c r="F168" s="11">
        <f>(C168/E168)*100</f>
        <v>88.125</v>
      </c>
      <c r="G168" s="2"/>
      <c r="I168" s="11" t="s">
        <v>542</v>
      </c>
      <c r="J168" s="11">
        <v>30</v>
      </c>
      <c r="K168" s="11">
        <v>149</v>
      </c>
      <c r="L168" s="11">
        <f>(J168+K168)</f>
        <v>179</v>
      </c>
      <c r="M168" s="11">
        <f>(J168/L168)*100</f>
        <v>16.759776536312849</v>
      </c>
      <c r="N168" s="2"/>
    </row>
    <row r="169" spans="2:14" ht="14.25" customHeight="1" x14ac:dyDescent="0.35">
      <c r="B169" s="11" t="s">
        <v>379</v>
      </c>
      <c r="C169" s="11">
        <v>162</v>
      </c>
      <c r="D169" s="11">
        <v>24</v>
      </c>
      <c r="E169" s="11">
        <f>(C169+D169)</f>
        <v>186</v>
      </c>
      <c r="F169" s="11">
        <f>(C169/E169)*100</f>
        <v>87.096774193548384</v>
      </c>
      <c r="G169" s="2"/>
      <c r="I169" s="11" t="s">
        <v>543</v>
      </c>
      <c r="J169" s="11">
        <v>21</v>
      </c>
      <c r="K169" s="11">
        <v>128</v>
      </c>
      <c r="L169" s="11">
        <f>(J169+K169)</f>
        <v>149</v>
      </c>
      <c r="M169" s="11">
        <f>(J169/L169)*100</f>
        <v>14.093959731543624</v>
      </c>
      <c r="N169" s="2"/>
    </row>
    <row r="170" spans="2:14" ht="14.25" customHeight="1" x14ac:dyDescent="0.35">
      <c r="B170" s="12" t="s">
        <v>380</v>
      </c>
      <c r="C170" s="12">
        <f>AVERAGE(C167:C169)</f>
        <v>150.33333333333334</v>
      </c>
      <c r="D170" s="12">
        <f>AVERAGE(D167:D169)</f>
        <v>24</v>
      </c>
      <c r="E170" s="12">
        <f>AVERAGE(E167:E169)</f>
        <v>174.33333333333334</v>
      </c>
      <c r="F170" s="12">
        <f>AVERAGE(F167:F169)</f>
        <v>86.279197800862633</v>
      </c>
      <c r="G170" s="2">
        <f>STDEV(F167:F169)/SQRT(3)</f>
        <v>1.3643681345589327</v>
      </c>
      <c r="I170" s="12" t="s">
        <v>544</v>
      </c>
      <c r="J170" s="12">
        <f>AVERAGE(J167:J169)</f>
        <v>25.333333333333332</v>
      </c>
      <c r="K170" s="12">
        <f>AVERAGE(K167:K169)</f>
        <v>136.66666666666666</v>
      </c>
      <c r="L170" s="12">
        <f>AVERAGE(L167:L169)</f>
        <v>162</v>
      </c>
      <c r="M170" s="12">
        <f>AVERAGE(M167:M169)</f>
        <v>15.558840359327684</v>
      </c>
      <c r="N170" s="2">
        <f>STDEV(M167:M169)/SQRT(3)</f>
        <v>0.78078909102227034</v>
      </c>
    </row>
    <row r="171" spans="2:14" ht="14.25" customHeight="1" x14ac:dyDescent="0.35">
      <c r="C171" s="2"/>
      <c r="D171" s="2"/>
      <c r="E171" s="2"/>
      <c r="F171" s="2"/>
    </row>
    <row r="172" spans="2:14" ht="14.25" customHeight="1" x14ac:dyDescent="0.35">
      <c r="C172" s="2"/>
      <c r="D172" s="2"/>
      <c r="E172" s="2"/>
      <c r="F172" s="2"/>
    </row>
    <row r="173" spans="2:14" ht="14.25" customHeight="1" x14ac:dyDescent="0.35">
      <c r="B173" s="2"/>
      <c r="C173" s="2"/>
      <c r="D173" s="2"/>
      <c r="E173" s="2"/>
      <c r="F173" s="2"/>
    </row>
    <row r="174" spans="2:14" ht="14.25" customHeight="1" x14ac:dyDescent="0.35"/>
    <row r="175" spans="2:14" ht="14.25" customHeight="1" x14ac:dyDescent="0.35">
      <c r="B175" s="11" t="s">
        <v>312</v>
      </c>
      <c r="C175" s="11" t="s">
        <v>14</v>
      </c>
      <c r="D175" s="11" t="s">
        <v>13</v>
      </c>
      <c r="E175" s="11" t="s">
        <v>12</v>
      </c>
      <c r="F175" s="11" t="s">
        <v>11</v>
      </c>
      <c r="I175" s="11" t="s">
        <v>312</v>
      </c>
      <c r="J175" s="11" t="s">
        <v>14</v>
      </c>
      <c r="K175" s="11" t="s">
        <v>13</v>
      </c>
      <c r="L175" s="11" t="s">
        <v>12</v>
      </c>
      <c r="M175" s="11" t="s">
        <v>11</v>
      </c>
    </row>
    <row r="176" spans="2:14" ht="14.25" customHeight="1" x14ac:dyDescent="0.35">
      <c r="B176" s="11" t="s">
        <v>329</v>
      </c>
      <c r="C176" s="11">
        <v>255</v>
      </c>
      <c r="D176" s="11">
        <v>8</v>
      </c>
      <c r="E176" s="11">
        <f>C176+D176</f>
        <v>263</v>
      </c>
      <c r="F176" s="11">
        <f>(C176/E176)*100</f>
        <v>96.958174904942965</v>
      </c>
      <c r="I176" s="11" t="s">
        <v>545</v>
      </c>
      <c r="J176" s="11">
        <v>249</v>
      </c>
      <c r="K176" s="11">
        <v>20</v>
      </c>
      <c r="L176" s="11">
        <f>J176+K176</f>
        <v>269</v>
      </c>
      <c r="M176" s="11">
        <f>(J176/L176)*100</f>
        <v>92.565055762081784</v>
      </c>
    </row>
    <row r="177" spans="2:14" ht="14.25" customHeight="1" x14ac:dyDescent="0.35">
      <c r="B177" s="11" t="s">
        <v>330</v>
      </c>
      <c r="C177" s="11">
        <v>238</v>
      </c>
      <c r="D177" s="11">
        <v>3</v>
      </c>
      <c r="E177" s="11">
        <f>C177+D177</f>
        <v>241</v>
      </c>
      <c r="F177" s="11">
        <f>(C177/E177)*100</f>
        <v>98.755186721991706</v>
      </c>
      <c r="I177" s="11" t="s">
        <v>546</v>
      </c>
      <c r="J177" s="11">
        <v>256</v>
      </c>
      <c r="K177" s="11">
        <v>12</v>
      </c>
      <c r="L177" s="11">
        <f>J177+K177</f>
        <v>268</v>
      </c>
      <c r="M177" s="11">
        <f>(J177/L177)*100</f>
        <v>95.522388059701484</v>
      </c>
    </row>
    <row r="178" spans="2:14" ht="14.25" customHeight="1" x14ac:dyDescent="0.35">
      <c r="B178" s="11" t="s">
        <v>331</v>
      </c>
      <c r="C178" s="11">
        <v>250</v>
      </c>
      <c r="D178" s="11">
        <v>6</v>
      </c>
      <c r="E178" s="11">
        <f>C178+D178</f>
        <v>256</v>
      </c>
      <c r="F178" s="11">
        <f>(C178/E178)*100</f>
        <v>97.65625</v>
      </c>
      <c r="I178" s="11" t="s">
        <v>547</v>
      </c>
      <c r="J178" s="11">
        <v>259</v>
      </c>
      <c r="K178" s="11">
        <v>21</v>
      </c>
      <c r="L178" s="11">
        <f>J178+K178</f>
        <v>280</v>
      </c>
      <c r="M178" s="11">
        <f>(J178/L178)*100</f>
        <v>92.5</v>
      </c>
    </row>
    <row r="179" spans="2:14" ht="14.25" customHeight="1" x14ac:dyDescent="0.35">
      <c r="B179" s="12" t="s">
        <v>332</v>
      </c>
      <c r="C179" s="12">
        <f>AVERAGE(C176:C178)</f>
        <v>247.66666666666666</v>
      </c>
      <c r="D179" s="12">
        <f>AVERAGE(D176:D178)</f>
        <v>5.666666666666667</v>
      </c>
      <c r="E179" s="12">
        <f>AVERAGE(E176:E178)</f>
        <v>253.33333333333334</v>
      </c>
      <c r="F179" s="12">
        <f>AVERAGE(F176:F178)</f>
        <v>97.789870542311562</v>
      </c>
      <c r="G179" s="21">
        <f>STDEV(F176:F178)/SQRT(3)</f>
        <v>0.52303718945180511</v>
      </c>
      <c r="I179" s="12" t="s">
        <v>548</v>
      </c>
      <c r="J179" s="12">
        <f>AVERAGE(J176:J178)</f>
        <v>254.66666666666666</v>
      </c>
      <c r="K179" s="12">
        <f>AVERAGE(K176:K178)</f>
        <v>17.666666666666668</v>
      </c>
      <c r="L179" s="12">
        <f>AVERAGE(L176:L178)</f>
        <v>272.33333333333331</v>
      </c>
      <c r="M179" s="12">
        <f>AVERAGE(M176:M178)</f>
        <v>93.529147940594427</v>
      </c>
      <c r="N179" s="2">
        <f>STDEV(M176:M178)/SQRT(3)</f>
        <v>0.99679698574291109</v>
      </c>
    </row>
    <row r="180" spans="2:14" ht="14.25" customHeight="1" x14ac:dyDescent="0.35">
      <c r="B180" s="11" t="s">
        <v>333</v>
      </c>
      <c r="C180" s="11">
        <v>253</v>
      </c>
      <c r="D180" s="11">
        <v>33</v>
      </c>
      <c r="E180" s="11">
        <f>(C180+D180)</f>
        <v>286</v>
      </c>
      <c r="F180" s="11">
        <f>(C180/E180)*100</f>
        <v>88.461538461538453</v>
      </c>
      <c r="G180" s="21"/>
      <c r="I180" s="11" t="s">
        <v>549</v>
      </c>
      <c r="J180" s="11">
        <v>278</v>
      </c>
      <c r="K180" s="11">
        <v>16</v>
      </c>
      <c r="L180" s="11">
        <f>(J180+K180)</f>
        <v>294</v>
      </c>
      <c r="M180" s="11">
        <f>(J180/L180)*100</f>
        <v>94.557823129251702</v>
      </c>
      <c r="N180" s="2"/>
    </row>
    <row r="181" spans="2:14" ht="14.25" customHeight="1" x14ac:dyDescent="0.35">
      <c r="B181" s="11" t="s">
        <v>334</v>
      </c>
      <c r="C181" s="11">
        <v>217</v>
      </c>
      <c r="D181" s="11">
        <v>15</v>
      </c>
      <c r="E181" s="11">
        <f>(C181+D181)</f>
        <v>232</v>
      </c>
      <c r="F181" s="11">
        <f>(C181/E181)*100</f>
        <v>93.534482758620683</v>
      </c>
      <c r="G181" s="21"/>
      <c r="I181" s="11" t="s">
        <v>550</v>
      </c>
      <c r="J181" s="11">
        <v>281</v>
      </c>
      <c r="K181" s="11">
        <v>29</v>
      </c>
      <c r="L181" s="11">
        <f>(J181+K181)</f>
        <v>310</v>
      </c>
      <c r="M181" s="11">
        <f>(J181/L181)*100</f>
        <v>90.645161290322591</v>
      </c>
      <c r="N181" s="2"/>
    </row>
    <row r="182" spans="2:14" ht="14.25" customHeight="1" x14ac:dyDescent="0.35">
      <c r="B182" s="11" t="s">
        <v>335</v>
      </c>
      <c r="C182" s="11">
        <v>262</v>
      </c>
      <c r="D182" s="11">
        <v>23</v>
      </c>
      <c r="E182" s="11">
        <f>(C182+D182)</f>
        <v>285</v>
      </c>
      <c r="F182" s="11">
        <f>(C182/E182)*100</f>
        <v>91.929824561403507</v>
      </c>
      <c r="G182" s="21"/>
      <c r="I182" s="11" t="s">
        <v>551</v>
      </c>
      <c r="J182" s="11">
        <v>292</v>
      </c>
      <c r="K182" s="11">
        <v>23</v>
      </c>
      <c r="L182" s="11">
        <f>(J182+K182)</f>
        <v>315</v>
      </c>
      <c r="M182" s="11">
        <f>(J182/L182)*100</f>
        <v>92.698412698412696</v>
      </c>
      <c r="N182" s="2"/>
    </row>
    <row r="183" spans="2:14" ht="14.25" customHeight="1" x14ac:dyDescent="0.35">
      <c r="B183" s="12" t="s">
        <v>336</v>
      </c>
      <c r="C183" s="12">
        <f>AVERAGE(C180:C182)</f>
        <v>244</v>
      </c>
      <c r="D183" s="12">
        <f>AVERAGE(D180:D182)</f>
        <v>23.666666666666668</v>
      </c>
      <c r="E183" s="12">
        <f>AVERAGE(E180:E182)</f>
        <v>267.66666666666669</v>
      </c>
      <c r="F183" s="12">
        <f>AVERAGE(F180:F182)</f>
        <v>91.308615260520881</v>
      </c>
      <c r="G183" s="21">
        <f>STDEV(F180:F182)/SQRT(3)</f>
        <v>1.4970099873806335</v>
      </c>
      <c r="I183" s="12" t="s">
        <v>552</v>
      </c>
      <c r="J183" s="12">
        <f>AVERAGE(J180:J182)</f>
        <v>283.66666666666669</v>
      </c>
      <c r="K183" s="12">
        <f>AVERAGE(K180:K182)</f>
        <v>22.666666666666668</v>
      </c>
      <c r="L183" s="12">
        <f>AVERAGE(L180:L182)</f>
        <v>306.33333333333331</v>
      </c>
      <c r="M183" s="12">
        <f>AVERAGE(M180:M182)</f>
        <v>92.633799039329006</v>
      </c>
      <c r="N183" s="2">
        <f>STDEV(M180:M182)/SQRT(3)</f>
        <v>1.1299501257663502</v>
      </c>
    </row>
    <row r="184" spans="2:14" ht="14.25" customHeight="1" x14ac:dyDescent="0.35">
      <c r="B184" s="11" t="s">
        <v>337</v>
      </c>
      <c r="C184" s="11">
        <v>283</v>
      </c>
      <c r="D184" s="11">
        <v>14</v>
      </c>
      <c r="E184" s="11">
        <f>(C184+D184)</f>
        <v>297</v>
      </c>
      <c r="F184" s="11">
        <f>(C184/E184)*100</f>
        <v>95.28619528619528</v>
      </c>
      <c r="G184" s="21"/>
      <c r="I184" s="11" t="s">
        <v>553</v>
      </c>
      <c r="J184" s="11">
        <v>292</v>
      </c>
      <c r="K184" s="11">
        <v>17</v>
      </c>
      <c r="L184" s="11">
        <f>(J184+K184)</f>
        <v>309</v>
      </c>
      <c r="M184" s="11">
        <f>(J184/L184)*100</f>
        <v>94.498381877022652</v>
      </c>
      <c r="N184" s="2"/>
    </row>
    <row r="185" spans="2:14" ht="14.25" customHeight="1" x14ac:dyDescent="0.35">
      <c r="B185" s="11" t="s">
        <v>338</v>
      </c>
      <c r="C185" s="11">
        <v>292</v>
      </c>
      <c r="D185" s="11">
        <v>16</v>
      </c>
      <c r="E185" s="11">
        <f>(C185+D185)</f>
        <v>308</v>
      </c>
      <c r="F185" s="11">
        <f>(C185/E185)*100</f>
        <v>94.805194805194802</v>
      </c>
      <c r="G185" s="21"/>
      <c r="I185" s="11" t="s">
        <v>554</v>
      </c>
      <c r="J185" s="11">
        <v>287</v>
      </c>
      <c r="K185" s="11">
        <v>20</v>
      </c>
      <c r="L185" s="11">
        <f>(J185+K185)</f>
        <v>307</v>
      </c>
      <c r="M185" s="11">
        <f>(J185/L185)*100</f>
        <v>93.485342019543964</v>
      </c>
      <c r="N185" s="2"/>
    </row>
    <row r="186" spans="2:14" ht="14.25" customHeight="1" x14ac:dyDescent="0.35">
      <c r="B186" s="11" t="s">
        <v>339</v>
      </c>
      <c r="C186" s="11">
        <v>295</v>
      </c>
      <c r="D186" s="11">
        <v>13</v>
      </c>
      <c r="E186" s="11">
        <f>(C186+D186)</f>
        <v>308</v>
      </c>
      <c r="F186" s="11">
        <f>(C186/E186)*100</f>
        <v>95.779220779220779</v>
      </c>
      <c r="G186" s="21"/>
      <c r="I186" s="11" t="s">
        <v>555</v>
      </c>
      <c r="J186" s="11">
        <v>264</v>
      </c>
      <c r="K186" s="11">
        <v>26</v>
      </c>
      <c r="L186" s="11">
        <f>(J186+K186)</f>
        <v>290</v>
      </c>
      <c r="M186" s="11">
        <f>(J186/L186)*100</f>
        <v>91.034482758620697</v>
      </c>
      <c r="N186" s="2"/>
    </row>
    <row r="187" spans="2:14" ht="14.25" customHeight="1" x14ac:dyDescent="0.35">
      <c r="B187" s="12" t="s">
        <v>340</v>
      </c>
      <c r="C187" s="12">
        <f>AVERAGE(C184:C186)</f>
        <v>290</v>
      </c>
      <c r="D187" s="12">
        <f>AVERAGE(D184:D186)</f>
        <v>14.333333333333334</v>
      </c>
      <c r="E187" s="12">
        <f>AVERAGE(E184:E186)</f>
        <v>304.33333333333331</v>
      </c>
      <c r="F187" s="12">
        <f>AVERAGE(F184:F186)</f>
        <v>95.290203623536954</v>
      </c>
      <c r="G187" s="21">
        <f>STDEV(F184:F186)/SQRT(3)</f>
        <v>0.28118422169786184</v>
      </c>
      <c r="I187" s="12" t="s">
        <v>556</v>
      </c>
      <c r="J187" s="12">
        <f>AVERAGE(J184:J186)</f>
        <v>281</v>
      </c>
      <c r="K187" s="12">
        <f>AVERAGE(K184:K186)</f>
        <v>21</v>
      </c>
      <c r="L187" s="12">
        <f>AVERAGE(L184:L186)</f>
        <v>302</v>
      </c>
      <c r="M187" s="12">
        <f>AVERAGE(M184:M186)</f>
        <v>93.006068885062447</v>
      </c>
      <c r="N187" s="2">
        <f>STDEV(M184:M186)/SQRT(3)</f>
        <v>1.0282552096785555</v>
      </c>
    </row>
    <row r="188" spans="2:14" ht="14.25" customHeight="1" x14ac:dyDescent="0.35">
      <c r="B188" s="11" t="s">
        <v>341</v>
      </c>
      <c r="C188" s="11">
        <v>137</v>
      </c>
      <c r="D188" s="11">
        <v>11</v>
      </c>
      <c r="E188" s="11">
        <f>C188+D188</f>
        <v>148</v>
      </c>
      <c r="F188" s="11">
        <f>(C188/E188)*100</f>
        <v>92.567567567567565</v>
      </c>
      <c r="G188" s="21"/>
      <c r="I188" s="11" t="s">
        <v>557</v>
      </c>
      <c r="J188" s="11">
        <v>202</v>
      </c>
      <c r="K188" s="11">
        <v>21</v>
      </c>
      <c r="L188" s="11">
        <f>J188+K188</f>
        <v>223</v>
      </c>
      <c r="M188" s="11">
        <f>(J188/L188)*100</f>
        <v>90.582959641255599</v>
      </c>
      <c r="N188" s="2"/>
    </row>
    <row r="189" spans="2:14" ht="14.25" customHeight="1" x14ac:dyDescent="0.35">
      <c r="B189" s="11" t="s">
        <v>342</v>
      </c>
      <c r="C189" s="11">
        <v>142</v>
      </c>
      <c r="D189" s="11">
        <v>17</v>
      </c>
      <c r="E189" s="11">
        <f>C189+D189</f>
        <v>159</v>
      </c>
      <c r="F189" s="11">
        <f>(C189/E189)*100</f>
        <v>89.308176100628927</v>
      </c>
      <c r="G189" s="21"/>
      <c r="I189" s="11" t="s">
        <v>558</v>
      </c>
      <c r="J189" s="11">
        <v>237</v>
      </c>
      <c r="K189" s="11">
        <v>21</v>
      </c>
      <c r="L189" s="11">
        <f>J189+K189</f>
        <v>258</v>
      </c>
      <c r="M189" s="11">
        <f>(J189/L189)*100</f>
        <v>91.860465116279073</v>
      </c>
      <c r="N189" s="2"/>
    </row>
    <row r="190" spans="2:14" ht="14.25" customHeight="1" x14ac:dyDescent="0.35">
      <c r="B190" s="11" t="s">
        <v>343</v>
      </c>
      <c r="C190" s="11">
        <v>170</v>
      </c>
      <c r="D190" s="11">
        <v>23</v>
      </c>
      <c r="E190" s="11">
        <f>C190+D190</f>
        <v>193</v>
      </c>
      <c r="F190" s="11">
        <f>(C190/E190)*100</f>
        <v>88.082901554404145</v>
      </c>
      <c r="G190" s="21"/>
      <c r="I190" s="11" t="s">
        <v>559</v>
      </c>
      <c r="J190" s="11">
        <v>215</v>
      </c>
      <c r="K190" s="11">
        <v>27</v>
      </c>
      <c r="L190" s="11">
        <f>J190+K190</f>
        <v>242</v>
      </c>
      <c r="M190" s="11">
        <f>(J190/L190)*100</f>
        <v>88.84297520661157</v>
      </c>
      <c r="N190" s="2"/>
    </row>
    <row r="191" spans="2:14" ht="14.25" customHeight="1" x14ac:dyDescent="0.35">
      <c r="B191" s="12" t="s">
        <v>344</v>
      </c>
      <c r="C191" s="12">
        <f>AVERAGE(C188:C190)</f>
        <v>149.66666666666666</v>
      </c>
      <c r="D191" s="12">
        <f>AVERAGE(D188:D190)</f>
        <v>17</v>
      </c>
      <c r="E191" s="12">
        <f>AVERAGE(E188:E190)</f>
        <v>166.66666666666666</v>
      </c>
      <c r="F191" s="12">
        <f>AVERAGE(F188:F190)</f>
        <v>89.986215074200217</v>
      </c>
      <c r="G191" s="21">
        <f>STDEV(F188:F190)/SQRT(3)</f>
        <v>1.3382650397270555</v>
      </c>
      <c r="I191" s="12" t="s">
        <v>560</v>
      </c>
      <c r="J191" s="12">
        <f>AVERAGE(J188:J190)</f>
        <v>218</v>
      </c>
      <c r="K191" s="12">
        <f>AVERAGE(K188:K190)</f>
        <v>23</v>
      </c>
      <c r="L191" s="12">
        <f>AVERAGE(L188:L190)</f>
        <v>241</v>
      </c>
      <c r="M191" s="12">
        <f>AVERAGE(M188:M190)</f>
        <v>90.428799988048752</v>
      </c>
      <c r="N191" s="2">
        <f>STDEV(M188:M190)/SQRT(3)</f>
        <v>0.87447798480844985</v>
      </c>
    </row>
    <row r="192" spans="2:14" ht="14.25" customHeight="1" x14ac:dyDescent="0.35">
      <c r="B192" s="11" t="s">
        <v>345</v>
      </c>
      <c r="C192" s="11">
        <v>108</v>
      </c>
      <c r="D192" s="11">
        <v>58</v>
      </c>
      <c r="E192" s="11">
        <f>(C192+D192)</f>
        <v>166</v>
      </c>
      <c r="F192" s="11">
        <f>(C192/E192)*100</f>
        <v>65.060240963855421</v>
      </c>
      <c r="G192" s="21"/>
      <c r="I192" s="11" t="s">
        <v>561</v>
      </c>
      <c r="J192" s="11">
        <v>156</v>
      </c>
      <c r="K192" s="11">
        <v>131</v>
      </c>
      <c r="L192" s="11">
        <f>(J192+K192)</f>
        <v>287</v>
      </c>
      <c r="M192" s="11">
        <f>(J192/L192)*100</f>
        <v>54.355400696864109</v>
      </c>
      <c r="N192" s="2"/>
    </row>
    <row r="193" spans="2:14" ht="14.25" customHeight="1" x14ac:dyDescent="0.35">
      <c r="B193" s="11" t="s">
        <v>346</v>
      </c>
      <c r="C193" s="11">
        <v>117</v>
      </c>
      <c r="D193" s="11">
        <v>81</v>
      </c>
      <c r="E193" s="11">
        <f>(C193+D193)</f>
        <v>198</v>
      </c>
      <c r="F193" s="11">
        <f>(C193/E193)*100</f>
        <v>59.090909090909093</v>
      </c>
      <c r="G193" s="21"/>
      <c r="I193" s="11" t="s">
        <v>562</v>
      </c>
      <c r="J193" s="11">
        <v>249</v>
      </c>
      <c r="K193" s="11">
        <v>150</v>
      </c>
      <c r="L193" s="11">
        <f>(J193+K193)</f>
        <v>399</v>
      </c>
      <c r="M193" s="11">
        <f>(J193/L193)*100</f>
        <v>62.406015037593988</v>
      </c>
      <c r="N193" s="2"/>
    </row>
    <row r="194" spans="2:14" ht="14.25" customHeight="1" x14ac:dyDescent="0.35">
      <c r="B194" s="11" t="s">
        <v>347</v>
      </c>
      <c r="C194" s="11">
        <v>97</v>
      </c>
      <c r="D194" s="11">
        <v>77</v>
      </c>
      <c r="E194" s="11">
        <f>(C194+D194)</f>
        <v>174</v>
      </c>
      <c r="F194" s="11">
        <f>(C194/E194)*100</f>
        <v>55.747126436781613</v>
      </c>
      <c r="G194" s="21"/>
      <c r="I194" s="11" t="s">
        <v>563</v>
      </c>
      <c r="J194" s="11">
        <v>194</v>
      </c>
      <c r="K194" s="11">
        <v>139</v>
      </c>
      <c r="L194" s="11">
        <f>(J194+K194)</f>
        <v>333</v>
      </c>
      <c r="M194" s="11">
        <f>(J194/L194)*100</f>
        <v>58.258258258258252</v>
      </c>
      <c r="N194" s="2"/>
    </row>
    <row r="195" spans="2:14" ht="14.25" customHeight="1" x14ac:dyDescent="0.35">
      <c r="B195" s="12" t="s">
        <v>348</v>
      </c>
      <c r="C195" s="12">
        <f>AVERAGE(C192:C194)</f>
        <v>107.33333333333333</v>
      </c>
      <c r="D195" s="12">
        <f>AVERAGE(D192:D194)</f>
        <v>72</v>
      </c>
      <c r="E195" s="12">
        <f>AVERAGE(E192:E194)</f>
        <v>179.33333333333334</v>
      </c>
      <c r="F195" s="12">
        <f>AVERAGE(F192:F194)</f>
        <v>59.966092163848714</v>
      </c>
      <c r="G195" s="21">
        <f>STDEV(F192:F194)/SQRT(3)</f>
        <v>2.723844379240997</v>
      </c>
      <c r="I195" s="12" t="s">
        <v>564</v>
      </c>
      <c r="J195" s="12">
        <f>AVERAGE(J192:J194)</f>
        <v>199.66666666666666</v>
      </c>
      <c r="K195" s="12">
        <f>AVERAGE(K192:K194)</f>
        <v>140</v>
      </c>
      <c r="L195" s="12">
        <f>AVERAGE(L192:L194)</f>
        <v>339.66666666666669</v>
      </c>
      <c r="M195" s="12">
        <f>AVERAGE(M192:M194)</f>
        <v>58.339891330905452</v>
      </c>
      <c r="N195" s="2">
        <f>STDEV(M192:M194)/SQRT(3)</f>
        <v>2.3243705803725137</v>
      </c>
    </row>
    <row r="196" spans="2:14" ht="14.25" customHeight="1" x14ac:dyDescent="0.35">
      <c r="B196" s="11" t="s">
        <v>349</v>
      </c>
      <c r="C196" s="11">
        <v>98</v>
      </c>
      <c r="D196" s="11">
        <v>11</v>
      </c>
      <c r="E196" s="11">
        <f>(C196+D196)</f>
        <v>109</v>
      </c>
      <c r="F196" s="11">
        <f>(C196/E196)*100</f>
        <v>89.908256880733944</v>
      </c>
      <c r="G196" s="21"/>
      <c r="I196" s="11" t="s">
        <v>565</v>
      </c>
      <c r="J196" s="11">
        <v>199</v>
      </c>
      <c r="K196" s="11">
        <v>33</v>
      </c>
      <c r="L196" s="11">
        <f>(J196+K196)</f>
        <v>232</v>
      </c>
      <c r="M196" s="11">
        <f>(J196/L196)*100</f>
        <v>85.775862068965509</v>
      </c>
      <c r="N196" s="2"/>
    </row>
    <row r="197" spans="2:14" ht="14.25" customHeight="1" x14ac:dyDescent="0.35">
      <c r="B197" s="11" t="s">
        <v>350</v>
      </c>
      <c r="C197" s="11">
        <v>164</v>
      </c>
      <c r="D197" s="11">
        <v>25</v>
      </c>
      <c r="E197" s="11">
        <f>(C197+D197)</f>
        <v>189</v>
      </c>
      <c r="F197" s="11">
        <f>(C197/E197)*100</f>
        <v>86.772486772486772</v>
      </c>
      <c r="G197" s="21"/>
      <c r="I197" s="11" t="s">
        <v>566</v>
      </c>
      <c r="J197" s="11">
        <v>181</v>
      </c>
      <c r="K197" s="11">
        <v>33</v>
      </c>
      <c r="L197" s="11">
        <f>(J197+K197)</f>
        <v>214</v>
      </c>
      <c r="M197" s="11">
        <f>(J197/L197)*100</f>
        <v>84.579439252336456</v>
      </c>
      <c r="N197" s="2"/>
    </row>
    <row r="198" spans="2:14" ht="14.25" customHeight="1" x14ac:dyDescent="0.35">
      <c r="B198" s="11" t="s">
        <v>351</v>
      </c>
      <c r="C198" s="11">
        <v>158</v>
      </c>
      <c r="D198" s="11">
        <v>17</v>
      </c>
      <c r="E198" s="11">
        <f>(C198+D198)</f>
        <v>175</v>
      </c>
      <c r="F198" s="11">
        <f>(C198/E198)*100</f>
        <v>90.285714285714278</v>
      </c>
      <c r="G198" s="21"/>
      <c r="I198" s="11" t="s">
        <v>567</v>
      </c>
      <c r="J198" s="11">
        <v>155</v>
      </c>
      <c r="K198" s="11">
        <v>39</v>
      </c>
      <c r="L198" s="11">
        <f>(J198+K198)</f>
        <v>194</v>
      </c>
      <c r="M198" s="11">
        <f>(J198/L198)*100</f>
        <v>79.896907216494853</v>
      </c>
      <c r="N198" s="2"/>
    </row>
    <row r="199" spans="2:14" ht="14.25" customHeight="1" x14ac:dyDescent="0.35">
      <c r="B199" s="12" t="s">
        <v>352</v>
      </c>
      <c r="C199" s="12">
        <f>AVERAGE(C196:C198)</f>
        <v>140</v>
      </c>
      <c r="D199" s="12">
        <f>AVERAGE(D196:D198)</f>
        <v>17.666666666666668</v>
      </c>
      <c r="E199" s="12">
        <f>AVERAGE(E196:E198)</f>
        <v>157.66666666666666</v>
      </c>
      <c r="F199" s="12">
        <f>AVERAGE(F196:F198)</f>
        <v>88.988819312978322</v>
      </c>
      <c r="G199" s="21">
        <f>STDEV(F196:F198)/SQRT(3)</f>
        <v>1.1135103607772656</v>
      </c>
      <c r="I199" s="12" t="s">
        <v>568</v>
      </c>
      <c r="J199" s="12">
        <f>AVERAGE(J196:J198)</f>
        <v>178.33333333333334</v>
      </c>
      <c r="K199" s="12">
        <f>AVERAGE(K196:K198)</f>
        <v>35</v>
      </c>
      <c r="L199" s="12">
        <f>AVERAGE(L196:L198)</f>
        <v>213.33333333333334</v>
      </c>
      <c r="M199" s="12">
        <f>AVERAGE(M196:M198)</f>
        <v>83.417402845932273</v>
      </c>
      <c r="N199" s="2">
        <f>STDEV(M196:M198)/SQRT(3)</f>
        <v>1.7938110265301668</v>
      </c>
    </row>
    <row r="200" spans="2:14" ht="14.25" customHeight="1" x14ac:dyDescent="0.35">
      <c r="B200" s="11" t="s">
        <v>353</v>
      </c>
      <c r="C200" s="11">
        <v>264</v>
      </c>
      <c r="D200" s="11">
        <v>15</v>
      </c>
      <c r="E200" s="11">
        <f>C200+D200</f>
        <v>279</v>
      </c>
      <c r="F200" s="11">
        <f>(C200/E200)*100</f>
        <v>94.623655913978496</v>
      </c>
      <c r="G200" s="21"/>
      <c r="I200" s="11" t="s">
        <v>569</v>
      </c>
      <c r="J200" s="11">
        <v>451</v>
      </c>
      <c r="K200" s="11">
        <v>14</v>
      </c>
      <c r="L200" s="11">
        <f>J200+K200</f>
        <v>465</v>
      </c>
      <c r="M200" s="11">
        <f>(J200/L200)*100</f>
        <v>96.989247311827953</v>
      </c>
      <c r="N200" s="2"/>
    </row>
    <row r="201" spans="2:14" ht="14.25" customHeight="1" x14ac:dyDescent="0.35">
      <c r="B201" s="11" t="s">
        <v>354</v>
      </c>
      <c r="C201" s="11">
        <v>368</v>
      </c>
      <c r="D201" s="11">
        <v>25</v>
      </c>
      <c r="E201" s="11">
        <f>C201+D201</f>
        <v>393</v>
      </c>
      <c r="F201" s="11">
        <f>(C201/E201)*100</f>
        <v>93.638676844783717</v>
      </c>
      <c r="G201" s="21"/>
      <c r="I201" s="11" t="s">
        <v>570</v>
      </c>
      <c r="J201" s="11">
        <v>358</v>
      </c>
      <c r="K201" s="11">
        <v>23</v>
      </c>
      <c r="L201" s="11">
        <f>J201+K201</f>
        <v>381</v>
      </c>
      <c r="M201" s="11">
        <f>(J201/L201)*100</f>
        <v>93.963254593175847</v>
      </c>
      <c r="N201" s="2"/>
    </row>
    <row r="202" spans="2:14" ht="14.25" customHeight="1" x14ac:dyDescent="0.35">
      <c r="B202" s="11" t="s">
        <v>355</v>
      </c>
      <c r="C202" s="11">
        <v>383</v>
      </c>
      <c r="D202" s="11">
        <v>34</v>
      </c>
      <c r="E202" s="11">
        <f>C202+D202</f>
        <v>417</v>
      </c>
      <c r="F202" s="11">
        <f>(C202/E202)*100</f>
        <v>91.846522781774581</v>
      </c>
      <c r="G202" s="21"/>
      <c r="I202" s="11" t="s">
        <v>571</v>
      </c>
      <c r="J202" s="11">
        <v>405</v>
      </c>
      <c r="K202" s="11">
        <v>22</v>
      </c>
      <c r="L202" s="11">
        <f>J202+K202</f>
        <v>427</v>
      </c>
      <c r="M202" s="11">
        <f>(J202/L202)*100</f>
        <v>94.847775175644031</v>
      </c>
      <c r="N202" s="2"/>
    </row>
    <row r="203" spans="2:14" ht="14.25" customHeight="1" x14ac:dyDescent="0.35">
      <c r="B203" s="12" t="s">
        <v>356</v>
      </c>
      <c r="C203" s="12">
        <f>AVERAGE(C200:C202)</f>
        <v>338.33333333333331</v>
      </c>
      <c r="D203" s="12">
        <f>AVERAGE(D200:D202)</f>
        <v>24.666666666666668</v>
      </c>
      <c r="E203" s="12">
        <f>AVERAGE(E200:E202)</f>
        <v>363</v>
      </c>
      <c r="F203" s="12">
        <f>AVERAGE(F200:F202)</f>
        <v>93.369618513512265</v>
      </c>
      <c r="G203" s="21">
        <f>STDEV(F200:F202)/SQRT(3)</f>
        <v>0.81289839416664189</v>
      </c>
      <c r="I203" s="12" t="s">
        <v>572</v>
      </c>
      <c r="J203" s="12">
        <f>AVERAGE(J200:J202)</f>
        <v>404.66666666666669</v>
      </c>
      <c r="K203" s="12">
        <f>AVERAGE(K200:K202)</f>
        <v>19.666666666666668</v>
      </c>
      <c r="L203" s="12">
        <f>AVERAGE(L200:L202)</f>
        <v>424.33333333333331</v>
      </c>
      <c r="M203" s="12">
        <f>AVERAGE(M200:M202)</f>
        <v>95.26675902688261</v>
      </c>
      <c r="N203" s="2">
        <f>STDEV(M200:M202)/SQRT(3)</f>
        <v>0.89829812869168024</v>
      </c>
    </row>
    <row r="204" spans="2:14" ht="14.25" customHeight="1" x14ac:dyDescent="0.35">
      <c r="B204" s="11" t="s">
        <v>357</v>
      </c>
      <c r="C204" s="11">
        <v>401</v>
      </c>
      <c r="D204" s="11">
        <v>21</v>
      </c>
      <c r="E204" s="11">
        <f>(C204+D204)</f>
        <v>422</v>
      </c>
      <c r="F204" s="11">
        <f>(C204/E204)*100</f>
        <v>95.023696682464447</v>
      </c>
      <c r="G204" s="21"/>
      <c r="I204" s="11" t="s">
        <v>573</v>
      </c>
      <c r="J204" s="11">
        <v>9</v>
      </c>
      <c r="K204" s="11">
        <v>520</v>
      </c>
      <c r="L204" s="11">
        <f>(J204+K204)</f>
        <v>529</v>
      </c>
      <c r="M204" s="11">
        <f>(J204/L204)*100</f>
        <v>1.7013232514177694</v>
      </c>
      <c r="N204" s="2"/>
    </row>
    <row r="205" spans="2:14" ht="14.25" customHeight="1" x14ac:dyDescent="0.35">
      <c r="B205" s="11" t="s">
        <v>358</v>
      </c>
      <c r="C205" s="11">
        <v>432</v>
      </c>
      <c r="D205" s="11">
        <v>19</v>
      </c>
      <c r="E205" s="11">
        <f>(C205+D205)</f>
        <v>451</v>
      </c>
      <c r="F205" s="11">
        <f>(C205/E205)*100</f>
        <v>95.787139689578709</v>
      </c>
      <c r="G205" s="21"/>
      <c r="I205" s="11" t="s">
        <v>574</v>
      </c>
      <c r="J205" s="11">
        <v>9</v>
      </c>
      <c r="K205" s="11">
        <v>435</v>
      </c>
      <c r="L205" s="11">
        <f>(J205+K205)</f>
        <v>444</v>
      </c>
      <c r="M205" s="11">
        <f>(J205/L205)*100</f>
        <v>2.0270270270270272</v>
      </c>
      <c r="N205" s="2"/>
    </row>
    <row r="206" spans="2:14" ht="14.25" customHeight="1" x14ac:dyDescent="0.35">
      <c r="B206" s="11" t="s">
        <v>359</v>
      </c>
      <c r="C206" s="11">
        <v>437</v>
      </c>
      <c r="D206" s="11">
        <v>24</v>
      </c>
      <c r="E206" s="11">
        <f>(C206+D206)</f>
        <v>461</v>
      </c>
      <c r="F206" s="11">
        <f>(C206/E206)*100</f>
        <v>94.79392624728851</v>
      </c>
      <c r="G206" s="21"/>
      <c r="I206" s="11" t="s">
        <v>575</v>
      </c>
      <c r="J206" s="11">
        <v>8</v>
      </c>
      <c r="K206" s="11">
        <v>368</v>
      </c>
      <c r="L206" s="11">
        <f>(J206+K206)</f>
        <v>376</v>
      </c>
      <c r="M206" s="11">
        <f>(J206/L206)*100</f>
        <v>2.1276595744680851</v>
      </c>
      <c r="N206" s="2"/>
    </row>
    <row r="207" spans="2:14" ht="14.25" customHeight="1" x14ac:dyDescent="0.35">
      <c r="B207" s="12" t="s">
        <v>360</v>
      </c>
      <c r="C207" s="12">
        <f>AVERAGE(C204:C206)</f>
        <v>423.33333333333331</v>
      </c>
      <c r="D207" s="12">
        <f>AVERAGE(D204:D206)</f>
        <v>21.333333333333332</v>
      </c>
      <c r="E207" s="12">
        <f>AVERAGE(E204:E206)</f>
        <v>444.66666666666669</v>
      </c>
      <c r="F207" s="12">
        <f>AVERAGE(F204:F206)</f>
        <v>95.201587539777222</v>
      </c>
      <c r="G207" s="21">
        <f>STDEV(F204:F206)/SQRT(3)</f>
        <v>0.30019554922477437</v>
      </c>
      <c r="I207" s="12" t="s">
        <v>576</v>
      </c>
      <c r="J207" s="12">
        <f>AVERAGE(J204:J206)</f>
        <v>8.6666666666666661</v>
      </c>
      <c r="K207" s="12">
        <f>AVERAGE(K204:K206)</f>
        <v>441</v>
      </c>
      <c r="L207" s="12">
        <f>AVERAGE(L204:L206)</f>
        <v>449.66666666666669</v>
      </c>
      <c r="M207" s="12">
        <f>AVERAGE(M204:M206)</f>
        <v>1.952003284304294</v>
      </c>
      <c r="N207" s="2">
        <f>STDEV(M204:M206)/SQRT(3)</f>
        <v>0.12866246094220196</v>
      </c>
    </row>
    <row r="208" spans="2:14" ht="14.25" customHeight="1" x14ac:dyDescent="0.35">
      <c r="B208" s="11" t="s">
        <v>361</v>
      </c>
      <c r="C208" s="11">
        <v>14</v>
      </c>
      <c r="D208" s="11">
        <v>309</v>
      </c>
      <c r="E208" s="11">
        <f>(C208+D208)</f>
        <v>323</v>
      </c>
      <c r="F208" s="11">
        <f>(C208/E208)*100</f>
        <v>4.3343653250773997</v>
      </c>
      <c r="G208" s="21"/>
      <c r="I208" s="11" t="s">
        <v>577</v>
      </c>
      <c r="J208" s="11">
        <v>171</v>
      </c>
      <c r="K208" s="11">
        <v>52</v>
      </c>
      <c r="L208" s="11">
        <f>(J208+K208)</f>
        <v>223</v>
      </c>
      <c r="M208" s="11">
        <f>(J208/L208)*100</f>
        <v>76.681614349775785</v>
      </c>
      <c r="N208" s="2"/>
    </row>
    <row r="209" spans="2:14" ht="14.25" customHeight="1" x14ac:dyDescent="0.35">
      <c r="B209" s="11" t="s">
        <v>362</v>
      </c>
      <c r="C209" s="11">
        <v>4</v>
      </c>
      <c r="D209" s="11">
        <v>315</v>
      </c>
      <c r="E209" s="11">
        <f>(C209+D209)</f>
        <v>319</v>
      </c>
      <c r="F209" s="11">
        <f>(C209/E209)*100</f>
        <v>1.2539184952978055</v>
      </c>
      <c r="G209" s="21"/>
      <c r="I209" s="11" t="s">
        <v>578</v>
      </c>
      <c r="J209" s="11">
        <v>169</v>
      </c>
      <c r="K209" s="11">
        <v>45</v>
      </c>
      <c r="L209" s="11">
        <f>(J209+K209)</f>
        <v>214</v>
      </c>
      <c r="M209" s="11">
        <f>(J209/L209)*100</f>
        <v>78.971962616822438</v>
      </c>
      <c r="N209" s="2"/>
    </row>
    <row r="210" spans="2:14" ht="14.25" customHeight="1" x14ac:dyDescent="0.35">
      <c r="B210" s="11" t="s">
        <v>363</v>
      </c>
      <c r="C210" s="11">
        <v>7</v>
      </c>
      <c r="D210" s="11">
        <v>212</v>
      </c>
      <c r="E210" s="11">
        <f>(C210+D210)</f>
        <v>219</v>
      </c>
      <c r="F210" s="11">
        <f>(C210/E210)*100</f>
        <v>3.1963470319634704</v>
      </c>
      <c r="G210" s="21"/>
      <c r="I210" s="11" t="s">
        <v>579</v>
      </c>
      <c r="J210" s="11">
        <v>217</v>
      </c>
      <c r="K210" s="11">
        <v>69</v>
      </c>
      <c r="L210" s="11">
        <f>(J210+K210)</f>
        <v>286</v>
      </c>
      <c r="M210" s="11">
        <f>(J210/L210)*100</f>
        <v>75.87412587412588</v>
      </c>
      <c r="N210" s="2"/>
    </row>
    <row r="211" spans="2:14" ht="14.25" customHeight="1" x14ac:dyDescent="0.35">
      <c r="B211" s="12" t="s">
        <v>364</v>
      </c>
      <c r="C211" s="12">
        <f>AVERAGE(C208:C210)</f>
        <v>8.3333333333333339</v>
      </c>
      <c r="D211" s="12">
        <f>AVERAGE(D208:D210)</f>
        <v>278.66666666666669</v>
      </c>
      <c r="E211" s="12">
        <f>AVERAGE(E208:E210)</f>
        <v>287</v>
      </c>
      <c r="F211" s="12">
        <f>AVERAGE(F208:F210)</f>
        <v>2.9282102841128919</v>
      </c>
      <c r="G211" s="21">
        <f>STDEV(F208:F210)/SQRT(3)</f>
        <v>0.89929808822134571</v>
      </c>
      <c r="I211" s="12" t="s">
        <v>580</v>
      </c>
      <c r="J211" s="12">
        <f>AVERAGE(J208:J210)</f>
        <v>185.66666666666666</v>
      </c>
      <c r="K211" s="12">
        <f>AVERAGE(K208:K210)</f>
        <v>55.333333333333336</v>
      </c>
      <c r="L211" s="12">
        <f>AVERAGE(L208:L210)</f>
        <v>241</v>
      </c>
      <c r="M211" s="12">
        <f>AVERAGE(M208:M210)</f>
        <v>77.17590094690803</v>
      </c>
      <c r="N211" s="2">
        <f>STDEV(M208:M210)/SQRT(3)</f>
        <v>0.92779084409843138</v>
      </c>
    </row>
    <row r="212" spans="2:14" ht="14.25" customHeight="1" x14ac:dyDescent="0.35">
      <c r="B212" s="11" t="s">
        <v>381</v>
      </c>
      <c r="C212" s="11">
        <v>230</v>
      </c>
      <c r="D212" s="11">
        <v>39</v>
      </c>
      <c r="E212" s="11">
        <f>(C212+D212)</f>
        <v>269</v>
      </c>
      <c r="F212" s="11">
        <f>(C212/E212)*100</f>
        <v>85.501858736059475</v>
      </c>
      <c r="G212" s="21"/>
      <c r="I212" s="11" t="s">
        <v>581</v>
      </c>
      <c r="J212" s="11">
        <v>17</v>
      </c>
      <c r="K212" s="11">
        <v>229</v>
      </c>
      <c r="L212" s="11">
        <f>(J212+K212)</f>
        <v>246</v>
      </c>
      <c r="M212" s="11">
        <f>(J212/L212)*100</f>
        <v>6.9105691056910574</v>
      </c>
      <c r="N212" s="2"/>
    </row>
    <row r="213" spans="2:14" ht="14.25" customHeight="1" x14ac:dyDescent="0.35">
      <c r="B213" s="11" t="s">
        <v>382</v>
      </c>
      <c r="C213" s="11">
        <v>209</v>
      </c>
      <c r="D213" s="11">
        <v>24</v>
      </c>
      <c r="E213" s="11">
        <f>(C213+D213)</f>
        <v>233</v>
      </c>
      <c r="F213" s="11">
        <f>(C213/E213)*100</f>
        <v>89.699570815450642</v>
      </c>
      <c r="G213" s="21"/>
      <c r="I213" s="11" t="s">
        <v>582</v>
      </c>
      <c r="J213" s="11">
        <v>14</v>
      </c>
      <c r="K213" s="11">
        <v>251</v>
      </c>
      <c r="L213" s="11">
        <f>(J213+K213)</f>
        <v>265</v>
      </c>
      <c r="M213" s="11">
        <f>(J213/L213)*100</f>
        <v>5.2830188679245289</v>
      </c>
      <c r="N213" s="2"/>
    </row>
    <row r="214" spans="2:14" ht="14.25" customHeight="1" x14ac:dyDescent="0.35">
      <c r="B214" s="11" t="s">
        <v>383</v>
      </c>
      <c r="C214" s="11">
        <v>94</v>
      </c>
      <c r="D214" s="11">
        <v>15</v>
      </c>
      <c r="E214" s="11">
        <f>(C214+D214)</f>
        <v>109</v>
      </c>
      <c r="F214" s="11">
        <f>(C214/E214)*100</f>
        <v>86.238532110091754</v>
      </c>
      <c r="G214" s="21"/>
      <c r="I214" s="11" t="s">
        <v>583</v>
      </c>
      <c r="J214" s="11">
        <v>24</v>
      </c>
      <c r="K214" s="11">
        <v>282</v>
      </c>
      <c r="L214" s="11">
        <f>(J214+K214)</f>
        <v>306</v>
      </c>
      <c r="M214" s="11">
        <f>(J214/L214)*100</f>
        <v>7.8431372549019605</v>
      </c>
      <c r="N214" s="2"/>
    </row>
    <row r="215" spans="2:14" ht="14.25" customHeight="1" x14ac:dyDescent="0.35">
      <c r="B215" s="12" t="s">
        <v>384</v>
      </c>
      <c r="C215" s="12">
        <f>AVERAGE(C212:C214)</f>
        <v>177.66666666666666</v>
      </c>
      <c r="D215" s="12">
        <f>AVERAGE(D212:D214)</f>
        <v>26</v>
      </c>
      <c r="E215" s="12">
        <f>AVERAGE(E212:E214)</f>
        <v>203.66666666666666</v>
      </c>
      <c r="F215" s="12">
        <f>AVERAGE(F212:F214)</f>
        <v>87.146653887200614</v>
      </c>
      <c r="G215" s="21">
        <f>STDEV(F212:F214)/SQRT(3)</f>
        <v>1.2940518468375675</v>
      </c>
      <c r="I215" s="12" t="s">
        <v>584</v>
      </c>
      <c r="J215" s="12">
        <f>AVERAGE(J212:J214)</f>
        <v>18.333333333333332</v>
      </c>
      <c r="K215" s="12">
        <f>AVERAGE(K212:K214)</f>
        <v>254</v>
      </c>
      <c r="L215" s="12">
        <f>AVERAGE(L212:L214)</f>
        <v>272.33333333333331</v>
      </c>
      <c r="M215" s="12">
        <f>AVERAGE(M212:M214)</f>
        <v>6.6789084095058486</v>
      </c>
      <c r="N215" s="2">
        <f>STDEV(M212:M214)/SQRT(3)</f>
        <v>0.74806451313879241</v>
      </c>
    </row>
    <row r="216" spans="2:14" ht="14.25" customHeight="1" x14ac:dyDescent="0.35"/>
    <row r="217" spans="2:14" ht="14.25" customHeight="1" x14ac:dyDescent="0.35"/>
    <row r="218" spans="2:14" ht="14.25" customHeight="1" x14ac:dyDescent="0.35">
      <c r="E218" s="11" t="s">
        <v>160</v>
      </c>
      <c r="F218" s="11">
        <v>431</v>
      </c>
      <c r="G218" s="11">
        <v>16</v>
      </c>
      <c r="H218" s="11">
        <f>(F218+G218)</f>
        <v>447</v>
      </c>
      <c r="I218" s="11">
        <f>(57-218/79-218)*100</f>
        <v>-16375.949367088606</v>
      </c>
    </row>
    <row r="219" spans="2:14" ht="14.25" customHeight="1" x14ac:dyDescent="0.35">
      <c r="E219" s="11" t="s">
        <v>159</v>
      </c>
      <c r="F219" s="11">
        <v>488</v>
      </c>
      <c r="G219" s="11">
        <v>27</v>
      </c>
      <c r="H219" s="11">
        <f>(F219+G219)</f>
        <v>515</v>
      </c>
      <c r="I219" s="11">
        <f>(57-219/79-219)*100</f>
        <v>-16477.215189873419</v>
      </c>
    </row>
    <row r="220" spans="2:14" ht="14.25" customHeight="1" x14ac:dyDescent="0.35">
      <c r="E220" s="11" t="s">
        <v>158</v>
      </c>
      <c r="F220" s="11">
        <v>490</v>
      </c>
      <c r="G220" s="11">
        <v>16</v>
      </c>
      <c r="H220" s="11">
        <f>(F220+G220)</f>
        <v>506</v>
      </c>
      <c r="I220" s="11">
        <f>(57-220/79-220)*100</f>
        <v>-16578.481012658227</v>
      </c>
    </row>
    <row r="221" spans="2:14" ht="14.25" customHeight="1" x14ac:dyDescent="0.35">
      <c r="E221" s="12" t="s">
        <v>157</v>
      </c>
      <c r="F221" s="12">
        <f>AVERAGE(F218:F220)</f>
        <v>469.66666666666669</v>
      </c>
      <c r="G221" s="12">
        <f>AVERAGE(G218:G220)</f>
        <v>19.666666666666668</v>
      </c>
      <c r="H221" s="12">
        <f>AVERAGE(H218:H220)</f>
        <v>489.33333333333331</v>
      </c>
      <c r="I221" s="12" t="e" cm="1" vm="1">
        <f t="array" aca="1" ref="I221" ca="1">52-V56-R52-77-56-(90-90:218-220)</f>
        <v>#VALUE!</v>
      </c>
    </row>
    <row r="222" spans="2:14" ht="14.25" customHeight="1" x14ac:dyDescent="0.35">
      <c r="H222" s="1" t="s">
        <v>145</v>
      </c>
      <c r="I222" s="1" t="e" cm="1">
        <f t="array" aca="1" ref="I222" ca="1">ST55-56-V(90-90:218-220)/SQRT(3)</f>
        <v>#NAME?</v>
      </c>
    </row>
    <row r="223" spans="2:14" ht="14.25" customHeight="1" x14ac:dyDescent="0.35"/>
    <row r="224" spans="2:1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8B9F9-E9E8-4CED-A664-601EE32C5132}">
  <dimension ref="B1:AM1011"/>
  <sheetViews>
    <sheetView tabSelected="1" topLeftCell="C12" zoomScale="81" workbookViewId="0">
      <selection activeCell="J42" sqref="J42"/>
    </sheetView>
  </sheetViews>
  <sheetFormatPr defaultColWidth="14.453125" defaultRowHeight="15" customHeight="1" x14ac:dyDescent="0.35"/>
  <cols>
    <col min="1" max="30" width="8.7265625" style="1" customWidth="1"/>
    <col min="31" max="16384" width="14.453125" style="1"/>
  </cols>
  <sheetData>
    <row r="1" spans="2:39" ht="14.25" customHeight="1" x14ac:dyDescent="0.35"/>
    <row r="2" spans="2:39" ht="14.25" customHeight="1" x14ac:dyDescent="0.35"/>
    <row r="3" spans="2:39" ht="14.25" customHeight="1" x14ac:dyDescent="0.35"/>
    <row r="4" spans="2:39" ht="14.25" customHeight="1" x14ac:dyDescent="0.35">
      <c r="B4" s="1" t="s">
        <v>25</v>
      </c>
      <c r="C4" s="1">
        <v>1.3274753246827868</v>
      </c>
      <c r="E4" s="1" t="s">
        <v>156</v>
      </c>
      <c r="F4" s="1">
        <v>1.5662241084157624</v>
      </c>
      <c r="M4" s="1">
        <v>80.049490331919074</v>
      </c>
      <c r="N4" s="1">
        <v>6.7211873534369539</v>
      </c>
      <c r="Q4" s="1">
        <v>81.841423802639824</v>
      </c>
      <c r="R4" s="1">
        <v>6.4727606621958573</v>
      </c>
    </row>
    <row r="5" spans="2:39" ht="14.25" customHeight="1" x14ac:dyDescent="0.35">
      <c r="B5" s="1" t="s">
        <v>4</v>
      </c>
      <c r="C5" s="1">
        <v>0.96449282580574403</v>
      </c>
      <c r="E5" s="1" t="s">
        <v>155</v>
      </c>
      <c r="F5" s="1">
        <v>6.4214951905568745</v>
      </c>
    </row>
    <row r="6" spans="2:39" ht="14.25" customHeight="1" x14ac:dyDescent="0.35">
      <c r="B6" s="1" t="s">
        <v>29</v>
      </c>
      <c r="C6" s="1">
        <v>41.759454241444047</v>
      </c>
      <c r="E6" s="1" t="s">
        <v>29</v>
      </c>
      <c r="F6" s="1">
        <v>93.940891351446567</v>
      </c>
    </row>
    <row r="7" spans="2:39" ht="14.25" customHeight="1" x14ac:dyDescent="0.35">
      <c r="B7" s="1" t="s">
        <v>26</v>
      </c>
      <c r="C7" s="1">
        <v>50.753953416348473</v>
      </c>
      <c r="E7" s="1" t="s">
        <v>26</v>
      </c>
      <c r="F7" s="1">
        <v>96.228901207620751</v>
      </c>
    </row>
    <row r="8" spans="2:39" ht="14.25" customHeight="1" x14ac:dyDescent="0.35"/>
    <row r="9" spans="2:39" ht="14.25" customHeight="1" x14ac:dyDescent="0.35"/>
    <row r="10" spans="2:39" ht="14.25" customHeight="1" x14ac:dyDescent="0.35"/>
    <row r="11" spans="2:39" ht="14.25" customHeight="1" x14ac:dyDescent="0.35">
      <c r="AG11" t="s">
        <v>135</v>
      </c>
      <c r="AH11" s="25">
        <v>95.719600609364377</v>
      </c>
      <c r="AI11">
        <v>0.90271267664879318</v>
      </c>
      <c r="AK11" s="1" t="s">
        <v>30</v>
      </c>
      <c r="AL11" s="1">
        <v>63.066314027852492</v>
      </c>
      <c r="AM11" s="1">
        <v>5.1634856335569914</v>
      </c>
    </row>
    <row r="12" spans="2:39" ht="14.25" customHeight="1" x14ac:dyDescent="0.35">
      <c r="C12" s="1" t="s">
        <v>149</v>
      </c>
      <c r="M12" s="1" t="s">
        <v>150</v>
      </c>
      <c r="AG12" t="s">
        <v>134</v>
      </c>
      <c r="AH12" s="25">
        <v>95.738437076267289</v>
      </c>
      <c r="AI12">
        <v>0.96300256529385264</v>
      </c>
      <c r="AK12" s="1" t="s">
        <v>29</v>
      </c>
      <c r="AL12" s="1">
        <v>41.759454241444047</v>
      </c>
      <c r="AM12" s="1">
        <v>4.3362274167167421</v>
      </c>
    </row>
    <row r="13" spans="2:39" ht="14.25" customHeight="1" x14ac:dyDescent="0.35">
      <c r="C13" s="1" t="s">
        <v>154</v>
      </c>
      <c r="M13" s="1" t="s">
        <v>153</v>
      </c>
      <c r="AG13" t="s">
        <v>132</v>
      </c>
      <c r="AH13" s="25">
        <v>92.979251085146288</v>
      </c>
      <c r="AI13">
        <v>1.6986286951129832</v>
      </c>
      <c r="AK13" s="1" t="s">
        <v>27</v>
      </c>
      <c r="AL13" s="1">
        <v>53.338877547523602</v>
      </c>
      <c r="AM13" s="1">
        <v>5.9729687355492604</v>
      </c>
    </row>
    <row r="14" spans="2:39" ht="14.25" customHeight="1" x14ac:dyDescent="0.35">
      <c r="C14" s="1" t="s">
        <v>152</v>
      </c>
      <c r="M14" s="1" t="s">
        <v>151</v>
      </c>
      <c r="AG14" t="s">
        <v>130</v>
      </c>
      <c r="AH14" s="25">
        <v>7.3699460820784912</v>
      </c>
      <c r="AI14">
        <v>0.83992558006539186</v>
      </c>
      <c r="AK14" s="1" t="s">
        <v>24</v>
      </c>
      <c r="AL14" s="1">
        <v>38.809168477237201</v>
      </c>
      <c r="AM14" s="1">
        <v>4.0808677434288319</v>
      </c>
    </row>
    <row r="15" spans="2:39" ht="14.25" customHeight="1" x14ac:dyDescent="0.35">
      <c r="AG15" t="s">
        <v>128</v>
      </c>
      <c r="AH15" s="25">
        <v>84.947738421214197</v>
      </c>
      <c r="AI15">
        <v>1.7709212584863421</v>
      </c>
      <c r="AK15" s="1" t="s">
        <v>28</v>
      </c>
      <c r="AL15" s="1">
        <v>59.903935283021184</v>
      </c>
      <c r="AM15" s="1">
        <v>4.9974468922239321</v>
      </c>
    </row>
    <row r="16" spans="2:39" ht="14.25" customHeight="1" x14ac:dyDescent="0.35">
      <c r="AG16" t="s">
        <v>127</v>
      </c>
      <c r="AH16" s="25">
        <v>94.668674507411836</v>
      </c>
      <c r="AI16">
        <v>1.1139723205581584</v>
      </c>
      <c r="AK16" s="1" t="s">
        <v>26</v>
      </c>
      <c r="AL16" s="1">
        <v>50.753953416348473</v>
      </c>
      <c r="AM16" s="1">
        <v>2.1557927360644116</v>
      </c>
    </row>
    <row r="17" spans="3:39" ht="14.25" customHeight="1" x14ac:dyDescent="0.35">
      <c r="C17" s="11" t="s">
        <v>29</v>
      </c>
      <c r="D17" s="11">
        <v>160</v>
      </c>
      <c r="E17" s="11">
        <v>17</v>
      </c>
      <c r="F17" s="11">
        <v>177</v>
      </c>
      <c r="G17" s="11">
        <v>90.395480225988706</v>
      </c>
      <c r="H17" s="30"/>
      <c r="I17" s="30"/>
      <c r="J17" s="30"/>
      <c r="K17" s="30"/>
      <c r="M17" s="11" t="s">
        <v>29</v>
      </c>
      <c r="N17" s="11">
        <v>143</v>
      </c>
      <c r="O17" s="11">
        <v>145</v>
      </c>
      <c r="P17" s="11">
        <v>288</v>
      </c>
      <c r="Q17" s="11">
        <v>49.652777777777779</v>
      </c>
      <c r="AG17" t="s">
        <v>29</v>
      </c>
      <c r="AH17" s="25">
        <v>93.940891351446567</v>
      </c>
      <c r="AI17">
        <v>1.8657387878366045</v>
      </c>
      <c r="AK17" s="1" t="s">
        <v>23</v>
      </c>
      <c r="AL17" s="1">
        <v>39.224254044645157</v>
      </c>
      <c r="AM17" s="1">
        <v>6.2117307272927249</v>
      </c>
    </row>
    <row r="18" spans="3:39" ht="14.25" customHeight="1" x14ac:dyDescent="0.35">
      <c r="C18" s="11" t="s">
        <v>29</v>
      </c>
      <c r="D18" s="11">
        <v>161</v>
      </c>
      <c r="E18" s="11">
        <v>9</v>
      </c>
      <c r="F18" s="11">
        <v>170</v>
      </c>
      <c r="G18" s="11">
        <v>94.705882352941174</v>
      </c>
      <c r="H18" s="30"/>
      <c r="I18" s="30"/>
      <c r="J18" s="30"/>
      <c r="K18" s="30"/>
      <c r="M18" s="11" t="s">
        <v>29</v>
      </c>
      <c r="N18" s="11">
        <v>93</v>
      </c>
      <c r="O18" s="11">
        <v>175</v>
      </c>
      <c r="P18" s="11">
        <v>268</v>
      </c>
      <c r="Q18" s="11">
        <v>34.701492537313435</v>
      </c>
      <c r="AG18" t="s">
        <v>124</v>
      </c>
      <c r="AH18" s="25">
        <v>81.659793547048437</v>
      </c>
      <c r="AI18">
        <v>1.3220609382170037</v>
      </c>
      <c r="AK18" s="1" t="s">
        <v>20</v>
      </c>
      <c r="AL18" s="1">
        <v>82.6594233399979</v>
      </c>
      <c r="AM18" s="1">
        <v>2.8270484069050572</v>
      </c>
    </row>
    <row r="19" spans="3:39" ht="14.25" customHeight="1" x14ac:dyDescent="0.35">
      <c r="C19" s="11" t="s">
        <v>29</v>
      </c>
      <c r="D19" s="11">
        <v>118</v>
      </c>
      <c r="E19" s="11">
        <v>4</v>
      </c>
      <c r="F19" s="11">
        <v>122</v>
      </c>
      <c r="G19" s="11">
        <v>96.721311475409834</v>
      </c>
      <c r="H19" s="30"/>
      <c r="I19" s="30"/>
      <c r="J19" s="30"/>
      <c r="K19" s="30"/>
      <c r="M19" s="11" t="s">
        <v>29</v>
      </c>
      <c r="N19" s="11">
        <v>124</v>
      </c>
      <c r="O19" s="11">
        <v>179</v>
      </c>
      <c r="P19" s="11">
        <v>303</v>
      </c>
      <c r="Q19" s="11">
        <v>40.924092409240927</v>
      </c>
      <c r="AG19" t="s">
        <v>123</v>
      </c>
      <c r="AH19" s="25">
        <v>87.834296035802126</v>
      </c>
      <c r="AI19">
        <v>0.49938019524356292</v>
      </c>
    </row>
    <row r="20" spans="3:39" ht="14.25" customHeight="1" x14ac:dyDescent="0.35">
      <c r="C20" s="11" t="s">
        <v>29</v>
      </c>
      <c r="D20" s="11">
        <v>146.33333333333334</v>
      </c>
      <c r="E20" s="11">
        <v>10</v>
      </c>
      <c r="F20" s="11">
        <v>156.33333333333334</v>
      </c>
      <c r="G20" s="11">
        <v>93.940891351446567</v>
      </c>
      <c r="H20" s="30"/>
      <c r="I20" s="30"/>
      <c r="J20" s="30"/>
      <c r="K20" s="30"/>
      <c r="M20" s="11" t="s">
        <v>29</v>
      </c>
      <c r="N20" s="11">
        <v>120</v>
      </c>
      <c r="O20" s="11">
        <v>166.33333333333334</v>
      </c>
      <c r="P20" s="11">
        <v>286.33333333333331</v>
      </c>
      <c r="Q20" s="11">
        <v>41.759454241444047</v>
      </c>
      <c r="AG20" t="s">
        <v>144</v>
      </c>
      <c r="AH20" s="25">
        <v>94.763017175493658</v>
      </c>
      <c r="AI20">
        <v>0.86079788130917345</v>
      </c>
    </row>
    <row r="21" spans="3:39" ht="14.25" customHeight="1" x14ac:dyDescent="0.35">
      <c r="AG21" t="s">
        <v>121</v>
      </c>
      <c r="AH21" s="25">
        <v>83.159222739194561</v>
      </c>
      <c r="AI21">
        <v>1.2340987330270896</v>
      </c>
      <c r="AK21" s="1">
        <f>_xlfn.T.TEST(AH11:AH28,AL11:AL18,2,3)</f>
        <v>5.1546980401008689E-3</v>
      </c>
    </row>
    <row r="22" spans="3:39" ht="14.25" customHeight="1" x14ac:dyDescent="0.35">
      <c r="AG22" t="s">
        <v>110</v>
      </c>
      <c r="AH22" s="25">
        <v>80.841965292702398</v>
      </c>
      <c r="AI22">
        <v>1.7546147559183951</v>
      </c>
    </row>
    <row r="23" spans="3:39" ht="14.25" customHeight="1" x14ac:dyDescent="0.35">
      <c r="C23" s="11" t="s">
        <v>26</v>
      </c>
      <c r="D23" s="11">
        <v>281</v>
      </c>
      <c r="E23" s="11">
        <v>10</v>
      </c>
      <c r="F23" s="11">
        <v>291</v>
      </c>
      <c r="G23" s="11">
        <v>96.56357388316151</v>
      </c>
      <c r="H23" s="30"/>
      <c r="I23" s="30"/>
      <c r="J23" s="30"/>
      <c r="K23" s="30"/>
      <c r="M23" s="11" t="s">
        <v>26</v>
      </c>
      <c r="N23" s="11">
        <v>135</v>
      </c>
      <c r="O23" s="11">
        <v>125</v>
      </c>
      <c r="P23" s="11">
        <v>260</v>
      </c>
      <c r="Q23" s="11">
        <v>51.923076923076927</v>
      </c>
      <c r="AG23" t="s">
        <v>100</v>
      </c>
      <c r="AH23" s="25">
        <v>1.4062347117829093</v>
      </c>
      <c r="AI23">
        <v>0.41715601204918146</v>
      </c>
    </row>
    <row r="24" spans="3:39" ht="14.25" customHeight="1" x14ac:dyDescent="0.35">
      <c r="C24" s="11" t="s">
        <v>26</v>
      </c>
      <c r="D24" s="11">
        <v>276</v>
      </c>
      <c r="E24" s="11">
        <v>11</v>
      </c>
      <c r="F24" s="11">
        <v>287</v>
      </c>
      <c r="G24" s="11">
        <v>96.167247386759584</v>
      </c>
      <c r="H24" s="30"/>
      <c r="I24" s="30"/>
      <c r="J24" s="30"/>
      <c r="K24" s="30"/>
      <c r="M24" s="11" t="s">
        <v>26</v>
      </c>
      <c r="N24" s="11">
        <v>150</v>
      </c>
      <c r="O24" s="11">
        <v>129</v>
      </c>
      <c r="P24" s="11">
        <v>279</v>
      </c>
      <c r="Q24" s="11">
        <v>53.763440860215049</v>
      </c>
      <c r="AG24" t="s">
        <v>90</v>
      </c>
      <c r="AH24" s="25">
        <v>68.454307390434849</v>
      </c>
      <c r="AI24">
        <v>1.2159472039949133</v>
      </c>
    </row>
    <row r="25" spans="3:39" ht="14.25" customHeight="1" x14ac:dyDescent="0.35">
      <c r="C25" s="11" t="s">
        <v>26</v>
      </c>
      <c r="D25" s="11">
        <v>261</v>
      </c>
      <c r="E25" s="11">
        <v>11</v>
      </c>
      <c r="F25" s="11">
        <v>272</v>
      </c>
      <c r="G25" s="11">
        <v>95.955882352941174</v>
      </c>
      <c r="H25" s="30"/>
      <c r="I25" s="30"/>
      <c r="J25" s="30"/>
      <c r="K25" s="30"/>
      <c r="M25" s="11" t="s">
        <v>26</v>
      </c>
      <c r="N25" s="11">
        <v>136</v>
      </c>
      <c r="O25" s="11">
        <v>156</v>
      </c>
      <c r="P25" s="11">
        <v>292</v>
      </c>
      <c r="Q25" s="11">
        <v>46.575342465753423</v>
      </c>
      <c r="AG25" t="s">
        <v>80</v>
      </c>
      <c r="AH25" s="25">
        <v>97.236134441684769</v>
      </c>
      <c r="AI25">
        <v>0.64335711459846934</v>
      </c>
    </row>
    <row r="26" spans="3:39" ht="14.25" customHeight="1" x14ac:dyDescent="0.35">
      <c r="C26" s="11" t="s">
        <v>26</v>
      </c>
      <c r="D26" s="11">
        <v>272.66666666666669</v>
      </c>
      <c r="E26" s="11">
        <v>10.666666666666666</v>
      </c>
      <c r="F26" s="11">
        <v>283.33333333333331</v>
      </c>
      <c r="G26" s="11">
        <v>96.228901207620751</v>
      </c>
      <c r="H26" s="30"/>
      <c r="I26" s="30"/>
      <c r="J26" s="30"/>
      <c r="K26" s="30"/>
      <c r="M26" s="11" t="s">
        <v>26</v>
      </c>
      <c r="N26" s="11">
        <v>140.33333333333334</v>
      </c>
      <c r="O26" s="11">
        <v>136.66666666666666</v>
      </c>
      <c r="P26" s="11">
        <v>277</v>
      </c>
      <c r="Q26" s="11">
        <v>50.753953416348473</v>
      </c>
      <c r="AG26" t="s">
        <v>26</v>
      </c>
      <c r="AH26" s="25">
        <v>96.228901207620751</v>
      </c>
      <c r="AI26">
        <v>0.17811339477560312</v>
      </c>
    </row>
    <row r="27" spans="3:39" ht="14.25" customHeight="1" x14ac:dyDescent="0.35">
      <c r="E27" s="1" t="s">
        <v>611</v>
      </c>
      <c r="F27" s="26">
        <v>80.049490331919074</v>
      </c>
      <c r="G27" s="1">
        <v>6.7211873534369539</v>
      </c>
      <c r="J27" s="25">
        <v>53.689422547258744</v>
      </c>
      <c r="K27">
        <v>0.50490101001287679</v>
      </c>
      <c r="AG27" t="s">
        <v>56</v>
      </c>
      <c r="AH27" s="25">
        <v>91.308615260520881</v>
      </c>
      <c r="AI27">
        <v>1.4970099873806335</v>
      </c>
    </row>
    <row r="28" spans="3:39" ht="14.25" customHeight="1" x14ac:dyDescent="0.35">
      <c r="E28" s="1" t="s">
        <v>612</v>
      </c>
      <c r="F28" s="26">
        <v>81.841423802639824</v>
      </c>
      <c r="G28" s="1">
        <v>6.4727606621958573</v>
      </c>
      <c r="J28" s="25">
        <v>77.320172044009894</v>
      </c>
      <c r="K28">
        <v>0.83388413921662652</v>
      </c>
      <c r="AG28" t="s">
        <v>45</v>
      </c>
      <c r="AH28" s="25">
        <v>92.633799039329006</v>
      </c>
      <c r="AI28">
        <v>1.1299501257663502</v>
      </c>
    </row>
    <row r="29" spans="3:39" ht="14.25" customHeight="1" x14ac:dyDescent="0.35">
      <c r="E29" s="11" t="s">
        <v>29</v>
      </c>
      <c r="F29" s="29">
        <v>93.940891351446567</v>
      </c>
      <c r="G29" s="1">
        <f>STDEV(G17:G19)/SQRT(3)</f>
        <v>1.8657387878366045</v>
      </c>
      <c r="I29" s="1" t="s">
        <v>594</v>
      </c>
      <c r="J29" s="26">
        <v>41.759454241444047</v>
      </c>
      <c r="K29" s="1">
        <v>4.3362274167167421</v>
      </c>
      <c r="M29" s="11" t="s">
        <v>29</v>
      </c>
      <c r="N29" s="11">
        <v>41.759454241444047</v>
      </c>
      <c r="O29" s="1">
        <f>STDEV(Q17:Q19)/SQRT(3)</f>
        <v>4.3362274167167421</v>
      </c>
    </row>
    <row r="30" spans="3:39" ht="14.25" customHeight="1" x14ac:dyDescent="0.35">
      <c r="E30" s="11" t="s">
        <v>26</v>
      </c>
      <c r="F30" s="29">
        <v>96.228901207620751</v>
      </c>
      <c r="G30" s="1">
        <f>STDEV(G23:G25)/SQRT(3)</f>
        <v>0.17811339477560312</v>
      </c>
      <c r="I30" s="1" t="s">
        <v>595</v>
      </c>
      <c r="J30" s="26">
        <v>50.753953416348473</v>
      </c>
      <c r="K30" s="1">
        <v>2.1557927360644116</v>
      </c>
      <c r="M30" s="11" t="s">
        <v>26</v>
      </c>
      <c r="N30" s="11">
        <v>50.753953416348473</v>
      </c>
      <c r="O30" s="1">
        <f>STDEV(Q23:Q25)/SQRT(3)</f>
        <v>2.1557927360644116</v>
      </c>
    </row>
    <row r="31" spans="3:39" ht="14.25" customHeight="1" x14ac:dyDescent="0.35">
      <c r="E31" s="30" t="s">
        <v>25</v>
      </c>
      <c r="F31" s="31">
        <v>1.5662241084157624</v>
      </c>
      <c r="G31" s="1">
        <v>0.57779101137997346</v>
      </c>
      <c r="J31" s="26">
        <v>1.3274753246827868</v>
      </c>
      <c r="K31" s="1">
        <v>0.42374658109869723</v>
      </c>
      <c r="M31" s="30"/>
      <c r="N31" s="30"/>
    </row>
    <row r="32" spans="3:39" ht="14.25" customHeight="1" x14ac:dyDescent="0.35">
      <c r="E32" s="30" t="s">
        <v>4</v>
      </c>
      <c r="F32" s="31">
        <v>6.4214951905568745</v>
      </c>
      <c r="G32" s="1">
        <v>0.40359729165808939</v>
      </c>
      <c r="J32" s="26">
        <v>0.96449282580574403</v>
      </c>
      <c r="K32" s="1">
        <v>0.28314223497650087</v>
      </c>
      <c r="M32" s="30"/>
      <c r="N32" s="30"/>
    </row>
    <row r="33" spans="5:39" ht="14.25" customHeight="1" x14ac:dyDescent="0.35">
      <c r="E33" s="30"/>
      <c r="F33" s="31"/>
      <c r="J33" s="26"/>
      <c r="M33" s="30"/>
      <c r="N33" s="30"/>
    </row>
    <row r="34" spans="5:39" ht="14.25" customHeight="1" x14ac:dyDescent="0.35">
      <c r="E34" s="30"/>
      <c r="F34" s="31"/>
      <c r="J34" s="26"/>
      <c r="M34" s="30"/>
      <c r="N34" s="30"/>
      <c r="AG34" t="s">
        <v>71</v>
      </c>
      <c r="AH34" s="25">
        <v>96.636668825320257</v>
      </c>
      <c r="AI34">
        <v>0.50075724772987851</v>
      </c>
      <c r="AK34" s="1" t="s">
        <v>26</v>
      </c>
      <c r="AL34" s="1">
        <v>50.753953416348473</v>
      </c>
      <c r="AM34" s="1">
        <v>2.1557927360644116</v>
      </c>
    </row>
    <row r="35" spans="5:39" ht="14.25" customHeight="1" x14ac:dyDescent="0.35">
      <c r="E35" s="30"/>
      <c r="F35" s="31"/>
      <c r="J35" s="26"/>
      <c r="M35" s="30"/>
      <c r="N35" s="30"/>
      <c r="AG35" t="s">
        <v>26</v>
      </c>
      <c r="AH35" s="25">
        <v>96.228901207620751</v>
      </c>
      <c r="AI35">
        <v>0.17811339477560312</v>
      </c>
      <c r="AK35" s="1" t="s">
        <v>21</v>
      </c>
      <c r="AL35" s="1">
        <v>97.639626037928323</v>
      </c>
      <c r="AM35" s="1">
        <v>0.48340421089880053</v>
      </c>
    </row>
    <row r="36" spans="5:39" ht="14.25" customHeight="1" x14ac:dyDescent="0.35">
      <c r="E36" s="30"/>
      <c r="F36" s="31"/>
      <c r="J36" s="26"/>
      <c r="M36" s="30"/>
      <c r="N36" s="30"/>
      <c r="AG36" t="s">
        <v>68</v>
      </c>
      <c r="AH36" s="25">
        <v>95.690341738897587</v>
      </c>
      <c r="AI36">
        <v>0.37489548338918705</v>
      </c>
      <c r="AK36" s="1" t="s">
        <v>10</v>
      </c>
      <c r="AL36" s="1">
        <v>98.767246937459717</v>
      </c>
      <c r="AM36" s="1">
        <v>0.54579091344334585</v>
      </c>
    </row>
    <row r="37" spans="5:39" ht="14.25" customHeight="1" x14ac:dyDescent="0.35">
      <c r="E37" s="30"/>
      <c r="F37" s="31"/>
      <c r="J37" s="26"/>
      <c r="M37" s="30"/>
      <c r="N37" s="30"/>
      <c r="AG37" t="s">
        <v>67</v>
      </c>
      <c r="AH37" s="25">
        <v>92.592319108916698</v>
      </c>
      <c r="AI37">
        <v>0.90626728090443476</v>
      </c>
      <c r="AK37" s="1" t="s">
        <v>2</v>
      </c>
      <c r="AL37" s="1">
        <v>94.404041618250062</v>
      </c>
      <c r="AM37" s="1">
        <v>1.4541409231342086</v>
      </c>
    </row>
    <row r="38" spans="5:39" ht="14.25" customHeight="1" x14ac:dyDescent="0.35">
      <c r="E38" s="30"/>
      <c r="F38" s="31"/>
      <c r="J38" s="26"/>
      <c r="M38" s="30"/>
      <c r="N38" s="30"/>
      <c r="AG38" t="s">
        <v>66</v>
      </c>
      <c r="AH38" s="25">
        <v>68.539325842696641</v>
      </c>
      <c r="AI38">
        <v>1.8059271088001765</v>
      </c>
      <c r="AK38" s="1" t="s">
        <v>29</v>
      </c>
      <c r="AL38" s="1">
        <v>41.759454241444047</v>
      </c>
      <c r="AM38" s="1">
        <v>4.3362274167167421</v>
      </c>
    </row>
    <row r="39" spans="5:39" ht="14.25" customHeight="1" x14ac:dyDescent="0.35">
      <c r="E39" s="30"/>
      <c r="F39" s="31"/>
      <c r="J39" s="26"/>
      <c r="M39" s="30"/>
      <c r="N39" s="30"/>
      <c r="AG39" t="s">
        <v>65</v>
      </c>
      <c r="AH39" s="25">
        <v>90.887902751702043</v>
      </c>
      <c r="AI39">
        <v>0.760058105827221</v>
      </c>
      <c r="AK39" s="1" t="s">
        <v>609</v>
      </c>
      <c r="AL39" s="1">
        <v>77.004555407155991</v>
      </c>
      <c r="AM39" s="1">
        <v>4.8124478667512181</v>
      </c>
    </row>
    <row r="40" spans="5:39" ht="14.25" customHeight="1" x14ac:dyDescent="0.35">
      <c r="F40" s="26"/>
      <c r="AG40" t="s">
        <v>64</v>
      </c>
      <c r="AH40" s="25">
        <v>95.916495866285558</v>
      </c>
      <c r="AI40">
        <v>0.29482322898484764</v>
      </c>
      <c r="AK40" s="1" t="s">
        <v>9</v>
      </c>
      <c r="AL40" s="1">
        <v>62.634110127198312</v>
      </c>
      <c r="AM40" s="1">
        <v>6.9236390589455663</v>
      </c>
    </row>
    <row r="41" spans="5:39" ht="14.25" customHeight="1" x14ac:dyDescent="0.35">
      <c r="E41" s="1" t="s">
        <v>594</v>
      </c>
      <c r="F41" s="26">
        <v>41.759454241444047</v>
      </c>
      <c r="G41" s="1">
        <v>4.3362274167167421</v>
      </c>
      <c r="AG41" t="s">
        <v>62</v>
      </c>
      <c r="AH41" s="25">
        <v>84.129247342236269</v>
      </c>
      <c r="AI41">
        <v>1.7101271480470865</v>
      </c>
      <c r="AK41" s="1" t="s">
        <v>1</v>
      </c>
      <c r="AL41" s="1">
        <v>95.598388566294247</v>
      </c>
      <c r="AM41" s="1">
        <v>1.0985065807221546</v>
      </c>
    </row>
    <row r="42" spans="5:39" ht="14.25" customHeight="1" thickBot="1" x14ac:dyDescent="0.4">
      <c r="E42" s="1" t="s">
        <v>595</v>
      </c>
      <c r="F42" s="26">
        <v>50.753953416348473</v>
      </c>
      <c r="G42" s="1">
        <v>2.1557927360644116</v>
      </c>
      <c r="I42" s="38" t="s">
        <v>597</v>
      </c>
      <c r="J42" s="38" t="s">
        <v>598</v>
      </c>
      <c r="K42" s="38" t="s">
        <v>599</v>
      </c>
      <c r="L42" s="38" t="s">
        <v>610</v>
      </c>
      <c r="AG42" t="s">
        <v>60</v>
      </c>
      <c r="AH42" s="25">
        <v>15.558840359327684</v>
      </c>
      <c r="AI42">
        <v>0.78078909102227034</v>
      </c>
    </row>
    <row r="43" spans="5:39" ht="14.25" customHeight="1" x14ac:dyDescent="0.35">
      <c r="F43" s="26"/>
      <c r="I43" s="1" t="s">
        <v>611</v>
      </c>
      <c r="J43" s="32">
        <v>80.049490331919074</v>
      </c>
      <c r="K43" s="34">
        <v>53.689422547258744</v>
      </c>
      <c r="L43" s="39">
        <v>5.1546980401008689E-3</v>
      </c>
      <c r="AG43" t="s">
        <v>138</v>
      </c>
      <c r="AH43" s="25">
        <v>93.873646795724724</v>
      </c>
      <c r="AI43">
        <v>1.6873267306021411</v>
      </c>
    </row>
    <row r="44" spans="5:39" ht="14.25" customHeight="1" x14ac:dyDescent="0.35">
      <c r="F44" s="1" t="s">
        <v>596</v>
      </c>
      <c r="G44" s="1">
        <f>_xlfn.T.TEST(G17:G19,Q17:Q19,2,1)</f>
        <v>1.2323451263184775E-2</v>
      </c>
      <c r="I44" s="1" t="s">
        <v>612</v>
      </c>
      <c r="J44" s="33">
        <v>81.841423802639824</v>
      </c>
      <c r="K44" s="35">
        <v>77.320172044009894</v>
      </c>
      <c r="L44" s="40">
        <v>0.66887491214428041</v>
      </c>
      <c r="M44" s="1" t="s">
        <v>596</v>
      </c>
      <c r="N44" s="1">
        <f>_xlfn.T.TEST(G23:G25,Q23:Q25,2,1)</f>
        <v>2.039378176986299E-3</v>
      </c>
      <c r="AG44" t="s">
        <v>29</v>
      </c>
      <c r="AH44" s="25">
        <v>93.940891351446567</v>
      </c>
      <c r="AI44">
        <v>1.8657387878366045</v>
      </c>
      <c r="AK44" s="1">
        <f>_xlfn.T.TEST(AH34:AH51,AL34:AL41,2,3)</f>
        <v>0.66887491214428041</v>
      </c>
    </row>
    <row r="45" spans="5:39" ht="14.25" customHeight="1" x14ac:dyDescent="0.35">
      <c r="I45" s="1" t="s">
        <v>29</v>
      </c>
      <c r="J45" s="33">
        <v>93.940891351446567</v>
      </c>
      <c r="K45" s="33">
        <v>41.759454241444047</v>
      </c>
      <c r="L45" s="36">
        <v>1.2323451263184775E-2</v>
      </c>
      <c r="AG45" t="s">
        <v>176</v>
      </c>
      <c r="AH45" s="25">
        <v>89.895744801405172</v>
      </c>
      <c r="AI45">
        <v>0.43925871287362916</v>
      </c>
    </row>
    <row r="46" spans="5:39" ht="14.25" customHeight="1" x14ac:dyDescent="0.35">
      <c r="I46" s="1" t="s">
        <v>26</v>
      </c>
      <c r="J46" s="33">
        <v>96.228901207620751</v>
      </c>
      <c r="K46" s="33">
        <v>50.753953416348473</v>
      </c>
      <c r="L46" s="36">
        <v>2.039378176986299E-3</v>
      </c>
      <c r="AG46" t="s">
        <v>104</v>
      </c>
      <c r="AH46" s="25">
        <v>92.458858909900144</v>
      </c>
      <c r="AI46">
        <v>1.6150396031283802</v>
      </c>
    </row>
    <row r="47" spans="5:39" ht="14.25" customHeight="1" x14ac:dyDescent="0.35">
      <c r="I47" s="1" t="s">
        <v>25</v>
      </c>
      <c r="J47" s="33">
        <v>1.5662241084157624</v>
      </c>
      <c r="K47" s="33">
        <v>1.3274753246827868</v>
      </c>
      <c r="L47" s="37">
        <v>0.73230113409081654</v>
      </c>
      <c r="AG47" t="s">
        <v>94</v>
      </c>
      <c r="AH47" s="25">
        <v>90.010701374877797</v>
      </c>
      <c r="AI47">
        <v>0.86741434273408435</v>
      </c>
    </row>
    <row r="48" spans="5:39" ht="14.25" customHeight="1" x14ac:dyDescent="0.35">
      <c r="I48" s="1" t="s">
        <v>4</v>
      </c>
      <c r="J48" s="33">
        <v>6.4214951905568745</v>
      </c>
      <c r="K48" s="33">
        <v>0.96449282580574403</v>
      </c>
      <c r="L48" s="36">
        <v>1.6368472684282543E-3</v>
      </c>
      <c r="AG48" t="s">
        <v>84</v>
      </c>
      <c r="AH48" s="25">
        <v>87.806796600058021</v>
      </c>
      <c r="AI48">
        <v>3.2340061179901411</v>
      </c>
    </row>
    <row r="49" spans="3:35" ht="14.25" customHeight="1" x14ac:dyDescent="0.35">
      <c r="C49" s="1" t="s">
        <v>388</v>
      </c>
      <c r="D49" s="1">
        <v>1</v>
      </c>
      <c r="E49" s="1">
        <v>210</v>
      </c>
      <c r="F49" s="1">
        <v>211</v>
      </c>
      <c r="G49" s="1">
        <v>0.47393364928909953</v>
      </c>
      <c r="M49" s="1">
        <v>295</v>
      </c>
      <c r="N49" s="1">
        <v>1.3559322033898304</v>
      </c>
      <c r="AG49" t="s">
        <v>74</v>
      </c>
      <c r="AH49" s="25">
        <v>91.825354747019517</v>
      </c>
      <c r="AI49">
        <v>0.44900364136690069</v>
      </c>
    </row>
    <row r="50" spans="3:35" ht="14.25" customHeight="1" x14ac:dyDescent="0.35">
      <c r="C50" s="1" t="s">
        <v>389</v>
      </c>
      <c r="D50" s="1">
        <v>6</v>
      </c>
      <c r="E50" s="1">
        <v>240</v>
      </c>
      <c r="F50" s="1">
        <v>246</v>
      </c>
      <c r="G50" s="1">
        <v>2.4390243902439024</v>
      </c>
      <c r="M50" s="1">
        <v>342</v>
      </c>
      <c r="N50" s="1">
        <v>2.0467836257309941</v>
      </c>
      <c r="AG50" t="s">
        <v>49</v>
      </c>
      <c r="AH50" s="25">
        <v>95.201587539777222</v>
      </c>
      <c r="AI50">
        <v>0.30019554922477437</v>
      </c>
    </row>
    <row r="51" spans="3:35" ht="14.25" customHeight="1" x14ac:dyDescent="0.35">
      <c r="C51" s="1" t="s">
        <v>390</v>
      </c>
      <c r="D51" s="1">
        <v>5</v>
      </c>
      <c r="E51" s="1">
        <v>275</v>
      </c>
      <c r="F51" s="1">
        <v>280</v>
      </c>
      <c r="G51" s="1">
        <v>1.7857142857142856</v>
      </c>
      <c r="J51" s="1" t="s">
        <v>600</v>
      </c>
      <c r="K51" s="1">
        <v>4</v>
      </c>
      <c r="L51" s="1">
        <v>291</v>
      </c>
      <c r="M51" s="1">
        <v>345</v>
      </c>
      <c r="N51" s="1">
        <v>0.57971014492753625</v>
      </c>
      <c r="AG51" t="s">
        <v>39</v>
      </c>
      <c r="AH51" s="25">
        <v>1.952003284304294</v>
      </c>
      <c r="AI51">
        <v>0.12866246094220196</v>
      </c>
    </row>
    <row r="52" spans="3:35" ht="14.25" customHeight="1" x14ac:dyDescent="0.35">
      <c r="C52" s="1" t="s">
        <v>444</v>
      </c>
      <c r="D52" s="1">
        <v>4</v>
      </c>
      <c r="E52" s="1">
        <v>241.66666666666666</v>
      </c>
      <c r="F52" s="1">
        <v>245.66666666666666</v>
      </c>
      <c r="G52" s="1">
        <v>1.5662241084157624</v>
      </c>
      <c r="H52" s="1">
        <v>0.57779101137997346</v>
      </c>
      <c r="J52" s="1" t="s">
        <v>601</v>
      </c>
      <c r="K52" s="1">
        <v>7</v>
      </c>
      <c r="L52" s="1">
        <v>335</v>
      </c>
      <c r="M52" s="1">
        <v>327.33333333333331</v>
      </c>
      <c r="N52" s="1">
        <v>1.3274753246827868</v>
      </c>
      <c r="O52" s="1">
        <v>0.42374658109869723</v>
      </c>
    </row>
    <row r="53" spans="3:35" ht="14.25" customHeight="1" x14ac:dyDescent="0.35">
      <c r="J53" s="1" t="s">
        <v>602</v>
      </c>
      <c r="K53" s="1">
        <v>2</v>
      </c>
      <c r="L53" s="1">
        <v>343</v>
      </c>
    </row>
    <row r="54" spans="3:35" ht="14.25" customHeight="1" x14ac:dyDescent="0.35">
      <c r="C54" s="1" t="s">
        <v>509</v>
      </c>
      <c r="D54" s="1">
        <v>16</v>
      </c>
      <c r="E54" s="1">
        <v>235</v>
      </c>
      <c r="F54" s="1">
        <v>251</v>
      </c>
      <c r="G54" s="1">
        <v>6.3745019920318722</v>
      </c>
      <c r="J54" s="1" t="s">
        <v>603</v>
      </c>
      <c r="K54" s="1">
        <v>4.333333333333333</v>
      </c>
      <c r="L54" s="1">
        <v>323</v>
      </c>
      <c r="M54" s="1">
        <v>324</v>
      </c>
      <c r="N54" s="1">
        <v>1.2345679012345678</v>
      </c>
    </row>
    <row r="55" spans="3:35" ht="14.25" customHeight="1" x14ac:dyDescent="0.35">
      <c r="C55" s="1" t="s">
        <v>510</v>
      </c>
      <c r="D55" s="1">
        <v>15</v>
      </c>
      <c r="E55" s="1">
        <v>246</v>
      </c>
      <c r="F55" s="1">
        <v>261</v>
      </c>
      <c r="G55" s="1">
        <v>5.7471264367816088</v>
      </c>
      <c r="M55" s="1">
        <v>251</v>
      </c>
      <c r="N55" s="1">
        <v>0.39840637450199201</v>
      </c>
    </row>
    <row r="56" spans="3:35" ht="14.25" customHeight="1" x14ac:dyDescent="0.35">
      <c r="C56" s="1" t="s">
        <v>511</v>
      </c>
      <c r="D56" s="1">
        <v>18</v>
      </c>
      <c r="E56" s="1">
        <v>234</v>
      </c>
      <c r="F56" s="1">
        <v>252</v>
      </c>
      <c r="G56" s="1">
        <v>7.1428571428571423</v>
      </c>
      <c r="J56" s="1" t="s">
        <v>604</v>
      </c>
      <c r="K56" s="1">
        <v>4</v>
      </c>
      <c r="L56" s="1">
        <v>320</v>
      </c>
      <c r="M56" s="1">
        <v>238</v>
      </c>
      <c r="N56" s="1">
        <v>1.2605042016806722</v>
      </c>
    </row>
    <row r="57" spans="3:35" ht="14.25" customHeight="1" x14ac:dyDescent="0.35">
      <c r="C57" s="1" t="s">
        <v>512</v>
      </c>
      <c r="D57" s="1">
        <v>16.333333333333332</v>
      </c>
      <c r="E57" s="1">
        <v>238.33333333333334</v>
      </c>
      <c r="F57" s="1">
        <v>254.66666666666666</v>
      </c>
      <c r="G57" s="1">
        <v>6.4214951905568745</v>
      </c>
      <c r="H57" s="1">
        <v>0.40359729165808939</v>
      </c>
      <c r="J57" s="1" t="s">
        <v>605</v>
      </c>
      <c r="K57" s="1">
        <v>1</v>
      </c>
      <c r="L57" s="1">
        <v>250</v>
      </c>
      <c r="M57" s="1">
        <v>271</v>
      </c>
      <c r="N57" s="1">
        <v>0.96449282580574403</v>
      </c>
      <c r="O57" s="1">
        <v>0.28314223497650087</v>
      </c>
    </row>
    <row r="58" spans="3:35" ht="14.25" customHeight="1" x14ac:dyDescent="0.35">
      <c r="J58" s="1" t="s">
        <v>606</v>
      </c>
      <c r="K58" s="1">
        <v>3</v>
      </c>
      <c r="L58" s="1">
        <v>235</v>
      </c>
    </row>
    <row r="59" spans="3:35" ht="14.25" customHeight="1" x14ac:dyDescent="0.35">
      <c r="H59" s="1" t="s">
        <v>608</v>
      </c>
      <c r="J59" s="1" t="s">
        <v>607</v>
      </c>
      <c r="K59" s="1">
        <v>2.6666666666666665</v>
      </c>
      <c r="L59" s="1">
        <v>268.33333333333331</v>
      </c>
    </row>
    <row r="60" spans="3:35" ht="14.25" customHeight="1" x14ac:dyDescent="0.35">
      <c r="H60" s="1" t="s">
        <v>608</v>
      </c>
    </row>
    <row r="61" spans="3:35" ht="14.25" customHeight="1" x14ac:dyDescent="0.35">
      <c r="I61" s="1">
        <f>_xlfn.T.TEST(G49:G51,N49:N51,2,1)</f>
        <v>0.73230113409081654</v>
      </c>
    </row>
    <row r="62" spans="3:35" ht="14.25" customHeight="1" x14ac:dyDescent="0.35">
      <c r="I62" s="1">
        <f>_xlfn.T.TEST(G54:G56,N54:N56,2,1)</f>
        <v>1.6368472684282543E-3</v>
      </c>
    </row>
    <row r="63" spans="3:35" ht="14.25" customHeight="1" x14ac:dyDescent="0.35"/>
    <row r="64" spans="3:35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</sheetData>
  <phoneticPr fontId="10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9EEA-647D-4FCA-A2B3-AA687AC29158}">
  <dimension ref="B1:Y1000"/>
  <sheetViews>
    <sheetView zoomScale="36" workbookViewId="0">
      <selection activeCell="J33" sqref="J33"/>
    </sheetView>
  </sheetViews>
  <sheetFormatPr defaultColWidth="14.453125" defaultRowHeight="15" customHeight="1" x14ac:dyDescent="0.35"/>
  <cols>
    <col min="1" max="3" width="8.7265625" style="1" customWidth="1"/>
    <col min="4" max="7" width="9.08984375" style="1" customWidth="1"/>
    <col min="8" max="8" width="13.26953125" style="1" customWidth="1"/>
    <col min="9" max="10" width="9.08984375" style="1" customWidth="1"/>
    <col min="11" max="13" width="8.7265625" style="1" customWidth="1"/>
    <col min="14" max="15" width="9.08984375" style="1" customWidth="1"/>
    <col min="16" max="20" width="8.7265625" style="1" customWidth="1"/>
    <col min="21" max="22" width="9.08984375" style="1" customWidth="1"/>
    <col min="23" max="30" width="8.7265625" style="1" customWidth="1"/>
    <col min="31" max="16384" width="14.453125" style="1"/>
  </cols>
  <sheetData>
    <row r="1" spans="2:25" ht="14.25" customHeight="1" x14ac:dyDescent="0.35"/>
    <row r="2" spans="2:25" ht="14.25" customHeight="1" x14ac:dyDescent="0.35"/>
    <row r="3" spans="2:25" ht="14.25" customHeight="1" x14ac:dyDescent="0.35"/>
    <row r="4" spans="2:25" ht="14.25" customHeight="1" thickBot="1" x14ac:dyDescent="0.4">
      <c r="B4" s="2" t="s">
        <v>149</v>
      </c>
    </row>
    <row r="5" spans="2:25" ht="14.25" customHeight="1" thickBot="1" x14ac:dyDescent="0.4">
      <c r="B5" s="18" t="s">
        <v>147</v>
      </c>
      <c r="C5" s="17" t="s">
        <v>146</v>
      </c>
      <c r="E5" s="8" t="s">
        <v>145</v>
      </c>
      <c r="R5" s="2"/>
      <c r="Y5" s="2"/>
    </row>
    <row r="6" spans="2:25" ht="14.25" customHeight="1" x14ac:dyDescent="0.35">
      <c r="B6" s="16" t="s">
        <v>148</v>
      </c>
      <c r="C6" s="15">
        <v>3.6679517688272063</v>
      </c>
      <c r="D6" s="4">
        <f t="shared" ref="D6:D37" si="0">_xlfn.NORM.DIST(C6,I$19,I$20,FALSE)</f>
        <v>1.9962711577546127E-3</v>
      </c>
      <c r="E6" s="14">
        <v>0.24188486022793981</v>
      </c>
      <c r="H6" s="20" t="s">
        <v>70</v>
      </c>
      <c r="I6" s="19" t="s">
        <v>69</v>
      </c>
      <c r="J6" s="2"/>
    </row>
    <row r="7" spans="2:25" ht="14.25" customHeight="1" x14ac:dyDescent="0.35">
      <c r="B7" s="8" t="s">
        <v>144</v>
      </c>
      <c r="C7" s="7">
        <v>94.763017175493658</v>
      </c>
      <c r="D7" s="4">
        <f t="shared" si="0"/>
        <v>8.73261669319912E-3</v>
      </c>
      <c r="E7" s="3">
        <v>0.86079788130917345</v>
      </c>
      <c r="H7" s="13" t="s">
        <v>36</v>
      </c>
      <c r="I7" s="1">
        <v>52</v>
      </c>
    </row>
    <row r="8" spans="2:25" ht="14.25" customHeight="1" x14ac:dyDescent="0.35">
      <c r="B8" s="8" t="s">
        <v>143</v>
      </c>
      <c r="C8" s="7">
        <v>96.329638243584839</v>
      </c>
      <c r="D8" s="4">
        <f t="shared" si="0"/>
        <v>8.4508271113787007E-3</v>
      </c>
      <c r="E8" s="3">
        <v>1.0146862732950361</v>
      </c>
      <c r="H8" s="13" t="s">
        <v>35</v>
      </c>
      <c r="I8" s="1">
        <v>53</v>
      </c>
    </row>
    <row r="9" spans="2:25" ht="14.25" customHeight="1" x14ac:dyDescent="0.35">
      <c r="B9" s="8" t="s">
        <v>142</v>
      </c>
      <c r="C9" s="7">
        <v>91.569756415799972</v>
      </c>
      <c r="D9" s="4">
        <f t="shared" si="0"/>
        <v>9.2797199274262769E-3</v>
      </c>
      <c r="E9" s="3">
        <v>2.8329155212396908</v>
      </c>
      <c r="H9" s="13" t="s">
        <v>34</v>
      </c>
      <c r="I9" s="1">
        <v>54</v>
      </c>
    </row>
    <row r="10" spans="2:25" ht="14.25" customHeight="1" x14ac:dyDescent="0.35">
      <c r="B10" s="8" t="s">
        <v>141</v>
      </c>
      <c r="C10" s="7">
        <v>7.2102604997341837</v>
      </c>
      <c r="D10" s="4">
        <f t="shared" si="0"/>
        <v>2.3940062639496002E-3</v>
      </c>
      <c r="E10" s="3">
        <v>1.0935471890793291</v>
      </c>
      <c r="H10" s="13" t="s">
        <v>33</v>
      </c>
      <c r="I10" s="1">
        <v>55</v>
      </c>
    </row>
    <row r="11" spans="2:25" ht="14.25" customHeight="1" x14ac:dyDescent="0.35">
      <c r="B11" s="8" t="s">
        <v>140</v>
      </c>
      <c r="C11" s="7">
        <v>84.48804874076869</v>
      </c>
      <c r="D11" s="4">
        <f t="shared" si="0"/>
        <v>1.0313254915688798E-2</v>
      </c>
      <c r="E11" s="3">
        <v>0.87651642115872241</v>
      </c>
      <c r="H11" s="13" t="s">
        <v>32</v>
      </c>
      <c r="I11" s="1">
        <v>56</v>
      </c>
    </row>
    <row r="12" spans="2:25" ht="14.25" customHeight="1" x14ac:dyDescent="0.35">
      <c r="B12" s="8" t="s">
        <v>139</v>
      </c>
      <c r="C12" s="7">
        <v>95.207512291243958</v>
      </c>
      <c r="D12" s="4">
        <f t="shared" si="0"/>
        <v>8.6534532353127452E-3</v>
      </c>
      <c r="E12" s="3">
        <v>1.4562917238411208</v>
      </c>
      <c r="H12" s="13" t="s">
        <v>63</v>
      </c>
      <c r="I12" s="1">
        <v>57</v>
      </c>
    </row>
    <row r="13" spans="2:25" ht="14.25" customHeight="1" x14ac:dyDescent="0.35">
      <c r="B13" s="8" t="s">
        <v>138</v>
      </c>
      <c r="C13" s="7">
        <v>93.873646795724724</v>
      </c>
      <c r="D13" s="4">
        <f t="shared" si="0"/>
        <v>8.8889647918711599E-3</v>
      </c>
      <c r="E13" s="3">
        <v>1.6873267306021411</v>
      </c>
      <c r="H13" s="13" t="s">
        <v>61</v>
      </c>
      <c r="I13" s="1">
        <v>77</v>
      </c>
    </row>
    <row r="14" spans="2:25" ht="14.25" customHeight="1" x14ac:dyDescent="0.35">
      <c r="B14" s="8" t="s">
        <v>137</v>
      </c>
      <c r="C14" s="7">
        <v>82.894958415865574</v>
      </c>
      <c r="D14" s="4">
        <f t="shared" si="0"/>
        <v>1.0502848029749177E-2</v>
      </c>
      <c r="E14" s="3">
        <v>1.2551022573446728</v>
      </c>
      <c r="H14" s="13" t="s">
        <v>59</v>
      </c>
      <c r="I14" s="1">
        <v>79</v>
      </c>
    </row>
    <row r="15" spans="2:25" ht="14.25" customHeight="1" x14ac:dyDescent="0.35">
      <c r="B15" s="8" t="s">
        <v>136</v>
      </c>
      <c r="C15" s="7">
        <v>91.000761035007599</v>
      </c>
      <c r="D15" s="4">
        <f t="shared" si="0"/>
        <v>9.3726991709384751E-3</v>
      </c>
      <c r="E15" s="3">
        <v>1.858994499382095</v>
      </c>
      <c r="H15" s="13" t="s">
        <v>57</v>
      </c>
      <c r="I15" s="1">
        <v>90</v>
      </c>
    </row>
    <row r="16" spans="2:25" ht="14.25" customHeight="1" x14ac:dyDescent="0.35">
      <c r="B16" s="8" t="s">
        <v>135</v>
      </c>
      <c r="C16" s="7">
        <v>95.719600609364377</v>
      </c>
      <c r="D16" s="4">
        <f t="shared" si="0"/>
        <v>8.5614597960047504E-3</v>
      </c>
      <c r="E16" s="3">
        <v>0.90271267664879318</v>
      </c>
      <c r="H16" s="13" t="s">
        <v>55</v>
      </c>
      <c r="I16" s="1">
        <v>107</v>
      </c>
    </row>
    <row r="17" spans="2:9" ht="14.25" customHeight="1" x14ac:dyDescent="0.35">
      <c r="B17" s="8" t="s">
        <v>25</v>
      </c>
      <c r="C17" s="7">
        <v>1.5662241084157624</v>
      </c>
      <c r="D17" s="4">
        <f t="shared" si="0"/>
        <v>1.7837677923361888E-3</v>
      </c>
      <c r="E17" s="3">
        <v>0.57779101137997346</v>
      </c>
    </row>
    <row r="18" spans="2:9" ht="14.25" customHeight="1" x14ac:dyDescent="0.35">
      <c r="B18" s="8" t="s">
        <v>134</v>
      </c>
      <c r="C18" s="7">
        <v>95.738437076267289</v>
      </c>
      <c r="D18" s="4">
        <f t="shared" si="0"/>
        <v>8.5580603532653572E-3</v>
      </c>
      <c r="E18" s="3">
        <v>0.96300256529385264</v>
      </c>
      <c r="H18" s="12" t="s">
        <v>133</v>
      </c>
    </row>
    <row r="19" spans="2:9" ht="14.25" customHeight="1" x14ac:dyDescent="0.35">
      <c r="B19" s="8" t="s">
        <v>132</v>
      </c>
      <c r="C19" s="7">
        <v>92.979251085146288</v>
      </c>
      <c r="D19" s="4">
        <f t="shared" si="0"/>
        <v>9.0432352053527367E-3</v>
      </c>
      <c r="E19" s="3">
        <v>1.6986286951129832</v>
      </c>
      <c r="H19" s="11" t="s">
        <v>131</v>
      </c>
      <c r="I19" s="11">
        <f>AVERAGE(C6:C105)</f>
        <v>69.426249078399749</v>
      </c>
    </row>
    <row r="20" spans="2:9" ht="14.25" customHeight="1" x14ac:dyDescent="0.35">
      <c r="B20" s="8" t="s">
        <v>130</v>
      </c>
      <c r="C20" s="7">
        <v>7.3699460820784912</v>
      </c>
      <c r="D20" s="4">
        <f t="shared" si="0"/>
        <v>2.4131227791691599E-3</v>
      </c>
      <c r="E20" s="3">
        <v>0.83992558006539186</v>
      </c>
      <c r="H20" s="11" t="s">
        <v>129</v>
      </c>
      <c r="I20" s="11">
        <f>STDEV(C6:C105)</f>
        <v>35.320544748371319</v>
      </c>
    </row>
    <row r="21" spans="2:9" ht="14.25" customHeight="1" x14ac:dyDescent="0.35">
      <c r="B21" s="8" t="s">
        <v>128</v>
      </c>
      <c r="C21" s="7">
        <v>84.947738421214197</v>
      </c>
      <c r="D21" s="4">
        <f t="shared" si="0"/>
        <v>1.0255307116369579E-2</v>
      </c>
      <c r="E21" s="3">
        <v>1.7709212584863421</v>
      </c>
    </row>
    <row r="22" spans="2:9" ht="14.25" customHeight="1" thickBot="1" x14ac:dyDescent="0.4">
      <c r="B22" s="8" t="s">
        <v>127</v>
      </c>
      <c r="C22" s="7">
        <v>94.668674507411836</v>
      </c>
      <c r="D22" s="4">
        <f t="shared" si="0"/>
        <v>8.7493335655009132E-3</v>
      </c>
      <c r="E22" s="3">
        <v>1.1139723205581584</v>
      </c>
    </row>
    <row r="23" spans="2:9" ht="14.25" customHeight="1" x14ac:dyDescent="0.35">
      <c r="B23" s="8" t="s">
        <v>29</v>
      </c>
      <c r="C23" s="7">
        <v>93.940891351446567</v>
      </c>
      <c r="D23" s="4">
        <f t="shared" si="0"/>
        <v>8.8772429319280109E-3</v>
      </c>
      <c r="E23" s="3">
        <v>1.8657387878366045</v>
      </c>
      <c r="H23" s="10" t="s">
        <v>126</v>
      </c>
      <c r="I23" s="10" t="s">
        <v>125</v>
      </c>
    </row>
    <row r="24" spans="2:9" ht="14.25" customHeight="1" x14ac:dyDescent="0.35">
      <c r="B24" s="8" t="s">
        <v>124</v>
      </c>
      <c r="C24" s="7">
        <v>81.659793547048437</v>
      </c>
      <c r="D24" s="4">
        <f t="shared" si="0"/>
        <v>1.0637336257640935E-2</v>
      </c>
      <c r="E24" s="3">
        <v>1.3220609382170037</v>
      </c>
      <c r="H24" s="1">
        <v>0.46007055123464657</v>
      </c>
      <c r="I24" s="1">
        <v>1</v>
      </c>
    </row>
    <row r="25" spans="2:9" ht="14.25" customHeight="1" x14ac:dyDescent="0.35">
      <c r="B25" s="8" t="s">
        <v>123</v>
      </c>
      <c r="C25" s="7">
        <v>87.834296035802126</v>
      </c>
      <c r="D25" s="4">
        <f t="shared" si="0"/>
        <v>9.8605533938102667E-3</v>
      </c>
      <c r="E25" s="3">
        <v>0.49938019524356292</v>
      </c>
      <c r="H25" s="1">
        <v>10.193050550342338</v>
      </c>
      <c r="I25" s="1">
        <v>19</v>
      </c>
    </row>
    <row r="26" spans="2:9" ht="14.25" customHeight="1" x14ac:dyDescent="0.35">
      <c r="B26" s="8" t="s">
        <v>122</v>
      </c>
      <c r="C26" s="7">
        <v>93.938407640827606</v>
      </c>
      <c r="D26" s="4">
        <f t="shared" si="0"/>
        <v>8.8776761818265305E-3</v>
      </c>
      <c r="E26" s="3">
        <v>1.1368015501141073</v>
      </c>
      <c r="H26" s="1">
        <v>19.926030549450029</v>
      </c>
      <c r="I26" s="1">
        <v>1</v>
      </c>
    </row>
    <row r="27" spans="2:9" ht="14.25" customHeight="1" x14ac:dyDescent="0.35">
      <c r="B27" s="8" t="s">
        <v>121</v>
      </c>
      <c r="C27" s="7">
        <v>83.159222739194561</v>
      </c>
      <c r="D27" s="4">
        <f t="shared" si="0"/>
        <v>1.0472632434761247E-2</v>
      </c>
      <c r="E27" s="3">
        <v>1.2340987330270896</v>
      </c>
      <c r="H27" s="1">
        <v>29.65901054855772</v>
      </c>
      <c r="I27" s="1">
        <v>0</v>
      </c>
    </row>
    <row r="28" spans="2:9" ht="14.25" customHeight="1" x14ac:dyDescent="0.35">
      <c r="B28" s="8" t="s">
        <v>120</v>
      </c>
      <c r="C28" s="7">
        <v>1.1900831259256848</v>
      </c>
      <c r="D28" s="4">
        <f t="shared" si="0"/>
        <v>1.747543276541592E-3</v>
      </c>
      <c r="E28" s="3">
        <v>0.5876471246269791</v>
      </c>
      <c r="H28" s="1">
        <v>39.391990547665408</v>
      </c>
      <c r="I28" s="1">
        <v>0</v>
      </c>
    </row>
    <row r="29" spans="2:9" ht="14.25" customHeight="1" x14ac:dyDescent="0.35">
      <c r="B29" s="8" t="s">
        <v>119</v>
      </c>
      <c r="C29" s="7">
        <v>1.6831819395139505</v>
      </c>
      <c r="D29" s="4">
        <f t="shared" si="0"/>
        <v>1.7951423220619288E-3</v>
      </c>
      <c r="E29" s="3">
        <v>0.10308659499795646</v>
      </c>
      <c r="H29" s="1">
        <v>49.124970546773099</v>
      </c>
      <c r="I29" s="1">
        <v>1</v>
      </c>
    </row>
    <row r="30" spans="2:9" ht="14.25" customHeight="1" x14ac:dyDescent="0.35">
      <c r="B30" s="8" t="s">
        <v>118</v>
      </c>
      <c r="C30" s="7">
        <v>53.719797830374752</v>
      </c>
      <c r="D30" s="4">
        <f t="shared" si="0"/>
        <v>1.0231594092607521E-2</v>
      </c>
      <c r="E30" s="3">
        <v>4.5235917247420065</v>
      </c>
      <c r="H30" s="1">
        <v>58.85795054588079</v>
      </c>
      <c r="I30" s="1">
        <v>3</v>
      </c>
    </row>
    <row r="31" spans="2:9" ht="14.25" customHeight="1" x14ac:dyDescent="0.35">
      <c r="B31" s="8" t="s">
        <v>117</v>
      </c>
      <c r="C31" s="7">
        <v>2.3177699947382266</v>
      </c>
      <c r="D31" s="4">
        <f t="shared" si="0"/>
        <v>1.8577793050687571E-3</v>
      </c>
      <c r="E31" s="3">
        <v>0.77954251353491943</v>
      </c>
      <c r="H31" s="1">
        <v>68.590930544988481</v>
      </c>
      <c r="I31" s="1">
        <v>4</v>
      </c>
    </row>
    <row r="32" spans="2:9" ht="14.25" customHeight="1" x14ac:dyDescent="0.35">
      <c r="B32" s="8" t="s">
        <v>116</v>
      </c>
      <c r="C32" s="7">
        <v>94.4541770865373</v>
      </c>
      <c r="D32" s="4">
        <f t="shared" si="0"/>
        <v>8.7872269134010774E-3</v>
      </c>
      <c r="E32" s="3">
        <v>0.78873873274140083</v>
      </c>
      <c r="H32" s="1">
        <v>78.323910544096179</v>
      </c>
      <c r="I32" s="1">
        <v>3</v>
      </c>
    </row>
    <row r="33" spans="2:9" ht="14.25" customHeight="1" x14ac:dyDescent="0.35">
      <c r="B33" s="8" t="s">
        <v>115</v>
      </c>
      <c r="C33" s="7">
        <v>89.895744801405172</v>
      </c>
      <c r="D33" s="4">
        <f t="shared" si="0"/>
        <v>9.5488571397986267E-3</v>
      </c>
      <c r="E33" s="3">
        <v>0.43925871287362916</v>
      </c>
      <c r="H33" s="1">
        <v>88.056890543203878</v>
      </c>
      <c r="I33" s="1">
        <v>20</v>
      </c>
    </row>
    <row r="34" spans="2:9" ht="14.25" customHeight="1" thickBot="1" x14ac:dyDescent="0.4">
      <c r="B34" s="8" t="s">
        <v>114</v>
      </c>
      <c r="C34" s="7">
        <v>78.249180296063471</v>
      </c>
      <c r="D34" s="4">
        <f t="shared" si="0"/>
        <v>1.094795765283494E-2</v>
      </c>
      <c r="E34" s="3">
        <v>1.9635804803204056</v>
      </c>
      <c r="H34" s="9" t="s">
        <v>113</v>
      </c>
      <c r="I34" s="9">
        <v>48</v>
      </c>
    </row>
    <row r="35" spans="2:9" ht="14.25" customHeight="1" x14ac:dyDescent="0.35">
      <c r="B35" s="8" t="s">
        <v>112</v>
      </c>
      <c r="C35" s="7">
        <v>82.587719298245602</v>
      </c>
      <c r="D35" s="4">
        <f t="shared" si="0"/>
        <v>1.05373453343988E-2</v>
      </c>
      <c r="E35" s="3">
        <v>1.3487099836759899</v>
      </c>
    </row>
    <row r="36" spans="2:9" ht="14.25" customHeight="1" x14ac:dyDescent="0.35">
      <c r="B36" s="8" t="s">
        <v>111</v>
      </c>
      <c r="C36" s="7">
        <v>94.498940386429652</v>
      </c>
      <c r="D36" s="4">
        <f t="shared" si="0"/>
        <v>8.7793321870040276E-3</v>
      </c>
      <c r="E36" s="3">
        <v>1.2205963912785347</v>
      </c>
    </row>
    <row r="37" spans="2:9" ht="14.25" customHeight="1" x14ac:dyDescent="0.35">
      <c r="B37" s="8" t="s">
        <v>110</v>
      </c>
      <c r="C37" s="7">
        <v>80.841965292702398</v>
      </c>
      <c r="D37" s="4">
        <f t="shared" si="0"/>
        <v>1.0720113723105702E-2</v>
      </c>
      <c r="E37" s="3">
        <v>1.7546147559183951</v>
      </c>
    </row>
    <row r="38" spans="2:9" ht="14.25" customHeight="1" x14ac:dyDescent="0.35">
      <c r="B38" s="8" t="s">
        <v>109</v>
      </c>
      <c r="C38" s="7">
        <v>0.47678275290215594</v>
      </c>
      <c r="D38" s="4">
        <f t="shared" ref="D38:D69" si="1">_xlfn.NORM.DIST(C38,I$19,I$20,FALSE)</f>
        <v>1.6803329852435602E-3</v>
      </c>
      <c r="E38" s="3">
        <v>0.24796030769992838</v>
      </c>
    </row>
    <row r="39" spans="2:9" ht="14.25" customHeight="1" x14ac:dyDescent="0.35">
      <c r="B39" s="8" t="s">
        <v>108</v>
      </c>
      <c r="C39" s="7">
        <v>3.4501673838385032</v>
      </c>
      <c r="D39" s="4">
        <f t="shared" si="1"/>
        <v>1.9734485039642857E-3</v>
      </c>
      <c r="E39" s="3">
        <v>1.878606765427006</v>
      </c>
    </row>
    <row r="40" spans="2:9" ht="14.25" customHeight="1" x14ac:dyDescent="0.35">
      <c r="B40" s="8" t="s">
        <v>107</v>
      </c>
      <c r="C40" s="7">
        <v>51.502362449185512</v>
      </c>
      <c r="D40" s="4">
        <f t="shared" si="1"/>
        <v>9.9303165339446504E-3</v>
      </c>
      <c r="E40" s="3">
        <v>1.8482285859984489</v>
      </c>
    </row>
    <row r="41" spans="2:9" ht="14.25" customHeight="1" x14ac:dyDescent="0.35">
      <c r="B41" s="8" t="s">
        <v>106</v>
      </c>
      <c r="C41" s="7">
        <v>5.7338163092909795</v>
      </c>
      <c r="D41" s="4">
        <f t="shared" si="1"/>
        <v>2.2221227815361426E-3</v>
      </c>
      <c r="E41" s="3">
        <v>2.557660876683709</v>
      </c>
    </row>
    <row r="42" spans="2:9" ht="14.25" customHeight="1" x14ac:dyDescent="0.35">
      <c r="B42" s="8" t="s">
        <v>105</v>
      </c>
      <c r="C42" s="7">
        <v>95.312377788206504</v>
      </c>
      <c r="D42" s="4">
        <f t="shared" si="1"/>
        <v>8.6346824529898066E-3</v>
      </c>
      <c r="E42" s="3">
        <v>0.74625693796208736</v>
      </c>
    </row>
    <row r="43" spans="2:9" ht="14.25" customHeight="1" x14ac:dyDescent="0.35">
      <c r="B43" s="8" t="s">
        <v>104</v>
      </c>
      <c r="C43" s="7">
        <v>92.458858909900144</v>
      </c>
      <c r="D43" s="4">
        <f t="shared" si="1"/>
        <v>9.1315296068506229E-3</v>
      </c>
      <c r="E43" s="3">
        <v>1.6150396031283802</v>
      </c>
    </row>
    <row r="44" spans="2:9" ht="14.25" customHeight="1" x14ac:dyDescent="0.35">
      <c r="B44" s="8" t="s">
        <v>103</v>
      </c>
      <c r="C44" s="7">
        <v>80.163673960150092</v>
      </c>
      <c r="D44" s="4">
        <f t="shared" si="1"/>
        <v>1.078486891389256E-2</v>
      </c>
      <c r="E44" s="3">
        <v>1.6664949353204648</v>
      </c>
      <c r="G44" s="1" t="s">
        <v>70</v>
      </c>
      <c r="H44" s="1" t="s">
        <v>69</v>
      </c>
    </row>
    <row r="45" spans="2:9" ht="14.25" customHeight="1" x14ac:dyDescent="0.35">
      <c r="B45" s="8" t="s">
        <v>102</v>
      </c>
      <c r="C45" s="7">
        <v>86.004617377552066</v>
      </c>
      <c r="D45" s="4">
        <f t="shared" si="1"/>
        <v>1.0116809264580463E-2</v>
      </c>
      <c r="E45" s="3">
        <v>2.1476714699954487</v>
      </c>
      <c r="G45" s="1" t="s">
        <v>36</v>
      </c>
      <c r="H45" s="1">
        <v>52</v>
      </c>
    </row>
    <row r="46" spans="2:9" ht="14.25" customHeight="1" x14ac:dyDescent="0.35">
      <c r="B46" s="8" t="s">
        <v>101</v>
      </c>
      <c r="C46" s="7">
        <v>93.503913240755352</v>
      </c>
      <c r="D46" s="4">
        <f t="shared" si="1"/>
        <v>8.9531128835719908E-3</v>
      </c>
      <c r="E46" s="3">
        <v>0.27549828675305288</v>
      </c>
      <c r="G46" s="1" t="s">
        <v>35</v>
      </c>
      <c r="H46" s="1">
        <v>53</v>
      </c>
    </row>
    <row r="47" spans="2:9" ht="14.25" customHeight="1" x14ac:dyDescent="0.35">
      <c r="B47" s="8" t="s">
        <v>100</v>
      </c>
      <c r="C47" s="7">
        <v>1.4062347117829093</v>
      </c>
      <c r="D47" s="4">
        <f t="shared" si="1"/>
        <v>1.7682935357065464E-3</v>
      </c>
      <c r="E47" s="3">
        <v>0.41715601204918146</v>
      </c>
      <c r="G47" s="1" t="s">
        <v>34</v>
      </c>
      <c r="H47" s="1">
        <v>54</v>
      </c>
    </row>
    <row r="48" spans="2:9" ht="14.25" customHeight="1" x14ac:dyDescent="0.35">
      <c r="B48" s="8" t="s">
        <v>99</v>
      </c>
      <c r="C48" s="7">
        <v>90.771157174930167</v>
      </c>
      <c r="D48" s="4">
        <f t="shared" si="1"/>
        <v>9.4097903674787934E-3</v>
      </c>
      <c r="E48" s="3">
        <v>1.5373427208441979</v>
      </c>
      <c r="G48" s="1" t="s">
        <v>33</v>
      </c>
      <c r="H48" s="1">
        <v>55</v>
      </c>
    </row>
    <row r="49" spans="2:8" ht="14.25" customHeight="1" x14ac:dyDescent="0.35">
      <c r="B49" s="8" t="s">
        <v>98</v>
      </c>
      <c r="C49" s="7">
        <v>89.089143459082223</v>
      </c>
      <c r="D49" s="4">
        <f t="shared" si="1"/>
        <v>9.6735497922336346E-3</v>
      </c>
      <c r="E49" s="3">
        <v>1.0519540182963383</v>
      </c>
      <c r="G49" s="1" t="s">
        <v>32</v>
      </c>
      <c r="H49" s="1">
        <v>56</v>
      </c>
    </row>
    <row r="50" spans="2:8" ht="14.25" customHeight="1" x14ac:dyDescent="0.35">
      <c r="B50" s="8" t="s">
        <v>97</v>
      </c>
      <c r="C50" s="7">
        <v>6.5821995464852607</v>
      </c>
      <c r="D50" s="4">
        <f t="shared" si="1"/>
        <v>2.3198166732096531E-3</v>
      </c>
      <c r="E50" s="3">
        <v>0.83364583740484788</v>
      </c>
      <c r="G50" s="1" t="s">
        <v>63</v>
      </c>
      <c r="H50" s="1">
        <v>57</v>
      </c>
    </row>
    <row r="51" spans="2:8" ht="14.25" customHeight="1" x14ac:dyDescent="0.35">
      <c r="B51" s="8" t="s">
        <v>96</v>
      </c>
      <c r="C51" s="7">
        <v>84.652949146707826</v>
      </c>
      <c r="D51" s="4">
        <f t="shared" si="1"/>
        <v>1.0292630775565874E-2</v>
      </c>
      <c r="E51" s="3">
        <v>0.51836008939226552</v>
      </c>
      <c r="G51" s="1" t="s">
        <v>61</v>
      </c>
      <c r="H51" s="1">
        <v>77</v>
      </c>
    </row>
    <row r="52" spans="2:8" ht="14.25" customHeight="1" x14ac:dyDescent="0.35">
      <c r="B52" s="8" t="s">
        <v>95</v>
      </c>
      <c r="C52" s="7">
        <v>93.40501792114695</v>
      </c>
      <c r="D52" s="4">
        <f t="shared" si="1"/>
        <v>8.9701827542159451E-3</v>
      </c>
      <c r="E52" s="3">
        <v>0.45846267037507454</v>
      </c>
      <c r="G52" s="1" t="s">
        <v>59</v>
      </c>
      <c r="H52" s="1">
        <v>79</v>
      </c>
    </row>
    <row r="53" spans="2:8" ht="14.25" customHeight="1" x14ac:dyDescent="0.35">
      <c r="B53" s="8" t="s">
        <v>94</v>
      </c>
      <c r="C53" s="7">
        <v>90.010701374877797</v>
      </c>
      <c r="D53" s="4">
        <f t="shared" si="1"/>
        <v>9.5308126467431812E-3</v>
      </c>
      <c r="E53" s="3">
        <v>0.86741434273408435</v>
      </c>
      <c r="G53" s="1" t="s">
        <v>57</v>
      </c>
      <c r="H53" s="1">
        <v>90</v>
      </c>
    </row>
    <row r="54" spans="2:8" ht="14.25" customHeight="1" x14ac:dyDescent="0.35">
      <c r="B54" s="8" t="s">
        <v>93</v>
      </c>
      <c r="C54" s="7">
        <v>82.567210437772758</v>
      </c>
      <c r="D54" s="4">
        <f t="shared" si="1"/>
        <v>1.0539623738790733E-2</v>
      </c>
      <c r="E54" s="3">
        <v>4.0532628134294262</v>
      </c>
      <c r="G54" s="1" t="s">
        <v>55</v>
      </c>
      <c r="H54" s="1">
        <v>107</v>
      </c>
    </row>
    <row r="55" spans="2:8" ht="14.25" customHeight="1" x14ac:dyDescent="0.35">
      <c r="B55" s="8" t="s">
        <v>92</v>
      </c>
      <c r="C55" s="7">
        <v>82.132925572917799</v>
      </c>
      <c r="D55" s="4">
        <f t="shared" si="1"/>
        <v>1.0587147759833224E-2</v>
      </c>
      <c r="E55" s="3">
        <v>2.2643215670667294</v>
      </c>
    </row>
    <row r="56" spans="2:8" ht="14.25" customHeight="1" x14ac:dyDescent="0.35">
      <c r="B56" s="8" t="s">
        <v>91</v>
      </c>
      <c r="C56" s="7">
        <v>92.684942294392627</v>
      </c>
      <c r="D56" s="4">
        <f t="shared" si="1"/>
        <v>9.0933073532728417E-3</v>
      </c>
      <c r="E56" s="3">
        <v>2.0288875268923752</v>
      </c>
    </row>
    <row r="57" spans="2:8" ht="14.25" customHeight="1" x14ac:dyDescent="0.35">
      <c r="B57" s="8" t="s">
        <v>90</v>
      </c>
      <c r="C57" s="7">
        <v>68.454307390434849</v>
      </c>
      <c r="D57" s="4">
        <f t="shared" si="1"/>
        <v>1.1290631757197109E-2</v>
      </c>
      <c r="E57" s="3">
        <v>1.2159472039949133</v>
      </c>
    </row>
    <row r="58" spans="2:8" ht="14.25" customHeight="1" x14ac:dyDescent="0.35">
      <c r="B58" s="8" t="s">
        <v>89</v>
      </c>
      <c r="C58" s="7">
        <v>0.46007055123464657</v>
      </c>
      <c r="D58" s="4">
        <f t="shared" si="1"/>
        <v>1.6787814658982736E-3</v>
      </c>
      <c r="E58" s="3">
        <v>0.32467376350085941</v>
      </c>
    </row>
    <row r="59" spans="2:8" ht="14.25" customHeight="1" x14ac:dyDescent="0.35">
      <c r="B59" s="8" t="s">
        <v>88</v>
      </c>
      <c r="C59" s="7">
        <v>0.8895268225047358</v>
      </c>
      <c r="D59" s="4">
        <f t="shared" si="1"/>
        <v>1.7189873472120913E-3</v>
      </c>
      <c r="E59" s="3">
        <v>0.4532113917887472</v>
      </c>
    </row>
    <row r="60" spans="2:8" ht="14.25" customHeight="1" x14ac:dyDescent="0.35">
      <c r="B60" s="8" t="s">
        <v>87</v>
      </c>
      <c r="C60" s="7">
        <v>46.234856652016028</v>
      </c>
      <c r="D60" s="4">
        <f t="shared" si="1"/>
        <v>9.1047076423258488E-3</v>
      </c>
      <c r="E60" s="3">
        <v>3.0638960467704801</v>
      </c>
    </row>
    <row r="61" spans="2:8" ht="14.25" customHeight="1" x14ac:dyDescent="0.35">
      <c r="B61" s="8" t="s">
        <v>86</v>
      </c>
      <c r="C61" s="7">
        <v>4.4619469131203466</v>
      </c>
      <c r="D61" s="4">
        <f t="shared" si="1"/>
        <v>2.0810656632133297E-3</v>
      </c>
      <c r="E61" s="3">
        <v>1.0792462105563403</v>
      </c>
    </row>
    <row r="62" spans="2:8" ht="14.25" customHeight="1" x14ac:dyDescent="0.35">
      <c r="B62" s="8" t="s">
        <v>85</v>
      </c>
      <c r="C62" s="7">
        <v>91.746885133981905</v>
      </c>
      <c r="D62" s="4">
        <f t="shared" si="1"/>
        <v>9.2504741117308692E-3</v>
      </c>
      <c r="E62" s="3">
        <v>1.8916181306594497</v>
      </c>
    </row>
    <row r="63" spans="2:8" ht="14.25" customHeight="1" x14ac:dyDescent="0.35">
      <c r="B63" s="8" t="s">
        <v>84</v>
      </c>
      <c r="C63" s="7">
        <v>87.806796600058021</v>
      </c>
      <c r="D63" s="4">
        <f t="shared" si="1"/>
        <v>9.8645523029277458E-3</v>
      </c>
      <c r="E63" s="3">
        <v>3.2340061179901411</v>
      </c>
    </row>
    <row r="64" spans="2:8" ht="14.25" customHeight="1" x14ac:dyDescent="0.35">
      <c r="B64" s="8" t="s">
        <v>83</v>
      </c>
      <c r="C64" s="7">
        <v>80.024221270294575</v>
      </c>
      <c r="D64" s="4">
        <f t="shared" si="1"/>
        <v>1.0797737080615653E-2</v>
      </c>
      <c r="E64" s="3">
        <v>2.247228075440264</v>
      </c>
    </row>
    <row r="65" spans="2:8" ht="14.25" customHeight="1" x14ac:dyDescent="0.35">
      <c r="B65" s="8" t="s">
        <v>82</v>
      </c>
      <c r="C65" s="7">
        <v>71.628419370354848</v>
      </c>
      <c r="D65" s="4">
        <f t="shared" si="1"/>
        <v>1.1272975374721002E-2</v>
      </c>
      <c r="E65" s="3">
        <v>1.3492966696656465</v>
      </c>
    </row>
    <row r="66" spans="2:8" ht="14.25" customHeight="1" x14ac:dyDescent="0.35">
      <c r="B66" s="8" t="s">
        <v>81</v>
      </c>
      <c r="C66" s="7">
        <v>96.039974177168844</v>
      </c>
      <c r="D66" s="4">
        <f t="shared" si="1"/>
        <v>8.5034956882562834E-3</v>
      </c>
      <c r="E66" s="3">
        <v>0.37623161866619781</v>
      </c>
    </row>
    <row r="67" spans="2:8" ht="14.25" customHeight="1" x14ac:dyDescent="0.35">
      <c r="B67" s="8" t="s">
        <v>80</v>
      </c>
      <c r="C67" s="7">
        <v>97.236134441684769</v>
      </c>
      <c r="D67" s="4">
        <f t="shared" si="1"/>
        <v>8.2844997052164884E-3</v>
      </c>
      <c r="E67" s="3">
        <v>0.64335711459846934</v>
      </c>
    </row>
    <row r="68" spans="2:8" ht="14.25" customHeight="1" x14ac:dyDescent="0.35">
      <c r="B68" s="8" t="s">
        <v>79</v>
      </c>
      <c r="C68" s="7">
        <v>94.864113203213549</v>
      </c>
      <c r="D68" s="4">
        <f t="shared" si="1"/>
        <v>8.7146696116983304E-3</v>
      </c>
      <c r="E68" s="3">
        <v>0.70125326536652866</v>
      </c>
    </row>
    <row r="69" spans="2:8" ht="14.25" customHeight="1" x14ac:dyDescent="0.35">
      <c r="B69" s="8" t="s">
        <v>78</v>
      </c>
      <c r="C69" s="7">
        <v>90.134445908358956</v>
      </c>
      <c r="D69" s="4">
        <f t="shared" si="1"/>
        <v>9.5113142324471066E-3</v>
      </c>
      <c r="E69" s="3">
        <v>0.61877556312183157</v>
      </c>
    </row>
    <row r="70" spans="2:8" ht="14.25" customHeight="1" x14ac:dyDescent="0.35">
      <c r="B70" s="8" t="s">
        <v>77</v>
      </c>
      <c r="C70" s="7">
        <v>67.086981184945216</v>
      </c>
      <c r="D70" s="4">
        <f t="shared" ref="D70:D101" si="2">_xlfn.NORM.DIST(C70,I$19,I$20,FALSE)</f>
        <v>1.1270162678335239E-2</v>
      </c>
      <c r="E70" s="3">
        <v>2.4972952099005146</v>
      </c>
    </row>
    <row r="71" spans="2:8" ht="14.25" customHeight="1" x14ac:dyDescent="0.35">
      <c r="B71" s="8" t="s">
        <v>76</v>
      </c>
      <c r="C71" s="7">
        <v>89.044188436183035</v>
      </c>
      <c r="D71" s="4">
        <f t="shared" si="2"/>
        <v>9.6803985799161132E-3</v>
      </c>
      <c r="E71" s="3">
        <v>1.0735833628660858</v>
      </c>
    </row>
    <row r="72" spans="2:8" ht="14.25" customHeight="1" x14ac:dyDescent="0.35">
      <c r="B72" s="8" t="s">
        <v>75</v>
      </c>
      <c r="C72" s="7">
        <v>2.7228721008731998</v>
      </c>
      <c r="D72" s="4">
        <f t="shared" si="2"/>
        <v>1.8985825457943281E-3</v>
      </c>
      <c r="E72" s="3">
        <v>0.21604765379428853</v>
      </c>
    </row>
    <row r="73" spans="2:8" ht="14.25" customHeight="1" x14ac:dyDescent="0.35">
      <c r="B73" s="8" t="s">
        <v>74</v>
      </c>
      <c r="C73" s="7">
        <v>91.825354747019517</v>
      </c>
      <c r="D73" s="4">
        <f t="shared" si="2"/>
        <v>9.2374731750618239E-3</v>
      </c>
      <c r="E73" s="3">
        <v>0.44900364136690069</v>
      </c>
    </row>
    <row r="74" spans="2:8" ht="14.25" customHeight="1" x14ac:dyDescent="0.35">
      <c r="B74" s="8" t="s">
        <v>73</v>
      </c>
      <c r="C74" s="7">
        <v>82.802862552549655</v>
      </c>
      <c r="D74" s="4">
        <f t="shared" si="2"/>
        <v>1.0513260319374437E-2</v>
      </c>
      <c r="E74" s="3">
        <v>0.22673973877383702</v>
      </c>
    </row>
    <row r="75" spans="2:8" ht="14.25" customHeight="1" x14ac:dyDescent="0.35">
      <c r="B75" s="8" t="s">
        <v>72</v>
      </c>
      <c r="C75" s="7">
        <v>86.279197800862633</v>
      </c>
      <c r="D75" s="4">
        <f t="shared" si="2"/>
        <v>1.0079657180485098E-2</v>
      </c>
      <c r="E75" s="3">
        <v>1.3643681345589327</v>
      </c>
    </row>
    <row r="76" spans="2:8" ht="14.25" customHeight="1" x14ac:dyDescent="0.35">
      <c r="B76" s="8" t="s">
        <v>71</v>
      </c>
      <c r="C76" s="7">
        <v>96.636668825320257</v>
      </c>
      <c r="D76" s="4">
        <f t="shared" si="2"/>
        <v>8.394740525188394E-3</v>
      </c>
      <c r="E76" s="3">
        <v>0.50075724772987851</v>
      </c>
    </row>
    <row r="77" spans="2:8" ht="14.25" customHeight="1" x14ac:dyDescent="0.35">
      <c r="B77" s="8" t="s">
        <v>26</v>
      </c>
      <c r="C77" s="7">
        <v>96.228901207620751</v>
      </c>
      <c r="D77" s="4">
        <f t="shared" si="2"/>
        <v>8.4691712650161455E-3</v>
      </c>
      <c r="E77" s="3">
        <v>0.17811339477560312</v>
      </c>
      <c r="G77" s="1" t="s">
        <v>70</v>
      </c>
      <c r="H77" s="1" t="s">
        <v>69</v>
      </c>
    </row>
    <row r="78" spans="2:8" ht="14.25" customHeight="1" x14ac:dyDescent="0.35">
      <c r="B78" s="8" t="s">
        <v>68</v>
      </c>
      <c r="C78" s="7">
        <v>95.690341738897587</v>
      </c>
      <c r="D78" s="4">
        <f t="shared" si="2"/>
        <v>8.5667380304090286E-3</v>
      </c>
      <c r="E78" s="3">
        <v>0.37489548338918705</v>
      </c>
      <c r="G78" s="1" t="s">
        <v>36</v>
      </c>
      <c r="H78" s="1">
        <v>52</v>
      </c>
    </row>
    <row r="79" spans="2:8" ht="14.25" customHeight="1" x14ac:dyDescent="0.35">
      <c r="B79" s="8" t="s">
        <v>67</v>
      </c>
      <c r="C79" s="7">
        <v>92.592319108916698</v>
      </c>
      <c r="D79" s="4">
        <f t="shared" si="2"/>
        <v>9.1089922182126214E-3</v>
      </c>
      <c r="E79" s="3">
        <v>0.90626728090443476</v>
      </c>
      <c r="G79" s="1" t="s">
        <v>35</v>
      </c>
      <c r="H79" s="1">
        <v>53</v>
      </c>
    </row>
    <row r="80" spans="2:8" ht="14.25" customHeight="1" x14ac:dyDescent="0.35">
      <c r="B80" s="8" t="s">
        <v>66</v>
      </c>
      <c r="C80" s="7">
        <v>68.539325842696641</v>
      </c>
      <c r="D80" s="4">
        <f t="shared" si="2"/>
        <v>1.1291346925474727E-2</v>
      </c>
      <c r="E80" s="3">
        <v>1.8059271088001765</v>
      </c>
      <c r="G80" s="1" t="s">
        <v>34</v>
      </c>
      <c r="H80" s="1">
        <v>54</v>
      </c>
    </row>
    <row r="81" spans="2:8" ht="14.25" customHeight="1" x14ac:dyDescent="0.35">
      <c r="B81" s="8" t="s">
        <v>65</v>
      </c>
      <c r="C81" s="7">
        <v>90.887902751702043</v>
      </c>
      <c r="D81" s="4">
        <f t="shared" si="2"/>
        <v>9.3909620683318012E-3</v>
      </c>
      <c r="E81" s="3">
        <v>0.760058105827221</v>
      </c>
      <c r="G81" s="1" t="s">
        <v>33</v>
      </c>
      <c r="H81" s="1">
        <v>55</v>
      </c>
    </row>
    <row r="82" spans="2:8" ht="14.25" customHeight="1" x14ac:dyDescent="0.35">
      <c r="B82" s="8" t="s">
        <v>64</v>
      </c>
      <c r="C82" s="7">
        <v>95.916495866285558</v>
      </c>
      <c r="D82" s="4">
        <f t="shared" si="2"/>
        <v>8.5258726539959064E-3</v>
      </c>
      <c r="E82" s="3">
        <v>0.29482322898484764</v>
      </c>
      <c r="G82" s="1" t="s">
        <v>32</v>
      </c>
      <c r="H82" s="1">
        <v>56</v>
      </c>
    </row>
    <row r="83" spans="2:8" ht="14.25" customHeight="1" x14ac:dyDescent="0.35">
      <c r="B83" s="8" t="s">
        <v>4</v>
      </c>
      <c r="C83" s="7">
        <v>6.4214951905568745</v>
      </c>
      <c r="D83" s="4">
        <f t="shared" si="2"/>
        <v>2.3010888769673392E-3</v>
      </c>
      <c r="E83" s="3">
        <v>0.40359729165808939</v>
      </c>
      <c r="G83" s="1" t="s">
        <v>63</v>
      </c>
      <c r="H83" s="1">
        <v>57</v>
      </c>
    </row>
    <row r="84" spans="2:8" ht="14.25" customHeight="1" x14ac:dyDescent="0.35">
      <c r="B84" s="8" t="s">
        <v>62</v>
      </c>
      <c r="C84" s="7">
        <v>84.129247342236269</v>
      </c>
      <c r="D84" s="4">
        <f t="shared" si="2"/>
        <v>1.035749315350913E-2</v>
      </c>
      <c r="E84" s="3">
        <v>1.7101271480470865</v>
      </c>
      <c r="G84" s="1" t="s">
        <v>61</v>
      </c>
      <c r="H84" s="1">
        <v>77</v>
      </c>
    </row>
    <row r="85" spans="2:8" ht="14.25" customHeight="1" x14ac:dyDescent="0.35">
      <c r="B85" s="8" t="s">
        <v>60</v>
      </c>
      <c r="C85" s="7">
        <v>15.558840359327684</v>
      </c>
      <c r="D85" s="4">
        <f t="shared" si="2"/>
        <v>3.530307434280208E-3</v>
      </c>
      <c r="E85" s="3">
        <v>0.78078909102227034</v>
      </c>
      <c r="G85" s="1" t="s">
        <v>59</v>
      </c>
      <c r="H85" s="1">
        <v>79</v>
      </c>
    </row>
    <row r="86" spans="2:8" ht="14.25" customHeight="1" x14ac:dyDescent="0.35">
      <c r="B86" s="8" t="s">
        <v>58</v>
      </c>
      <c r="C86" s="7">
        <v>97.789870542311562</v>
      </c>
      <c r="D86" s="4">
        <f t="shared" si="2"/>
        <v>8.1818608983308637E-3</v>
      </c>
      <c r="E86" s="3">
        <v>0.52303718945180511</v>
      </c>
      <c r="G86" s="1" t="s">
        <v>57</v>
      </c>
      <c r="H86" s="1">
        <v>90</v>
      </c>
    </row>
    <row r="87" spans="2:8" ht="14.25" customHeight="1" x14ac:dyDescent="0.35">
      <c r="B87" s="8" t="s">
        <v>56</v>
      </c>
      <c r="C87" s="7">
        <v>91.308615260520881</v>
      </c>
      <c r="D87" s="4">
        <f t="shared" si="2"/>
        <v>9.3225781697768659E-3</v>
      </c>
      <c r="E87" s="3">
        <v>1.4970099873806335</v>
      </c>
      <c r="G87" s="1" t="s">
        <v>55</v>
      </c>
      <c r="H87" s="1">
        <v>107</v>
      </c>
    </row>
    <row r="88" spans="2:8" ht="14.25" customHeight="1" x14ac:dyDescent="0.35">
      <c r="B88" s="8" t="s">
        <v>54</v>
      </c>
      <c r="C88" s="7">
        <v>95.290203623536954</v>
      </c>
      <c r="D88" s="4">
        <f t="shared" si="2"/>
        <v>8.6386545494103392E-3</v>
      </c>
      <c r="E88" s="3">
        <v>0.28118422169786184</v>
      </c>
    </row>
    <row r="89" spans="2:8" ht="14.25" customHeight="1" x14ac:dyDescent="0.35">
      <c r="B89" s="8" t="s">
        <v>53</v>
      </c>
      <c r="C89" s="7">
        <v>89.986215074200217</v>
      </c>
      <c r="D89" s="4">
        <f t="shared" si="2"/>
        <v>9.5346618153829936E-3</v>
      </c>
      <c r="E89" s="3">
        <v>1.3382650397270555</v>
      </c>
    </row>
    <row r="90" spans="2:8" ht="14.25" customHeight="1" x14ac:dyDescent="0.35">
      <c r="B90" s="8" t="s">
        <v>52</v>
      </c>
      <c r="C90" s="7">
        <v>59.966092163848714</v>
      </c>
      <c r="D90" s="4">
        <f t="shared" si="2"/>
        <v>1.0896956779262373E-2</v>
      </c>
      <c r="E90" s="3">
        <v>2.723844379240997</v>
      </c>
    </row>
    <row r="91" spans="2:8" ht="14.25" customHeight="1" x14ac:dyDescent="0.35">
      <c r="B91" s="8" t="s">
        <v>51</v>
      </c>
      <c r="C91" s="7">
        <v>88.988819312978322</v>
      </c>
      <c r="D91" s="4">
        <f t="shared" si="2"/>
        <v>9.6888190240724571E-3</v>
      </c>
      <c r="E91" s="3">
        <v>1.1135103607772656</v>
      </c>
    </row>
    <row r="92" spans="2:8" ht="14.25" customHeight="1" x14ac:dyDescent="0.35">
      <c r="B92" s="8" t="s">
        <v>50</v>
      </c>
      <c r="C92" s="7">
        <v>93.369618513512265</v>
      </c>
      <c r="D92" s="4">
        <f t="shared" si="2"/>
        <v>8.9762836883965427E-3</v>
      </c>
      <c r="E92" s="3">
        <v>0.81289839416664189</v>
      </c>
    </row>
    <row r="93" spans="2:8" ht="14.25" customHeight="1" x14ac:dyDescent="0.35">
      <c r="B93" s="8" t="s">
        <v>49</v>
      </c>
      <c r="C93" s="7">
        <v>95.201587539777222</v>
      </c>
      <c r="D93" s="4">
        <f t="shared" si="2"/>
        <v>8.6545126980197371E-3</v>
      </c>
      <c r="E93" s="3">
        <v>0.30019554922477437</v>
      </c>
    </row>
    <row r="94" spans="2:8" ht="14.25" customHeight="1" x14ac:dyDescent="0.35">
      <c r="B94" s="8" t="s">
        <v>48</v>
      </c>
      <c r="C94" s="7">
        <v>2.9282102841128919</v>
      </c>
      <c r="D94" s="4">
        <f t="shared" si="2"/>
        <v>1.9195094902983744E-3</v>
      </c>
      <c r="E94" s="3">
        <v>0.89929808822134571</v>
      </c>
    </row>
    <row r="95" spans="2:8" ht="14.25" customHeight="1" x14ac:dyDescent="0.35">
      <c r="B95" s="8" t="s">
        <v>47</v>
      </c>
      <c r="C95" s="7">
        <v>87.146653887200614</v>
      </c>
      <c r="D95" s="4">
        <f t="shared" si="2"/>
        <v>9.959225016114355E-3</v>
      </c>
      <c r="E95" s="3">
        <v>1.2940518468375675</v>
      </c>
    </row>
    <row r="96" spans="2:8" ht="14.25" customHeight="1" x14ac:dyDescent="0.35">
      <c r="B96" s="8" t="s">
        <v>46</v>
      </c>
      <c r="C96" s="7">
        <v>93.529147940594427</v>
      </c>
      <c r="D96" s="4">
        <f t="shared" si="2"/>
        <v>8.9487512067482605E-3</v>
      </c>
      <c r="E96" s="3">
        <v>0.99679698574291109</v>
      </c>
    </row>
    <row r="97" spans="2:5" ht="14.25" customHeight="1" x14ac:dyDescent="0.35">
      <c r="B97" s="8" t="s">
        <v>45</v>
      </c>
      <c r="C97" s="7">
        <v>92.633799039329006</v>
      </c>
      <c r="D97" s="4">
        <f t="shared" si="2"/>
        <v>9.1019723789313809E-3</v>
      </c>
      <c r="E97" s="3">
        <v>1.1299501257663502</v>
      </c>
    </row>
    <row r="98" spans="2:5" ht="14.25" customHeight="1" x14ac:dyDescent="0.35">
      <c r="B98" s="8" t="s">
        <v>44</v>
      </c>
      <c r="C98" s="7">
        <v>93.006068885062447</v>
      </c>
      <c r="D98" s="4">
        <f t="shared" si="2"/>
        <v>9.0386550982778768E-3</v>
      </c>
      <c r="E98" s="3">
        <v>1.0282552096785555</v>
      </c>
    </row>
    <row r="99" spans="2:5" ht="14.25" customHeight="1" x14ac:dyDescent="0.35">
      <c r="B99" s="8" t="s">
        <v>43</v>
      </c>
      <c r="C99" s="7">
        <v>90.428799988048752</v>
      </c>
      <c r="D99" s="4">
        <f t="shared" si="2"/>
        <v>9.4646261874119179E-3</v>
      </c>
      <c r="E99" s="3">
        <v>0.87447798480844985</v>
      </c>
    </row>
    <row r="100" spans="2:5" ht="14.25" customHeight="1" x14ac:dyDescent="0.35">
      <c r="B100" s="8" t="s">
        <v>42</v>
      </c>
      <c r="C100" s="7">
        <v>58.339891330905452</v>
      </c>
      <c r="D100" s="4">
        <f t="shared" si="2"/>
        <v>1.0752003475874791E-2</v>
      </c>
      <c r="E100" s="3">
        <v>2.3243705803725137</v>
      </c>
    </row>
    <row r="101" spans="2:5" ht="14.25" customHeight="1" x14ac:dyDescent="0.35">
      <c r="B101" s="8" t="s">
        <v>41</v>
      </c>
      <c r="C101" s="7">
        <v>83.417402845932273</v>
      </c>
      <c r="D101" s="4">
        <f t="shared" si="2"/>
        <v>1.0442631903543987E-2</v>
      </c>
      <c r="E101" s="3">
        <v>1.7938110265301668</v>
      </c>
    </row>
    <row r="102" spans="2:5" ht="14.25" customHeight="1" x14ac:dyDescent="0.35">
      <c r="B102" s="8" t="s">
        <v>40</v>
      </c>
      <c r="C102" s="7">
        <v>95.26675902688261</v>
      </c>
      <c r="D102" s="4">
        <f t="shared" ref="D102:D105" si="3">_xlfn.NORM.DIST(C102,I$19,I$20,FALSE)</f>
        <v>8.6428525030373595E-3</v>
      </c>
      <c r="E102" s="3">
        <v>0.89829812869168024</v>
      </c>
    </row>
    <row r="103" spans="2:5" ht="14.25" customHeight="1" x14ac:dyDescent="0.35">
      <c r="B103" s="8" t="s">
        <v>39</v>
      </c>
      <c r="C103" s="7">
        <v>1.952003284304294</v>
      </c>
      <c r="D103" s="4">
        <f t="shared" si="3"/>
        <v>1.8214860649386978E-3</v>
      </c>
      <c r="E103" s="3">
        <v>0.12866246094220196</v>
      </c>
    </row>
    <row r="104" spans="2:5" ht="14.25" customHeight="1" x14ac:dyDescent="0.35">
      <c r="B104" s="8" t="s">
        <v>38</v>
      </c>
      <c r="C104" s="7">
        <v>77.17590094690803</v>
      </c>
      <c r="D104" s="4">
        <f t="shared" si="3"/>
        <v>1.102628262161952E-2</v>
      </c>
      <c r="E104" s="3">
        <v>0.92779084409843138</v>
      </c>
    </row>
    <row r="105" spans="2:5" ht="14.25" customHeight="1" thickBot="1" x14ac:dyDescent="0.4">
      <c r="B105" s="6" t="s">
        <v>37</v>
      </c>
      <c r="C105" s="5">
        <v>6.6789084095058486</v>
      </c>
      <c r="D105" s="4">
        <f t="shared" si="3"/>
        <v>2.3311368317193181E-3</v>
      </c>
      <c r="E105" s="3">
        <v>0.74806451313879241</v>
      </c>
    </row>
    <row r="106" spans="2:5" ht="14.25" customHeight="1" x14ac:dyDescent="0.35"/>
    <row r="107" spans="2:5" ht="14.25" customHeight="1" x14ac:dyDescent="0.35"/>
    <row r="108" spans="2:5" ht="14.25" customHeight="1" x14ac:dyDescent="0.35"/>
    <row r="109" spans="2:5" ht="14.25" customHeight="1" x14ac:dyDescent="0.35"/>
    <row r="110" spans="2:5" ht="14.25" customHeight="1" x14ac:dyDescent="0.35"/>
    <row r="111" spans="2:5" ht="14.25" customHeight="1" x14ac:dyDescent="0.35"/>
    <row r="112" spans="2:5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5DAD9-D0DA-4F8D-9468-F2932C0FD60B}">
  <dimension ref="B1:AE1000"/>
  <sheetViews>
    <sheetView topLeftCell="A61" zoomScale="64" workbookViewId="0">
      <selection activeCell="B5" sqref="B5:C94"/>
    </sheetView>
  </sheetViews>
  <sheetFormatPr defaultColWidth="14.453125" defaultRowHeight="15" customHeight="1" x14ac:dyDescent="0.35"/>
  <cols>
    <col min="1" max="7" width="8.7265625" style="1" customWidth="1"/>
    <col min="8" max="16384" width="14.453125" style="1"/>
  </cols>
  <sheetData>
    <row r="1" spans="2:23" ht="14.25" customHeight="1" x14ac:dyDescent="0.35"/>
    <row r="2" spans="2:23" ht="14.25" customHeight="1" x14ac:dyDescent="0.35"/>
    <row r="3" spans="2:23" ht="14.25" customHeight="1" thickBot="1" x14ac:dyDescent="0.4">
      <c r="B3" s="2" t="s">
        <v>149</v>
      </c>
    </row>
    <row r="4" spans="2:23" ht="14.25" customHeight="1" thickBot="1" x14ac:dyDescent="0.4">
      <c r="B4" s="18" t="s">
        <v>147</v>
      </c>
      <c r="C4" s="17" t="s">
        <v>146</v>
      </c>
      <c r="D4" s="8" t="s">
        <v>145</v>
      </c>
      <c r="F4" s="12" t="s">
        <v>149</v>
      </c>
    </row>
    <row r="5" spans="2:23" ht="14.25" customHeight="1" x14ac:dyDescent="0.35">
      <c r="B5" s="8" t="s">
        <v>144</v>
      </c>
      <c r="C5" s="7">
        <v>94.763017175493658</v>
      </c>
      <c r="D5" s="3">
        <v>0.86079788130917345</v>
      </c>
      <c r="F5" s="11" t="s">
        <v>131</v>
      </c>
      <c r="G5" s="11">
        <f>AVERAGE(C5:C94)</f>
        <v>76.699498322314611</v>
      </c>
      <c r="I5" s="8" t="s">
        <v>144</v>
      </c>
      <c r="J5" s="7">
        <v>94.763017175493658</v>
      </c>
      <c r="K5" s="3">
        <v>0.86079788130917345</v>
      </c>
      <c r="M5" s="8" t="s">
        <v>135</v>
      </c>
      <c r="N5" s="7">
        <v>95.719600609364377</v>
      </c>
      <c r="O5" s="3">
        <v>0.90271267664879318</v>
      </c>
      <c r="Q5" s="1" t="s">
        <v>182</v>
      </c>
      <c r="R5" s="1" t="s">
        <v>181</v>
      </c>
      <c r="S5" s="1" t="s">
        <v>145</v>
      </c>
      <c r="U5" s="1" t="s">
        <v>182</v>
      </c>
      <c r="V5" s="1" t="s">
        <v>181</v>
      </c>
      <c r="W5" s="1" t="s">
        <v>145</v>
      </c>
    </row>
    <row r="6" spans="2:23" ht="14.25" customHeight="1" x14ac:dyDescent="0.35">
      <c r="B6" s="8" t="s">
        <v>143</v>
      </c>
      <c r="C6" s="7">
        <v>96.329638243584839</v>
      </c>
      <c r="D6" s="3">
        <v>1.0146862732950361</v>
      </c>
      <c r="F6" s="11" t="s">
        <v>129</v>
      </c>
      <c r="G6" s="11">
        <f>STDEV(C5:C94)</f>
        <v>29.195098563514637</v>
      </c>
      <c r="I6" s="8" t="s">
        <v>143</v>
      </c>
      <c r="J6" s="7">
        <v>96.329638243584839</v>
      </c>
      <c r="K6" s="3">
        <v>1.0146862732950361</v>
      </c>
      <c r="M6" s="8" t="s">
        <v>122</v>
      </c>
      <c r="N6" s="7">
        <v>93.938407640827606</v>
      </c>
      <c r="O6" s="3">
        <v>1.1368015501141073</v>
      </c>
      <c r="Q6" s="1" t="s">
        <v>179</v>
      </c>
      <c r="R6" s="1">
        <v>3.6679517688272063</v>
      </c>
      <c r="S6" s="1">
        <v>0.24188486022793981</v>
      </c>
      <c r="U6" s="1" t="s">
        <v>179</v>
      </c>
      <c r="V6" s="1">
        <v>3.6679517688272063</v>
      </c>
      <c r="W6" s="1">
        <v>0.24188486022793981</v>
      </c>
    </row>
    <row r="7" spans="2:23" ht="14.25" customHeight="1" x14ac:dyDescent="0.35">
      <c r="B7" s="8" t="s">
        <v>142</v>
      </c>
      <c r="C7" s="7">
        <v>91.569756415799972</v>
      </c>
      <c r="D7" s="3">
        <v>2.8329155212396908</v>
      </c>
      <c r="I7" s="8" t="s">
        <v>142</v>
      </c>
      <c r="J7" s="7">
        <v>91.569756415799972</v>
      </c>
      <c r="K7" s="3">
        <v>2.8329155212396908</v>
      </c>
      <c r="M7" s="8" t="s">
        <v>111</v>
      </c>
      <c r="N7" s="7">
        <v>94.498940386429652</v>
      </c>
      <c r="O7" s="3">
        <v>1.2205963912785347</v>
      </c>
      <c r="Q7" s="1" t="s">
        <v>156</v>
      </c>
      <c r="R7" s="1">
        <v>1.5662241084157624</v>
      </c>
      <c r="S7" s="1">
        <v>0.57779101137997346</v>
      </c>
      <c r="U7" s="1" t="s">
        <v>156</v>
      </c>
      <c r="V7" s="1">
        <v>1.5662241084157624</v>
      </c>
      <c r="W7" s="1">
        <v>0.57779101137997346</v>
      </c>
    </row>
    <row r="8" spans="2:23" ht="14.25" customHeight="1" x14ac:dyDescent="0.35">
      <c r="B8" s="8" t="s">
        <v>141</v>
      </c>
      <c r="C8" s="7">
        <v>7.2102604997341837</v>
      </c>
      <c r="D8" s="3">
        <v>1.0935471890793291</v>
      </c>
      <c r="I8" s="8" t="s">
        <v>141</v>
      </c>
      <c r="J8" s="7">
        <v>7.2102604997341837</v>
      </c>
      <c r="K8" s="3">
        <v>1.0935471890793291</v>
      </c>
      <c r="M8" s="8" t="s">
        <v>101</v>
      </c>
      <c r="N8" s="7">
        <v>93.503913240755352</v>
      </c>
      <c r="O8" s="3">
        <v>0.27549828675305288</v>
      </c>
      <c r="Q8" s="1" t="s">
        <v>174</v>
      </c>
      <c r="R8" s="1">
        <v>1.1900831259256848</v>
      </c>
      <c r="S8" s="1">
        <v>0.5876471246269791</v>
      </c>
      <c r="U8" s="1" t="s">
        <v>174</v>
      </c>
      <c r="V8" s="1">
        <v>1.1900831259256848</v>
      </c>
      <c r="W8" s="1">
        <v>0.5876471246269791</v>
      </c>
    </row>
    <row r="9" spans="2:23" ht="14.25" customHeight="1" x14ac:dyDescent="0.35">
      <c r="B9" s="8" t="s">
        <v>140</v>
      </c>
      <c r="C9" s="7">
        <v>84.48804874076869</v>
      </c>
      <c r="D9" s="3">
        <v>0.87651642115872241</v>
      </c>
      <c r="I9" s="8" t="s">
        <v>140</v>
      </c>
      <c r="J9" s="7">
        <v>84.48804874076869</v>
      </c>
      <c r="K9" s="3">
        <v>0.87651642115872241</v>
      </c>
      <c r="M9" s="8" t="s">
        <v>91</v>
      </c>
      <c r="N9" s="7">
        <v>92.684942294392627</v>
      </c>
      <c r="O9" s="3">
        <v>2.0288875268923752</v>
      </c>
      <c r="Q9" s="1" t="s">
        <v>169</v>
      </c>
      <c r="R9" s="1">
        <v>3.4501673838385032</v>
      </c>
      <c r="S9" s="1">
        <v>1.878606765427006</v>
      </c>
      <c r="U9" s="1" t="s">
        <v>169</v>
      </c>
      <c r="V9" s="1">
        <v>3.4501673838385032</v>
      </c>
      <c r="W9" s="1">
        <v>1.878606765427006</v>
      </c>
    </row>
    <row r="10" spans="2:23" ht="14.25" customHeight="1" x14ac:dyDescent="0.35">
      <c r="B10" s="8" t="s">
        <v>139</v>
      </c>
      <c r="C10" s="7">
        <v>95.207512291243958</v>
      </c>
      <c r="D10" s="3">
        <v>1.4562917238411208</v>
      </c>
      <c r="I10" s="8" t="s">
        <v>139</v>
      </c>
      <c r="J10" s="7">
        <v>95.207512291243958</v>
      </c>
      <c r="K10" s="3">
        <v>1.4562917238411208</v>
      </c>
      <c r="M10" s="8" t="s">
        <v>81</v>
      </c>
      <c r="N10" s="7">
        <v>96.039974177168844</v>
      </c>
      <c r="O10" s="3">
        <v>0.37623161866619781</v>
      </c>
      <c r="Q10" s="1" t="s">
        <v>172</v>
      </c>
      <c r="R10" s="1">
        <v>6.5821995464852607</v>
      </c>
      <c r="S10" s="1">
        <v>0.83364583740484788</v>
      </c>
      <c r="U10" s="1" t="s">
        <v>172</v>
      </c>
      <c r="V10" s="1">
        <v>6.5821995464852607</v>
      </c>
      <c r="W10" s="1">
        <v>0.83364583740484788</v>
      </c>
    </row>
    <row r="11" spans="2:23" ht="14.25" customHeight="1" x14ac:dyDescent="0.35">
      <c r="B11" s="8" t="s">
        <v>138</v>
      </c>
      <c r="C11" s="7">
        <v>93.873646795724724</v>
      </c>
      <c r="D11" s="3">
        <v>1.6873267306021411</v>
      </c>
      <c r="I11" s="8" t="s">
        <v>138</v>
      </c>
      <c r="J11" s="7">
        <v>93.873646795724724</v>
      </c>
      <c r="K11" s="3">
        <v>1.6873267306021411</v>
      </c>
      <c r="Q11" s="1" t="s">
        <v>167</v>
      </c>
      <c r="R11" s="1">
        <v>4.4619469131203466</v>
      </c>
      <c r="S11" s="1">
        <v>1.0792462105563403</v>
      </c>
      <c r="U11" s="1" t="s">
        <v>167</v>
      </c>
      <c r="V11" s="1">
        <v>4.4619469131203466</v>
      </c>
      <c r="W11" s="1">
        <v>1.0792462105563403</v>
      </c>
    </row>
    <row r="12" spans="2:23" ht="14.25" customHeight="1" x14ac:dyDescent="0.35">
      <c r="B12" s="8" t="s">
        <v>137</v>
      </c>
      <c r="C12" s="7">
        <v>82.894958415865574</v>
      </c>
      <c r="D12" s="3">
        <v>1.2551022573446728</v>
      </c>
      <c r="I12" s="8" t="s">
        <v>137</v>
      </c>
      <c r="J12" s="7">
        <v>82.894958415865574</v>
      </c>
      <c r="K12" s="3">
        <v>1.2551022573446728</v>
      </c>
      <c r="Q12" s="1" t="s">
        <v>177</v>
      </c>
      <c r="R12" s="1">
        <v>2.7228721008731998</v>
      </c>
      <c r="S12" s="1">
        <v>0.21604765379428853</v>
      </c>
      <c r="U12" s="1" t="s">
        <v>177</v>
      </c>
      <c r="V12" s="1">
        <v>2.7228721008731998</v>
      </c>
      <c r="W12" s="1">
        <v>0.21604765379428853</v>
      </c>
    </row>
    <row r="13" spans="2:23" ht="14.25" customHeight="1" x14ac:dyDescent="0.35">
      <c r="B13" s="8" t="s">
        <v>136</v>
      </c>
      <c r="C13" s="7">
        <v>91.000761035007599</v>
      </c>
      <c r="D13" s="3">
        <v>1.858994499382095</v>
      </c>
      <c r="I13" s="8" t="s">
        <v>136</v>
      </c>
      <c r="J13" s="7">
        <v>91.000761035007599</v>
      </c>
      <c r="K13" s="3">
        <v>1.858994499382095</v>
      </c>
      <c r="Q13" s="1" t="s">
        <v>155</v>
      </c>
      <c r="R13" s="1">
        <v>6.4214951905568745</v>
      </c>
      <c r="S13" s="1">
        <v>0.40359729165808939</v>
      </c>
      <c r="U13" s="1" t="s">
        <v>155</v>
      </c>
      <c r="V13" s="1">
        <v>6.4214951905568745</v>
      </c>
      <c r="W13" s="1">
        <v>0.40359729165808939</v>
      </c>
    </row>
    <row r="14" spans="2:23" ht="14.25" customHeight="1" x14ac:dyDescent="0.35">
      <c r="B14" s="8" t="s">
        <v>135</v>
      </c>
      <c r="C14" s="7">
        <v>95.719600609364377</v>
      </c>
      <c r="D14" s="3">
        <v>0.90271267664879318</v>
      </c>
      <c r="Q14" s="1" t="s">
        <v>163</v>
      </c>
      <c r="R14" s="1">
        <v>2.9282102841128919</v>
      </c>
      <c r="S14" s="1">
        <v>0.89929808822134571</v>
      </c>
      <c r="U14" s="1" t="s">
        <v>163</v>
      </c>
      <c r="V14" s="1">
        <v>2.9282102841128919</v>
      </c>
      <c r="W14" s="1">
        <v>0.89929808822134571</v>
      </c>
    </row>
    <row r="15" spans="2:23" ht="14.25" customHeight="1" x14ac:dyDescent="0.35">
      <c r="B15" s="8" t="s">
        <v>134</v>
      </c>
      <c r="C15" s="7">
        <v>95.738437076267289</v>
      </c>
      <c r="D15" s="3">
        <v>0.96300256529385264</v>
      </c>
      <c r="I15" s="8" t="s">
        <v>135</v>
      </c>
      <c r="J15" s="7">
        <v>95.719600609364377</v>
      </c>
      <c r="K15" s="3">
        <v>0.90271267664879318</v>
      </c>
      <c r="Q15" s="1" t="s">
        <v>168</v>
      </c>
      <c r="R15" s="1">
        <v>6.6789084095058486</v>
      </c>
      <c r="S15" s="1">
        <v>0.74806451313879241</v>
      </c>
      <c r="U15" s="1" t="s">
        <v>168</v>
      </c>
      <c r="V15" s="1">
        <v>6.6789084095058486</v>
      </c>
      <c r="W15" s="1">
        <v>0.74806451313879241</v>
      </c>
    </row>
    <row r="16" spans="2:23" ht="14.25" customHeight="1" x14ac:dyDescent="0.35">
      <c r="B16" s="8" t="s">
        <v>132</v>
      </c>
      <c r="C16" s="7">
        <v>92.979251085146288</v>
      </c>
      <c r="D16" s="3">
        <v>1.6986286951129832</v>
      </c>
      <c r="I16" s="8" t="s">
        <v>134</v>
      </c>
      <c r="J16" s="7">
        <v>95.738437076267289</v>
      </c>
      <c r="K16" s="3">
        <v>0.96300256529385264</v>
      </c>
    </row>
    <row r="17" spans="2:23" ht="14.25" customHeight="1" x14ac:dyDescent="0.35">
      <c r="B17" s="8" t="s">
        <v>130</v>
      </c>
      <c r="C17" s="7">
        <v>7.3699460820784912</v>
      </c>
      <c r="D17" s="3">
        <v>0.83992558006539186</v>
      </c>
      <c r="I17" s="8" t="s">
        <v>132</v>
      </c>
      <c r="J17" s="7">
        <v>92.979251085146288</v>
      </c>
      <c r="K17" s="3">
        <v>1.6986286951129832</v>
      </c>
    </row>
    <row r="18" spans="2:23" ht="14.25" customHeight="1" x14ac:dyDescent="0.35">
      <c r="B18" s="8" t="s">
        <v>128</v>
      </c>
      <c r="C18" s="7">
        <v>84.947738421214197</v>
      </c>
      <c r="D18" s="3">
        <v>1.7709212584863421</v>
      </c>
      <c r="I18" s="8" t="s">
        <v>130</v>
      </c>
      <c r="J18" s="7">
        <v>7.3699460820784912</v>
      </c>
      <c r="K18" s="3">
        <v>0.83992558006539186</v>
      </c>
      <c r="Q18" s="1" t="s">
        <v>144</v>
      </c>
      <c r="R18" s="1">
        <v>94.763017175493658</v>
      </c>
      <c r="S18" s="1">
        <v>0.86079788130917345</v>
      </c>
      <c r="U18" s="1" t="s">
        <v>135</v>
      </c>
      <c r="V18" s="1">
        <v>95.719600609364377</v>
      </c>
      <c r="W18" s="1">
        <v>0.90271267664879318</v>
      </c>
    </row>
    <row r="19" spans="2:23" ht="14.25" customHeight="1" x14ac:dyDescent="0.35">
      <c r="B19" s="8" t="s">
        <v>127</v>
      </c>
      <c r="C19" s="7">
        <v>94.668674507411836</v>
      </c>
      <c r="D19" s="3">
        <v>1.1139723205581584</v>
      </c>
      <c r="I19" s="8" t="s">
        <v>128</v>
      </c>
      <c r="J19" s="7">
        <v>84.947738421214197</v>
      </c>
      <c r="K19" s="3">
        <v>1.7709212584863421</v>
      </c>
      <c r="Q19" s="1" t="s">
        <v>143</v>
      </c>
      <c r="R19" s="1">
        <v>96.329638243584839</v>
      </c>
      <c r="S19" s="1">
        <v>1.0146862732950361</v>
      </c>
      <c r="U19" s="1" t="s">
        <v>122</v>
      </c>
      <c r="V19" s="1">
        <v>93.938407640827606</v>
      </c>
      <c r="W19" s="1">
        <v>1.1368015501141073</v>
      </c>
    </row>
    <row r="20" spans="2:23" ht="14.25" customHeight="1" x14ac:dyDescent="0.35">
      <c r="B20" s="8" t="s">
        <v>29</v>
      </c>
      <c r="C20" s="7">
        <v>93.940891351446567</v>
      </c>
      <c r="D20" s="3">
        <v>1.8657387878366045</v>
      </c>
      <c r="I20" s="8" t="s">
        <v>127</v>
      </c>
      <c r="J20" s="7">
        <v>94.668674507411836</v>
      </c>
      <c r="K20" s="3">
        <v>1.1139723205581584</v>
      </c>
      <c r="Q20" s="1" t="s">
        <v>142</v>
      </c>
      <c r="R20" s="1">
        <v>91.569756415799972</v>
      </c>
      <c r="S20" s="1">
        <v>2.8329155212396908</v>
      </c>
      <c r="U20" s="1" t="s">
        <v>111</v>
      </c>
      <c r="V20" s="1">
        <v>94.498940386429652</v>
      </c>
      <c r="W20" s="1">
        <v>1.2205963912785347</v>
      </c>
    </row>
    <row r="21" spans="2:23" ht="14.25" customHeight="1" x14ac:dyDescent="0.35">
      <c r="B21" s="8" t="s">
        <v>124</v>
      </c>
      <c r="C21" s="7">
        <v>81.659793547048437</v>
      </c>
      <c r="D21" s="3">
        <v>1.3220609382170037</v>
      </c>
      <c r="I21" s="8" t="s">
        <v>29</v>
      </c>
      <c r="J21" s="7">
        <v>93.940891351446567</v>
      </c>
      <c r="K21" s="3">
        <v>1.8657387878366045</v>
      </c>
      <c r="Q21" s="1" t="s">
        <v>141</v>
      </c>
      <c r="R21" s="1">
        <v>7.2102604997341837</v>
      </c>
      <c r="S21" s="1">
        <v>1.0935471890793291</v>
      </c>
      <c r="U21" s="1" t="s">
        <v>101</v>
      </c>
      <c r="V21" s="1">
        <v>93.503913240755352</v>
      </c>
      <c r="W21" s="1">
        <v>0.27549828675305288</v>
      </c>
    </row>
    <row r="22" spans="2:23" ht="14.25" customHeight="1" x14ac:dyDescent="0.35">
      <c r="B22" s="8" t="s">
        <v>123</v>
      </c>
      <c r="C22" s="7">
        <v>87.834296035802126</v>
      </c>
      <c r="D22" s="3">
        <v>0.49938019524356292</v>
      </c>
      <c r="I22" s="8" t="s">
        <v>124</v>
      </c>
      <c r="J22" s="7">
        <v>81.659793547048437</v>
      </c>
      <c r="K22" s="3">
        <v>1.3220609382170037</v>
      </c>
      <c r="Q22" s="1" t="s">
        <v>180</v>
      </c>
      <c r="R22" s="1">
        <v>84.48804874076869</v>
      </c>
      <c r="S22" s="1">
        <v>0.87651642115872241</v>
      </c>
      <c r="U22" s="1" t="s">
        <v>91</v>
      </c>
      <c r="V22" s="1">
        <v>92.684942294392627</v>
      </c>
      <c r="W22" s="1">
        <v>2.0288875268923752</v>
      </c>
    </row>
    <row r="23" spans="2:23" ht="14.25" customHeight="1" x14ac:dyDescent="0.35">
      <c r="B23" s="8" t="s">
        <v>122</v>
      </c>
      <c r="C23" s="7">
        <v>93.938407640827606</v>
      </c>
      <c r="D23" s="3">
        <v>1.1368015501141073</v>
      </c>
      <c r="I23" s="8" t="s">
        <v>123</v>
      </c>
      <c r="J23" s="7">
        <v>87.834296035802126</v>
      </c>
      <c r="K23" s="3">
        <v>0.49938019524356292</v>
      </c>
      <c r="Q23" s="1" t="s">
        <v>139</v>
      </c>
      <c r="R23" s="1">
        <v>95.207512291243958</v>
      </c>
      <c r="S23" s="1">
        <v>1.4562917238411208</v>
      </c>
      <c r="U23" s="1" t="s">
        <v>81</v>
      </c>
      <c r="V23" s="1">
        <v>96.039974177168844</v>
      </c>
      <c r="W23" s="1">
        <v>0.37623161866619781</v>
      </c>
    </row>
    <row r="24" spans="2:23" ht="14.25" customHeight="1" x14ac:dyDescent="0.35">
      <c r="B24" s="8" t="s">
        <v>121</v>
      </c>
      <c r="C24" s="7">
        <v>83.159222739194561</v>
      </c>
      <c r="D24" s="3">
        <v>1.2340987330270896</v>
      </c>
      <c r="Q24" s="1" t="s">
        <v>138</v>
      </c>
      <c r="R24" s="1">
        <v>93.873646795724724</v>
      </c>
      <c r="S24" s="1">
        <v>1.6873267306021411</v>
      </c>
      <c r="U24" s="1" t="s">
        <v>71</v>
      </c>
      <c r="V24" s="1">
        <v>96.636668825320257</v>
      </c>
      <c r="W24" s="1">
        <v>0.50075724772987851</v>
      </c>
    </row>
    <row r="25" spans="2:23" ht="14.25" customHeight="1" x14ac:dyDescent="0.35">
      <c r="B25" s="8" t="s">
        <v>119</v>
      </c>
      <c r="C25" s="7">
        <v>1.6831819395139505</v>
      </c>
      <c r="D25" s="3">
        <v>0.10308659499795646</v>
      </c>
      <c r="I25" s="8" t="s">
        <v>122</v>
      </c>
      <c r="J25" s="7">
        <v>93.938407640827606</v>
      </c>
      <c r="K25" s="3">
        <v>1.1368015501141073</v>
      </c>
      <c r="Q25" s="1" t="s">
        <v>137</v>
      </c>
      <c r="R25" s="1">
        <v>82.894958415865574</v>
      </c>
      <c r="S25" s="1">
        <v>1.2551022573446728</v>
      </c>
      <c r="U25" s="1" t="s">
        <v>58</v>
      </c>
      <c r="V25" s="1">
        <v>97.789870542311562</v>
      </c>
      <c r="W25" s="1">
        <v>0.52303718945180511</v>
      </c>
    </row>
    <row r="26" spans="2:23" ht="14.25" customHeight="1" x14ac:dyDescent="0.35">
      <c r="B26" s="8" t="s">
        <v>118</v>
      </c>
      <c r="C26" s="7">
        <v>53.719797830374752</v>
      </c>
      <c r="D26" s="3">
        <v>4.5235917247420065</v>
      </c>
      <c r="I26" s="8" t="s">
        <v>121</v>
      </c>
      <c r="J26" s="7">
        <v>83.159222739194561</v>
      </c>
      <c r="K26" s="3">
        <v>1.2340987330270896</v>
      </c>
      <c r="Q26" s="1" t="s">
        <v>136</v>
      </c>
      <c r="R26" s="1">
        <v>91.000761035007599</v>
      </c>
      <c r="S26" s="1">
        <v>1.858994499382095</v>
      </c>
      <c r="U26" s="1" t="s">
        <v>46</v>
      </c>
      <c r="V26" s="1">
        <v>93.529147940594427</v>
      </c>
      <c r="W26" s="1">
        <v>0.99679698574291109</v>
      </c>
    </row>
    <row r="27" spans="2:23" ht="14.25" customHeight="1" x14ac:dyDescent="0.35">
      <c r="B27" s="8" t="s">
        <v>117</v>
      </c>
      <c r="C27" s="7">
        <v>2.3177699947382266</v>
      </c>
      <c r="D27" s="3">
        <v>0.77954251353491943</v>
      </c>
      <c r="I27" s="8" t="s">
        <v>119</v>
      </c>
      <c r="J27" s="7">
        <v>1.6831819395139505</v>
      </c>
      <c r="K27" s="3">
        <v>0.10308659499795646</v>
      </c>
    </row>
    <row r="28" spans="2:23" ht="14.25" customHeight="1" x14ac:dyDescent="0.35">
      <c r="B28" s="8" t="s">
        <v>116</v>
      </c>
      <c r="C28" s="7">
        <v>94.4541770865373</v>
      </c>
      <c r="D28" s="3">
        <v>0.78873873274140083</v>
      </c>
      <c r="I28" s="8" t="s">
        <v>118</v>
      </c>
      <c r="J28" s="7">
        <v>53.719797830374752</v>
      </c>
      <c r="K28" s="3">
        <v>4.5235917247420065</v>
      </c>
      <c r="Q28" s="1" t="s">
        <v>135</v>
      </c>
      <c r="R28" s="1">
        <v>95.719600609364377</v>
      </c>
      <c r="S28" s="1">
        <v>0.90271267664879318</v>
      </c>
      <c r="U28" s="1" t="s">
        <v>144</v>
      </c>
      <c r="V28" s="1">
        <v>94.763017175493658</v>
      </c>
      <c r="W28" s="1">
        <v>0.86079788130917345</v>
      </c>
    </row>
    <row r="29" spans="2:23" ht="14.25" customHeight="1" x14ac:dyDescent="0.35">
      <c r="B29" s="8" t="s">
        <v>115</v>
      </c>
      <c r="C29" s="7">
        <v>89.895744801405172</v>
      </c>
      <c r="D29" s="3">
        <v>0.43925871287362916</v>
      </c>
      <c r="I29" s="8" t="s">
        <v>117</v>
      </c>
      <c r="J29" s="7">
        <v>2.3177699947382266</v>
      </c>
      <c r="K29" s="3">
        <v>0.77954251353491943</v>
      </c>
      <c r="Q29" s="1" t="s">
        <v>134</v>
      </c>
      <c r="R29" s="1">
        <v>95.738437076267289</v>
      </c>
      <c r="S29" s="1">
        <v>0.96300256529385264</v>
      </c>
      <c r="U29" s="1" t="s">
        <v>121</v>
      </c>
      <c r="V29" s="1">
        <v>83.159222739194561</v>
      </c>
      <c r="W29" s="1">
        <v>1.2340987330270896</v>
      </c>
    </row>
    <row r="30" spans="2:23" ht="14.25" customHeight="1" x14ac:dyDescent="0.35">
      <c r="B30" s="8" t="s">
        <v>114</v>
      </c>
      <c r="C30" s="7">
        <v>78.249180296063471</v>
      </c>
      <c r="D30" s="3">
        <v>1.9635804803204056</v>
      </c>
      <c r="I30" s="8" t="s">
        <v>116</v>
      </c>
      <c r="J30" s="7">
        <v>94.4541770865373</v>
      </c>
      <c r="K30" s="3">
        <v>0.78873873274140083</v>
      </c>
      <c r="Q30" s="1" t="s">
        <v>132</v>
      </c>
      <c r="R30" s="1">
        <v>92.979251085146288</v>
      </c>
      <c r="S30" s="1">
        <v>1.6986286951129832</v>
      </c>
      <c r="U30" s="1" t="s">
        <v>110</v>
      </c>
      <c r="V30" s="1">
        <v>80.841965292702398</v>
      </c>
      <c r="W30" s="1">
        <v>1.7546147559183951</v>
      </c>
    </row>
    <row r="31" spans="2:23" ht="14.25" customHeight="1" x14ac:dyDescent="0.35">
      <c r="B31" s="8" t="s">
        <v>112</v>
      </c>
      <c r="C31" s="7">
        <v>82.587719298245602</v>
      </c>
      <c r="D31" s="3">
        <v>1.3487099836759899</v>
      </c>
      <c r="I31" s="8" t="s">
        <v>115</v>
      </c>
      <c r="J31" s="7">
        <v>89.895744801405172</v>
      </c>
      <c r="K31" s="3">
        <v>0.43925871287362916</v>
      </c>
      <c r="Q31" s="1" t="s">
        <v>130</v>
      </c>
      <c r="R31" s="1">
        <v>7.3699460820784912</v>
      </c>
      <c r="S31" s="1">
        <v>0.83992558006539186</v>
      </c>
      <c r="U31" s="1" t="s">
        <v>100</v>
      </c>
      <c r="V31" s="1">
        <v>1.4062347117829093</v>
      </c>
      <c r="W31" s="1">
        <v>0.41715601204918146</v>
      </c>
    </row>
    <row r="32" spans="2:23" ht="14.25" customHeight="1" x14ac:dyDescent="0.35">
      <c r="B32" s="8" t="s">
        <v>111</v>
      </c>
      <c r="C32" s="7">
        <v>94.498940386429652</v>
      </c>
      <c r="D32" s="3">
        <v>1.2205963912785347</v>
      </c>
      <c r="I32" s="8" t="s">
        <v>114</v>
      </c>
      <c r="J32" s="7">
        <v>78.249180296063471</v>
      </c>
      <c r="K32" s="3">
        <v>1.9635804803204056</v>
      </c>
      <c r="Q32" s="1" t="s">
        <v>128</v>
      </c>
      <c r="R32" s="1">
        <v>84.947738421214197</v>
      </c>
      <c r="S32" s="1">
        <v>1.7709212584863421</v>
      </c>
      <c r="U32" s="1" t="s">
        <v>90</v>
      </c>
      <c r="V32" s="1">
        <v>68.454307390434849</v>
      </c>
      <c r="W32" s="1">
        <v>1.2159472039949133</v>
      </c>
    </row>
    <row r="33" spans="2:23" ht="14.25" customHeight="1" x14ac:dyDescent="0.35">
      <c r="B33" s="8" t="s">
        <v>110</v>
      </c>
      <c r="C33" s="7">
        <v>80.841965292702398</v>
      </c>
      <c r="D33" s="3">
        <v>1.7546147559183951</v>
      </c>
      <c r="I33" s="8" t="s">
        <v>112</v>
      </c>
      <c r="J33" s="7">
        <v>82.587719298245602</v>
      </c>
      <c r="K33" s="3">
        <v>1.3487099836759899</v>
      </c>
      <c r="Q33" s="1" t="s">
        <v>127</v>
      </c>
      <c r="R33" s="1">
        <v>94.668674507411836</v>
      </c>
      <c r="S33" s="1">
        <v>1.1139723205581584</v>
      </c>
      <c r="U33" s="1" t="s">
        <v>80</v>
      </c>
      <c r="V33" s="1">
        <v>97.236134441684769</v>
      </c>
      <c r="W33" s="1">
        <v>0.64335711459846934</v>
      </c>
    </row>
    <row r="34" spans="2:23" ht="14.25" customHeight="1" x14ac:dyDescent="0.35">
      <c r="B34" s="8" t="s">
        <v>109</v>
      </c>
      <c r="C34" s="7">
        <v>0.47678275290215594</v>
      </c>
      <c r="D34" s="3">
        <v>0.24796030769992838</v>
      </c>
      <c r="Q34" s="1" t="s">
        <v>29</v>
      </c>
      <c r="R34" s="1">
        <v>93.940891351446567</v>
      </c>
      <c r="S34" s="1">
        <v>1.8657387878366045</v>
      </c>
      <c r="U34" s="1" t="s">
        <v>26</v>
      </c>
      <c r="V34" s="1">
        <v>96.228901207620751</v>
      </c>
      <c r="W34" s="1">
        <v>0.17811339477560312</v>
      </c>
    </row>
    <row r="35" spans="2:23" ht="14.25" customHeight="1" x14ac:dyDescent="0.35">
      <c r="B35" s="8" t="s">
        <v>107</v>
      </c>
      <c r="C35" s="7">
        <v>51.502362449185512</v>
      </c>
      <c r="D35" s="3">
        <v>1.8482285859984489</v>
      </c>
      <c r="I35" s="8" t="s">
        <v>111</v>
      </c>
      <c r="J35" s="7">
        <v>94.498940386429652</v>
      </c>
      <c r="K35" s="3">
        <v>1.2205963912785347</v>
      </c>
      <c r="Q35" s="1" t="s">
        <v>124</v>
      </c>
      <c r="R35" s="1">
        <v>81.659793547048437</v>
      </c>
      <c r="S35" s="1">
        <v>1.3220609382170037</v>
      </c>
      <c r="U35" s="1" t="s">
        <v>56</v>
      </c>
      <c r="V35" s="1">
        <v>91.308615260520881</v>
      </c>
      <c r="W35" s="1">
        <v>1.4970099873806335</v>
      </c>
    </row>
    <row r="36" spans="2:23" ht="14.25" customHeight="1" x14ac:dyDescent="0.35">
      <c r="B36" s="8" t="s">
        <v>106</v>
      </c>
      <c r="C36" s="7">
        <v>5.7338163092909795</v>
      </c>
      <c r="D36" s="3">
        <v>2.557660876683709</v>
      </c>
      <c r="I36" s="8" t="s">
        <v>110</v>
      </c>
      <c r="J36" s="7">
        <v>80.841965292702398</v>
      </c>
      <c r="K36" s="3">
        <v>1.7546147559183951</v>
      </c>
      <c r="Q36" s="1" t="s">
        <v>123</v>
      </c>
      <c r="R36" s="1">
        <v>87.834296035802126</v>
      </c>
      <c r="S36" s="1">
        <v>0.49938019524356292</v>
      </c>
      <c r="U36" s="1" t="s">
        <v>45</v>
      </c>
      <c r="V36" s="1">
        <v>92.633799039329006</v>
      </c>
      <c r="W36" s="1">
        <v>1.1299501257663502</v>
      </c>
    </row>
    <row r="37" spans="2:23" ht="14.25" customHeight="1" x14ac:dyDescent="0.35">
      <c r="B37" s="8" t="s">
        <v>105</v>
      </c>
      <c r="C37" s="7">
        <v>95.312377788206504</v>
      </c>
      <c r="D37" s="3">
        <v>0.74625693796208736</v>
      </c>
      <c r="I37" s="8" t="s">
        <v>109</v>
      </c>
      <c r="J37" s="7">
        <v>0.47678275290215594</v>
      </c>
      <c r="K37" s="3">
        <v>0.24796030769992838</v>
      </c>
    </row>
    <row r="38" spans="2:23" ht="14.25" customHeight="1" x14ac:dyDescent="0.35">
      <c r="B38" s="8" t="s">
        <v>104</v>
      </c>
      <c r="C38" s="7">
        <v>92.458858909900144</v>
      </c>
      <c r="D38" s="3">
        <v>1.6150396031283802</v>
      </c>
      <c r="I38" s="8" t="s">
        <v>107</v>
      </c>
      <c r="J38" s="7">
        <v>51.502362449185512</v>
      </c>
      <c r="K38" s="3">
        <v>1.8482285859984489</v>
      </c>
      <c r="Q38" s="1" t="s">
        <v>122</v>
      </c>
      <c r="R38" s="1">
        <v>93.938407640827606</v>
      </c>
      <c r="S38" s="1">
        <v>1.1368015501141073</v>
      </c>
      <c r="U38" s="1" t="s">
        <v>143</v>
      </c>
      <c r="V38" s="1">
        <v>96.329638243584839</v>
      </c>
      <c r="W38" s="1">
        <v>1.0146862732950361</v>
      </c>
    </row>
    <row r="39" spans="2:23" ht="14.25" customHeight="1" x14ac:dyDescent="0.35">
      <c r="B39" s="8" t="s">
        <v>103</v>
      </c>
      <c r="C39" s="7">
        <v>80.163673960150092</v>
      </c>
      <c r="D39" s="3">
        <v>1.6664949353204648</v>
      </c>
      <c r="I39" s="8" t="s">
        <v>106</v>
      </c>
      <c r="J39" s="7">
        <v>5.7338163092909795</v>
      </c>
      <c r="K39" s="3">
        <v>2.557660876683709</v>
      </c>
      <c r="Q39" s="1" t="s">
        <v>121</v>
      </c>
      <c r="R39" s="1">
        <v>83.159222739194561</v>
      </c>
      <c r="S39" s="1">
        <v>1.2340987330270896</v>
      </c>
      <c r="U39" s="1" t="s">
        <v>134</v>
      </c>
      <c r="V39" s="1">
        <v>95.738437076267289</v>
      </c>
      <c r="W39" s="1">
        <v>0.96300256529385264</v>
      </c>
    </row>
    <row r="40" spans="2:23" ht="14.25" customHeight="1" x14ac:dyDescent="0.35">
      <c r="B40" s="8" t="s">
        <v>102</v>
      </c>
      <c r="C40" s="7">
        <v>86.004617377552066</v>
      </c>
      <c r="D40" s="3">
        <v>2.1476714699954487</v>
      </c>
      <c r="I40" s="8" t="s">
        <v>105</v>
      </c>
      <c r="J40" s="7">
        <v>95.312377788206504</v>
      </c>
      <c r="K40" s="3">
        <v>0.74625693796208736</v>
      </c>
      <c r="Q40" s="1" t="s">
        <v>119</v>
      </c>
      <c r="R40" s="1">
        <v>1.6831819395139505</v>
      </c>
      <c r="S40" s="1">
        <v>0.10308659499795646</v>
      </c>
      <c r="U40" s="1" t="s">
        <v>109</v>
      </c>
      <c r="V40" s="1">
        <v>0.47678275290215594</v>
      </c>
      <c r="W40" s="1">
        <v>0.24796030769992838</v>
      </c>
    </row>
    <row r="41" spans="2:23" ht="14.25" customHeight="1" x14ac:dyDescent="0.35">
      <c r="B41" s="8" t="s">
        <v>101</v>
      </c>
      <c r="C41" s="7">
        <v>93.503913240755352</v>
      </c>
      <c r="D41" s="3">
        <v>0.27549828675305288</v>
      </c>
      <c r="I41" s="8" t="s">
        <v>104</v>
      </c>
      <c r="J41" s="7">
        <v>92.458858909900144</v>
      </c>
      <c r="K41" s="3">
        <v>1.6150396031283802</v>
      </c>
      <c r="Q41" s="1" t="s">
        <v>118</v>
      </c>
      <c r="R41" s="1">
        <v>53.719797830374752</v>
      </c>
      <c r="S41" s="1">
        <v>4.5235917247420065</v>
      </c>
      <c r="U41" s="1" t="s">
        <v>99</v>
      </c>
      <c r="V41" s="1">
        <v>90.771157174930167</v>
      </c>
      <c r="W41" s="1">
        <v>1.5373427208441979</v>
      </c>
    </row>
    <row r="42" spans="2:23" ht="14.25" customHeight="1" x14ac:dyDescent="0.35">
      <c r="B42" s="8" t="s">
        <v>100</v>
      </c>
      <c r="C42" s="7">
        <v>1.4062347117829093</v>
      </c>
      <c r="D42" s="3">
        <v>0.41715601204918146</v>
      </c>
      <c r="I42" s="8" t="s">
        <v>103</v>
      </c>
      <c r="J42" s="7">
        <v>80.163673960150092</v>
      </c>
      <c r="K42" s="3">
        <v>1.6664949353204648</v>
      </c>
      <c r="Q42" s="1" t="s">
        <v>117</v>
      </c>
      <c r="R42" s="1">
        <v>2.3177699947382266</v>
      </c>
      <c r="S42" s="1">
        <v>0.77954251353491943</v>
      </c>
      <c r="U42" s="1" t="s">
        <v>89</v>
      </c>
      <c r="V42" s="1">
        <v>0.46007055123464657</v>
      </c>
      <c r="W42" s="1">
        <v>0.32467376350085941</v>
      </c>
    </row>
    <row r="43" spans="2:23" ht="14.25" customHeight="1" x14ac:dyDescent="0.35">
      <c r="B43" s="8" t="s">
        <v>99</v>
      </c>
      <c r="C43" s="7">
        <v>90.771157174930167</v>
      </c>
      <c r="D43" s="3">
        <v>1.5373427208441979</v>
      </c>
      <c r="I43" s="8" t="s">
        <v>102</v>
      </c>
      <c r="J43" s="7">
        <v>86.004617377552066</v>
      </c>
      <c r="K43" s="3">
        <v>2.1476714699954487</v>
      </c>
      <c r="Q43" s="1" t="s">
        <v>116</v>
      </c>
      <c r="R43" s="1">
        <v>94.4541770865373</v>
      </c>
      <c r="S43" s="1">
        <v>0.78873873274140083</v>
      </c>
      <c r="U43" s="1" t="s">
        <v>79</v>
      </c>
      <c r="V43" s="1">
        <v>94.864113203213549</v>
      </c>
      <c r="W43" s="1">
        <v>0.70125326536652866</v>
      </c>
    </row>
    <row r="44" spans="2:23" ht="14.25" customHeight="1" x14ac:dyDescent="0.35">
      <c r="B44" s="8" t="s">
        <v>98</v>
      </c>
      <c r="C44" s="7">
        <v>89.089143459082223</v>
      </c>
      <c r="D44" s="3">
        <v>1.0519540182963383</v>
      </c>
      <c r="Q44" s="1" t="s">
        <v>176</v>
      </c>
      <c r="R44" s="1">
        <v>89.895744801405172</v>
      </c>
      <c r="S44" s="1">
        <v>0.43925871287362916</v>
      </c>
      <c r="U44" s="1" t="s">
        <v>68</v>
      </c>
      <c r="V44" s="1">
        <v>95.690341738897587</v>
      </c>
      <c r="W44" s="1">
        <v>0.37489548338918705</v>
      </c>
    </row>
    <row r="45" spans="2:23" ht="14.25" customHeight="1" x14ac:dyDescent="0.35">
      <c r="B45" s="8" t="s">
        <v>96</v>
      </c>
      <c r="C45" s="7">
        <v>84.652949146707826</v>
      </c>
      <c r="D45" s="3">
        <v>0.51836008939226552</v>
      </c>
      <c r="I45" s="8" t="s">
        <v>101</v>
      </c>
      <c r="J45" s="7">
        <v>93.503913240755352</v>
      </c>
      <c r="K45" s="3">
        <v>0.27549828675305288</v>
      </c>
      <c r="Q45" s="1" t="s">
        <v>175</v>
      </c>
      <c r="R45" s="1">
        <v>78.249180296063471</v>
      </c>
      <c r="S45" s="1">
        <v>1.9635804803204056</v>
      </c>
      <c r="U45" s="1" t="s">
        <v>54</v>
      </c>
      <c r="V45" s="1">
        <v>95.290203623536954</v>
      </c>
      <c r="W45" s="1">
        <v>0.28118422169786184</v>
      </c>
    </row>
    <row r="46" spans="2:23" ht="14.25" customHeight="1" x14ac:dyDescent="0.35">
      <c r="B46" s="8" t="s">
        <v>95</v>
      </c>
      <c r="C46" s="7">
        <v>93.40501792114695</v>
      </c>
      <c r="D46" s="3">
        <v>0.45846267037507454</v>
      </c>
      <c r="I46" s="8" t="s">
        <v>100</v>
      </c>
      <c r="J46" s="7">
        <v>1.4062347117829093</v>
      </c>
      <c r="K46" s="3">
        <v>0.41715601204918146</v>
      </c>
      <c r="Q46" s="1" t="s">
        <v>173</v>
      </c>
      <c r="R46" s="1">
        <v>82.587719298245602</v>
      </c>
      <c r="S46" s="1">
        <v>1.3487099836759899</v>
      </c>
      <c r="U46" s="1" t="s">
        <v>44</v>
      </c>
      <c r="V46" s="1">
        <v>93.006068885062447</v>
      </c>
      <c r="W46" s="1">
        <v>1.0282552096785555</v>
      </c>
    </row>
    <row r="47" spans="2:23" ht="14.25" customHeight="1" x14ac:dyDescent="0.35">
      <c r="B47" s="8" t="s">
        <v>94</v>
      </c>
      <c r="C47" s="7">
        <v>90.010701374877797</v>
      </c>
      <c r="D47" s="3">
        <v>0.86741434273408435</v>
      </c>
      <c r="I47" s="8" t="s">
        <v>99</v>
      </c>
      <c r="J47" s="7">
        <v>90.771157174930167</v>
      </c>
      <c r="K47" s="3">
        <v>1.5373427208441979</v>
      </c>
    </row>
    <row r="48" spans="2:23" ht="14.25" customHeight="1" x14ac:dyDescent="0.35">
      <c r="B48" s="8" t="s">
        <v>93</v>
      </c>
      <c r="C48" s="7">
        <v>82.567210437772758</v>
      </c>
      <c r="D48" s="3">
        <v>4.0532628134294262</v>
      </c>
      <c r="I48" s="8" t="s">
        <v>98</v>
      </c>
      <c r="J48" s="7">
        <v>89.089143459082223</v>
      </c>
      <c r="K48" s="3">
        <v>1.0519540182963383</v>
      </c>
      <c r="Q48" s="1" t="s">
        <v>111</v>
      </c>
      <c r="R48" s="1">
        <v>94.498940386429652</v>
      </c>
      <c r="S48" s="1">
        <v>1.2205963912785347</v>
      </c>
      <c r="U48" s="1" t="s">
        <v>142</v>
      </c>
      <c r="V48" s="1">
        <v>91.569756415799972</v>
      </c>
      <c r="W48" s="1">
        <v>2.8329155212396908</v>
      </c>
    </row>
    <row r="49" spans="2:23" ht="14.25" customHeight="1" x14ac:dyDescent="0.35">
      <c r="B49" s="8" t="s">
        <v>92</v>
      </c>
      <c r="C49" s="7">
        <v>82.132925572917799</v>
      </c>
      <c r="D49" s="3">
        <v>2.2643215670667294</v>
      </c>
      <c r="I49" s="8" t="s">
        <v>96</v>
      </c>
      <c r="J49" s="7">
        <v>84.652949146707826</v>
      </c>
      <c r="K49" s="3">
        <v>0.51836008939226552</v>
      </c>
      <c r="Q49" s="1" t="s">
        <v>110</v>
      </c>
      <c r="R49" s="1">
        <v>80.841965292702398</v>
      </c>
      <c r="S49" s="1">
        <v>1.7546147559183951</v>
      </c>
      <c r="U49" s="1" t="s">
        <v>132</v>
      </c>
      <c r="V49" s="1">
        <v>92.979251085146288</v>
      </c>
      <c r="W49" s="1">
        <v>1.6986286951129832</v>
      </c>
    </row>
    <row r="50" spans="2:23" ht="14.25" customHeight="1" x14ac:dyDescent="0.35">
      <c r="B50" s="8" t="s">
        <v>91</v>
      </c>
      <c r="C50" s="7">
        <v>92.684942294392627</v>
      </c>
      <c r="D50" s="3">
        <v>2.0288875268923752</v>
      </c>
      <c r="I50" s="8" t="s">
        <v>95</v>
      </c>
      <c r="J50" s="7">
        <v>93.40501792114695</v>
      </c>
      <c r="K50" s="3">
        <v>0.45846267037507454</v>
      </c>
      <c r="Q50" s="1" t="s">
        <v>109</v>
      </c>
      <c r="R50" s="1">
        <v>0.47678275290215594</v>
      </c>
      <c r="S50" s="1">
        <v>0.24796030769992838</v>
      </c>
      <c r="U50" s="1" t="s">
        <v>119</v>
      </c>
      <c r="V50" s="1">
        <v>1.6831819395139505</v>
      </c>
      <c r="W50" s="1">
        <v>0.10308659499795646</v>
      </c>
    </row>
    <row r="51" spans="2:23" ht="14.25" customHeight="1" x14ac:dyDescent="0.35">
      <c r="B51" s="8" t="s">
        <v>90</v>
      </c>
      <c r="C51" s="7">
        <v>68.454307390434849</v>
      </c>
      <c r="D51" s="3">
        <v>1.2159472039949133</v>
      </c>
      <c r="I51" s="8" t="s">
        <v>94</v>
      </c>
      <c r="J51" s="7">
        <v>90.010701374877797</v>
      </c>
      <c r="K51" s="3">
        <v>0.86741434273408435</v>
      </c>
      <c r="Q51" s="1" t="s">
        <v>107</v>
      </c>
      <c r="R51" s="1">
        <v>51.502362449185512</v>
      </c>
      <c r="S51" s="1">
        <v>1.8482285859984489</v>
      </c>
      <c r="U51" s="1" t="s">
        <v>98</v>
      </c>
      <c r="V51" s="1">
        <v>89.089143459082223</v>
      </c>
      <c r="W51" s="1">
        <v>1.0519540182963383</v>
      </c>
    </row>
    <row r="52" spans="2:23" ht="14.25" customHeight="1" x14ac:dyDescent="0.35">
      <c r="B52" s="8" t="s">
        <v>89</v>
      </c>
      <c r="C52" s="7">
        <v>0.46007055123464657</v>
      </c>
      <c r="D52" s="3">
        <v>0.32467376350085941</v>
      </c>
      <c r="I52" s="8" t="s">
        <v>93</v>
      </c>
      <c r="J52" s="7">
        <v>82.567210437772758</v>
      </c>
      <c r="K52" s="3">
        <v>4.0532628134294262</v>
      </c>
      <c r="Q52" s="1" t="s">
        <v>106</v>
      </c>
      <c r="R52" s="1">
        <v>5.7338163092909795</v>
      </c>
      <c r="S52" s="1">
        <v>2.557660876683709</v>
      </c>
      <c r="U52" s="1" t="s">
        <v>88</v>
      </c>
      <c r="V52" s="1">
        <v>0.8895268225047358</v>
      </c>
      <c r="W52" s="1">
        <v>0.4532113917887472</v>
      </c>
    </row>
    <row r="53" spans="2:23" ht="14.25" customHeight="1" x14ac:dyDescent="0.35">
      <c r="B53" s="8" t="s">
        <v>88</v>
      </c>
      <c r="C53" s="7">
        <v>0.8895268225047358</v>
      </c>
      <c r="D53" s="3">
        <v>0.4532113917887472</v>
      </c>
      <c r="I53" s="8" t="s">
        <v>92</v>
      </c>
      <c r="J53" s="7">
        <v>82.132925572917799</v>
      </c>
      <c r="K53" s="3">
        <v>2.2643215670667294</v>
      </c>
      <c r="Q53" s="1" t="s">
        <v>105</v>
      </c>
      <c r="R53" s="1">
        <v>95.312377788206504</v>
      </c>
      <c r="S53" s="1">
        <v>0.74625693796208736</v>
      </c>
      <c r="U53" s="1" t="s">
        <v>78</v>
      </c>
      <c r="V53" s="1">
        <v>90.134445908358956</v>
      </c>
      <c r="W53" s="1">
        <v>0.61877556312183157</v>
      </c>
    </row>
    <row r="54" spans="2:23" ht="14.25" customHeight="1" x14ac:dyDescent="0.35">
      <c r="B54" s="8" t="s">
        <v>87</v>
      </c>
      <c r="C54" s="7">
        <v>46.234856652016028</v>
      </c>
      <c r="D54" s="3">
        <v>3.0638960467704801</v>
      </c>
      <c r="Q54" s="1" t="s">
        <v>104</v>
      </c>
      <c r="R54" s="1">
        <v>92.458858909900144</v>
      </c>
      <c r="S54" s="1">
        <v>1.6150396031283802</v>
      </c>
      <c r="U54" s="1" t="s">
        <v>67</v>
      </c>
      <c r="V54" s="1">
        <v>92.592319108916698</v>
      </c>
      <c r="W54" s="1">
        <v>0.90626728090443476</v>
      </c>
    </row>
    <row r="55" spans="2:23" ht="14.25" customHeight="1" x14ac:dyDescent="0.35">
      <c r="B55" s="8" t="s">
        <v>85</v>
      </c>
      <c r="C55" s="7">
        <v>91.746885133981905</v>
      </c>
      <c r="D55" s="3">
        <v>1.8916181306594497</v>
      </c>
      <c r="I55" s="8" t="s">
        <v>91</v>
      </c>
      <c r="J55" s="7">
        <v>92.684942294392627</v>
      </c>
      <c r="K55" s="3">
        <v>2.0288875268923752</v>
      </c>
      <c r="Q55" s="1" t="s">
        <v>103</v>
      </c>
      <c r="R55" s="1">
        <v>80.163673960150092</v>
      </c>
      <c r="S55" s="1">
        <v>1.6664949353204648</v>
      </c>
      <c r="U55" s="1" t="s">
        <v>53</v>
      </c>
      <c r="V55" s="1">
        <v>89.986215074200217</v>
      </c>
      <c r="W55" s="1">
        <v>1.3382650397270555</v>
      </c>
    </row>
    <row r="56" spans="2:23" ht="14.25" customHeight="1" x14ac:dyDescent="0.35">
      <c r="B56" s="8" t="s">
        <v>84</v>
      </c>
      <c r="C56" s="7">
        <v>87.806796600058021</v>
      </c>
      <c r="D56" s="3">
        <v>3.2340061179901411</v>
      </c>
      <c r="I56" s="8" t="s">
        <v>90</v>
      </c>
      <c r="J56" s="7">
        <v>68.454307390434849</v>
      </c>
      <c r="K56" s="3">
        <v>1.2159472039949133</v>
      </c>
      <c r="Q56" s="1" t="s">
        <v>102</v>
      </c>
      <c r="R56" s="1">
        <v>86.004617377552066</v>
      </c>
      <c r="S56" s="1">
        <v>2.1476714699954487</v>
      </c>
      <c r="U56" s="1" t="s">
        <v>43</v>
      </c>
      <c r="V56" s="1">
        <v>90.428799988048752</v>
      </c>
      <c r="W56" s="1">
        <v>0.87447798480844985</v>
      </c>
    </row>
    <row r="57" spans="2:23" ht="14.25" customHeight="1" x14ac:dyDescent="0.35">
      <c r="B57" s="8" t="s">
        <v>83</v>
      </c>
      <c r="C57" s="7">
        <v>80.024221270294575</v>
      </c>
      <c r="D57" s="3">
        <v>2.247228075440264</v>
      </c>
      <c r="I57" s="8" t="s">
        <v>89</v>
      </c>
      <c r="J57" s="7">
        <v>0.46007055123464657</v>
      </c>
      <c r="K57" s="3">
        <v>0.32467376350085941</v>
      </c>
    </row>
    <row r="58" spans="2:23" ht="14.25" customHeight="1" x14ac:dyDescent="0.35">
      <c r="B58" s="8" t="s">
        <v>82</v>
      </c>
      <c r="C58" s="7">
        <v>71.628419370354848</v>
      </c>
      <c r="D58" s="3">
        <v>1.3492966696656465</v>
      </c>
      <c r="I58" s="8" t="s">
        <v>88</v>
      </c>
      <c r="J58" s="7">
        <v>0.8895268225047358</v>
      </c>
      <c r="K58" s="3">
        <v>0.4532113917887472</v>
      </c>
      <c r="Q58" s="1" t="s">
        <v>101</v>
      </c>
      <c r="R58" s="1">
        <v>93.503913240755352</v>
      </c>
      <c r="S58" s="1">
        <v>0.27549828675305288</v>
      </c>
      <c r="U58" s="1" t="s">
        <v>141</v>
      </c>
      <c r="V58" s="1">
        <v>7.2102604997341837</v>
      </c>
      <c r="W58" s="1">
        <v>1.0935471890793291</v>
      </c>
    </row>
    <row r="59" spans="2:23" ht="14.25" customHeight="1" x14ac:dyDescent="0.35">
      <c r="B59" s="8" t="s">
        <v>81</v>
      </c>
      <c r="C59" s="7">
        <v>96.039974177168844</v>
      </c>
      <c r="D59" s="3">
        <v>0.37623161866619781</v>
      </c>
      <c r="I59" s="8" t="s">
        <v>87</v>
      </c>
      <c r="J59" s="7">
        <v>46.234856652016028</v>
      </c>
      <c r="K59" s="3">
        <v>3.0638960467704801</v>
      </c>
      <c r="Q59" s="1" t="s">
        <v>100</v>
      </c>
      <c r="R59" s="1">
        <v>1.4062347117829093</v>
      </c>
      <c r="S59" s="1">
        <v>0.41715601204918146</v>
      </c>
      <c r="U59" s="1" t="s">
        <v>130</v>
      </c>
      <c r="V59" s="1">
        <v>7.3699460820784912</v>
      </c>
      <c r="W59" s="1">
        <v>0.83992558006539186</v>
      </c>
    </row>
    <row r="60" spans="2:23" ht="14.25" customHeight="1" x14ac:dyDescent="0.35">
      <c r="B60" s="8" t="s">
        <v>80</v>
      </c>
      <c r="C60" s="7">
        <v>97.236134441684769</v>
      </c>
      <c r="D60" s="3">
        <v>0.64335711459846934</v>
      </c>
      <c r="I60" s="8" t="s">
        <v>85</v>
      </c>
      <c r="J60" s="7">
        <v>91.746885133981905</v>
      </c>
      <c r="K60" s="3">
        <v>1.8916181306594497</v>
      </c>
      <c r="Q60" s="1" t="s">
        <v>99</v>
      </c>
      <c r="R60" s="1">
        <v>90.771157174930167</v>
      </c>
      <c r="S60" s="1">
        <v>1.5373427208441979</v>
      </c>
      <c r="U60" s="1" t="s">
        <v>118</v>
      </c>
      <c r="V60" s="1">
        <v>53.719797830374752</v>
      </c>
      <c r="W60" s="1">
        <v>4.5235917247420065</v>
      </c>
    </row>
    <row r="61" spans="2:23" ht="14.25" customHeight="1" x14ac:dyDescent="0.35">
      <c r="B61" s="8" t="s">
        <v>79</v>
      </c>
      <c r="C61" s="7">
        <v>94.864113203213549</v>
      </c>
      <c r="D61" s="3">
        <v>0.70125326536652866</v>
      </c>
      <c r="I61" s="8" t="s">
        <v>84</v>
      </c>
      <c r="J61" s="7">
        <v>87.806796600058021</v>
      </c>
      <c r="K61" s="3">
        <v>3.2340061179901411</v>
      </c>
      <c r="Q61" s="1" t="s">
        <v>98</v>
      </c>
      <c r="R61" s="1">
        <v>89.089143459082223</v>
      </c>
      <c r="S61" s="1">
        <v>1.0519540182963383</v>
      </c>
      <c r="U61" s="1" t="s">
        <v>107</v>
      </c>
      <c r="V61" s="1">
        <v>51.502362449185512</v>
      </c>
      <c r="W61" s="1">
        <v>1.8482285859984489</v>
      </c>
    </row>
    <row r="62" spans="2:23" ht="14.25" customHeight="1" x14ac:dyDescent="0.35">
      <c r="B62" s="8" t="s">
        <v>78</v>
      </c>
      <c r="C62" s="7">
        <v>90.134445908358956</v>
      </c>
      <c r="D62" s="3">
        <v>0.61877556312183157</v>
      </c>
      <c r="I62" s="8" t="s">
        <v>83</v>
      </c>
      <c r="J62" s="7">
        <v>80.024221270294575</v>
      </c>
      <c r="K62" s="3">
        <v>2.247228075440264</v>
      </c>
      <c r="Q62" s="1" t="s">
        <v>96</v>
      </c>
      <c r="R62" s="1">
        <v>84.652949146707826</v>
      </c>
      <c r="S62" s="1">
        <v>0.51836008939226552</v>
      </c>
      <c r="U62" s="1" t="s">
        <v>87</v>
      </c>
      <c r="V62" s="1">
        <v>46.234856652016028</v>
      </c>
      <c r="W62" s="1">
        <v>3.0638960467704801</v>
      </c>
    </row>
    <row r="63" spans="2:23" ht="14.25" customHeight="1" x14ac:dyDescent="0.35">
      <c r="B63" s="8" t="s">
        <v>77</v>
      </c>
      <c r="C63" s="7">
        <v>67.086981184945216</v>
      </c>
      <c r="D63" s="3">
        <v>2.4972952099005146</v>
      </c>
      <c r="I63" s="8" t="s">
        <v>82</v>
      </c>
      <c r="J63" s="7">
        <v>71.628419370354848</v>
      </c>
      <c r="K63" s="3">
        <v>1.3492966696656465</v>
      </c>
      <c r="Q63" s="1" t="s">
        <v>95</v>
      </c>
      <c r="R63" s="1">
        <v>93.40501792114695</v>
      </c>
      <c r="S63" s="1">
        <v>0.45846267037507454</v>
      </c>
      <c r="U63" s="1" t="s">
        <v>77</v>
      </c>
      <c r="V63" s="1">
        <v>67.086981184945216</v>
      </c>
      <c r="W63" s="1">
        <v>2.4972952099005146</v>
      </c>
    </row>
    <row r="64" spans="2:23" ht="14.25" customHeight="1" x14ac:dyDescent="0.35">
      <c r="B64" s="8" t="s">
        <v>76</v>
      </c>
      <c r="C64" s="7">
        <v>89.044188436183035</v>
      </c>
      <c r="D64" s="3">
        <v>1.0735833628660858</v>
      </c>
      <c r="Q64" s="1" t="s">
        <v>94</v>
      </c>
      <c r="R64" s="1">
        <v>90.010701374877797</v>
      </c>
      <c r="S64" s="1">
        <v>0.86741434273408435</v>
      </c>
      <c r="U64" s="1" t="s">
        <v>66</v>
      </c>
      <c r="V64" s="1">
        <v>68.539325842696641</v>
      </c>
      <c r="W64" s="1">
        <v>1.8059271088001765</v>
      </c>
    </row>
    <row r="65" spans="2:31" ht="14.25" customHeight="1" x14ac:dyDescent="0.35">
      <c r="B65" s="8" t="s">
        <v>74</v>
      </c>
      <c r="C65" s="7">
        <v>91.825354747019517</v>
      </c>
      <c r="D65" s="3">
        <v>0.44900364136690069</v>
      </c>
      <c r="I65" s="8" t="s">
        <v>81</v>
      </c>
      <c r="J65" s="7">
        <v>96.039974177168844</v>
      </c>
      <c r="K65" s="3">
        <v>0.37623161866619781</v>
      </c>
      <c r="Q65" s="1" t="s">
        <v>93</v>
      </c>
      <c r="R65" s="1">
        <v>82.567210437772758</v>
      </c>
      <c r="S65" s="1">
        <v>4.0532628134294262</v>
      </c>
      <c r="U65" s="1" t="s">
        <v>52</v>
      </c>
      <c r="V65" s="1">
        <v>59.966092163848714</v>
      </c>
      <c r="W65" s="1">
        <v>2.723844379240997</v>
      </c>
    </row>
    <row r="66" spans="2:31" ht="14.25" customHeight="1" x14ac:dyDescent="0.35">
      <c r="B66" s="8" t="s">
        <v>73</v>
      </c>
      <c r="C66" s="7">
        <v>82.802862552549655</v>
      </c>
      <c r="D66" s="3">
        <v>0.22673973877383702</v>
      </c>
      <c r="I66" s="8" t="s">
        <v>80</v>
      </c>
      <c r="J66" s="7">
        <v>97.236134441684769</v>
      </c>
      <c r="K66" s="3">
        <v>0.64335711459846934</v>
      </c>
      <c r="Q66" s="1" t="s">
        <v>92</v>
      </c>
      <c r="R66" s="1">
        <v>82.132925572917799</v>
      </c>
      <c r="S66" s="1">
        <v>2.2643215670667294</v>
      </c>
      <c r="U66" s="1" t="s">
        <v>42</v>
      </c>
      <c r="V66" s="1">
        <v>58.339891330905452</v>
      </c>
      <c r="W66" s="1">
        <v>2.3243705803725137</v>
      </c>
      <c r="Z66" s="12"/>
      <c r="AA66" s="12"/>
      <c r="AB66" s="12"/>
      <c r="AC66" s="12"/>
      <c r="AD66" s="12"/>
      <c r="AE66" s="2"/>
    </row>
    <row r="67" spans="2:31" ht="14.25" customHeight="1" x14ac:dyDescent="0.35">
      <c r="B67" s="8" t="s">
        <v>72</v>
      </c>
      <c r="C67" s="7">
        <v>86.279197800862633</v>
      </c>
      <c r="D67" s="3">
        <v>1.3643681345589327</v>
      </c>
      <c r="I67" s="8" t="s">
        <v>79</v>
      </c>
      <c r="J67" s="7">
        <v>94.864113203213549</v>
      </c>
      <c r="K67" s="3">
        <v>0.70125326536652866</v>
      </c>
    </row>
    <row r="68" spans="2:31" ht="14.25" customHeight="1" x14ac:dyDescent="0.35">
      <c r="B68" s="8" t="s">
        <v>71</v>
      </c>
      <c r="C68" s="7">
        <v>96.636668825320257</v>
      </c>
      <c r="D68" s="3">
        <v>0.50075724772987851</v>
      </c>
      <c r="I68" s="8" t="s">
        <v>78</v>
      </c>
      <c r="J68" s="7">
        <v>90.134445908358956</v>
      </c>
      <c r="K68" s="3">
        <v>0.61877556312183157</v>
      </c>
      <c r="Q68" s="1" t="s">
        <v>91</v>
      </c>
      <c r="R68" s="1">
        <v>92.684942294392627</v>
      </c>
      <c r="S68" s="1">
        <v>2.0288875268923752</v>
      </c>
      <c r="U68" s="1" t="s">
        <v>180</v>
      </c>
      <c r="V68" s="1">
        <v>84.48804874076869</v>
      </c>
      <c r="W68" s="1">
        <v>0.87651642115872241</v>
      </c>
    </row>
    <row r="69" spans="2:31" ht="14.25" customHeight="1" x14ac:dyDescent="0.35">
      <c r="B69" s="8" t="s">
        <v>26</v>
      </c>
      <c r="C69" s="7">
        <v>96.228901207620751</v>
      </c>
      <c r="D69" s="3">
        <v>0.17811339477560312</v>
      </c>
      <c r="I69" s="8" t="s">
        <v>77</v>
      </c>
      <c r="J69" s="7">
        <v>67.086981184945216</v>
      </c>
      <c r="K69" s="3">
        <v>2.4972952099005146</v>
      </c>
      <c r="Q69" s="1" t="s">
        <v>90</v>
      </c>
      <c r="R69" s="1">
        <v>68.454307390434849</v>
      </c>
      <c r="S69" s="1">
        <v>1.2159472039949133</v>
      </c>
      <c r="U69" s="1" t="s">
        <v>128</v>
      </c>
      <c r="V69" s="1">
        <v>84.947738421214197</v>
      </c>
      <c r="W69" s="1">
        <v>1.7709212584863421</v>
      </c>
    </row>
    <row r="70" spans="2:31" ht="14.25" customHeight="1" x14ac:dyDescent="0.35">
      <c r="B70" s="8" t="s">
        <v>68</v>
      </c>
      <c r="C70" s="7">
        <v>95.690341738897587</v>
      </c>
      <c r="D70" s="3">
        <v>0.37489548338918705</v>
      </c>
      <c r="I70" s="8" t="s">
        <v>76</v>
      </c>
      <c r="J70" s="7">
        <v>89.044188436183035</v>
      </c>
      <c r="K70" s="3">
        <v>1.0735833628660858</v>
      </c>
      <c r="Q70" s="1" t="s">
        <v>89</v>
      </c>
      <c r="R70" s="1">
        <v>0.46007055123464657</v>
      </c>
      <c r="S70" s="1">
        <v>0.32467376350085941</v>
      </c>
      <c r="U70" s="1" t="s">
        <v>117</v>
      </c>
      <c r="V70" s="1">
        <v>2.3177699947382266</v>
      </c>
      <c r="W70" s="1">
        <v>0.77954251353491943</v>
      </c>
    </row>
    <row r="71" spans="2:31" ht="14.25" customHeight="1" x14ac:dyDescent="0.35">
      <c r="B71" s="8" t="s">
        <v>67</v>
      </c>
      <c r="C71" s="7">
        <v>92.592319108916698</v>
      </c>
      <c r="D71" s="3">
        <v>0.90626728090443476</v>
      </c>
      <c r="I71" s="8" t="s">
        <v>74</v>
      </c>
      <c r="J71" s="7">
        <v>91.825354747019517</v>
      </c>
      <c r="K71" s="3">
        <v>0.44900364136690069</v>
      </c>
      <c r="Q71" s="1" t="s">
        <v>88</v>
      </c>
      <c r="R71" s="1">
        <v>0.8895268225047358</v>
      </c>
      <c r="S71" s="1">
        <v>0.4532113917887472</v>
      </c>
      <c r="U71" s="1" t="s">
        <v>106</v>
      </c>
      <c r="V71" s="1">
        <v>5.7338163092909795</v>
      </c>
      <c r="W71" s="1">
        <v>2.557660876683709</v>
      </c>
    </row>
    <row r="72" spans="2:31" ht="14.25" customHeight="1" x14ac:dyDescent="0.35">
      <c r="B72" s="8" t="s">
        <v>66</v>
      </c>
      <c r="C72" s="7">
        <v>68.539325842696641</v>
      </c>
      <c r="D72" s="3">
        <v>1.8059271088001765</v>
      </c>
      <c r="I72" s="8" t="s">
        <v>73</v>
      </c>
      <c r="J72" s="7">
        <v>82.802862552549655</v>
      </c>
      <c r="K72" s="3">
        <v>0.22673973877383702</v>
      </c>
      <c r="Q72" s="1" t="s">
        <v>87</v>
      </c>
      <c r="R72" s="1">
        <v>46.234856652016028</v>
      </c>
      <c r="S72" s="1">
        <v>3.0638960467704801</v>
      </c>
      <c r="U72" s="1" t="s">
        <v>96</v>
      </c>
      <c r="V72" s="1">
        <v>84.652949146707826</v>
      </c>
      <c r="W72" s="1">
        <v>0.51836008939226552</v>
      </c>
    </row>
    <row r="73" spans="2:31" ht="14.25" customHeight="1" x14ac:dyDescent="0.35">
      <c r="B73" s="8" t="s">
        <v>65</v>
      </c>
      <c r="C73" s="7">
        <v>90.887902751702043</v>
      </c>
      <c r="D73" s="3">
        <v>0.760058105827221</v>
      </c>
      <c r="I73" s="8" t="s">
        <v>72</v>
      </c>
      <c r="J73" s="7">
        <v>86.279197800862633</v>
      </c>
      <c r="K73" s="3">
        <v>1.3643681345589327</v>
      </c>
      <c r="Q73" s="1" t="s">
        <v>85</v>
      </c>
      <c r="R73" s="1">
        <v>91.746885133981905</v>
      </c>
      <c r="S73" s="1">
        <v>1.8916181306594497</v>
      </c>
      <c r="U73" s="1" t="s">
        <v>76</v>
      </c>
      <c r="V73" s="1">
        <v>89.044188436183035</v>
      </c>
      <c r="W73" s="1">
        <v>1.0735833628660858</v>
      </c>
    </row>
    <row r="74" spans="2:31" ht="14.25" customHeight="1" x14ac:dyDescent="0.35">
      <c r="B74" s="8" t="s">
        <v>64</v>
      </c>
      <c r="C74" s="7">
        <v>95.916495866285558</v>
      </c>
      <c r="D74" s="3">
        <v>0.29482322898484764</v>
      </c>
      <c r="Q74" s="1" t="s">
        <v>84</v>
      </c>
      <c r="R74" s="1">
        <v>87.806796600058021</v>
      </c>
      <c r="S74" s="1">
        <v>3.2340061179901411</v>
      </c>
      <c r="U74" s="1" t="s">
        <v>65</v>
      </c>
      <c r="V74" s="1">
        <v>90.887902751702043</v>
      </c>
      <c r="W74" s="1">
        <v>0.760058105827221</v>
      </c>
    </row>
    <row r="75" spans="2:31" ht="14.25" customHeight="1" x14ac:dyDescent="0.35">
      <c r="B75" s="8" t="s">
        <v>62</v>
      </c>
      <c r="C75" s="7">
        <v>84.129247342236269</v>
      </c>
      <c r="D75" s="3">
        <v>1.7101271480470865</v>
      </c>
      <c r="I75" s="8" t="s">
        <v>71</v>
      </c>
      <c r="J75" s="7">
        <v>96.636668825320257</v>
      </c>
      <c r="K75" s="3">
        <v>0.50075724772987851</v>
      </c>
      <c r="Q75" s="1" t="s">
        <v>83</v>
      </c>
      <c r="R75" s="1">
        <v>80.024221270294575</v>
      </c>
      <c r="S75" s="1">
        <v>2.247228075440264</v>
      </c>
      <c r="U75" s="1" t="s">
        <v>51</v>
      </c>
      <c r="V75" s="1">
        <v>88.988819312978322</v>
      </c>
      <c r="W75" s="1">
        <v>1.1135103607772656</v>
      </c>
    </row>
    <row r="76" spans="2:31" ht="14.25" customHeight="1" x14ac:dyDescent="0.35">
      <c r="B76" s="8" t="s">
        <v>60</v>
      </c>
      <c r="C76" s="7">
        <v>15.558840359327684</v>
      </c>
      <c r="D76" s="3">
        <v>0.78078909102227034</v>
      </c>
      <c r="I76" s="8" t="s">
        <v>26</v>
      </c>
      <c r="J76" s="7">
        <v>96.228901207620751</v>
      </c>
      <c r="K76" s="3">
        <v>0.17811339477560312</v>
      </c>
      <c r="Q76" s="1" t="s">
        <v>82</v>
      </c>
      <c r="R76" s="1">
        <v>71.628419370354848</v>
      </c>
      <c r="S76" s="1">
        <v>1.3492966696656465</v>
      </c>
      <c r="U76" s="1" t="s">
        <v>41</v>
      </c>
      <c r="V76" s="1">
        <v>83.417402845932273</v>
      </c>
      <c r="W76" s="1">
        <v>1.7938110265301668</v>
      </c>
    </row>
    <row r="77" spans="2:31" ht="14.25" customHeight="1" x14ac:dyDescent="0.35">
      <c r="B77" s="8" t="s">
        <v>58</v>
      </c>
      <c r="C77" s="7">
        <v>97.789870542311562</v>
      </c>
      <c r="D77" s="3">
        <v>0.52303718945180511</v>
      </c>
      <c r="I77" s="8" t="s">
        <v>68</v>
      </c>
      <c r="J77" s="7">
        <v>95.690341738897587</v>
      </c>
      <c r="K77" s="3">
        <v>0.37489548338918705</v>
      </c>
    </row>
    <row r="78" spans="2:31" ht="14.25" customHeight="1" x14ac:dyDescent="0.35">
      <c r="B78" s="8" t="s">
        <v>56</v>
      </c>
      <c r="C78" s="7">
        <v>91.308615260520881</v>
      </c>
      <c r="D78" s="3">
        <v>1.4970099873806335</v>
      </c>
      <c r="I78" s="8" t="s">
        <v>67</v>
      </c>
      <c r="J78" s="7">
        <v>92.592319108916698</v>
      </c>
      <c r="K78" s="3">
        <v>0.90626728090443476</v>
      </c>
      <c r="Q78" s="1" t="s">
        <v>81</v>
      </c>
      <c r="R78" s="1">
        <v>96.039974177168844</v>
      </c>
      <c r="S78" s="1">
        <v>0.37623161866619781</v>
      </c>
      <c r="U78" s="1" t="s">
        <v>139</v>
      </c>
      <c r="V78" s="1">
        <v>95.207512291243958</v>
      </c>
      <c r="W78" s="1">
        <v>1.4562917238411208</v>
      </c>
    </row>
    <row r="79" spans="2:31" ht="14.25" customHeight="1" x14ac:dyDescent="0.35">
      <c r="B79" s="8" t="s">
        <v>54</v>
      </c>
      <c r="C79" s="7">
        <v>95.290203623536954</v>
      </c>
      <c r="D79" s="3">
        <v>0.28118422169786184</v>
      </c>
      <c r="I79" s="8" t="s">
        <v>66</v>
      </c>
      <c r="J79" s="7">
        <v>68.539325842696641</v>
      </c>
      <c r="K79" s="3">
        <v>1.8059271088001765</v>
      </c>
      <c r="Q79" s="1" t="s">
        <v>80</v>
      </c>
      <c r="R79" s="1">
        <v>97.236134441684769</v>
      </c>
      <c r="S79" s="1">
        <v>0.64335711459846934</v>
      </c>
      <c r="U79" s="1" t="s">
        <v>127</v>
      </c>
      <c r="V79" s="1">
        <v>94.668674507411836</v>
      </c>
      <c r="W79" s="1">
        <v>1.1139723205581584</v>
      </c>
    </row>
    <row r="80" spans="2:31" ht="14.25" customHeight="1" x14ac:dyDescent="0.35">
      <c r="B80" s="8" t="s">
        <v>53</v>
      </c>
      <c r="C80" s="7">
        <v>89.986215074200217</v>
      </c>
      <c r="D80" s="3">
        <v>1.3382650397270555</v>
      </c>
      <c r="I80" s="8" t="s">
        <v>65</v>
      </c>
      <c r="J80" s="7">
        <v>90.887902751702043</v>
      </c>
      <c r="K80" s="3">
        <v>0.760058105827221</v>
      </c>
      <c r="Q80" s="1" t="s">
        <v>79</v>
      </c>
      <c r="R80" s="1">
        <v>94.864113203213549</v>
      </c>
      <c r="S80" s="1">
        <v>0.70125326536652866</v>
      </c>
      <c r="U80" s="1" t="s">
        <v>116</v>
      </c>
      <c r="V80" s="1">
        <v>94.4541770865373</v>
      </c>
      <c r="W80" s="1">
        <v>0.78873873274140083</v>
      </c>
    </row>
    <row r="81" spans="2:23" ht="14.25" customHeight="1" x14ac:dyDescent="0.35">
      <c r="B81" s="8" t="s">
        <v>52</v>
      </c>
      <c r="C81" s="7">
        <v>59.966092163848714</v>
      </c>
      <c r="D81" s="3">
        <v>2.723844379240997</v>
      </c>
      <c r="I81" s="8" t="s">
        <v>64</v>
      </c>
      <c r="J81" s="7">
        <v>95.916495866285558</v>
      </c>
      <c r="K81" s="3">
        <v>0.29482322898484764</v>
      </c>
      <c r="Q81" s="1" t="s">
        <v>78</v>
      </c>
      <c r="R81" s="1">
        <v>90.134445908358956</v>
      </c>
      <c r="S81" s="1">
        <v>0.61877556312183157</v>
      </c>
      <c r="U81" s="1" t="s">
        <v>106</v>
      </c>
      <c r="V81" s="1">
        <v>5.7338163092909795</v>
      </c>
      <c r="W81" s="1">
        <v>2.557660876683709</v>
      </c>
    </row>
    <row r="82" spans="2:23" ht="14.25" customHeight="1" x14ac:dyDescent="0.35">
      <c r="B82" s="8" t="s">
        <v>51</v>
      </c>
      <c r="C82" s="7">
        <v>88.988819312978322</v>
      </c>
      <c r="D82" s="3">
        <v>1.1135103607772656</v>
      </c>
      <c r="I82" s="8" t="s">
        <v>62</v>
      </c>
      <c r="J82" s="7">
        <v>84.129247342236269</v>
      </c>
      <c r="K82" s="3">
        <v>1.7101271480470865</v>
      </c>
      <c r="Q82" s="1" t="s">
        <v>77</v>
      </c>
      <c r="R82" s="1">
        <v>67.086981184945216</v>
      </c>
      <c r="S82" s="1">
        <v>2.4972952099005146</v>
      </c>
      <c r="U82" s="1" t="s">
        <v>95</v>
      </c>
      <c r="V82" s="1">
        <v>93.40501792114695</v>
      </c>
      <c r="W82" s="1">
        <v>0.45846267037507454</v>
      </c>
    </row>
    <row r="83" spans="2:23" ht="14.25" customHeight="1" x14ac:dyDescent="0.35">
      <c r="B83" s="8" t="s">
        <v>50</v>
      </c>
      <c r="C83" s="7">
        <v>93.369618513512265</v>
      </c>
      <c r="D83" s="3">
        <v>0.81289839416664189</v>
      </c>
      <c r="I83" s="8" t="s">
        <v>60</v>
      </c>
      <c r="J83" s="7">
        <v>15.558840359327684</v>
      </c>
      <c r="K83" s="3">
        <v>0.78078909102227034</v>
      </c>
      <c r="Q83" s="1" t="s">
        <v>76</v>
      </c>
      <c r="R83" s="1">
        <v>89.044188436183035</v>
      </c>
      <c r="S83" s="1">
        <v>1.0735833628660858</v>
      </c>
      <c r="U83" s="1" t="s">
        <v>85</v>
      </c>
      <c r="V83" s="1">
        <v>91.746885133981905</v>
      </c>
      <c r="W83" s="1">
        <v>1.8916181306594497</v>
      </c>
    </row>
    <row r="84" spans="2:23" ht="14.25" customHeight="1" x14ac:dyDescent="0.35">
      <c r="B84" s="8" t="s">
        <v>49</v>
      </c>
      <c r="C84" s="7">
        <v>95.201587539777222</v>
      </c>
      <c r="D84" s="3">
        <v>0.30019554922477437</v>
      </c>
      <c r="Q84" s="1" t="s">
        <v>74</v>
      </c>
      <c r="R84" s="1">
        <v>91.825354747019517</v>
      </c>
      <c r="S84" s="1">
        <v>0.44900364136690069</v>
      </c>
      <c r="U84" s="1" t="s">
        <v>64</v>
      </c>
      <c r="V84" s="1">
        <v>95.916495866285558</v>
      </c>
      <c r="W84" s="1">
        <v>0.29482322898484764</v>
      </c>
    </row>
    <row r="85" spans="2:23" ht="14.25" customHeight="1" x14ac:dyDescent="0.35">
      <c r="B85" s="8" t="s">
        <v>47</v>
      </c>
      <c r="C85" s="7">
        <v>87.146653887200614</v>
      </c>
      <c r="D85" s="3">
        <v>1.2940518468375675</v>
      </c>
      <c r="I85" s="8" t="s">
        <v>58</v>
      </c>
      <c r="J85" s="7">
        <v>97.789870542311562</v>
      </c>
      <c r="K85" s="3">
        <v>0.52303718945180511</v>
      </c>
      <c r="Q85" s="1" t="s">
        <v>73</v>
      </c>
      <c r="R85" s="1">
        <v>82.802862552549655</v>
      </c>
      <c r="S85" s="1">
        <v>0.22673973877383702</v>
      </c>
      <c r="U85" s="1" t="s">
        <v>50</v>
      </c>
      <c r="V85" s="1">
        <v>93.369618513512265</v>
      </c>
      <c r="W85" s="1">
        <v>0.81289839416664189</v>
      </c>
    </row>
    <row r="86" spans="2:23" ht="14.25" customHeight="1" x14ac:dyDescent="0.35">
      <c r="B86" s="1" t="s">
        <v>46</v>
      </c>
      <c r="C86" s="7">
        <v>93.529147940594427</v>
      </c>
      <c r="D86" s="3">
        <v>0.99679698574291109</v>
      </c>
      <c r="I86" s="8" t="s">
        <v>56</v>
      </c>
      <c r="J86" s="7">
        <v>91.308615260520881</v>
      </c>
      <c r="K86" s="3">
        <v>1.4970099873806335</v>
      </c>
      <c r="Q86" s="1" t="s">
        <v>72</v>
      </c>
      <c r="R86" s="1">
        <v>86.279197800862633</v>
      </c>
      <c r="S86" s="1">
        <v>1.3643681345589327</v>
      </c>
      <c r="U86" s="1" t="s">
        <v>40</v>
      </c>
      <c r="V86" s="1">
        <v>95.26675902688261</v>
      </c>
      <c r="W86" s="1">
        <v>0.89829812869168024</v>
      </c>
    </row>
    <row r="87" spans="2:23" ht="14.25" customHeight="1" x14ac:dyDescent="0.35">
      <c r="B87" s="1" t="s">
        <v>45</v>
      </c>
      <c r="C87" s="7">
        <v>92.633799039329006</v>
      </c>
      <c r="D87" s="3">
        <v>1.1299501257663502</v>
      </c>
      <c r="I87" s="8" t="s">
        <v>54</v>
      </c>
      <c r="J87" s="7">
        <v>95.290203623536954</v>
      </c>
      <c r="K87" s="3">
        <v>0.28118422169786184</v>
      </c>
    </row>
    <row r="88" spans="2:23" ht="14.25" customHeight="1" x14ac:dyDescent="0.35">
      <c r="B88" s="1" t="s">
        <v>44</v>
      </c>
      <c r="C88" s="7">
        <v>93.006068885062447</v>
      </c>
      <c r="D88" s="3">
        <v>1.0282552096785555</v>
      </c>
      <c r="I88" s="8" t="s">
        <v>53</v>
      </c>
      <c r="J88" s="7">
        <v>89.986215074200217</v>
      </c>
      <c r="K88" s="3">
        <v>1.3382650397270555</v>
      </c>
      <c r="Q88" s="1" t="s">
        <v>71</v>
      </c>
      <c r="R88" s="1">
        <v>96.636668825320257</v>
      </c>
      <c r="S88" s="1">
        <v>0.50075724772987851</v>
      </c>
      <c r="U88" s="1" t="s">
        <v>138</v>
      </c>
      <c r="V88" s="1">
        <v>93.873646795724724</v>
      </c>
      <c r="W88" s="1">
        <v>1.6873267306021411</v>
      </c>
    </row>
    <row r="89" spans="2:23" ht="14.25" customHeight="1" x14ac:dyDescent="0.35">
      <c r="B89" s="1" t="s">
        <v>43</v>
      </c>
      <c r="C89" s="7">
        <v>90.428799988048752</v>
      </c>
      <c r="D89" s="3">
        <v>0.87447798480844985</v>
      </c>
      <c r="I89" s="8" t="s">
        <v>52</v>
      </c>
      <c r="J89" s="7">
        <v>59.966092163848714</v>
      </c>
      <c r="K89" s="3">
        <v>2.723844379240997</v>
      </c>
      <c r="Q89" s="1" t="s">
        <v>26</v>
      </c>
      <c r="R89" s="1">
        <v>96.228901207620751</v>
      </c>
      <c r="S89" s="1">
        <v>0.17811339477560312</v>
      </c>
      <c r="U89" s="1" t="s">
        <v>29</v>
      </c>
      <c r="V89" s="1">
        <v>93.940891351446567</v>
      </c>
      <c r="W89" s="1">
        <v>1.8657387878366045</v>
      </c>
    </row>
    <row r="90" spans="2:23" ht="14.25" customHeight="1" x14ac:dyDescent="0.35">
      <c r="B90" s="1" t="s">
        <v>42</v>
      </c>
      <c r="C90" s="7">
        <v>58.339891330905452</v>
      </c>
      <c r="D90" s="3">
        <v>2.3243705803725137</v>
      </c>
      <c r="I90" s="8" t="s">
        <v>51</v>
      </c>
      <c r="J90" s="7">
        <v>88.988819312978322</v>
      </c>
      <c r="K90" s="3">
        <v>1.1135103607772656</v>
      </c>
      <c r="Q90" s="1" t="s">
        <v>68</v>
      </c>
      <c r="R90" s="1">
        <v>95.690341738897587</v>
      </c>
      <c r="S90" s="1">
        <v>0.37489548338918705</v>
      </c>
      <c r="U90" s="1" t="s">
        <v>176</v>
      </c>
      <c r="V90" s="1">
        <v>89.895744801405172</v>
      </c>
      <c r="W90" s="1">
        <v>0.43925871287362916</v>
      </c>
    </row>
    <row r="91" spans="2:23" ht="14.25" customHeight="1" x14ac:dyDescent="0.35">
      <c r="B91" s="1" t="s">
        <v>41</v>
      </c>
      <c r="C91" s="7">
        <v>83.417402845932273</v>
      </c>
      <c r="D91" s="3">
        <v>1.7938110265301668</v>
      </c>
      <c r="I91" s="8" t="s">
        <v>50</v>
      </c>
      <c r="J91" s="7">
        <v>93.369618513512265</v>
      </c>
      <c r="K91" s="3">
        <v>0.81289839416664189</v>
      </c>
      <c r="Q91" s="1" t="s">
        <v>67</v>
      </c>
      <c r="R91" s="1">
        <v>92.592319108916698</v>
      </c>
      <c r="S91" s="1">
        <v>0.90626728090443476</v>
      </c>
      <c r="U91" s="1" t="s">
        <v>104</v>
      </c>
      <c r="V91" s="1">
        <v>92.458858909900144</v>
      </c>
      <c r="W91" s="1">
        <v>1.6150396031283802</v>
      </c>
    </row>
    <row r="92" spans="2:23" ht="14.25" customHeight="1" x14ac:dyDescent="0.35">
      <c r="B92" s="1" t="s">
        <v>40</v>
      </c>
      <c r="C92" s="7">
        <v>95.26675902688261</v>
      </c>
      <c r="D92" s="3">
        <v>0.89829812869168024</v>
      </c>
      <c r="I92" s="8" t="s">
        <v>49</v>
      </c>
      <c r="J92" s="7">
        <v>95.201587539777222</v>
      </c>
      <c r="K92" s="3">
        <v>0.30019554922477437</v>
      </c>
      <c r="Q92" s="1" t="s">
        <v>66</v>
      </c>
      <c r="R92" s="1">
        <v>68.539325842696641</v>
      </c>
      <c r="S92" s="1">
        <v>1.8059271088001765</v>
      </c>
      <c r="U92" s="1" t="s">
        <v>94</v>
      </c>
      <c r="V92" s="1">
        <v>90.010701374877797</v>
      </c>
      <c r="W92" s="1">
        <v>0.86741434273408435</v>
      </c>
    </row>
    <row r="93" spans="2:23" ht="14.25" customHeight="1" x14ac:dyDescent="0.35">
      <c r="B93" s="1" t="s">
        <v>39</v>
      </c>
      <c r="C93" s="7">
        <v>1.952003284304294</v>
      </c>
      <c r="D93" s="3">
        <v>0.12866246094220196</v>
      </c>
      <c r="I93" s="8" t="s">
        <v>47</v>
      </c>
      <c r="J93" s="7">
        <v>87.146653887200614</v>
      </c>
      <c r="K93" s="3">
        <v>1.2940518468375675</v>
      </c>
      <c r="Q93" s="1" t="s">
        <v>65</v>
      </c>
      <c r="R93" s="1">
        <v>90.887902751702043</v>
      </c>
      <c r="S93" s="1">
        <v>0.760058105827221</v>
      </c>
      <c r="U93" s="1" t="s">
        <v>84</v>
      </c>
      <c r="V93" s="1">
        <v>87.806796600058021</v>
      </c>
      <c r="W93" s="1">
        <v>3.2340061179901411</v>
      </c>
    </row>
    <row r="94" spans="2:23" ht="14.25" customHeight="1" x14ac:dyDescent="0.35">
      <c r="B94" s="1" t="s">
        <v>38</v>
      </c>
      <c r="C94" s="7">
        <v>77.17590094690803</v>
      </c>
      <c r="D94" s="3">
        <v>0.92779084409843138</v>
      </c>
      <c r="Q94" s="1" t="s">
        <v>64</v>
      </c>
      <c r="R94" s="1">
        <v>95.916495866285558</v>
      </c>
      <c r="S94" s="1">
        <v>0.29482322898484764</v>
      </c>
      <c r="U94" s="1" t="s">
        <v>74</v>
      </c>
      <c r="V94" s="1">
        <v>91.825354747019517</v>
      </c>
      <c r="W94" s="1">
        <v>0.44900364136690069</v>
      </c>
    </row>
    <row r="95" spans="2:23" ht="14.25" customHeight="1" x14ac:dyDescent="0.35">
      <c r="I95" s="1" t="s">
        <v>46</v>
      </c>
      <c r="J95" s="7">
        <v>93.529147940594427</v>
      </c>
      <c r="K95" s="3">
        <v>0.99679698574291109</v>
      </c>
      <c r="Q95" s="1" t="s">
        <v>62</v>
      </c>
      <c r="R95" s="1">
        <v>84.129247342236269</v>
      </c>
      <c r="S95" s="1">
        <v>1.7101271480470865</v>
      </c>
      <c r="U95" s="1" t="s">
        <v>49</v>
      </c>
      <c r="V95" s="1">
        <v>95.201587539777222</v>
      </c>
      <c r="W95" s="1">
        <v>0.30019554922477437</v>
      </c>
    </row>
    <row r="96" spans="2:23" ht="14.25" customHeight="1" x14ac:dyDescent="0.35">
      <c r="I96" s="1" t="s">
        <v>45</v>
      </c>
      <c r="J96" s="7">
        <v>92.633799039329006</v>
      </c>
      <c r="K96" s="3">
        <v>1.1299501257663502</v>
      </c>
      <c r="Q96" s="1" t="s">
        <v>60</v>
      </c>
      <c r="R96" s="1">
        <v>15.558840359327684</v>
      </c>
      <c r="S96" s="1">
        <v>0.78078909102227034</v>
      </c>
      <c r="U96" s="1" t="s">
        <v>39</v>
      </c>
      <c r="V96" s="1">
        <v>1.952003284304294</v>
      </c>
      <c r="W96" s="1">
        <v>0.12866246094220196</v>
      </c>
    </row>
    <row r="97" spans="9:23" ht="14.25" customHeight="1" x14ac:dyDescent="0.35">
      <c r="I97" s="1" t="s">
        <v>44</v>
      </c>
      <c r="J97" s="7">
        <v>93.006068885062447</v>
      </c>
      <c r="K97" s="3">
        <v>1.0282552096785555</v>
      </c>
    </row>
    <row r="98" spans="9:23" ht="14.25" customHeight="1" x14ac:dyDescent="0.35">
      <c r="I98" s="1" t="s">
        <v>43</v>
      </c>
      <c r="J98" s="7">
        <v>90.428799988048752</v>
      </c>
      <c r="K98" s="3">
        <v>0.87447798480844985</v>
      </c>
      <c r="Q98" s="1" t="s">
        <v>58</v>
      </c>
      <c r="R98" s="1">
        <v>97.789870542311562</v>
      </c>
      <c r="S98" s="1">
        <v>0.52303718945180511</v>
      </c>
      <c r="U98" s="1" t="s">
        <v>137</v>
      </c>
      <c r="V98" s="1">
        <v>82.894958415865574</v>
      </c>
      <c r="W98" s="1">
        <v>1.2551022573446728</v>
      </c>
    </row>
    <row r="99" spans="9:23" ht="14.25" customHeight="1" x14ac:dyDescent="0.35">
      <c r="I99" s="1" t="s">
        <v>42</v>
      </c>
      <c r="J99" s="7">
        <v>58.339891330905452</v>
      </c>
      <c r="K99" s="3">
        <v>2.3243705803725137</v>
      </c>
      <c r="Q99" s="1" t="s">
        <v>56</v>
      </c>
      <c r="R99" s="1">
        <v>91.308615260520881</v>
      </c>
      <c r="S99" s="1">
        <v>1.4970099873806335</v>
      </c>
      <c r="U99" s="1" t="s">
        <v>124</v>
      </c>
      <c r="V99" s="1">
        <v>81.659793547048437</v>
      </c>
      <c r="W99" s="1">
        <v>1.3220609382170037</v>
      </c>
    </row>
    <row r="100" spans="9:23" ht="14.25" customHeight="1" x14ac:dyDescent="0.35">
      <c r="I100" s="1" t="s">
        <v>41</v>
      </c>
      <c r="J100" s="7">
        <v>83.417402845932273</v>
      </c>
      <c r="K100" s="3">
        <v>1.7938110265301668</v>
      </c>
      <c r="Q100" s="1" t="s">
        <v>54</v>
      </c>
      <c r="R100" s="1">
        <v>95.290203623536954</v>
      </c>
      <c r="S100" s="1">
        <v>0.28118422169786184</v>
      </c>
      <c r="U100" s="1" t="s">
        <v>175</v>
      </c>
      <c r="V100" s="1">
        <v>78.249180296063471</v>
      </c>
      <c r="W100" s="1">
        <v>1.9635804803204056</v>
      </c>
    </row>
    <row r="101" spans="9:23" ht="14.25" customHeight="1" x14ac:dyDescent="0.35">
      <c r="I101" s="1" t="s">
        <v>40</v>
      </c>
      <c r="J101" s="7">
        <v>95.26675902688261</v>
      </c>
      <c r="K101" s="3">
        <v>0.89829812869168024</v>
      </c>
      <c r="Q101" s="1" t="s">
        <v>53</v>
      </c>
      <c r="R101" s="1">
        <v>89.986215074200217</v>
      </c>
      <c r="S101" s="1">
        <v>1.3382650397270555</v>
      </c>
      <c r="U101" s="1" t="s">
        <v>103</v>
      </c>
      <c r="V101" s="1">
        <v>80.163673960150092</v>
      </c>
      <c r="W101" s="1">
        <v>1.6664949353204648</v>
      </c>
    </row>
    <row r="102" spans="9:23" ht="14.25" customHeight="1" x14ac:dyDescent="0.35">
      <c r="I102" s="1" t="s">
        <v>39</v>
      </c>
      <c r="J102" s="7">
        <v>1.952003284304294</v>
      </c>
      <c r="K102" s="3">
        <v>0.12866246094220196</v>
      </c>
      <c r="Q102" s="1" t="s">
        <v>52</v>
      </c>
      <c r="R102" s="1">
        <v>59.966092163848714</v>
      </c>
      <c r="S102" s="1">
        <v>2.723844379240997</v>
      </c>
      <c r="U102" s="1" t="s">
        <v>93</v>
      </c>
      <c r="V102" s="1">
        <v>82.567210437772758</v>
      </c>
      <c r="W102" s="1">
        <v>4.0532628134294262</v>
      </c>
    </row>
    <row r="103" spans="9:23" ht="14.25" customHeight="1" x14ac:dyDescent="0.35">
      <c r="I103" s="1" t="s">
        <v>38</v>
      </c>
      <c r="J103" s="7">
        <v>77.17590094690803</v>
      </c>
      <c r="K103" s="3">
        <v>0.92779084409843138</v>
      </c>
      <c r="Q103" s="1" t="s">
        <v>51</v>
      </c>
      <c r="R103" s="1">
        <v>88.988819312978322</v>
      </c>
      <c r="S103" s="1">
        <v>1.1135103607772656</v>
      </c>
      <c r="U103" s="1" t="s">
        <v>83</v>
      </c>
      <c r="V103" s="1">
        <v>80.024221270294575</v>
      </c>
      <c r="W103" s="1">
        <v>2.247228075440264</v>
      </c>
    </row>
    <row r="104" spans="9:23" ht="14.25" customHeight="1" x14ac:dyDescent="0.35">
      <c r="Q104" s="1" t="s">
        <v>50</v>
      </c>
      <c r="R104" s="1">
        <v>93.369618513512265</v>
      </c>
      <c r="S104" s="1">
        <v>0.81289839416664189</v>
      </c>
      <c r="U104" s="1" t="s">
        <v>73</v>
      </c>
      <c r="V104" s="1">
        <v>82.802862552549655</v>
      </c>
      <c r="W104" s="1">
        <v>0.22673973877383702</v>
      </c>
    </row>
    <row r="105" spans="9:23" ht="14.25" customHeight="1" x14ac:dyDescent="0.35">
      <c r="Q105" s="1" t="s">
        <v>49</v>
      </c>
      <c r="R105" s="1">
        <v>95.201587539777222</v>
      </c>
      <c r="S105" s="1">
        <v>0.30019554922477437</v>
      </c>
      <c r="U105" s="1" t="s">
        <v>62</v>
      </c>
      <c r="V105" s="1">
        <v>84.129247342236269</v>
      </c>
      <c r="W105" s="1">
        <v>1.7101271480470865</v>
      </c>
    </row>
    <row r="106" spans="9:23" ht="14.25" customHeight="1" x14ac:dyDescent="0.35">
      <c r="Q106" s="1" t="s">
        <v>47</v>
      </c>
      <c r="R106" s="1">
        <v>87.146653887200614</v>
      </c>
      <c r="S106" s="1">
        <v>1.2940518468375675</v>
      </c>
      <c r="U106" s="1" t="s">
        <v>38</v>
      </c>
      <c r="V106" s="1">
        <v>77.17590094690803</v>
      </c>
      <c r="W106" s="1">
        <v>0.92779084409843138</v>
      </c>
    </row>
    <row r="107" spans="9:23" ht="14.25" customHeight="1" x14ac:dyDescent="0.35"/>
    <row r="108" spans="9:23" ht="14.25" customHeight="1" x14ac:dyDescent="0.35"/>
    <row r="109" spans="9:23" ht="14.25" customHeight="1" x14ac:dyDescent="0.35">
      <c r="Q109" s="1" t="s">
        <v>46</v>
      </c>
      <c r="R109" s="1">
        <v>93.529147940594427</v>
      </c>
      <c r="S109" s="1">
        <v>0.99679698574291109</v>
      </c>
      <c r="U109" s="1" t="s">
        <v>136</v>
      </c>
      <c r="V109" s="1">
        <v>91.000761035007599</v>
      </c>
      <c r="W109" s="1">
        <v>1.858994499382095</v>
      </c>
    </row>
    <row r="110" spans="9:23" ht="14.25" customHeight="1" x14ac:dyDescent="0.35">
      <c r="Q110" s="1" t="s">
        <v>45</v>
      </c>
      <c r="R110" s="1">
        <v>92.633799039329006</v>
      </c>
      <c r="S110" s="1">
        <v>1.1299501257663502</v>
      </c>
      <c r="U110" s="1" t="s">
        <v>123</v>
      </c>
      <c r="V110" s="1">
        <v>87.834296035802126</v>
      </c>
      <c r="W110" s="1">
        <v>0.49938019524356292</v>
      </c>
    </row>
    <row r="111" spans="9:23" ht="14.25" customHeight="1" x14ac:dyDescent="0.35">
      <c r="Q111" s="1" t="s">
        <v>44</v>
      </c>
      <c r="R111" s="1">
        <v>93.006068885062447</v>
      </c>
      <c r="S111" s="1">
        <v>1.0282552096785555</v>
      </c>
      <c r="U111" s="1" t="s">
        <v>173</v>
      </c>
      <c r="V111" s="1">
        <v>82.587719298245602</v>
      </c>
      <c r="W111" s="1">
        <v>1.3487099836759899</v>
      </c>
    </row>
    <row r="112" spans="9:23" ht="14.25" customHeight="1" x14ac:dyDescent="0.35">
      <c r="Q112" s="1" t="s">
        <v>43</v>
      </c>
      <c r="R112" s="1">
        <v>90.428799988048752</v>
      </c>
      <c r="S112" s="1">
        <v>0.87447798480844985</v>
      </c>
      <c r="U112" s="1" t="s">
        <v>102</v>
      </c>
      <c r="V112" s="1">
        <v>86.004617377552066</v>
      </c>
      <c r="W112" s="1">
        <v>2.1476714699954487</v>
      </c>
    </row>
    <row r="113" spans="17:23" ht="14.25" customHeight="1" x14ac:dyDescent="0.35">
      <c r="Q113" s="1" t="s">
        <v>42</v>
      </c>
      <c r="R113" s="1">
        <v>58.339891330905452</v>
      </c>
      <c r="S113" s="1">
        <v>2.3243705803725137</v>
      </c>
      <c r="U113" s="1" t="s">
        <v>92</v>
      </c>
      <c r="V113" s="1">
        <v>82.132925572917799</v>
      </c>
      <c r="W113" s="1">
        <v>2.2643215670667294</v>
      </c>
    </row>
    <row r="114" spans="17:23" ht="14.25" customHeight="1" x14ac:dyDescent="0.35">
      <c r="Q114" s="1" t="s">
        <v>41</v>
      </c>
      <c r="R114" s="1">
        <v>83.417402845932273</v>
      </c>
      <c r="S114" s="1">
        <v>1.7938110265301668</v>
      </c>
      <c r="U114" s="1" t="s">
        <v>82</v>
      </c>
      <c r="V114" s="1">
        <v>71.628419370354848</v>
      </c>
      <c r="W114" s="1">
        <v>1.3492966696656465</v>
      </c>
    </row>
    <row r="115" spans="17:23" ht="14.25" customHeight="1" x14ac:dyDescent="0.35">
      <c r="Q115" s="1" t="s">
        <v>40</v>
      </c>
      <c r="R115" s="1">
        <v>95.26675902688261</v>
      </c>
      <c r="S115" s="1">
        <v>0.89829812869168024</v>
      </c>
      <c r="U115" s="1" t="s">
        <v>72</v>
      </c>
      <c r="V115" s="1">
        <v>86.279197800862633</v>
      </c>
      <c r="W115" s="1">
        <v>1.3643681345589327</v>
      </c>
    </row>
    <row r="116" spans="17:23" ht="14.25" customHeight="1" x14ac:dyDescent="0.35">
      <c r="Q116" s="1" t="s">
        <v>39</v>
      </c>
      <c r="R116" s="1">
        <v>1.952003284304294</v>
      </c>
      <c r="S116" s="1">
        <v>0.12866246094220196</v>
      </c>
      <c r="U116" s="1" t="s">
        <v>60</v>
      </c>
      <c r="V116" s="1">
        <v>15.558840359327684</v>
      </c>
      <c r="W116" s="1">
        <v>0.78078909102227034</v>
      </c>
    </row>
    <row r="117" spans="17:23" ht="14.25" customHeight="1" x14ac:dyDescent="0.35">
      <c r="Q117" s="1" t="s">
        <v>38</v>
      </c>
      <c r="R117" s="1">
        <v>77.17590094690803</v>
      </c>
      <c r="S117" s="1">
        <v>0.92779084409843138</v>
      </c>
      <c r="U117" s="1" t="s">
        <v>47</v>
      </c>
      <c r="V117" s="1">
        <v>87.146653887200614</v>
      </c>
      <c r="W117" s="1">
        <v>1.2940518468375675</v>
      </c>
    </row>
    <row r="118" spans="17:23" ht="14.25" customHeight="1" x14ac:dyDescent="0.35"/>
    <row r="119" spans="17:23" ht="14.25" customHeight="1" x14ac:dyDescent="0.35"/>
    <row r="120" spans="17:23" ht="14.25" customHeight="1" x14ac:dyDescent="0.35">
      <c r="Q120" s="1" t="s">
        <v>161</v>
      </c>
      <c r="R120" s="1">
        <v>96.005269290970219</v>
      </c>
      <c r="S120" s="1">
        <v>0.63551895200548925</v>
      </c>
      <c r="U120" s="1" t="s">
        <v>161</v>
      </c>
      <c r="V120" s="1">
        <v>96.005269290970219</v>
      </c>
      <c r="W120" s="1">
        <v>0.63551895200548925</v>
      </c>
    </row>
    <row r="121" spans="17:23" ht="14.25" customHeight="1" x14ac:dyDescent="0.35"/>
    <row r="122" spans="17:23" ht="14.25" customHeight="1" x14ac:dyDescent="0.35"/>
    <row r="123" spans="17:23" ht="14.25" customHeight="1" x14ac:dyDescent="0.35"/>
    <row r="124" spans="17:23" ht="14.25" customHeight="1" x14ac:dyDescent="0.35"/>
    <row r="125" spans="17:23" ht="14.25" customHeight="1" x14ac:dyDescent="0.35"/>
    <row r="126" spans="17:23" ht="14.25" customHeight="1" x14ac:dyDescent="0.35"/>
    <row r="127" spans="17:23" ht="14.25" customHeight="1" x14ac:dyDescent="0.35"/>
    <row r="128" spans="17:23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D78D-C1E7-4E5C-A437-C7CC1B167EC2}">
  <dimension ref="B2:AO210"/>
  <sheetViews>
    <sheetView topLeftCell="R1" zoomScale="62" workbookViewId="0">
      <selection activeCell="AR16" sqref="AR16"/>
    </sheetView>
  </sheetViews>
  <sheetFormatPr defaultRowHeight="14.5" x14ac:dyDescent="0.35"/>
  <cols>
    <col min="2" max="2" width="13.453125" customWidth="1"/>
    <col min="3" max="3" width="10.7265625" customWidth="1"/>
    <col min="4" max="8" width="11.90625" customWidth="1"/>
    <col min="23" max="23" width="10.90625" customWidth="1"/>
    <col min="24" max="24" width="9.81640625" customWidth="1"/>
  </cols>
  <sheetData>
    <row r="2" spans="2:41" x14ac:dyDescent="0.35">
      <c r="B2" t="s">
        <v>182</v>
      </c>
      <c r="C2" t="s">
        <v>11</v>
      </c>
      <c r="D2" t="s">
        <v>145</v>
      </c>
      <c r="J2" t="s">
        <v>182</v>
      </c>
      <c r="K2" t="s">
        <v>181</v>
      </c>
      <c r="L2" t="s">
        <v>145</v>
      </c>
      <c r="R2" t="s">
        <v>179</v>
      </c>
      <c r="S2" s="25">
        <v>3.6679517688272063</v>
      </c>
      <c r="T2">
        <v>0.24188486022793981</v>
      </c>
      <c r="Y2" t="s">
        <v>160</v>
      </c>
      <c r="Z2">
        <v>96.420581655480987</v>
      </c>
    </row>
    <row r="3" spans="2:41" x14ac:dyDescent="0.35">
      <c r="B3" t="s">
        <v>179</v>
      </c>
      <c r="C3" s="25">
        <v>3.6679517688272063</v>
      </c>
      <c r="D3">
        <v>0.24188486022793981</v>
      </c>
      <c r="J3" t="s">
        <v>179</v>
      </c>
      <c r="K3" s="25">
        <v>3.6679517688272063</v>
      </c>
      <c r="L3">
        <v>0.24188486022793981</v>
      </c>
      <c r="S3" s="25"/>
      <c r="Y3" t="s">
        <v>159</v>
      </c>
      <c r="Z3">
        <v>94.757281553398059</v>
      </c>
      <c r="AC3" t="s">
        <v>586</v>
      </c>
      <c r="AD3" t="s">
        <v>585</v>
      </c>
      <c r="AE3" t="s">
        <v>145</v>
      </c>
      <c r="AG3" t="s">
        <v>586</v>
      </c>
      <c r="AH3" t="s">
        <v>585</v>
      </c>
      <c r="AI3" t="s">
        <v>145</v>
      </c>
      <c r="AK3" t="s">
        <v>586</v>
      </c>
      <c r="AL3" t="s">
        <v>585</v>
      </c>
      <c r="AM3" t="s">
        <v>129</v>
      </c>
      <c r="AN3" s="1" t="s">
        <v>591</v>
      </c>
      <c r="AO3" s="1" t="s">
        <v>145</v>
      </c>
    </row>
    <row r="4" spans="2:41" x14ac:dyDescent="0.35">
      <c r="B4" t="s">
        <v>156</v>
      </c>
      <c r="C4" s="25">
        <v>1.5662241084157624</v>
      </c>
      <c r="D4">
        <v>0.57779101137997346</v>
      </c>
      <c r="J4" t="s">
        <v>156</v>
      </c>
      <c r="K4" s="25">
        <v>1.5662241084157624</v>
      </c>
      <c r="L4">
        <v>0.57779101137997346</v>
      </c>
      <c r="R4" t="s">
        <v>144</v>
      </c>
      <c r="S4" s="25">
        <v>94.763017175493658</v>
      </c>
      <c r="T4">
        <v>0.86079788130917345</v>
      </c>
      <c r="Y4" t="s">
        <v>158</v>
      </c>
      <c r="Z4">
        <v>96.83794466403161</v>
      </c>
      <c r="AC4">
        <v>52</v>
      </c>
      <c r="AD4">
        <v>81.926399957024813</v>
      </c>
      <c r="AE4">
        <v>9.4697593721315112</v>
      </c>
      <c r="AG4">
        <v>52</v>
      </c>
      <c r="AH4">
        <v>94.926829517462735</v>
      </c>
      <c r="AI4">
        <v>0.56706433549756574</v>
      </c>
      <c r="AK4">
        <v>52</v>
      </c>
      <c r="AL4" s="25">
        <v>88.426614737243781</v>
      </c>
      <c r="AM4">
        <v>4.8643022007008874</v>
      </c>
      <c r="AN4" s="26">
        <v>3.6679517688272063</v>
      </c>
      <c r="AO4" s="1">
        <v>0.24188486022793981</v>
      </c>
    </row>
    <row r="5" spans="2:41" x14ac:dyDescent="0.35">
      <c r="B5" t="s">
        <v>174</v>
      </c>
      <c r="C5" s="25">
        <v>1.1900831259256848</v>
      </c>
      <c r="D5">
        <v>0.5876471246269791</v>
      </c>
      <c r="J5" t="s">
        <v>174</v>
      </c>
      <c r="K5" s="25">
        <v>1.1900831259256848</v>
      </c>
      <c r="L5">
        <v>0.5876471246269791</v>
      </c>
      <c r="R5" t="s">
        <v>143</v>
      </c>
      <c r="S5" s="25">
        <v>96.329638243584839</v>
      </c>
      <c r="T5">
        <v>1.0146862732950361</v>
      </c>
      <c r="Y5" t="s">
        <v>157</v>
      </c>
      <c r="Z5">
        <v>96.005269290970219</v>
      </c>
      <c r="AA5">
        <v>0.63551895200548925</v>
      </c>
      <c r="AC5">
        <v>53</v>
      </c>
      <c r="AD5">
        <v>81.650958746197745</v>
      </c>
      <c r="AE5">
        <v>9.4369167521727437</v>
      </c>
      <c r="AG5">
        <v>53</v>
      </c>
      <c r="AH5">
        <v>78.448021917640432</v>
      </c>
      <c r="AI5">
        <v>10.114072105837561</v>
      </c>
      <c r="AK5">
        <v>53</v>
      </c>
      <c r="AL5" s="25">
        <v>80.049490331919074</v>
      </c>
      <c r="AM5">
        <v>6.7211873534369539</v>
      </c>
      <c r="AN5" s="26">
        <v>1.5662241084157624</v>
      </c>
      <c r="AO5" s="1">
        <v>0.57779101137997346</v>
      </c>
    </row>
    <row r="6" spans="2:41" x14ac:dyDescent="0.35">
      <c r="B6" t="s">
        <v>169</v>
      </c>
      <c r="C6" s="25">
        <v>3.4501673838385032</v>
      </c>
      <c r="D6">
        <v>1.878606765427006</v>
      </c>
      <c r="J6" t="s">
        <v>169</v>
      </c>
      <c r="K6" s="25">
        <v>3.4501673838385032</v>
      </c>
      <c r="L6">
        <v>1.878606765427006</v>
      </c>
      <c r="R6" t="s">
        <v>142</v>
      </c>
      <c r="S6" s="25">
        <v>91.569756415799972</v>
      </c>
      <c r="T6">
        <v>2.8329155212396908</v>
      </c>
      <c r="AC6">
        <v>54</v>
      </c>
      <c r="AD6">
        <v>64.445022402988968</v>
      </c>
      <c r="AE6">
        <v>12.47328059877607</v>
      </c>
      <c r="AG6">
        <v>54</v>
      </c>
      <c r="AH6">
        <v>73.625201472181061</v>
      </c>
      <c r="AI6">
        <v>13.836972465685372</v>
      </c>
      <c r="AK6">
        <v>54</v>
      </c>
      <c r="AL6" s="25">
        <v>69.035111937585</v>
      </c>
      <c r="AM6">
        <v>9.1047727160421843</v>
      </c>
      <c r="AN6" s="26">
        <v>1.1900831259256848</v>
      </c>
      <c r="AO6" s="1">
        <v>0.5876471246269791</v>
      </c>
    </row>
    <row r="7" spans="2:41" ht="15" thickBot="1" x14ac:dyDescent="0.4">
      <c r="B7" t="s">
        <v>172</v>
      </c>
      <c r="C7" s="25">
        <v>6.5821995464852607</v>
      </c>
      <c r="D7">
        <v>0.83364583740484788</v>
      </c>
      <c r="J7" t="s">
        <v>172</v>
      </c>
      <c r="K7" s="25">
        <v>6.5821995464852607</v>
      </c>
      <c r="L7">
        <v>0.83364583740484788</v>
      </c>
      <c r="R7" t="s">
        <v>141</v>
      </c>
      <c r="S7" s="25">
        <v>7.2102604997341837</v>
      </c>
      <c r="T7">
        <v>1.0935471890793291</v>
      </c>
      <c r="V7" s="28" t="s">
        <v>586</v>
      </c>
      <c r="W7" s="28" t="s">
        <v>588</v>
      </c>
      <c r="X7" s="28" t="s">
        <v>8</v>
      </c>
      <c r="Y7" s="28" t="s">
        <v>589</v>
      </c>
      <c r="AC7">
        <v>55</v>
      </c>
      <c r="AD7">
        <v>65.221488358479945</v>
      </c>
      <c r="AE7">
        <v>12.540260876919858</v>
      </c>
      <c r="AG7">
        <v>55</v>
      </c>
      <c r="AH7">
        <v>71.039182200174636</v>
      </c>
      <c r="AI7">
        <v>13.188807998794436</v>
      </c>
      <c r="AK7">
        <v>55</v>
      </c>
      <c r="AL7" s="25">
        <v>68.130335279327298</v>
      </c>
      <c r="AM7">
        <v>8.8559471130322329</v>
      </c>
      <c r="AN7" s="26">
        <v>3.4501673838385032</v>
      </c>
      <c r="AO7" s="1">
        <v>1.878606765427006</v>
      </c>
    </row>
    <row r="8" spans="2:41" x14ac:dyDescent="0.35">
      <c r="B8" t="s">
        <v>167</v>
      </c>
      <c r="C8" s="25">
        <v>4.4619469131203466</v>
      </c>
      <c r="D8">
        <v>1.0792462105563403</v>
      </c>
      <c r="J8" t="s">
        <v>167</v>
      </c>
      <c r="K8" s="25">
        <v>4.4619469131203466</v>
      </c>
      <c r="L8">
        <v>1.0792462105563403</v>
      </c>
      <c r="R8" t="s">
        <v>180</v>
      </c>
      <c r="S8" s="25">
        <v>84.48804874076869</v>
      </c>
      <c r="T8">
        <v>0.87651642115872241</v>
      </c>
      <c r="V8">
        <v>52</v>
      </c>
      <c r="W8" s="25">
        <v>88.426614737243781</v>
      </c>
      <c r="X8" s="25">
        <v>96.005269290970219</v>
      </c>
      <c r="Y8" s="24">
        <v>0.14022291705855761</v>
      </c>
      <c r="AC8">
        <v>56</v>
      </c>
      <c r="AD8">
        <v>78.615472559997073</v>
      </c>
      <c r="AE8">
        <v>9.7563456905318393</v>
      </c>
      <c r="AG8">
        <v>56</v>
      </c>
      <c r="AH8">
        <v>46.66327933730944</v>
      </c>
      <c r="AI8">
        <v>7.8021529818186446</v>
      </c>
      <c r="AK8">
        <v>56</v>
      </c>
      <c r="AL8" s="25">
        <v>62.63937594865326</v>
      </c>
      <c r="AM8">
        <v>7.1926234781542755</v>
      </c>
      <c r="AN8" s="26">
        <v>6.5821995464852607</v>
      </c>
      <c r="AO8" s="1">
        <v>0.83364583740484788</v>
      </c>
    </row>
    <row r="9" spans="2:41" x14ac:dyDescent="0.35">
      <c r="B9" t="s">
        <v>177</v>
      </c>
      <c r="C9" s="25">
        <v>2.7228721008731998</v>
      </c>
      <c r="D9">
        <v>0.21604765379428853</v>
      </c>
      <c r="J9" t="s">
        <v>177</v>
      </c>
      <c r="K9" s="25">
        <v>2.7228721008731998</v>
      </c>
      <c r="L9">
        <v>0.21604765379428853</v>
      </c>
      <c r="R9" t="s">
        <v>139</v>
      </c>
      <c r="S9" s="25">
        <v>95.207512291243958</v>
      </c>
      <c r="T9">
        <v>1.4562917238411208</v>
      </c>
      <c r="V9">
        <v>53</v>
      </c>
      <c r="W9" s="25">
        <v>80.049490331919074</v>
      </c>
      <c r="X9" s="25">
        <v>96.005269290970219</v>
      </c>
      <c r="Y9" s="27">
        <v>3.0060949167915459E-2</v>
      </c>
      <c r="AC9">
        <v>57</v>
      </c>
      <c r="AD9">
        <v>59.9922251205858</v>
      </c>
      <c r="AE9">
        <v>12.182400134702911</v>
      </c>
      <c r="AG9">
        <v>57</v>
      </c>
      <c r="AH9">
        <v>68.275403995501733</v>
      </c>
      <c r="AI9">
        <v>12.174594137515792</v>
      </c>
      <c r="AK9">
        <v>57</v>
      </c>
      <c r="AL9" s="25">
        <v>64.133814558043767</v>
      </c>
      <c r="AM9">
        <v>8.4145505101350437</v>
      </c>
      <c r="AN9" s="26">
        <v>4.4619469131203466</v>
      </c>
      <c r="AO9" s="1">
        <v>1.0792462105563403</v>
      </c>
    </row>
    <row r="10" spans="2:41" x14ac:dyDescent="0.35">
      <c r="B10" t="s">
        <v>155</v>
      </c>
      <c r="C10" s="25">
        <v>6.4214951905568745</v>
      </c>
      <c r="D10">
        <v>0.40359729165808939</v>
      </c>
      <c r="J10" t="s">
        <v>155</v>
      </c>
      <c r="K10" s="25">
        <v>6.4214951905568745</v>
      </c>
      <c r="L10">
        <v>0.40359729165808939</v>
      </c>
      <c r="R10" t="s">
        <v>138</v>
      </c>
      <c r="S10" s="25">
        <v>93.873646795724724</v>
      </c>
      <c r="T10">
        <v>1.6873267306021411</v>
      </c>
      <c r="V10">
        <v>54</v>
      </c>
      <c r="W10" s="25">
        <v>69.035111937585</v>
      </c>
      <c r="X10" s="25">
        <v>96.005269290970219</v>
      </c>
      <c r="Y10" s="27">
        <v>8.7973593647207495E-3</v>
      </c>
      <c r="AC10">
        <v>77</v>
      </c>
      <c r="AD10">
        <v>88.368139161331797</v>
      </c>
      <c r="AE10">
        <v>3.0809652119091329</v>
      </c>
      <c r="AG10">
        <v>77</v>
      </c>
      <c r="AH10">
        <v>84.418772961810362</v>
      </c>
      <c r="AI10">
        <v>9.8445818527475044</v>
      </c>
      <c r="AK10">
        <v>77</v>
      </c>
      <c r="AL10" s="25">
        <v>86.393456061571086</v>
      </c>
      <c r="AM10">
        <v>5.0265877053584811</v>
      </c>
      <c r="AN10" s="26">
        <v>2.7228721008731998</v>
      </c>
      <c r="AO10" s="1">
        <v>0.21604765379428853</v>
      </c>
    </row>
    <row r="11" spans="2:41" x14ac:dyDescent="0.35">
      <c r="B11" t="s">
        <v>163</v>
      </c>
      <c r="C11" s="25">
        <v>2.9282102841128919</v>
      </c>
      <c r="D11">
        <v>0.89929808822134571</v>
      </c>
      <c r="J11" t="s">
        <v>163</v>
      </c>
      <c r="K11" s="25">
        <v>2.9282102841128919</v>
      </c>
      <c r="L11">
        <v>0.89929808822134571</v>
      </c>
      <c r="R11" t="s">
        <v>137</v>
      </c>
      <c r="S11" s="25">
        <v>82.894958415865574</v>
      </c>
      <c r="T11">
        <v>1.2551022573446728</v>
      </c>
      <c r="V11">
        <v>55</v>
      </c>
      <c r="W11" s="25">
        <v>68.130335279327298</v>
      </c>
      <c r="X11" s="25">
        <v>96.005269290970219</v>
      </c>
      <c r="Y11" s="27">
        <v>5.919759737087223E-3</v>
      </c>
      <c r="AC11">
        <v>79</v>
      </c>
      <c r="AD11">
        <v>81.797782560333715</v>
      </c>
      <c r="AE11">
        <v>8.8103184201237639</v>
      </c>
      <c r="AG11">
        <v>79</v>
      </c>
      <c r="AH11">
        <v>81.885065044945932</v>
      </c>
      <c r="AI11">
        <v>10.02190067823056</v>
      </c>
      <c r="AK11">
        <v>79</v>
      </c>
      <c r="AL11" s="25">
        <v>81.841423802639824</v>
      </c>
      <c r="AM11">
        <v>6.4727606621958573</v>
      </c>
      <c r="AN11" s="26">
        <v>6.4214951905568745</v>
      </c>
      <c r="AO11" s="1">
        <v>0.40359729165808939</v>
      </c>
    </row>
    <row r="12" spans="2:41" x14ac:dyDescent="0.35">
      <c r="B12" t="s">
        <v>168</v>
      </c>
      <c r="C12" s="25">
        <v>6.6789084095058486</v>
      </c>
      <c r="D12">
        <v>0.74806451313879241</v>
      </c>
      <c r="J12" t="s">
        <v>168</v>
      </c>
      <c r="K12" s="25">
        <v>6.6789084095058486</v>
      </c>
      <c r="L12">
        <v>0.74806451313879241</v>
      </c>
      <c r="R12" t="s">
        <v>136</v>
      </c>
      <c r="S12" s="25">
        <v>91.000761035007599</v>
      </c>
      <c r="T12">
        <v>1.858994499382095</v>
      </c>
      <c r="V12">
        <v>56</v>
      </c>
      <c r="W12" s="25">
        <v>62.63937594865326</v>
      </c>
      <c r="X12" s="25">
        <v>96.005269290970219</v>
      </c>
      <c r="Y12" s="27">
        <v>2.3514498606471684E-4</v>
      </c>
      <c r="AC12">
        <v>90</v>
      </c>
      <c r="AD12">
        <v>88.783075101987421</v>
      </c>
      <c r="AE12">
        <v>3.7761373887992442</v>
      </c>
      <c r="AG12">
        <v>90</v>
      </c>
      <c r="AH12">
        <v>81.074116529876548</v>
      </c>
      <c r="AI12">
        <v>0.77565146845178423</v>
      </c>
      <c r="AK12">
        <v>90</v>
      </c>
      <c r="AL12" s="25">
        <v>84.928595815931985</v>
      </c>
      <c r="AM12">
        <v>2.0906008942692096</v>
      </c>
      <c r="AN12" s="26">
        <v>2.9282102841128919</v>
      </c>
      <c r="AO12" s="1">
        <v>0.89929808822134571</v>
      </c>
    </row>
    <row r="13" spans="2:41" x14ac:dyDescent="0.35">
      <c r="C13" s="25"/>
      <c r="K13" s="25"/>
      <c r="R13" t="s">
        <v>135</v>
      </c>
      <c r="S13" s="25">
        <v>95.719600609364377</v>
      </c>
      <c r="T13">
        <v>0.90271267664879318</v>
      </c>
      <c r="V13">
        <v>57</v>
      </c>
      <c r="W13" s="25">
        <v>64.133814558043767</v>
      </c>
      <c r="X13" s="25">
        <v>96.005269290970219</v>
      </c>
      <c r="Y13" s="27">
        <v>1.4793301318624292E-3</v>
      </c>
      <c r="AC13">
        <v>107</v>
      </c>
      <c r="AD13">
        <v>76.194419254218602</v>
      </c>
      <c r="AE13">
        <v>10.071690677637386</v>
      </c>
      <c r="AG13">
        <v>107</v>
      </c>
      <c r="AH13">
        <v>76.685936748585661</v>
      </c>
      <c r="AI13">
        <v>7.8564342862789047</v>
      </c>
      <c r="AK13">
        <v>107</v>
      </c>
      <c r="AL13" s="25">
        <v>76.440178001402117</v>
      </c>
      <c r="AM13">
        <v>6.1963483010955516</v>
      </c>
      <c r="AN13" s="26">
        <v>6.6789084095058486</v>
      </c>
      <c r="AO13" s="1">
        <v>0.74806451313879241</v>
      </c>
    </row>
    <row r="14" spans="2:41" x14ac:dyDescent="0.35">
      <c r="C14" s="25"/>
      <c r="K14" s="25"/>
      <c r="R14" t="s">
        <v>122</v>
      </c>
      <c r="S14" s="25">
        <v>93.938407640827606</v>
      </c>
      <c r="T14">
        <v>1.1368015501141073</v>
      </c>
      <c r="V14">
        <v>77</v>
      </c>
      <c r="W14" s="25">
        <v>86.393456061571086</v>
      </c>
      <c r="X14" s="25">
        <v>96.005269290970219</v>
      </c>
      <c r="Y14" s="24">
        <v>7.443441574445625E-2</v>
      </c>
      <c r="AC14" s="1" t="s">
        <v>161</v>
      </c>
      <c r="AD14" s="1">
        <v>96.005269290970219</v>
      </c>
      <c r="AE14" s="1">
        <v>0.63551895200548925</v>
      </c>
      <c r="AK14" s="1" t="s">
        <v>161</v>
      </c>
      <c r="AL14" s="26">
        <v>96.005269290970219</v>
      </c>
      <c r="AM14" s="1">
        <v>0.63551895200548925</v>
      </c>
      <c r="AN14" s="25"/>
    </row>
    <row r="15" spans="2:41" x14ac:dyDescent="0.35">
      <c r="B15" t="s">
        <v>179</v>
      </c>
      <c r="C15" s="25">
        <v>3.6679517688272063</v>
      </c>
      <c r="D15">
        <v>0.24188486022793981</v>
      </c>
      <c r="J15" t="s">
        <v>179</v>
      </c>
      <c r="K15" s="25">
        <v>3.6679517688272063</v>
      </c>
      <c r="L15">
        <v>0.24188486022793981</v>
      </c>
      <c r="R15" t="s">
        <v>111</v>
      </c>
      <c r="S15" s="25">
        <v>94.498940386429652</v>
      </c>
      <c r="T15">
        <v>1.2205963912785347</v>
      </c>
      <c r="V15">
        <v>79</v>
      </c>
      <c r="W15" s="25">
        <v>81.841423802639824</v>
      </c>
      <c r="X15" s="25">
        <v>96.005269290970219</v>
      </c>
      <c r="Y15" s="27">
        <v>4.352490569553967E-2</v>
      </c>
      <c r="AM15" s="1">
        <v>0.63551895200548925</v>
      </c>
    </row>
    <row r="16" spans="2:41" x14ac:dyDescent="0.35">
      <c r="C16" s="25"/>
      <c r="K16" s="25"/>
      <c r="R16" t="s">
        <v>101</v>
      </c>
      <c r="S16" s="25">
        <v>93.503913240755352</v>
      </c>
      <c r="T16">
        <v>0.27549828675305288</v>
      </c>
      <c r="V16">
        <v>90</v>
      </c>
      <c r="W16" s="25">
        <v>84.928595815931985</v>
      </c>
      <c r="X16" s="25">
        <v>96.005269290970219</v>
      </c>
      <c r="Y16" s="27">
        <v>6.9035269563215085E-5</v>
      </c>
      <c r="AK16" t="s">
        <v>593</v>
      </c>
      <c r="AL16" s="25">
        <f>AVERAGE(AL4:AL13)</f>
        <v>76.201839647431726</v>
      </c>
    </row>
    <row r="17" spans="2:39" x14ac:dyDescent="0.35">
      <c r="B17" t="s">
        <v>144</v>
      </c>
      <c r="C17" s="25">
        <v>94.763017175493658</v>
      </c>
      <c r="D17">
        <v>0.86079788130917345</v>
      </c>
      <c r="J17" t="s">
        <v>135</v>
      </c>
      <c r="K17" s="25">
        <v>95.719600609364377</v>
      </c>
      <c r="L17">
        <v>0.90271267664879318</v>
      </c>
      <c r="R17" t="s">
        <v>91</v>
      </c>
      <c r="S17" s="25">
        <v>92.684942294392627</v>
      </c>
      <c r="T17">
        <v>2.0288875268923752</v>
      </c>
      <c r="V17">
        <v>107</v>
      </c>
      <c r="W17" s="25">
        <v>76.440178001402117</v>
      </c>
      <c r="X17" s="25">
        <v>96.005269290970219</v>
      </c>
      <c r="Y17" s="27">
        <v>5.8457313520743183E-3</v>
      </c>
      <c r="AM17">
        <f>STDEV(AL4:AL13)/SQRT(10)</f>
        <v>3.0225548331182268</v>
      </c>
    </row>
    <row r="18" spans="2:39" x14ac:dyDescent="0.35">
      <c r="B18" t="s">
        <v>143</v>
      </c>
      <c r="C18" s="25">
        <v>96.329638243584839</v>
      </c>
      <c r="D18">
        <v>1.0146862732950361</v>
      </c>
      <c r="J18" t="s">
        <v>122</v>
      </c>
      <c r="K18" s="25">
        <v>93.938407640827606</v>
      </c>
      <c r="L18">
        <v>1.1368015501141073</v>
      </c>
      <c r="R18" t="s">
        <v>81</v>
      </c>
      <c r="S18" s="25">
        <v>96.039974177168844</v>
      </c>
      <c r="T18">
        <v>0.37623161866619781</v>
      </c>
    </row>
    <row r="19" spans="2:39" x14ac:dyDescent="0.35">
      <c r="B19" t="s">
        <v>142</v>
      </c>
      <c r="C19" s="25">
        <v>91.569756415799972</v>
      </c>
      <c r="D19">
        <v>2.8329155212396908</v>
      </c>
      <c r="J19" t="s">
        <v>111</v>
      </c>
      <c r="K19" s="25">
        <v>94.498940386429652</v>
      </c>
      <c r="L19">
        <v>1.2205963912785347</v>
      </c>
      <c r="R19" t="s">
        <v>71</v>
      </c>
      <c r="S19" s="25">
        <v>96.636668825320257</v>
      </c>
      <c r="T19">
        <v>0.50075724772987851</v>
      </c>
    </row>
    <row r="20" spans="2:39" x14ac:dyDescent="0.35">
      <c r="B20" t="s">
        <v>141</v>
      </c>
      <c r="C20" s="25">
        <v>7.2102604997341837</v>
      </c>
      <c r="D20">
        <v>1.0935471890793291</v>
      </c>
      <c r="J20" t="s">
        <v>101</v>
      </c>
      <c r="K20" s="25">
        <v>93.503913240755352</v>
      </c>
      <c r="L20">
        <v>0.27549828675305288</v>
      </c>
      <c r="R20" t="s">
        <v>58</v>
      </c>
      <c r="S20" s="25">
        <v>97.789870542311562</v>
      </c>
      <c r="T20">
        <v>0.52303718945180511</v>
      </c>
      <c r="U20" t="s">
        <v>585</v>
      </c>
      <c r="V20" t="s">
        <v>129</v>
      </c>
      <c r="W20" t="s">
        <v>587</v>
      </c>
    </row>
    <row r="21" spans="2:39" x14ac:dyDescent="0.35">
      <c r="B21" t="s">
        <v>180</v>
      </c>
      <c r="C21" s="25">
        <v>84.48804874076869</v>
      </c>
      <c r="D21">
        <v>0.87651642115872241</v>
      </c>
      <c r="J21" t="s">
        <v>91</v>
      </c>
      <c r="K21" s="25">
        <v>92.684942294392627</v>
      </c>
      <c r="L21">
        <v>2.0288875268923752</v>
      </c>
      <c r="R21" t="s">
        <v>46</v>
      </c>
      <c r="S21" s="25">
        <v>93.529147940594427</v>
      </c>
      <c r="T21">
        <v>0.99679698574291109</v>
      </c>
      <c r="U21" s="25">
        <f>AVERAGE(S4:S21)</f>
        <v>88.426614737243781</v>
      </c>
      <c r="V21">
        <f>STDEV(S4:S21)/SQRT(18)</f>
        <v>4.8643022007008874</v>
      </c>
      <c r="W21">
        <f>_xlfn.T.TEST(S4:S21,$Z$2:$Z$4,2,3)</f>
        <v>0.14022291705855761</v>
      </c>
    </row>
    <row r="22" spans="2:39" x14ac:dyDescent="0.35">
      <c r="B22" t="s">
        <v>139</v>
      </c>
      <c r="C22" s="25">
        <v>95.207512291243958</v>
      </c>
      <c r="D22">
        <v>1.4562917238411208</v>
      </c>
      <c r="J22" t="s">
        <v>81</v>
      </c>
      <c r="K22" s="25">
        <v>96.039974177168844</v>
      </c>
      <c r="L22">
        <v>0.37623161866619781</v>
      </c>
    </row>
    <row r="23" spans="2:39" x14ac:dyDescent="0.35">
      <c r="B23" t="s">
        <v>138</v>
      </c>
      <c r="C23" s="25">
        <v>93.873646795724724</v>
      </c>
      <c r="D23">
        <v>1.6873267306021411</v>
      </c>
      <c r="J23" t="s">
        <v>71</v>
      </c>
      <c r="K23" s="25">
        <v>96.636668825320257</v>
      </c>
      <c r="L23">
        <v>0.50075724772987851</v>
      </c>
      <c r="R23" t="s">
        <v>156</v>
      </c>
      <c r="S23" s="25">
        <v>1.5662241084157624</v>
      </c>
      <c r="T23">
        <v>0.57779101137997346</v>
      </c>
    </row>
    <row r="24" spans="2:39" x14ac:dyDescent="0.35">
      <c r="B24" t="s">
        <v>137</v>
      </c>
      <c r="C24" s="25">
        <v>82.894958415865574</v>
      </c>
      <c r="D24">
        <v>1.2551022573446728</v>
      </c>
      <c r="E24" t="s">
        <v>585</v>
      </c>
      <c r="F24" t="s">
        <v>145</v>
      </c>
      <c r="G24" t="s">
        <v>590</v>
      </c>
      <c r="H24" t="s">
        <v>592</v>
      </c>
      <c r="J24" t="s">
        <v>58</v>
      </c>
      <c r="K24" s="25">
        <v>97.789870542311562</v>
      </c>
      <c r="L24">
        <v>0.52303718945180511</v>
      </c>
      <c r="M24" t="s">
        <v>585</v>
      </c>
      <c r="N24" t="s">
        <v>145</v>
      </c>
      <c r="O24" t="s">
        <v>590</v>
      </c>
      <c r="S24" s="25"/>
    </row>
    <row r="25" spans="2:39" x14ac:dyDescent="0.35">
      <c r="B25" t="s">
        <v>136</v>
      </c>
      <c r="C25" s="25">
        <v>91.000761035007599</v>
      </c>
      <c r="D25">
        <v>1.858994499382095</v>
      </c>
      <c r="E25" s="25">
        <f>AVERAGE(C17:C25)</f>
        <v>81.926399957024813</v>
      </c>
      <c r="F25">
        <f>STDEV(C17:C25)/SQRT(9)</f>
        <v>9.4697593721315112</v>
      </c>
      <c r="G25">
        <f>_xlfn.T.TEST(C17:C25,$Z$2:$Z$4,2,3)</f>
        <v>0.17593376618665174</v>
      </c>
      <c r="H25">
        <f>_xlfn.T.TEST(C17:C25,K17:K25,2,2)</f>
        <v>0.18948958524202497</v>
      </c>
      <c r="J25" t="s">
        <v>46</v>
      </c>
      <c r="K25" s="25">
        <v>93.529147940594427</v>
      </c>
      <c r="L25">
        <v>0.99679698574291109</v>
      </c>
      <c r="M25" s="25">
        <f>AVERAGE(K17:K25)</f>
        <v>94.926829517462735</v>
      </c>
      <c r="N25">
        <f>STDEV(K17:K25)/SQRT(9)</f>
        <v>0.56706433549756574</v>
      </c>
      <c r="O25">
        <f>_xlfn.T.TEST(K17:K25,$Z$2:$Z$4,2,3)</f>
        <v>0.25582597760690673</v>
      </c>
      <c r="R25" t="s">
        <v>135</v>
      </c>
      <c r="S25" s="25">
        <v>95.719600609364377</v>
      </c>
      <c r="T25">
        <v>0.90271267664879318</v>
      </c>
    </row>
    <row r="26" spans="2:39" x14ac:dyDescent="0.35">
      <c r="C26" s="25"/>
      <c r="E26" s="25"/>
      <c r="K26" s="25"/>
      <c r="M26" s="25"/>
      <c r="R26" t="s">
        <v>134</v>
      </c>
      <c r="S26" s="25">
        <v>95.738437076267289</v>
      </c>
      <c r="T26">
        <v>0.96300256529385264</v>
      </c>
    </row>
    <row r="27" spans="2:39" x14ac:dyDescent="0.35">
      <c r="C27" s="25"/>
      <c r="E27" s="25"/>
      <c r="K27" s="25"/>
      <c r="M27" s="25"/>
      <c r="R27" t="s">
        <v>132</v>
      </c>
      <c r="S27" s="25">
        <v>92.979251085146288</v>
      </c>
      <c r="T27">
        <v>1.6986286951129832</v>
      </c>
    </row>
    <row r="28" spans="2:39" x14ac:dyDescent="0.35">
      <c r="B28" t="s">
        <v>156</v>
      </c>
      <c r="C28" s="25">
        <v>1.5662241084157624</v>
      </c>
      <c r="D28">
        <v>0.57779101137997346</v>
      </c>
      <c r="J28" t="s">
        <v>156</v>
      </c>
      <c r="K28" s="25">
        <v>1.5662241084157624</v>
      </c>
      <c r="L28">
        <v>0.57779101137997346</v>
      </c>
      <c r="M28" s="25"/>
      <c r="R28" t="s">
        <v>130</v>
      </c>
      <c r="S28" s="25">
        <v>7.3699460820784912</v>
      </c>
      <c r="T28">
        <v>0.83992558006539186</v>
      </c>
    </row>
    <row r="29" spans="2:39" x14ac:dyDescent="0.35">
      <c r="C29" s="25"/>
      <c r="K29" s="25"/>
      <c r="R29" t="s">
        <v>128</v>
      </c>
      <c r="S29" s="25">
        <v>84.947738421214197</v>
      </c>
      <c r="T29">
        <v>1.7709212584863421</v>
      </c>
    </row>
    <row r="30" spans="2:39" x14ac:dyDescent="0.35">
      <c r="B30" t="s">
        <v>135</v>
      </c>
      <c r="C30" s="25">
        <v>95.719600609364377</v>
      </c>
      <c r="D30">
        <v>0.90271267664879318</v>
      </c>
      <c r="J30" t="s">
        <v>144</v>
      </c>
      <c r="K30" s="25">
        <v>94.763017175493658</v>
      </c>
      <c r="L30">
        <v>0.86079788130917345</v>
      </c>
      <c r="R30" t="s">
        <v>127</v>
      </c>
      <c r="S30" s="25">
        <v>94.668674507411836</v>
      </c>
      <c r="T30">
        <v>1.1139723205581584</v>
      </c>
    </row>
    <row r="31" spans="2:39" x14ac:dyDescent="0.35">
      <c r="B31" t="s">
        <v>134</v>
      </c>
      <c r="C31" s="25">
        <v>95.738437076267289</v>
      </c>
      <c r="D31">
        <v>0.96300256529385264</v>
      </c>
      <c r="J31" t="s">
        <v>121</v>
      </c>
      <c r="K31" s="25">
        <v>83.159222739194561</v>
      </c>
      <c r="L31">
        <v>1.2340987330270896</v>
      </c>
      <c r="R31" t="s">
        <v>29</v>
      </c>
      <c r="S31" s="25">
        <v>93.940891351446567</v>
      </c>
      <c r="T31">
        <v>1.8657387878366045</v>
      </c>
    </row>
    <row r="32" spans="2:39" x14ac:dyDescent="0.35">
      <c r="B32" t="s">
        <v>132</v>
      </c>
      <c r="C32" s="25">
        <v>92.979251085146288</v>
      </c>
      <c r="D32">
        <v>1.6986286951129832</v>
      </c>
      <c r="J32" t="s">
        <v>110</v>
      </c>
      <c r="K32" s="25">
        <v>80.841965292702398</v>
      </c>
      <c r="L32">
        <v>1.7546147559183951</v>
      </c>
      <c r="R32" t="s">
        <v>124</v>
      </c>
      <c r="S32" s="25">
        <v>81.659793547048437</v>
      </c>
      <c r="T32">
        <v>1.3220609382170037</v>
      </c>
    </row>
    <row r="33" spans="2:23" x14ac:dyDescent="0.35">
      <c r="B33" t="s">
        <v>130</v>
      </c>
      <c r="C33" s="25">
        <v>7.3699460820784912</v>
      </c>
      <c r="D33">
        <v>0.83992558006539186</v>
      </c>
      <c r="J33" t="s">
        <v>100</v>
      </c>
      <c r="K33" s="25">
        <v>1.4062347117829093</v>
      </c>
      <c r="L33">
        <v>0.41715601204918146</v>
      </c>
      <c r="R33" t="s">
        <v>123</v>
      </c>
      <c r="S33" s="25">
        <v>87.834296035802126</v>
      </c>
      <c r="T33">
        <v>0.49938019524356292</v>
      </c>
    </row>
    <row r="34" spans="2:23" x14ac:dyDescent="0.35">
      <c r="B34" t="s">
        <v>128</v>
      </c>
      <c r="C34" s="25">
        <v>84.947738421214197</v>
      </c>
      <c r="D34">
        <v>1.7709212584863421</v>
      </c>
      <c r="J34" t="s">
        <v>90</v>
      </c>
      <c r="K34" s="25">
        <v>68.454307390434849</v>
      </c>
      <c r="L34">
        <v>1.2159472039949133</v>
      </c>
      <c r="R34" t="s">
        <v>144</v>
      </c>
      <c r="S34" s="25">
        <v>94.763017175493658</v>
      </c>
      <c r="T34">
        <v>0.86079788130917345</v>
      </c>
    </row>
    <row r="35" spans="2:23" x14ac:dyDescent="0.35">
      <c r="B35" t="s">
        <v>127</v>
      </c>
      <c r="C35" s="25">
        <v>94.668674507411836</v>
      </c>
      <c r="D35">
        <v>1.1139723205581584</v>
      </c>
      <c r="J35" t="s">
        <v>80</v>
      </c>
      <c r="K35" s="25">
        <v>97.236134441684769</v>
      </c>
      <c r="L35">
        <v>0.64335711459846934</v>
      </c>
      <c r="R35" t="s">
        <v>121</v>
      </c>
      <c r="S35" s="25">
        <v>83.159222739194561</v>
      </c>
      <c r="T35">
        <v>1.2340987330270896</v>
      </c>
    </row>
    <row r="36" spans="2:23" x14ac:dyDescent="0.35">
      <c r="B36" t="s">
        <v>29</v>
      </c>
      <c r="C36" s="25">
        <v>93.940891351446567</v>
      </c>
      <c r="D36">
        <v>1.8657387878366045</v>
      </c>
      <c r="J36" t="s">
        <v>26</v>
      </c>
      <c r="K36" s="25">
        <v>96.228901207620751</v>
      </c>
      <c r="L36">
        <v>0.17811339477560312</v>
      </c>
      <c r="R36" t="s">
        <v>110</v>
      </c>
      <c r="S36" s="25">
        <v>80.841965292702398</v>
      </c>
      <c r="T36">
        <v>1.7546147559183951</v>
      </c>
    </row>
    <row r="37" spans="2:23" x14ac:dyDescent="0.35">
      <c r="B37" t="s">
        <v>124</v>
      </c>
      <c r="C37" s="25">
        <v>81.659793547048437</v>
      </c>
      <c r="D37">
        <v>1.3220609382170037</v>
      </c>
      <c r="E37" t="s">
        <v>585</v>
      </c>
      <c r="F37" t="s">
        <v>145</v>
      </c>
      <c r="G37" t="s">
        <v>590</v>
      </c>
      <c r="H37" t="s">
        <v>592</v>
      </c>
      <c r="J37" t="s">
        <v>56</v>
      </c>
      <c r="K37" s="25">
        <v>91.308615260520881</v>
      </c>
      <c r="L37">
        <v>1.4970099873806335</v>
      </c>
      <c r="M37" t="s">
        <v>585</v>
      </c>
      <c r="N37" t="s">
        <v>145</v>
      </c>
      <c r="O37" t="s">
        <v>590</v>
      </c>
      <c r="R37" t="s">
        <v>100</v>
      </c>
      <c r="S37" s="25">
        <v>1.4062347117829093</v>
      </c>
      <c r="T37">
        <v>0.41715601204918146</v>
      </c>
    </row>
    <row r="38" spans="2:23" x14ac:dyDescent="0.35">
      <c r="B38" t="s">
        <v>123</v>
      </c>
      <c r="C38" s="25">
        <v>87.834296035802126</v>
      </c>
      <c r="D38">
        <v>0.49938019524356292</v>
      </c>
      <c r="E38" s="25">
        <f>AVERAGE(C30:C38)</f>
        <v>81.650958746197745</v>
      </c>
      <c r="F38">
        <f>STDEV(C30:C38)/SQRT(9)</f>
        <v>9.4369167521727437</v>
      </c>
      <c r="G38">
        <f>_xlfn.T.TEST(C30:C38,$Z$2:$Z$4,2,3)</f>
        <v>0.16724812827168484</v>
      </c>
      <c r="H38">
        <f>_xlfn.T.TEST(C30:C38,K30:K38,2,2)</f>
        <v>0.81982709781600804</v>
      </c>
      <c r="J38" t="s">
        <v>45</v>
      </c>
      <c r="K38" s="25">
        <v>92.633799039329006</v>
      </c>
      <c r="L38">
        <v>1.1299501257663502</v>
      </c>
      <c r="M38" s="25">
        <f>AVERAGE(K30:K38)</f>
        <v>78.448021917640432</v>
      </c>
      <c r="N38">
        <f>STDEV(K30:K38)/SQRT(9)</f>
        <v>10.114072105837561</v>
      </c>
      <c r="O38">
        <f>_xlfn.T.TEST(K30:K38,$Z$2:$Z$4,2,3)</f>
        <v>0.12112545909980714</v>
      </c>
      <c r="R38" t="s">
        <v>90</v>
      </c>
      <c r="S38" s="25">
        <v>68.454307390434849</v>
      </c>
      <c r="T38">
        <v>1.2159472039949133</v>
      </c>
    </row>
    <row r="39" spans="2:23" x14ac:dyDescent="0.35">
      <c r="C39" s="25"/>
      <c r="E39" s="25"/>
      <c r="K39" s="25"/>
      <c r="M39" s="25"/>
      <c r="R39" t="s">
        <v>80</v>
      </c>
      <c r="S39" s="25">
        <v>97.236134441684769</v>
      </c>
      <c r="T39">
        <v>0.64335711459846934</v>
      </c>
    </row>
    <row r="40" spans="2:23" x14ac:dyDescent="0.35">
      <c r="C40" s="25"/>
      <c r="E40" s="25"/>
      <c r="K40" s="25"/>
      <c r="M40" s="25"/>
      <c r="R40" t="s">
        <v>26</v>
      </c>
      <c r="S40" s="25">
        <v>96.228901207620751</v>
      </c>
      <c r="T40">
        <v>0.17811339477560312</v>
      </c>
    </row>
    <row r="41" spans="2:23" x14ac:dyDescent="0.35">
      <c r="B41" t="s">
        <v>174</v>
      </c>
      <c r="C41" s="25">
        <v>1.1900831259256848</v>
      </c>
      <c r="D41">
        <v>0.5876471246269791</v>
      </c>
      <c r="J41" t="s">
        <v>174</v>
      </c>
      <c r="K41" s="25">
        <v>1.1900831259256848</v>
      </c>
      <c r="L41">
        <v>0.5876471246269791</v>
      </c>
      <c r="M41" s="25"/>
      <c r="R41" t="s">
        <v>56</v>
      </c>
      <c r="S41" s="25">
        <v>91.308615260520881</v>
      </c>
      <c r="T41">
        <v>1.4970099873806335</v>
      </c>
      <c r="W41" t="s">
        <v>587</v>
      </c>
    </row>
    <row r="42" spans="2:23" x14ac:dyDescent="0.35">
      <c r="C42" s="25"/>
      <c r="K42" s="25"/>
      <c r="R42" t="s">
        <v>45</v>
      </c>
      <c r="S42" s="25">
        <v>92.633799039329006</v>
      </c>
      <c r="T42">
        <v>1.1299501257663502</v>
      </c>
      <c r="U42" s="25">
        <f>AVERAGE(S25:S42)</f>
        <v>80.049490331919074</v>
      </c>
      <c r="V42">
        <f>STDEV(S25:S42)/SQRT(18)</f>
        <v>6.7211873534369539</v>
      </c>
      <c r="W42">
        <f>_xlfn.T.TEST(S25:S42,$Z$2:$Z$4,2,3)</f>
        <v>3.0060949167915459E-2</v>
      </c>
    </row>
    <row r="43" spans="2:23" x14ac:dyDescent="0.35">
      <c r="B43" t="s">
        <v>122</v>
      </c>
      <c r="C43" s="25">
        <v>93.938407640827606</v>
      </c>
      <c r="D43">
        <v>1.1368015501141073</v>
      </c>
      <c r="J43" t="s">
        <v>143</v>
      </c>
      <c r="K43" s="25">
        <v>96.329638243584839</v>
      </c>
      <c r="L43">
        <v>1.0146862732950361</v>
      </c>
    </row>
    <row r="44" spans="2:23" x14ac:dyDescent="0.35">
      <c r="B44" t="s">
        <v>121</v>
      </c>
      <c r="C44" s="25">
        <v>83.159222739194561</v>
      </c>
      <c r="D44">
        <v>1.2340987330270896</v>
      </c>
      <c r="J44" t="s">
        <v>134</v>
      </c>
      <c r="K44" s="25">
        <v>95.738437076267289</v>
      </c>
      <c r="L44">
        <v>0.96300256529385264</v>
      </c>
      <c r="R44" t="s">
        <v>174</v>
      </c>
      <c r="S44" s="25">
        <v>1.1900831259256848</v>
      </c>
      <c r="T44">
        <v>0.5876471246269791</v>
      </c>
    </row>
    <row r="45" spans="2:23" x14ac:dyDescent="0.35">
      <c r="B45" t="s">
        <v>119</v>
      </c>
      <c r="C45" s="25">
        <v>1.6831819395139505</v>
      </c>
      <c r="D45">
        <v>0.10308659499795646</v>
      </c>
      <c r="J45" t="s">
        <v>109</v>
      </c>
      <c r="K45" s="25">
        <v>0.47678275290215594</v>
      </c>
      <c r="L45">
        <v>0.24796030769992838</v>
      </c>
      <c r="S45" s="25"/>
    </row>
    <row r="46" spans="2:23" x14ac:dyDescent="0.35">
      <c r="B46" t="s">
        <v>118</v>
      </c>
      <c r="C46" s="25">
        <v>53.719797830374752</v>
      </c>
      <c r="D46">
        <v>4.5235917247420065</v>
      </c>
      <c r="J46" t="s">
        <v>99</v>
      </c>
      <c r="K46" s="25">
        <v>90.771157174930167</v>
      </c>
      <c r="L46">
        <v>1.5373427208441979</v>
      </c>
      <c r="R46" t="s">
        <v>122</v>
      </c>
      <c r="S46" s="25">
        <v>93.938407640827606</v>
      </c>
      <c r="T46">
        <v>1.1368015501141073</v>
      </c>
    </row>
    <row r="47" spans="2:23" x14ac:dyDescent="0.35">
      <c r="B47" t="s">
        <v>117</v>
      </c>
      <c r="C47" s="25">
        <v>2.3177699947382266</v>
      </c>
      <c r="D47">
        <v>0.77954251353491943</v>
      </c>
      <c r="J47" t="s">
        <v>89</v>
      </c>
      <c r="K47" s="25">
        <v>0.46007055123464657</v>
      </c>
      <c r="L47">
        <v>0.32467376350085941</v>
      </c>
      <c r="R47" t="s">
        <v>121</v>
      </c>
      <c r="S47" s="25">
        <v>83.159222739194561</v>
      </c>
      <c r="T47">
        <v>1.2340987330270896</v>
      </c>
    </row>
    <row r="48" spans="2:23" x14ac:dyDescent="0.35">
      <c r="B48" t="s">
        <v>116</v>
      </c>
      <c r="C48" s="25">
        <v>94.4541770865373</v>
      </c>
      <c r="D48">
        <v>0.78873873274140083</v>
      </c>
      <c r="J48" t="s">
        <v>79</v>
      </c>
      <c r="K48" s="25">
        <v>94.864113203213549</v>
      </c>
      <c r="L48">
        <v>0.70125326536652866</v>
      </c>
      <c r="R48" t="s">
        <v>119</v>
      </c>
      <c r="S48" s="25">
        <v>1.6831819395139505</v>
      </c>
      <c r="T48">
        <v>0.10308659499795646</v>
      </c>
    </row>
    <row r="49" spans="2:23" x14ac:dyDescent="0.35">
      <c r="B49" t="s">
        <v>176</v>
      </c>
      <c r="C49" s="25">
        <v>89.895744801405172</v>
      </c>
      <c r="D49">
        <v>0.43925871287362916</v>
      </c>
      <c r="J49" t="s">
        <v>68</v>
      </c>
      <c r="K49" s="25">
        <v>95.690341738897587</v>
      </c>
      <c r="L49">
        <v>0.37489548338918705</v>
      </c>
      <c r="R49" t="s">
        <v>118</v>
      </c>
      <c r="S49" s="25">
        <v>53.719797830374752</v>
      </c>
      <c r="T49">
        <v>4.5235917247420065</v>
      </c>
    </row>
    <row r="50" spans="2:23" x14ac:dyDescent="0.35">
      <c r="B50" t="s">
        <v>175</v>
      </c>
      <c r="C50" s="25">
        <v>78.249180296063471</v>
      </c>
      <c r="D50">
        <v>1.9635804803204056</v>
      </c>
      <c r="E50" t="s">
        <v>585</v>
      </c>
      <c r="F50" t="s">
        <v>145</v>
      </c>
      <c r="G50" t="s">
        <v>590</v>
      </c>
      <c r="H50" t="s">
        <v>592</v>
      </c>
      <c r="J50" t="s">
        <v>54</v>
      </c>
      <c r="K50" s="25">
        <v>95.290203623536954</v>
      </c>
      <c r="L50">
        <v>0.28118422169786184</v>
      </c>
      <c r="M50" t="s">
        <v>585</v>
      </c>
      <c r="N50" t="s">
        <v>145</v>
      </c>
      <c r="O50" t="s">
        <v>590</v>
      </c>
      <c r="R50" t="s">
        <v>117</v>
      </c>
      <c r="S50" s="25">
        <v>2.3177699947382266</v>
      </c>
      <c r="T50">
        <v>0.77954251353491943</v>
      </c>
    </row>
    <row r="51" spans="2:23" x14ac:dyDescent="0.35">
      <c r="B51" t="s">
        <v>173</v>
      </c>
      <c r="C51" s="25">
        <v>82.587719298245602</v>
      </c>
      <c r="D51">
        <v>1.3487099836759899</v>
      </c>
      <c r="E51" s="25">
        <f>AVERAGE(C43:C51)</f>
        <v>64.445022402988968</v>
      </c>
      <c r="F51">
        <f>STDEV(C43:C51)/SQRT(9)</f>
        <v>12.47328059877607</v>
      </c>
      <c r="G51">
        <f>_xlfn.T.TEST(C43:C51,$Z$2:$Z$4,2,3)</f>
        <v>3.5281648204488023E-2</v>
      </c>
      <c r="H51">
        <f>_xlfn.T.TEST(C43:C51,K43:K51,2,2)</f>
        <v>0.62885782706474158</v>
      </c>
      <c r="J51" t="s">
        <v>44</v>
      </c>
      <c r="K51" s="25">
        <v>93.006068885062447</v>
      </c>
      <c r="L51">
        <v>1.0282552096785555</v>
      </c>
      <c r="M51" s="25">
        <f>AVERAGE(K43:K51)</f>
        <v>73.625201472181061</v>
      </c>
      <c r="N51">
        <f>STDEV(K43:K51)/SQRT(9)</f>
        <v>13.836972465685372</v>
      </c>
      <c r="O51">
        <f>_xlfn.T.TEST(K43:K51,$Z$2:$Z$4,2,3)</f>
        <v>0.1446623125347459</v>
      </c>
      <c r="R51" t="s">
        <v>116</v>
      </c>
      <c r="S51" s="25">
        <v>94.4541770865373</v>
      </c>
      <c r="T51">
        <v>0.78873873274140083</v>
      </c>
    </row>
    <row r="52" spans="2:23" x14ac:dyDescent="0.35">
      <c r="C52" s="25"/>
      <c r="E52" s="25"/>
      <c r="K52" s="25"/>
      <c r="M52" s="25"/>
      <c r="R52" t="s">
        <v>176</v>
      </c>
      <c r="S52" s="25">
        <v>89.895744801405172</v>
      </c>
      <c r="T52">
        <v>0.43925871287362916</v>
      </c>
    </row>
    <row r="53" spans="2:23" x14ac:dyDescent="0.35">
      <c r="C53" s="25"/>
      <c r="E53" s="25"/>
      <c r="K53" s="25"/>
      <c r="M53" s="25"/>
      <c r="R53" t="s">
        <v>175</v>
      </c>
      <c r="S53" s="25">
        <v>78.249180296063471</v>
      </c>
      <c r="T53">
        <v>1.9635804803204056</v>
      </c>
    </row>
    <row r="54" spans="2:23" x14ac:dyDescent="0.35">
      <c r="B54" t="s">
        <v>169</v>
      </c>
      <c r="C54" s="25">
        <v>3.4501673838385032</v>
      </c>
      <c r="D54">
        <v>1.878606765427006</v>
      </c>
      <c r="J54" t="s">
        <v>169</v>
      </c>
      <c r="K54" s="25">
        <v>3.4501673838385032</v>
      </c>
      <c r="L54">
        <v>1.878606765427006</v>
      </c>
      <c r="M54" s="25"/>
      <c r="R54" t="s">
        <v>173</v>
      </c>
      <c r="S54" s="25">
        <v>82.587719298245602</v>
      </c>
      <c r="T54">
        <v>1.3487099836759899</v>
      </c>
    </row>
    <row r="55" spans="2:23" x14ac:dyDescent="0.35">
      <c r="C55" s="25"/>
      <c r="K55" s="25"/>
      <c r="R55" t="s">
        <v>143</v>
      </c>
      <c r="S55" s="25">
        <v>96.329638243584839</v>
      </c>
      <c r="T55">
        <v>1.0146862732950361</v>
      </c>
    </row>
    <row r="56" spans="2:23" x14ac:dyDescent="0.35">
      <c r="B56" t="s">
        <v>111</v>
      </c>
      <c r="C56" s="25">
        <v>94.498940386429652</v>
      </c>
      <c r="D56">
        <v>1.2205963912785347</v>
      </c>
      <c r="J56" t="s">
        <v>142</v>
      </c>
      <c r="K56" s="25">
        <v>91.569756415799972</v>
      </c>
      <c r="L56">
        <v>2.8329155212396908</v>
      </c>
      <c r="R56" t="s">
        <v>134</v>
      </c>
      <c r="S56" s="25">
        <v>95.738437076267289</v>
      </c>
      <c r="T56">
        <v>0.96300256529385264</v>
      </c>
    </row>
    <row r="57" spans="2:23" x14ac:dyDescent="0.35">
      <c r="B57" t="s">
        <v>110</v>
      </c>
      <c r="C57" s="25">
        <v>80.841965292702398</v>
      </c>
      <c r="D57">
        <v>1.7546147559183951</v>
      </c>
      <c r="J57" t="s">
        <v>132</v>
      </c>
      <c r="K57" s="25">
        <v>92.979251085146288</v>
      </c>
      <c r="L57">
        <v>1.6986286951129832</v>
      </c>
      <c r="R57" t="s">
        <v>109</v>
      </c>
      <c r="S57" s="25">
        <v>0.47678275290215594</v>
      </c>
      <c r="T57">
        <v>0.24796030769992838</v>
      </c>
    </row>
    <row r="58" spans="2:23" x14ac:dyDescent="0.35">
      <c r="B58" t="s">
        <v>109</v>
      </c>
      <c r="C58" s="25">
        <v>0.47678275290215594</v>
      </c>
      <c r="D58">
        <v>0.24796030769992838</v>
      </c>
      <c r="J58" t="s">
        <v>119</v>
      </c>
      <c r="K58" s="25">
        <v>1.6831819395139505</v>
      </c>
      <c r="L58">
        <v>0.10308659499795646</v>
      </c>
      <c r="R58" t="s">
        <v>99</v>
      </c>
      <c r="S58" s="25">
        <v>90.771157174930167</v>
      </c>
      <c r="T58">
        <v>1.5373427208441979</v>
      </c>
    </row>
    <row r="59" spans="2:23" x14ac:dyDescent="0.35">
      <c r="B59" t="s">
        <v>107</v>
      </c>
      <c r="C59" s="25">
        <v>51.502362449185512</v>
      </c>
      <c r="D59">
        <v>1.8482285859984489</v>
      </c>
      <c r="J59" t="s">
        <v>98</v>
      </c>
      <c r="K59" s="25">
        <v>89.089143459082223</v>
      </c>
      <c r="L59">
        <v>1.0519540182963383</v>
      </c>
      <c r="R59" t="s">
        <v>89</v>
      </c>
      <c r="S59" s="25">
        <v>0.46007055123464657</v>
      </c>
      <c r="T59">
        <v>0.32467376350085941</v>
      </c>
    </row>
    <row r="60" spans="2:23" x14ac:dyDescent="0.35">
      <c r="B60" t="s">
        <v>106</v>
      </c>
      <c r="C60" s="25">
        <v>5.7338163092909795</v>
      </c>
      <c r="D60">
        <v>2.557660876683709</v>
      </c>
      <c r="J60" t="s">
        <v>88</v>
      </c>
      <c r="K60" s="25">
        <v>0.8895268225047358</v>
      </c>
      <c r="L60">
        <v>0.4532113917887472</v>
      </c>
      <c r="R60" t="s">
        <v>79</v>
      </c>
      <c r="S60" s="25">
        <v>94.864113203213549</v>
      </c>
      <c r="T60">
        <v>0.70125326536652866</v>
      </c>
    </row>
    <row r="61" spans="2:23" x14ac:dyDescent="0.35">
      <c r="B61" t="s">
        <v>105</v>
      </c>
      <c r="C61" s="25">
        <v>95.312377788206504</v>
      </c>
      <c r="D61">
        <v>0.74625693796208736</v>
      </c>
      <c r="J61" t="s">
        <v>78</v>
      </c>
      <c r="K61" s="25">
        <v>90.134445908358956</v>
      </c>
      <c r="L61">
        <v>0.61877556312183157</v>
      </c>
      <c r="R61" t="s">
        <v>68</v>
      </c>
      <c r="S61" s="25">
        <v>95.690341738897587</v>
      </c>
      <c r="T61">
        <v>0.37489548338918705</v>
      </c>
    </row>
    <row r="62" spans="2:23" x14ac:dyDescent="0.35">
      <c r="B62" t="s">
        <v>104</v>
      </c>
      <c r="C62" s="25">
        <v>92.458858909900144</v>
      </c>
      <c r="D62">
        <v>1.6150396031283802</v>
      </c>
      <c r="J62" t="s">
        <v>67</v>
      </c>
      <c r="K62" s="25">
        <v>92.592319108916698</v>
      </c>
      <c r="L62">
        <v>0.90626728090443476</v>
      </c>
      <c r="R62" t="s">
        <v>54</v>
      </c>
      <c r="S62" s="25">
        <v>95.290203623536954</v>
      </c>
      <c r="T62">
        <v>0.28118422169786184</v>
      </c>
      <c r="W62" t="s">
        <v>587</v>
      </c>
    </row>
    <row r="63" spans="2:23" x14ac:dyDescent="0.35">
      <c r="B63" t="s">
        <v>103</v>
      </c>
      <c r="C63" s="25">
        <v>80.163673960150092</v>
      </c>
      <c r="D63">
        <v>1.6664949353204648</v>
      </c>
      <c r="E63" t="s">
        <v>585</v>
      </c>
      <c r="F63" t="s">
        <v>145</v>
      </c>
      <c r="G63" t="s">
        <v>590</v>
      </c>
      <c r="H63" t="s">
        <v>592</v>
      </c>
      <c r="J63" t="s">
        <v>53</v>
      </c>
      <c r="K63" s="25">
        <v>89.986215074200217</v>
      </c>
      <c r="L63">
        <v>1.3382650397270555</v>
      </c>
      <c r="M63" t="s">
        <v>585</v>
      </c>
      <c r="N63" t="s">
        <v>145</v>
      </c>
      <c r="O63" t="s">
        <v>590</v>
      </c>
      <c r="R63" t="s">
        <v>44</v>
      </c>
      <c r="S63" s="25">
        <v>93.006068885062447</v>
      </c>
      <c r="T63">
        <v>1.0282552096785555</v>
      </c>
      <c r="U63" s="25">
        <f>AVERAGE(S46:S63)</f>
        <v>69.035111937585</v>
      </c>
      <c r="V63">
        <f>STDEV(S46:S63)/SQRT(18)</f>
        <v>9.1047727160421843</v>
      </c>
      <c r="W63">
        <f>_xlfn.T.TEST(S46:S63,$Z$2:$Z$4,2,3)</f>
        <v>8.7973593647207495E-3</v>
      </c>
    </row>
    <row r="64" spans="2:23" x14ac:dyDescent="0.35">
      <c r="B64" t="s">
        <v>102</v>
      </c>
      <c r="C64" s="25">
        <v>86.004617377552066</v>
      </c>
      <c r="D64">
        <v>2.1476714699954487</v>
      </c>
      <c r="E64" s="25">
        <f>AVERAGE(C56:C64)</f>
        <v>65.221488358479945</v>
      </c>
      <c r="F64">
        <f>STDEV(C56:C64)/SQRT(9)</f>
        <v>12.540260876919858</v>
      </c>
      <c r="G64">
        <f>_xlfn.T.TEST(C56:C64,$Z$2:$Z$4,2,3)</f>
        <v>3.9687286488519463E-2</v>
      </c>
      <c r="H64">
        <f>_xlfn.T.TEST(C56:C64,K56:K64,2,2)</f>
        <v>0.75335357668524039</v>
      </c>
      <c r="J64" t="s">
        <v>43</v>
      </c>
      <c r="K64" s="25">
        <v>90.428799988048752</v>
      </c>
      <c r="L64">
        <v>0.87447798480844985</v>
      </c>
      <c r="M64" s="25">
        <f>AVERAGE(K56:K64)</f>
        <v>71.039182200174636</v>
      </c>
      <c r="N64">
        <f>STDEV(K56:K64)/SQRT(9)</f>
        <v>13.188807998794436</v>
      </c>
      <c r="O64">
        <f>_xlfn.T.TEST(K56:K64,$Z$2:$Z$4,2,3)</f>
        <v>9.5141795984765631E-2</v>
      </c>
    </row>
    <row r="65" spans="2:20" x14ac:dyDescent="0.35">
      <c r="C65" s="25"/>
      <c r="E65" s="25"/>
      <c r="K65" s="25"/>
      <c r="M65" s="25"/>
      <c r="R65" t="s">
        <v>169</v>
      </c>
      <c r="S65" s="25">
        <v>3.4501673838385032</v>
      </c>
      <c r="T65">
        <v>1.878606765427006</v>
      </c>
    </row>
    <row r="66" spans="2:20" x14ac:dyDescent="0.35">
      <c r="C66" s="25"/>
      <c r="E66" s="25"/>
      <c r="K66" s="25"/>
      <c r="M66" s="25"/>
      <c r="S66" s="25"/>
    </row>
    <row r="67" spans="2:20" x14ac:dyDescent="0.35">
      <c r="B67" t="s">
        <v>172</v>
      </c>
      <c r="C67" s="25">
        <v>6.5821995464852607</v>
      </c>
      <c r="D67">
        <v>0.83364583740484788</v>
      </c>
      <c r="J67" t="s">
        <v>172</v>
      </c>
      <c r="K67" s="25">
        <v>6.5821995464852607</v>
      </c>
      <c r="L67">
        <v>0.83364583740484788</v>
      </c>
      <c r="M67" s="25"/>
      <c r="R67" t="s">
        <v>111</v>
      </c>
      <c r="S67" s="25">
        <v>94.498940386429652</v>
      </c>
      <c r="T67">
        <v>1.2205963912785347</v>
      </c>
    </row>
    <row r="68" spans="2:20" x14ac:dyDescent="0.35">
      <c r="C68" s="25"/>
      <c r="K68" s="25"/>
      <c r="R68" t="s">
        <v>110</v>
      </c>
      <c r="S68" s="25">
        <v>80.841965292702398</v>
      </c>
      <c r="T68">
        <v>1.7546147559183951</v>
      </c>
    </row>
    <row r="69" spans="2:20" x14ac:dyDescent="0.35">
      <c r="B69" t="s">
        <v>101</v>
      </c>
      <c r="C69" s="25">
        <v>93.503913240755352</v>
      </c>
      <c r="D69">
        <v>0.27549828675305288</v>
      </c>
      <c r="J69" t="s">
        <v>141</v>
      </c>
      <c r="K69" s="25">
        <v>7.2102604997341837</v>
      </c>
      <c r="L69">
        <v>1.0935471890793291</v>
      </c>
      <c r="R69" t="s">
        <v>109</v>
      </c>
      <c r="S69" s="25">
        <v>0.47678275290215594</v>
      </c>
      <c r="T69">
        <v>0.24796030769992838</v>
      </c>
    </row>
    <row r="70" spans="2:20" x14ac:dyDescent="0.35">
      <c r="B70" t="s">
        <v>100</v>
      </c>
      <c r="C70" s="25">
        <v>1.4062347117829093</v>
      </c>
      <c r="D70">
        <v>0.41715601204918146</v>
      </c>
      <c r="J70" t="s">
        <v>130</v>
      </c>
      <c r="K70" s="25">
        <v>7.3699460820784912</v>
      </c>
      <c r="L70">
        <v>0.83992558006539186</v>
      </c>
      <c r="R70" t="s">
        <v>107</v>
      </c>
      <c r="S70" s="25">
        <v>51.502362449185512</v>
      </c>
      <c r="T70">
        <v>1.8482285859984489</v>
      </c>
    </row>
    <row r="71" spans="2:20" x14ac:dyDescent="0.35">
      <c r="B71" t="s">
        <v>99</v>
      </c>
      <c r="C71" s="25">
        <v>90.771157174930167</v>
      </c>
      <c r="D71">
        <v>1.5373427208441979</v>
      </c>
      <c r="J71" t="s">
        <v>118</v>
      </c>
      <c r="K71" s="25">
        <v>53.719797830374752</v>
      </c>
      <c r="L71">
        <v>4.5235917247420065</v>
      </c>
      <c r="R71" t="s">
        <v>106</v>
      </c>
      <c r="S71" s="25">
        <v>5.7338163092909795</v>
      </c>
      <c r="T71">
        <v>2.557660876683709</v>
      </c>
    </row>
    <row r="72" spans="2:20" x14ac:dyDescent="0.35">
      <c r="B72" t="s">
        <v>98</v>
      </c>
      <c r="C72" s="25">
        <v>89.089143459082223</v>
      </c>
      <c r="D72">
        <v>1.0519540182963383</v>
      </c>
      <c r="J72" t="s">
        <v>107</v>
      </c>
      <c r="K72" s="25">
        <v>51.502362449185512</v>
      </c>
      <c r="L72">
        <v>1.8482285859984489</v>
      </c>
      <c r="R72" t="s">
        <v>105</v>
      </c>
      <c r="S72" s="25">
        <v>95.312377788206504</v>
      </c>
      <c r="T72">
        <v>0.74625693796208736</v>
      </c>
    </row>
    <row r="73" spans="2:20" x14ac:dyDescent="0.35">
      <c r="B73" t="s">
        <v>96</v>
      </c>
      <c r="C73" s="25">
        <v>84.652949146707826</v>
      </c>
      <c r="D73">
        <v>0.51836008939226552</v>
      </c>
      <c r="J73" t="s">
        <v>87</v>
      </c>
      <c r="K73" s="25">
        <v>46.234856652016028</v>
      </c>
      <c r="L73">
        <v>3.0638960467704801</v>
      </c>
      <c r="R73" t="s">
        <v>104</v>
      </c>
      <c r="S73" s="25">
        <v>92.458858909900144</v>
      </c>
      <c r="T73">
        <v>1.6150396031283802</v>
      </c>
    </row>
    <row r="74" spans="2:20" x14ac:dyDescent="0.35">
      <c r="B74" t="s">
        <v>95</v>
      </c>
      <c r="C74" s="25">
        <v>93.40501792114695</v>
      </c>
      <c r="D74">
        <v>0.45846267037507454</v>
      </c>
      <c r="J74" t="s">
        <v>77</v>
      </c>
      <c r="K74" s="25">
        <v>67.086981184945216</v>
      </c>
      <c r="L74">
        <v>2.4972952099005146</v>
      </c>
      <c r="R74" t="s">
        <v>103</v>
      </c>
      <c r="S74" s="25">
        <v>80.163673960150092</v>
      </c>
      <c r="T74">
        <v>1.6664949353204648</v>
      </c>
    </row>
    <row r="75" spans="2:20" x14ac:dyDescent="0.35">
      <c r="B75" t="s">
        <v>94</v>
      </c>
      <c r="C75" s="25">
        <v>90.010701374877797</v>
      </c>
      <c r="D75">
        <v>0.86741434273408435</v>
      </c>
      <c r="J75" t="s">
        <v>66</v>
      </c>
      <c r="K75" s="25">
        <v>68.539325842696641</v>
      </c>
      <c r="L75">
        <v>1.8059271088001765</v>
      </c>
      <c r="R75" t="s">
        <v>102</v>
      </c>
      <c r="S75" s="25">
        <v>86.004617377552066</v>
      </c>
      <c r="T75">
        <v>2.1476714699954487</v>
      </c>
    </row>
    <row r="76" spans="2:20" x14ac:dyDescent="0.35">
      <c r="B76" t="s">
        <v>93</v>
      </c>
      <c r="C76" s="25">
        <v>82.567210437772758</v>
      </c>
      <c r="D76">
        <v>4.0532628134294262</v>
      </c>
      <c r="E76" t="s">
        <v>585</v>
      </c>
      <c r="F76" t="s">
        <v>145</v>
      </c>
      <c r="G76" t="s">
        <v>590</v>
      </c>
      <c r="H76" t="s">
        <v>592</v>
      </c>
      <c r="J76" t="s">
        <v>52</v>
      </c>
      <c r="K76" s="25">
        <v>59.966092163848714</v>
      </c>
      <c r="L76">
        <v>2.723844379240997</v>
      </c>
      <c r="M76" t="s">
        <v>585</v>
      </c>
      <c r="N76" t="s">
        <v>145</v>
      </c>
      <c r="O76" t="s">
        <v>590</v>
      </c>
      <c r="R76" t="s">
        <v>142</v>
      </c>
      <c r="S76" s="25">
        <v>91.569756415799972</v>
      </c>
      <c r="T76">
        <v>2.8329155212396908</v>
      </c>
    </row>
    <row r="77" spans="2:20" x14ac:dyDescent="0.35">
      <c r="B77" t="s">
        <v>92</v>
      </c>
      <c r="C77" s="25">
        <v>82.132925572917799</v>
      </c>
      <c r="D77">
        <v>2.2643215670667294</v>
      </c>
      <c r="E77" s="25">
        <f>AVERAGE(C69:C77)</f>
        <v>78.615472559997073</v>
      </c>
      <c r="F77">
        <f>STDEV(C69:C77)/SQRT(9)</f>
        <v>9.7563456905318393</v>
      </c>
      <c r="G77">
        <f>_xlfn.T.TEST(C69:C77,$Z$2:$Z$4,2,3)</f>
        <v>0.11287150992538014</v>
      </c>
      <c r="H77">
        <f>_xlfn.T.TEST(C69:C77,K69:K77,2,2)</f>
        <v>2.1071147247533398E-2</v>
      </c>
      <c r="J77" t="s">
        <v>42</v>
      </c>
      <c r="K77" s="25">
        <v>58.339891330905452</v>
      </c>
      <c r="L77">
        <v>2.3243705803725137</v>
      </c>
      <c r="M77" s="25">
        <f>AVERAGE(K69:K77)</f>
        <v>46.66327933730944</v>
      </c>
      <c r="N77">
        <f>STDEV(K69:K77)/SQRT(9)</f>
        <v>7.8021529818186446</v>
      </c>
      <c r="O77">
        <f>_xlfn.T.TEST(K69:K77,$Z$2:$Z$4,2,3)</f>
        <v>2.1956601573313561E-4</v>
      </c>
      <c r="R77" t="s">
        <v>132</v>
      </c>
      <c r="S77" s="25">
        <v>92.979251085146288</v>
      </c>
      <c r="T77">
        <v>1.6986286951129832</v>
      </c>
    </row>
    <row r="78" spans="2:20" x14ac:dyDescent="0.35">
      <c r="C78" s="25"/>
      <c r="E78" s="25"/>
      <c r="K78" s="25"/>
      <c r="M78" s="25"/>
      <c r="R78" t="s">
        <v>119</v>
      </c>
      <c r="S78" s="25">
        <v>1.6831819395139505</v>
      </c>
      <c r="T78">
        <v>0.10308659499795646</v>
      </c>
    </row>
    <row r="79" spans="2:20" x14ac:dyDescent="0.35">
      <c r="C79" s="25"/>
      <c r="E79" s="25"/>
      <c r="K79" s="25"/>
      <c r="M79" s="25"/>
      <c r="R79" t="s">
        <v>98</v>
      </c>
      <c r="S79" s="25">
        <v>89.089143459082223</v>
      </c>
      <c r="T79">
        <v>1.0519540182963383</v>
      </c>
    </row>
    <row r="80" spans="2:20" x14ac:dyDescent="0.35">
      <c r="B80" t="s">
        <v>167</v>
      </c>
      <c r="C80" s="25">
        <v>4.4619469131203466</v>
      </c>
      <c r="D80">
        <v>1.0792462105563403</v>
      </c>
      <c r="J80" t="s">
        <v>167</v>
      </c>
      <c r="K80" s="25">
        <v>4.4619469131203466</v>
      </c>
      <c r="L80">
        <v>1.0792462105563403</v>
      </c>
      <c r="M80" s="25"/>
      <c r="R80" t="s">
        <v>88</v>
      </c>
      <c r="S80" s="25">
        <v>0.8895268225047358</v>
      </c>
      <c r="T80">
        <v>0.4532113917887472</v>
      </c>
    </row>
    <row r="81" spans="2:23" x14ac:dyDescent="0.35">
      <c r="C81" s="25"/>
      <c r="K81" s="25"/>
      <c r="R81" t="s">
        <v>78</v>
      </c>
      <c r="S81" s="25">
        <v>90.134445908358956</v>
      </c>
      <c r="T81">
        <v>0.61877556312183157</v>
      </c>
    </row>
    <row r="82" spans="2:23" x14ac:dyDescent="0.35">
      <c r="B82" t="s">
        <v>91</v>
      </c>
      <c r="C82" s="25">
        <v>92.684942294392627</v>
      </c>
      <c r="D82">
        <v>2.0288875268923752</v>
      </c>
      <c r="J82" t="s">
        <v>180</v>
      </c>
      <c r="K82" s="25">
        <v>84.48804874076869</v>
      </c>
      <c r="L82">
        <v>0.87651642115872241</v>
      </c>
      <c r="R82" t="s">
        <v>67</v>
      </c>
      <c r="S82" s="25">
        <v>92.592319108916698</v>
      </c>
      <c r="T82">
        <v>0.90626728090443476</v>
      </c>
    </row>
    <row r="83" spans="2:23" x14ac:dyDescent="0.35">
      <c r="B83" t="s">
        <v>90</v>
      </c>
      <c r="C83" s="25">
        <v>68.454307390434849</v>
      </c>
      <c r="D83">
        <v>1.2159472039949133</v>
      </c>
      <c r="J83" t="s">
        <v>128</v>
      </c>
      <c r="K83" s="25">
        <v>84.947738421214197</v>
      </c>
      <c r="L83">
        <v>1.7709212584863421</v>
      </c>
      <c r="R83" t="s">
        <v>53</v>
      </c>
      <c r="S83" s="25">
        <v>89.986215074200217</v>
      </c>
      <c r="T83">
        <v>1.3382650397270555</v>
      </c>
      <c r="W83" t="s">
        <v>587</v>
      </c>
    </row>
    <row r="84" spans="2:23" x14ac:dyDescent="0.35">
      <c r="B84" t="s">
        <v>89</v>
      </c>
      <c r="C84" s="25">
        <v>0.46007055123464657</v>
      </c>
      <c r="D84">
        <v>0.32467376350085941</v>
      </c>
      <c r="J84" t="s">
        <v>117</v>
      </c>
      <c r="K84" s="25">
        <v>2.3177699947382266</v>
      </c>
      <c r="L84">
        <v>0.77954251353491943</v>
      </c>
      <c r="R84" t="s">
        <v>43</v>
      </c>
      <c r="S84" s="25">
        <v>90.428799988048752</v>
      </c>
      <c r="T84">
        <v>0.87447798480844985</v>
      </c>
      <c r="U84" s="25">
        <f>AVERAGE(S67:S84)</f>
        <v>68.130335279327298</v>
      </c>
      <c r="V84">
        <f>STDEV(S67:S84)/SQRT(18)</f>
        <v>8.8559471130322329</v>
      </c>
      <c r="W84">
        <f>_xlfn.T.TEST(S67:S84,$Z$2:$Z$4,2,3)</f>
        <v>5.919759737087223E-3</v>
      </c>
    </row>
    <row r="85" spans="2:23" x14ac:dyDescent="0.35">
      <c r="B85" t="s">
        <v>88</v>
      </c>
      <c r="C85" s="25">
        <v>0.8895268225047358</v>
      </c>
      <c r="D85">
        <v>0.4532113917887472</v>
      </c>
      <c r="J85" t="s">
        <v>106</v>
      </c>
      <c r="K85" s="25">
        <v>5.7338163092909795</v>
      </c>
      <c r="L85">
        <v>2.557660876683709</v>
      </c>
    </row>
    <row r="86" spans="2:23" x14ac:dyDescent="0.35">
      <c r="B86" t="s">
        <v>87</v>
      </c>
      <c r="C86" s="25">
        <v>46.234856652016028</v>
      </c>
      <c r="D86">
        <v>3.0638960467704801</v>
      </c>
      <c r="J86" t="s">
        <v>96</v>
      </c>
      <c r="K86" s="25">
        <v>84.652949146707826</v>
      </c>
      <c r="L86">
        <v>0.51836008939226552</v>
      </c>
      <c r="R86" t="s">
        <v>172</v>
      </c>
      <c r="S86" s="25">
        <v>6.5821995464852607</v>
      </c>
      <c r="T86">
        <v>0.83364583740484788</v>
      </c>
    </row>
    <row r="87" spans="2:23" x14ac:dyDescent="0.35">
      <c r="B87" t="s">
        <v>85</v>
      </c>
      <c r="C87" s="25">
        <v>91.746885133981905</v>
      </c>
      <c r="D87">
        <v>1.8916181306594497</v>
      </c>
      <c r="J87" t="s">
        <v>76</v>
      </c>
      <c r="K87" s="25">
        <v>89.044188436183035</v>
      </c>
      <c r="L87">
        <v>1.0735833628660858</v>
      </c>
      <c r="S87" s="25"/>
    </row>
    <row r="88" spans="2:23" x14ac:dyDescent="0.35">
      <c r="B88" t="s">
        <v>84</v>
      </c>
      <c r="C88" s="25">
        <v>87.806796600058021</v>
      </c>
      <c r="D88">
        <v>3.2340061179901411</v>
      </c>
      <c r="J88" t="s">
        <v>65</v>
      </c>
      <c r="K88" s="25">
        <v>90.887902751702043</v>
      </c>
      <c r="L88">
        <v>0.760058105827221</v>
      </c>
      <c r="R88" t="s">
        <v>101</v>
      </c>
      <c r="S88" s="25">
        <v>93.503913240755352</v>
      </c>
      <c r="T88">
        <v>0.27549828675305288</v>
      </c>
    </row>
    <row r="89" spans="2:23" x14ac:dyDescent="0.35">
      <c r="B89" t="s">
        <v>83</v>
      </c>
      <c r="C89" s="25">
        <v>80.024221270294575</v>
      </c>
      <c r="D89">
        <v>2.247228075440264</v>
      </c>
      <c r="E89" t="s">
        <v>585</v>
      </c>
      <c r="F89" t="s">
        <v>145</v>
      </c>
      <c r="G89" t="s">
        <v>590</v>
      </c>
      <c r="H89" t="s">
        <v>592</v>
      </c>
      <c r="J89" t="s">
        <v>51</v>
      </c>
      <c r="K89" s="25">
        <v>88.988819312978322</v>
      </c>
      <c r="L89">
        <v>1.1135103607772656</v>
      </c>
      <c r="M89" t="s">
        <v>585</v>
      </c>
      <c r="N89" t="s">
        <v>145</v>
      </c>
      <c r="O89" t="s">
        <v>590</v>
      </c>
      <c r="R89" t="s">
        <v>100</v>
      </c>
      <c r="S89" s="25">
        <v>1.4062347117829093</v>
      </c>
      <c r="T89">
        <v>0.41715601204918146</v>
      </c>
    </row>
    <row r="90" spans="2:23" x14ac:dyDescent="0.35">
      <c r="B90" t="s">
        <v>82</v>
      </c>
      <c r="C90" s="25">
        <v>71.628419370354848</v>
      </c>
      <c r="D90">
        <v>1.3492966696656465</v>
      </c>
      <c r="E90" s="25">
        <f>AVERAGE(C82:C90)</f>
        <v>59.9922251205858</v>
      </c>
      <c r="F90">
        <f>STDEV(C82:C90)/SQRT(9)</f>
        <v>12.182400134702911</v>
      </c>
      <c r="G90">
        <f>_xlfn.T.TEST(C82:C90,$Z$2:$Z$4,2,3)</f>
        <v>1.8256358739663376E-2</v>
      </c>
      <c r="H90">
        <f>_xlfn.T.TEST(C82:C90,K82:K90,2,2)</f>
        <v>0.63707180665879837</v>
      </c>
      <c r="J90" t="s">
        <v>41</v>
      </c>
      <c r="K90" s="25">
        <v>83.417402845932273</v>
      </c>
      <c r="L90">
        <v>1.7938110265301668</v>
      </c>
      <c r="M90" s="25">
        <f>AVERAGE(K82:K90)</f>
        <v>68.275403995501733</v>
      </c>
      <c r="N90">
        <f>STDEV(K82:K90)/SQRT(9)</f>
        <v>12.174594137515792</v>
      </c>
      <c r="O90">
        <f>_xlfn.T.TEST(K82:K90,$Z$2:$Z$4,2,3)</f>
        <v>5.2341368036627769E-2</v>
      </c>
      <c r="R90" t="s">
        <v>99</v>
      </c>
      <c r="S90" s="25">
        <v>90.771157174930167</v>
      </c>
      <c r="T90">
        <v>1.5373427208441979</v>
      </c>
    </row>
    <row r="91" spans="2:23" x14ac:dyDescent="0.35">
      <c r="C91" s="25"/>
      <c r="E91" s="25"/>
      <c r="K91" s="25"/>
      <c r="M91" s="25"/>
      <c r="R91" t="s">
        <v>98</v>
      </c>
      <c r="S91" s="25">
        <v>89.089143459082223</v>
      </c>
      <c r="T91">
        <v>1.0519540182963383</v>
      </c>
    </row>
    <row r="92" spans="2:23" x14ac:dyDescent="0.35">
      <c r="C92" s="25"/>
      <c r="E92" s="25"/>
      <c r="K92" s="25"/>
      <c r="M92" s="25"/>
      <c r="R92" t="s">
        <v>96</v>
      </c>
      <c r="S92" s="25">
        <v>84.652949146707826</v>
      </c>
      <c r="T92">
        <v>0.51836008939226552</v>
      </c>
    </row>
    <row r="93" spans="2:23" x14ac:dyDescent="0.35">
      <c r="B93" t="s">
        <v>177</v>
      </c>
      <c r="C93" s="25">
        <v>2.7228721008731998</v>
      </c>
      <c r="D93">
        <v>0.21604765379428853</v>
      </c>
      <c r="J93" t="s">
        <v>177</v>
      </c>
      <c r="K93" s="25">
        <v>2.7228721008731998</v>
      </c>
      <c r="L93">
        <v>0.21604765379428853</v>
      </c>
      <c r="M93" s="25"/>
      <c r="R93" t="s">
        <v>95</v>
      </c>
      <c r="S93" s="25">
        <v>93.40501792114695</v>
      </c>
      <c r="T93">
        <v>0.45846267037507454</v>
      </c>
    </row>
    <row r="94" spans="2:23" x14ac:dyDescent="0.35">
      <c r="C94" s="25"/>
      <c r="K94" s="25"/>
      <c r="R94" t="s">
        <v>94</v>
      </c>
      <c r="S94" s="25">
        <v>90.010701374877797</v>
      </c>
      <c r="T94">
        <v>0.86741434273408435</v>
      </c>
    </row>
    <row r="95" spans="2:23" x14ac:dyDescent="0.35">
      <c r="B95" t="s">
        <v>81</v>
      </c>
      <c r="C95" s="25">
        <v>96.039974177168844</v>
      </c>
      <c r="D95">
        <v>0.37623161866619781</v>
      </c>
      <c r="J95" t="s">
        <v>139</v>
      </c>
      <c r="K95" s="25">
        <v>95.207512291243958</v>
      </c>
      <c r="L95">
        <v>1.4562917238411208</v>
      </c>
      <c r="R95" t="s">
        <v>93</v>
      </c>
      <c r="S95" s="25">
        <v>82.567210437772758</v>
      </c>
      <c r="T95">
        <v>4.0532628134294262</v>
      </c>
    </row>
    <row r="96" spans="2:23" x14ac:dyDescent="0.35">
      <c r="B96" t="s">
        <v>80</v>
      </c>
      <c r="C96" s="25">
        <v>97.236134441684769</v>
      </c>
      <c r="D96">
        <v>0.64335711459846934</v>
      </c>
      <c r="J96" t="s">
        <v>127</v>
      </c>
      <c r="K96" s="25">
        <v>94.668674507411836</v>
      </c>
      <c r="L96">
        <v>1.1139723205581584</v>
      </c>
      <c r="R96" t="s">
        <v>92</v>
      </c>
      <c r="S96" s="25">
        <v>82.132925572917799</v>
      </c>
      <c r="T96">
        <v>2.2643215670667294</v>
      </c>
    </row>
    <row r="97" spans="2:23" x14ac:dyDescent="0.35">
      <c r="B97" t="s">
        <v>79</v>
      </c>
      <c r="C97" s="25">
        <v>94.864113203213549</v>
      </c>
      <c r="D97">
        <v>0.70125326536652866</v>
      </c>
      <c r="J97" t="s">
        <v>116</v>
      </c>
      <c r="K97" s="25">
        <v>94.4541770865373</v>
      </c>
      <c r="L97">
        <v>0.78873873274140083</v>
      </c>
      <c r="R97" t="s">
        <v>141</v>
      </c>
      <c r="S97" s="25">
        <v>7.2102604997341837</v>
      </c>
      <c r="T97">
        <v>1.0935471890793291</v>
      </c>
    </row>
    <row r="98" spans="2:23" x14ac:dyDescent="0.35">
      <c r="B98" t="s">
        <v>78</v>
      </c>
      <c r="C98" s="25">
        <v>90.134445908358956</v>
      </c>
      <c r="D98">
        <v>0.61877556312183157</v>
      </c>
      <c r="J98" t="s">
        <v>106</v>
      </c>
      <c r="K98" s="25">
        <v>5.7338163092909795</v>
      </c>
      <c r="L98">
        <v>2.557660876683709</v>
      </c>
      <c r="R98" t="s">
        <v>130</v>
      </c>
      <c r="S98" s="25">
        <v>7.3699460820784912</v>
      </c>
      <c r="T98">
        <v>0.83992558006539186</v>
      </c>
    </row>
    <row r="99" spans="2:23" x14ac:dyDescent="0.35">
      <c r="B99" t="s">
        <v>77</v>
      </c>
      <c r="C99" s="25">
        <v>67.086981184945216</v>
      </c>
      <c r="D99">
        <v>2.4972952099005146</v>
      </c>
      <c r="J99" t="s">
        <v>95</v>
      </c>
      <c r="K99" s="25">
        <v>93.40501792114695</v>
      </c>
      <c r="L99">
        <v>0.45846267037507454</v>
      </c>
      <c r="R99" t="s">
        <v>118</v>
      </c>
      <c r="S99" s="25">
        <v>53.719797830374752</v>
      </c>
      <c r="T99">
        <v>4.5235917247420065</v>
      </c>
    </row>
    <row r="100" spans="2:23" x14ac:dyDescent="0.35">
      <c r="B100" t="s">
        <v>76</v>
      </c>
      <c r="C100" s="25">
        <v>89.044188436183035</v>
      </c>
      <c r="D100">
        <v>1.0735833628660858</v>
      </c>
      <c r="J100" t="s">
        <v>85</v>
      </c>
      <c r="K100" s="25">
        <v>91.746885133981905</v>
      </c>
      <c r="L100">
        <v>1.8916181306594497</v>
      </c>
      <c r="R100" t="s">
        <v>107</v>
      </c>
      <c r="S100" s="25">
        <v>51.502362449185512</v>
      </c>
      <c r="T100">
        <v>1.8482285859984489</v>
      </c>
    </row>
    <row r="101" spans="2:23" x14ac:dyDescent="0.35">
      <c r="B101" t="s">
        <v>74</v>
      </c>
      <c r="C101" s="25">
        <v>91.825354747019517</v>
      </c>
      <c r="D101">
        <v>0.44900364136690069</v>
      </c>
      <c r="J101" t="s">
        <v>64</v>
      </c>
      <c r="K101" s="25">
        <v>95.916495866285558</v>
      </c>
      <c r="L101">
        <v>0.29482322898484764</v>
      </c>
      <c r="R101" t="s">
        <v>87</v>
      </c>
      <c r="S101" s="25">
        <v>46.234856652016028</v>
      </c>
      <c r="T101">
        <v>3.0638960467704801</v>
      </c>
    </row>
    <row r="102" spans="2:23" x14ac:dyDescent="0.35">
      <c r="B102" t="s">
        <v>73</v>
      </c>
      <c r="C102" s="25">
        <v>82.802862552549655</v>
      </c>
      <c r="D102">
        <v>0.22673973877383702</v>
      </c>
      <c r="E102" t="s">
        <v>585</v>
      </c>
      <c r="F102" t="s">
        <v>145</v>
      </c>
      <c r="G102" t="s">
        <v>590</v>
      </c>
      <c r="H102" t="s">
        <v>592</v>
      </c>
      <c r="J102" t="s">
        <v>50</v>
      </c>
      <c r="K102" s="25">
        <v>93.369618513512265</v>
      </c>
      <c r="L102">
        <v>0.81289839416664189</v>
      </c>
      <c r="M102" t="s">
        <v>585</v>
      </c>
      <c r="N102" t="s">
        <v>145</v>
      </c>
      <c r="O102" t="s">
        <v>590</v>
      </c>
      <c r="R102" t="s">
        <v>77</v>
      </c>
      <c r="S102" s="25">
        <v>67.086981184945216</v>
      </c>
      <c r="T102">
        <v>2.4972952099005146</v>
      </c>
    </row>
    <row r="103" spans="2:23" x14ac:dyDescent="0.35">
      <c r="B103" t="s">
        <v>72</v>
      </c>
      <c r="C103" s="25">
        <v>86.279197800862633</v>
      </c>
      <c r="D103">
        <v>1.3643681345589327</v>
      </c>
      <c r="E103" s="25">
        <f>AVERAGE(C95:C103)</f>
        <v>88.368139161331797</v>
      </c>
      <c r="F103">
        <f>STDEV(C95:C103)/SQRT(9)</f>
        <v>3.0809652119091329</v>
      </c>
      <c r="G103">
        <f>_xlfn.T.TEST(C95:C103,$Z$2:$Z$4,2,3)</f>
        <v>3.9216900587743644E-2</v>
      </c>
      <c r="H103">
        <f>_xlfn.T.TEST(C95:C103,K95:K103,2,2)</f>
        <v>0.70686212509307045</v>
      </c>
      <c r="J103" t="s">
        <v>40</v>
      </c>
      <c r="K103" s="25">
        <v>95.26675902688261</v>
      </c>
      <c r="L103">
        <v>0.89829812869168024</v>
      </c>
      <c r="M103" s="25">
        <f>AVERAGE(K95:K103)</f>
        <v>84.418772961810362</v>
      </c>
      <c r="N103">
        <f>STDEV(K95:K103)/SQRT(9)</f>
        <v>9.8445818527475044</v>
      </c>
      <c r="O103">
        <f>_xlfn.T.TEST(K95:K103,$Z$2:$Z$4,2,3)</f>
        <v>0.2737022005970231</v>
      </c>
      <c r="R103" t="s">
        <v>66</v>
      </c>
      <c r="S103" s="25">
        <v>68.539325842696641</v>
      </c>
      <c r="T103">
        <v>1.8059271088001765</v>
      </c>
    </row>
    <row r="104" spans="2:23" x14ac:dyDescent="0.35">
      <c r="C104" s="25"/>
      <c r="E104" s="25"/>
      <c r="K104" s="25"/>
      <c r="M104" s="25"/>
      <c r="R104" t="s">
        <v>52</v>
      </c>
      <c r="S104" s="25">
        <v>59.966092163848714</v>
      </c>
      <c r="T104">
        <v>2.723844379240997</v>
      </c>
      <c r="W104" t="s">
        <v>587</v>
      </c>
    </row>
    <row r="105" spans="2:23" x14ac:dyDescent="0.35">
      <c r="C105" s="25"/>
      <c r="E105" s="25"/>
      <c r="K105" s="25"/>
      <c r="M105" s="25"/>
      <c r="R105" t="s">
        <v>42</v>
      </c>
      <c r="S105" s="25">
        <v>58.339891330905452</v>
      </c>
      <c r="T105">
        <v>2.3243705803725137</v>
      </c>
      <c r="U105" s="25">
        <f>AVERAGE(S88:S105)</f>
        <v>62.63937594865326</v>
      </c>
      <c r="V105">
        <f>STDEV(S88:S105)/SQRT(18)</f>
        <v>7.1926234781542755</v>
      </c>
      <c r="W105">
        <f>_xlfn.T.TEST(S88:S105,$Z$2:$Z$4,2,3)</f>
        <v>2.3514498606471684E-4</v>
      </c>
    </row>
    <row r="106" spans="2:23" x14ac:dyDescent="0.35">
      <c r="B106" t="s">
        <v>155</v>
      </c>
      <c r="C106" s="25">
        <v>6.4214951905568745</v>
      </c>
      <c r="D106">
        <v>0.40359729165808939</v>
      </c>
      <c r="J106" t="s">
        <v>155</v>
      </c>
      <c r="K106" s="25">
        <v>6.4214951905568745</v>
      </c>
      <c r="L106">
        <v>0.40359729165808939</v>
      </c>
      <c r="M106" s="25"/>
    </row>
    <row r="107" spans="2:23" x14ac:dyDescent="0.35">
      <c r="C107" s="25"/>
      <c r="K107" s="25"/>
      <c r="R107" t="s">
        <v>167</v>
      </c>
      <c r="S107" s="25">
        <v>4.4619469131203466</v>
      </c>
      <c r="T107">
        <v>1.0792462105563403</v>
      </c>
    </row>
    <row r="108" spans="2:23" x14ac:dyDescent="0.35">
      <c r="B108" t="s">
        <v>71</v>
      </c>
      <c r="C108" s="25">
        <v>96.636668825320257</v>
      </c>
      <c r="D108">
        <v>0.50075724772987851</v>
      </c>
      <c r="J108" t="s">
        <v>138</v>
      </c>
      <c r="K108" s="25">
        <v>93.873646795724724</v>
      </c>
      <c r="L108">
        <v>1.6873267306021411</v>
      </c>
      <c r="S108" s="25"/>
    </row>
    <row r="109" spans="2:23" x14ac:dyDescent="0.35">
      <c r="B109" t="s">
        <v>26</v>
      </c>
      <c r="C109" s="25">
        <v>96.228901207620751</v>
      </c>
      <c r="D109">
        <v>0.17811339477560312</v>
      </c>
      <c r="J109" t="s">
        <v>29</v>
      </c>
      <c r="K109" s="25">
        <v>93.940891351446567</v>
      </c>
      <c r="L109">
        <v>1.8657387878366045</v>
      </c>
      <c r="R109" t="s">
        <v>91</v>
      </c>
      <c r="S109" s="25">
        <v>92.684942294392627</v>
      </c>
      <c r="T109">
        <v>2.0288875268923752</v>
      </c>
    </row>
    <row r="110" spans="2:23" x14ac:dyDescent="0.35">
      <c r="B110" t="s">
        <v>68</v>
      </c>
      <c r="C110" s="25">
        <v>95.690341738897587</v>
      </c>
      <c r="D110">
        <v>0.37489548338918705</v>
      </c>
      <c r="J110" t="s">
        <v>176</v>
      </c>
      <c r="K110" s="25">
        <v>89.895744801405172</v>
      </c>
      <c r="L110">
        <v>0.43925871287362916</v>
      </c>
      <c r="R110" t="s">
        <v>90</v>
      </c>
      <c r="S110" s="25">
        <v>68.454307390434849</v>
      </c>
      <c r="T110">
        <v>1.2159472039949133</v>
      </c>
    </row>
    <row r="111" spans="2:23" x14ac:dyDescent="0.35">
      <c r="B111" t="s">
        <v>67</v>
      </c>
      <c r="C111" s="25">
        <v>92.592319108916698</v>
      </c>
      <c r="D111">
        <v>0.90626728090443476</v>
      </c>
      <c r="J111" t="s">
        <v>104</v>
      </c>
      <c r="K111" s="25">
        <v>92.458858909900144</v>
      </c>
      <c r="L111">
        <v>1.6150396031283802</v>
      </c>
      <c r="R111" t="s">
        <v>89</v>
      </c>
      <c r="S111" s="25">
        <v>0.46007055123464657</v>
      </c>
      <c r="T111">
        <v>0.32467376350085941</v>
      </c>
    </row>
    <row r="112" spans="2:23" x14ac:dyDescent="0.35">
      <c r="B112" t="s">
        <v>66</v>
      </c>
      <c r="C112" s="25">
        <v>68.539325842696641</v>
      </c>
      <c r="D112">
        <v>1.8059271088001765</v>
      </c>
      <c r="J112" t="s">
        <v>94</v>
      </c>
      <c r="K112" s="25">
        <v>90.010701374877797</v>
      </c>
      <c r="L112">
        <v>0.86741434273408435</v>
      </c>
      <c r="R112" t="s">
        <v>88</v>
      </c>
      <c r="S112" s="25">
        <v>0.8895268225047358</v>
      </c>
      <c r="T112">
        <v>0.4532113917887472</v>
      </c>
    </row>
    <row r="113" spans="2:23" x14ac:dyDescent="0.35">
      <c r="B113" t="s">
        <v>65</v>
      </c>
      <c r="C113" s="25">
        <v>90.887902751702043</v>
      </c>
      <c r="D113">
        <v>0.760058105827221</v>
      </c>
      <c r="J113" t="s">
        <v>84</v>
      </c>
      <c r="K113" s="25">
        <v>87.806796600058021</v>
      </c>
      <c r="L113">
        <v>3.2340061179901411</v>
      </c>
      <c r="R113" t="s">
        <v>87</v>
      </c>
      <c r="S113" s="25">
        <v>46.234856652016028</v>
      </c>
      <c r="T113">
        <v>3.0638960467704801</v>
      </c>
    </row>
    <row r="114" spans="2:23" x14ac:dyDescent="0.35">
      <c r="B114" t="s">
        <v>64</v>
      </c>
      <c r="C114" s="25">
        <v>95.916495866285558</v>
      </c>
      <c r="D114">
        <v>0.29482322898484764</v>
      </c>
      <c r="J114" t="s">
        <v>74</v>
      </c>
      <c r="K114" s="25">
        <v>91.825354747019517</v>
      </c>
      <c r="L114">
        <v>0.44900364136690069</v>
      </c>
      <c r="R114" t="s">
        <v>85</v>
      </c>
      <c r="S114" s="25">
        <v>91.746885133981905</v>
      </c>
      <c r="T114">
        <v>1.8916181306594497</v>
      </c>
    </row>
    <row r="115" spans="2:23" x14ac:dyDescent="0.35">
      <c r="B115" t="s">
        <v>62</v>
      </c>
      <c r="C115" s="25">
        <v>84.129247342236269</v>
      </c>
      <c r="D115">
        <v>1.7101271480470865</v>
      </c>
      <c r="E115" t="s">
        <v>585</v>
      </c>
      <c r="F115" t="s">
        <v>145</v>
      </c>
      <c r="G115" t="s">
        <v>590</v>
      </c>
      <c r="H115" t="s">
        <v>592</v>
      </c>
      <c r="J115" t="s">
        <v>49</v>
      </c>
      <c r="K115" s="25">
        <v>95.201587539777222</v>
      </c>
      <c r="L115">
        <v>0.30019554922477437</v>
      </c>
      <c r="M115" t="s">
        <v>585</v>
      </c>
      <c r="N115" t="s">
        <v>145</v>
      </c>
      <c r="O115" t="s">
        <v>590</v>
      </c>
      <c r="R115" t="s">
        <v>84</v>
      </c>
      <c r="S115" s="25">
        <v>87.806796600058021</v>
      </c>
      <c r="T115">
        <v>3.2340061179901411</v>
      </c>
    </row>
    <row r="116" spans="2:23" x14ac:dyDescent="0.35">
      <c r="B116" t="s">
        <v>60</v>
      </c>
      <c r="C116" s="25">
        <v>15.558840359327684</v>
      </c>
      <c r="D116">
        <v>0.78078909102227034</v>
      </c>
      <c r="E116" s="25">
        <f>AVERAGE(C108:C116)</f>
        <v>81.797782560333715</v>
      </c>
      <c r="F116">
        <f>STDEV(C108:C116)/SQRT(9)</f>
        <v>8.8103184201237639</v>
      </c>
      <c r="G116">
        <f>_xlfn.T.TEST(C108:C116,$Z$2:$Z$4,2,3)</f>
        <v>0.14602476692856398</v>
      </c>
      <c r="H116">
        <f>_xlfn.T.TEST(C108:C116,K108:K116,2,2)</f>
        <v>0.99486194221068125</v>
      </c>
      <c r="J116" t="s">
        <v>39</v>
      </c>
      <c r="K116" s="25">
        <v>1.952003284304294</v>
      </c>
      <c r="L116">
        <v>0.12866246094220196</v>
      </c>
      <c r="M116" s="25">
        <f>AVERAGE(K108:K116)</f>
        <v>81.885065044945932</v>
      </c>
      <c r="N116">
        <f>STDEV(K108:K116)/SQRT(9)</f>
        <v>10.02190067823056</v>
      </c>
      <c r="O116">
        <f>_xlfn.T.TEST(K108:K116,$Z$2:$Z$4,2,3)</f>
        <v>0.19703471643620013</v>
      </c>
      <c r="R116" t="s">
        <v>83</v>
      </c>
      <c r="S116" s="25">
        <v>80.024221270294575</v>
      </c>
      <c r="T116">
        <v>2.247228075440264</v>
      </c>
    </row>
    <row r="117" spans="2:23" x14ac:dyDescent="0.35">
      <c r="C117" s="25"/>
      <c r="E117" s="25"/>
      <c r="K117" s="25"/>
      <c r="M117" s="25"/>
      <c r="R117" t="s">
        <v>82</v>
      </c>
      <c r="S117" s="25">
        <v>71.628419370354848</v>
      </c>
      <c r="T117">
        <v>1.3492966696656465</v>
      </c>
    </row>
    <row r="118" spans="2:23" x14ac:dyDescent="0.35">
      <c r="C118" s="25"/>
      <c r="E118" s="25"/>
      <c r="K118" s="25"/>
      <c r="M118" s="25"/>
      <c r="R118" t="s">
        <v>180</v>
      </c>
      <c r="S118" s="25">
        <v>84.48804874076869</v>
      </c>
      <c r="T118">
        <v>0.87651642115872241</v>
      </c>
    </row>
    <row r="119" spans="2:23" x14ac:dyDescent="0.35">
      <c r="B119" t="s">
        <v>163</v>
      </c>
      <c r="C119" s="25">
        <v>2.9282102841128919</v>
      </c>
      <c r="D119">
        <v>0.89929808822134571</v>
      </c>
      <c r="J119" t="s">
        <v>163</v>
      </c>
      <c r="K119" s="25">
        <v>2.9282102841128919</v>
      </c>
      <c r="L119">
        <v>0.89929808822134571</v>
      </c>
      <c r="M119" s="25"/>
      <c r="R119" t="s">
        <v>128</v>
      </c>
      <c r="S119" s="25">
        <v>84.947738421214197</v>
      </c>
      <c r="T119">
        <v>1.7709212584863421</v>
      </c>
    </row>
    <row r="120" spans="2:23" ht="15" customHeight="1" x14ac:dyDescent="0.35">
      <c r="C120" s="25"/>
      <c r="K120" s="25"/>
      <c r="R120" t="s">
        <v>117</v>
      </c>
      <c r="S120" s="25">
        <v>2.3177699947382266</v>
      </c>
      <c r="T120">
        <v>0.77954251353491943</v>
      </c>
    </row>
    <row r="121" spans="2:23" x14ac:dyDescent="0.35">
      <c r="B121" t="s">
        <v>58</v>
      </c>
      <c r="C121" s="25">
        <v>97.789870542311562</v>
      </c>
      <c r="D121">
        <v>0.52303718945180511</v>
      </c>
      <c r="J121" t="s">
        <v>137</v>
      </c>
      <c r="K121" s="25">
        <v>82.894958415865574</v>
      </c>
      <c r="L121">
        <v>1.2551022573446728</v>
      </c>
      <c r="R121" t="s">
        <v>106</v>
      </c>
      <c r="S121" s="25">
        <v>5.7338163092909795</v>
      </c>
      <c r="T121">
        <v>2.557660876683709</v>
      </c>
    </row>
    <row r="122" spans="2:23" x14ac:dyDescent="0.35">
      <c r="B122" t="s">
        <v>56</v>
      </c>
      <c r="C122" s="25">
        <v>91.308615260520881</v>
      </c>
      <c r="D122">
        <v>1.4970099873806335</v>
      </c>
      <c r="J122" t="s">
        <v>124</v>
      </c>
      <c r="K122" s="25">
        <v>81.659793547048437</v>
      </c>
      <c r="L122">
        <v>1.3220609382170037</v>
      </c>
      <c r="R122" t="s">
        <v>96</v>
      </c>
      <c r="S122" s="25">
        <v>84.652949146707826</v>
      </c>
      <c r="T122">
        <v>0.51836008939226552</v>
      </c>
    </row>
    <row r="123" spans="2:23" x14ac:dyDescent="0.35">
      <c r="B123" t="s">
        <v>54</v>
      </c>
      <c r="C123" s="25">
        <v>95.290203623536954</v>
      </c>
      <c r="D123">
        <v>0.28118422169786184</v>
      </c>
      <c r="J123" t="s">
        <v>175</v>
      </c>
      <c r="K123" s="25">
        <v>78.249180296063471</v>
      </c>
      <c r="L123">
        <v>1.9635804803204056</v>
      </c>
      <c r="R123" t="s">
        <v>76</v>
      </c>
      <c r="S123" s="25">
        <v>89.044188436183035</v>
      </c>
      <c r="T123">
        <v>1.0735833628660858</v>
      </c>
    </row>
    <row r="124" spans="2:23" x14ac:dyDescent="0.35">
      <c r="B124" t="s">
        <v>53</v>
      </c>
      <c r="C124" s="25">
        <v>89.986215074200217</v>
      </c>
      <c r="D124">
        <v>1.3382650397270555</v>
      </c>
      <c r="J124" t="s">
        <v>103</v>
      </c>
      <c r="K124" s="25">
        <v>80.163673960150092</v>
      </c>
      <c r="L124">
        <v>1.6664949353204648</v>
      </c>
      <c r="R124" t="s">
        <v>65</v>
      </c>
      <c r="S124" s="25">
        <v>90.887902751702043</v>
      </c>
      <c r="T124">
        <v>0.760058105827221</v>
      </c>
    </row>
    <row r="125" spans="2:23" x14ac:dyDescent="0.35">
      <c r="B125" t="s">
        <v>52</v>
      </c>
      <c r="C125" s="25">
        <v>59.966092163848714</v>
      </c>
      <c r="D125">
        <v>2.723844379240997</v>
      </c>
      <c r="J125" t="s">
        <v>93</v>
      </c>
      <c r="K125" s="25">
        <v>82.567210437772758</v>
      </c>
      <c r="L125">
        <v>4.0532628134294262</v>
      </c>
      <c r="R125" t="s">
        <v>51</v>
      </c>
      <c r="S125" s="25">
        <v>88.988819312978322</v>
      </c>
      <c r="T125">
        <v>1.1135103607772656</v>
      </c>
      <c r="W125" t="s">
        <v>587</v>
      </c>
    </row>
    <row r="126" spans="2:23" x14ac:dyDescent="0.35">
      <c r="B126" t="s">
        <v>51</v>
      </c>
      <c r="C126" s="25">
        <v>88.988819312978322</v>
      </c>
      <c r="D126">
        <v>1.1135103607772656</v>
      </c>
      <c r="J126" t="s">
        <v>83</v>
      </c>
      <c r="K126" s="25">
        <v>80.024221270294575</v>
      </c>
      <c r="L126">
        <v>2.247228075440264</v>
      </c>
      <c r="R126" t="s">
        <v>41</v>
      </c>
      <c r="S126" s="25">
        <v>83.417402845932273</v>
      </c>
      <c r="T126">
        <v>1.7938110265301668</v>
      </c>
      <c r="U126" s="25">
        <f>AVERAGE(S109:S126)</f>
        <v>64.133814558043767</v>
      </c>
      <c r="V126">
        <f>STDEV(S109:S126)/SQRT(18)</f>
        <v>8.4145505101350437</v>
      </c>
      <c r="W126">
        <f>_xlfn.T.TEST(S109:S126,$Z$2:$Z$4,2,3)</f>
        <v>1.4793301318624292E-3</v>
      </c>
    </row>
    <row r="127" spans="2:23" x14ac:dyDescent="0.35">
      <c r="B127" t="s">
        <v>50</v>
      </c>
      <c r="C127" s="25">
        <v>93.369618513512265</v>
      </c>
      <c r="D127">
        <v>0.81289839416664189</v>
      </c>
      <c r="J127" t="s">
        <v>73</v>
      </c>
      <c r="K127" s="25">
        <v>82.802862552549655</v>
      </c>
      <c r="L127">
        <v>0.22673973877383702</v>
      </c>
    </row>
    <row r="128" spans="2:23" x14ac:dyDescent="0.35">
      <c r="B128" t="s">
        <v>49</v>
      </c>
      <c r="C128" s="25">
        <v>95.201587539777222</v>
      </c>
      <c r="D128">
        <v>0.30019554922477437</v>
      </c>
      <c r="E128" t="s">
        <v>585</v>
      </c>
      <c r="F128" t="s">
        <v>145</v>
      </c>
      <c r="G128" t="s">
        <v>590</v>
      </c>
      <c r="H128" t="s">
        <v>592</v>
      </c>
      <c r="J128" t="s">
        <v>62</v>
      </c>
      <c r="K128" s="25">
        <v>84.129247342236269</v>
      </c>
      <c r="L128">
        <v>1.7101271480470865</v>
      </c>
      <c r="M128" t="s">
        <v>585</v>
      </c>
      <c r="N128" t="s">
        <v>145</v>
      </c>
      <c r="O128" t="s">
        <v>590</v>
      </c>
      <c r="R128" t="s">
        <v>177</v>
      </c>
      <c r="S128" s="25">
        <v>2.7228721008731998</v>
      </c>
      <c r="T128">
        <v>0.21604765379428853</v>
      </c>
    </row>
    <row r="129" spans="2:20" x14ac:dyDescent="0.35">
      <c r="B129" t="s">
        <v>47</v>
      </c>
      <c r="C129" s="25">
        <v>87.146653887200614</v>
      </c>
      <c r="D129">
        <v>1.2940518468375675</v>
      </c>
      <c r="E129" s="25">
        <f>AVERAGE(C121:C129)</f>
        <v>88.783075101987421</v>
      </c>
      <c r="F129">
        <f>STDEV(C121:C129)/SQRT(9)</f>
        <v>3.7761373887992442</v>
      </c>
      <c r="G129">
        <f>_xlfn.T.TEST(C121:C129,$Z$2:$Z$4,2,3)</f>
        <v>9.411662116227619E-2</v>
      </c>
      <c r="H129">
        <f>_xlfn.T.TEST(C121:C129,K121:K129,2,2)</f>
        <v>6.2802416673290173E-2</v>
      </c>
      <c r="J129" t="s">
        <v>38</v>
      </c>
      <c r="K129" s="25">
        <v>77.17590094690803</v>
      </c>
      <c r="L129">
        <v>0.92779084409843138</v>
      </c>
      <c r="M129" s="25">
        <f>AVERAGE(K121:K129)</f>
        <v>81.074116529876548</v>
      </c>
      <c r="N129">
        <f>STDEV(K121:K129)/SQRT(9)</f>
        <v>0.77565146845178423</v>
      </c>
      <c r="O129">
        <f>_xlfn.T.TEST(K121:K129,$Z$2:$Z$4,2,3)</f>
        <v>4.2182512848887366E-7</v>
      </c>
      <c r="S129" s="25"/>
    </row>
    <row r="130" spans="2:20" x14ac:dyDescent="0.35">
      <c r="C130" s="25"/>
      <c r="E130" s="25"/>
      <c r="K130" s="25"/>
      <c r="M130" s="25"/>
      <c r="R130" t="s">
        <v>81</v>
      </c>
      <c r="S130" s="25">
        <v>96.039974177168844</v>
      </c>
      <c r="T130">
        <v>0.37623161866619781</v>
      </c>
    </row>
    <row r="131" spans="2:20" x14ac:dyDescent="0.35">
      <c r="C131" s="25"/>
      <c r="E131" s="25"/>
      <c r="K131" s="25"/>
      <c r="M131" s="25"/>
      <c r="R131" t="s">
        <v>80</v>
      </c>
      <c r="S131" s="25">
        <v>97.236134441684769</v>
      </c>
      <c r="T131">
        <v>0.64335711459846934</v>
      </c>
    </row>
    <row r="132" spans="2:20" x14ac:dyDescent="0.35">
      <c r="B132" t="s">
        <v>168</v>
      </c>
      <c r="C132" s="25">
        <v>6.6789084095058486</v>
      </c>
      <c r="D132">
        <v>0.74806451313879241</v>
      </c>
      <c r="J132" t="s">
        <v>168</v>
      </c>
      <c r="K132" s="25">
        <v>6.6789084095058486</v>
      </c>
      <c r="L132">
        <v>0.74806451313879241</v>
      </c>
      <c r="M132" s="25"/>
      <c r="R132" t="s">
        <v>79</v>
      </c>
      <c r="S132" s="25">
        <v>94.864113203213549</v>
      </c>
      <c r="T132">
        <v>0.70125326536652866</v>
      </c>
    </row>
    <row r="133" spans="2:20" x14ac:dyDescent="0.35">
      <c r="C133" s="25"/>
      <c r="K133" s="25"/>
      <c r="R133" t="s">
        <v>78</v>
      </c>
      <c r="S133" s="25">
        <v>90.134445908358956</v>
      </c>
      <c r="T133">
        <v>0.61877556312183157</v>
      </c>
    </row>
    <row r="134" spans="2:20" x14ac:dyDescent="0.35">
      <c r="B134" t="s">
        <v>46</v>
      </c>
      <c r="C134" s="25">
        <v>93.529147940594427</v>
      </c>
      <c r="D134">
        <v>0.99679698574291109</v>
      </c>
      <c r="J134" t="s">
        <v>136</v>
      </c>
      <c r="K134" s="25">
        <v>91.000761035007599</v>
      </c>
      <c r="L134">
        <v>1.858994499382095</v>
      </c>
      <c r="R134" t="s">
        <v>77</v>
      </c>
      <c r="S134" s="25">
        <v>67.086981184945216</v>
      </c>
      <c r="T134">
        <v>2.4972952099005146</v>
      </c>
    </row>
    <row r="135" spans="2:20" x14ac:dyDescent="0.35">
      <c r="B135" t="s">
        <v>45</v>
      </c>
      <c r="C135" s="25">
        <v>92.633799039329006</v>
      </c>
      <c r="D135">
        <v>1.1299501257663502</v>
      </c>
      <c r="J135" t="s">
        <v>123</v>
      </c>
      <c r="K135" s="25">
        <v>87.834296035802126</v>
      </c>
      <c r="L135">
        <v>0.49938019524356292</v>
      </c>
      <c r="R135" t="s">
        <v>76</v>
      </c>
      <c r="S135" s="25">
        <v>89.044188436183035</v>
      </c>
      <c r="T135">
        <v>1.0735833628660858</v>
      </c>
    </row>
    <row r="136" spans="2:20" x14ac:dyDescent="0.35">
      <c r="B136" t="s">
        <v>44</v>
      </c>
      <c r="C136" s="25">
        <v>93.006068885062447</v>
      </c>
      <c r="D136">
        <v>1.0282552096785555</v>
      </c>
      <c r="J136" t="s">
        <v>173</v>
      </c>
      <c r="K136" s="25">
        <v>82.587719298245602</v>
      </c>
      <c r="L136">
        <v>1.3487099836759899</v>
      </c>
      <c r="R136" t="s">
        <v>74</v>
      </c>
      <c r="S136" s="25">
        <v>91.825354747019517</v>
      </c>
      <c r="T136">
        <v>0.44900364136690069</v>
      </c>
    </row>
    <row r="137" spans="2:20" x14ac:dyDescent="0.35">
      <c r="B137" t="s">
        <v>43</v>
      </c>
      <c r="C137" s="25">
        <v>90.428799988048752</v>
      </c>
      <c r="D137">
        <v>0.87447798480844985</v>
      </c>
      <c r="J137" t="s">
        <v>102</v>
      </c>
      <c r="K137" s="25">
        <v>86.004617377552066</v>
      </c>
      <c r="L137">
        <v>2.1476714699954487</v>
      </c>
      <c r="R137" t="s">
        <v>73</v>
      </c>
      <c r="S137" s="25">
        <v>82.802862552549655</v>
      </c>
      <c r="T137">
        <v>0.22673973877383702</v>
      </c>
    </row>
    <row r="138" spans="2:20" x14ac:dyDescent="0.35">
      <c r="B138" t="s">
        <v>42</v>
      </c>
      <c r="C138" s="25">
        <v>58.339891330905452</v>
      </c>
      <c r="D138">
        <v>2.3243705803725137</v>
      </c>
      <c r="J138" t="s">
        <v>92</v>
      </c>
      <c r="K138" s="25">
        <v>82.132925572917799</v>
      </c>
      <c r="L138">
        <v>2.2643215670667294</v>
      </c>
      <c r="R138" t="s">
        <v>72</v>
      </c>
      <c r="S138" s="25">
        <v>86.279197800862633</v>
      </c>
      <c r="T138">
        <v>1.3643681345589327</v>
      </c>
    </row>
    <row r="139" spans="2:20" x14ac:dyDescent="0.35">
      <c r="B139" t="s">
        <v>41</v>
      </c>
      <c r="C139" s="25">
        <v>83.417402845932273</v>
      </c>
      <c r="D139">
        <v>1.7938110265301668</v>
      </c>
      <c r="J139" t="s">
        <v>82</v>
      </c>
      <c r="K139" s="25">
        <v>71.628419370354848</v>
      </c>
      <c r="L139">
        <v>1.3492966696656465</v>
      </c>
      <c r="R139" t="s">
        <v>139</v>
      </c>
      <c r="S139" s="25">
        <v>95.207512291243958</v>
      </c>
      <c r="T139">
        <v>1.4562917238411208</v>
      </c>
    </row>
    <row r="140" spans="2:20" x14ac:dyDescent="0.35">
      <c r="B140" t="s">
        <v>40</v>
      </c>
      <c r="C140" s="25">
        <v>95.26675902688261</v>
      </c>
      <c r="D140">
        <v>0.89829812869168024</v>
      </c>
      <c r="J140" t="s">
        <v>72</v>
      </c>
      <c r="K140" s="25">
        <v>86.279197800862633</v>
      </c>
      <c r="L140">
        <v>1.3643681345589327</v>
      </c>
      <c r="R140" t="s">
        <v>127</v>
      </c>
      <c r="S140" s="25">
        <v>94.668674507411836</v>
      </c>
      <c r="T140">
        <v>1.1139723205581584</v>
      </c>
    </row>
    <row r="141" spans="2:20" x14ac:dyDescent="0.35">
      <c r="B141" t="s">
        <v>39</v>
      </c>
      <c r="C141" s="25">
        <v>1.952003284304294</v>
      </c>
      <c r="D141">
        <v>0.12866246094220196</v>
      </c>
      <c r="E141" t="s">
        <v>585</v>
      </c>
      <c r="F141" t="s">
        <v>145</v>
      </c>
      <c r="G141" t="s">
        <v>590</v>
      </c>
      <c r="H141" t="s">
        <v>592</v>
      </c>
      <c r="J141" t="s">
        <v>60</v>
      </c>
      <c r="K141" s="25">
        <v>15.558840359327684</v>
      </c>
      <c r="L141">
        <v>0.78078909102227034</v>
      </c>
      <c r="M141" t="s">
        <v>585</v>
      </c>
      <c r="N141" t="s">
        <v>145</v>
      </c>
      <c r="O141" t="s">
        <v>590</v>
      </c>
      <c r="R141" t="s">
        <v>116</v>
      </c>
      <c r="S141" s="25">
        <v>94.4541770865373</v>
      </c>
      <c r="T141">
        <v>0.78873873274140083</v>
      </c>
    </row>
    <row r="142" spans="2:20" x14ac:dyDescent="0.35">
      <c r="B142" t="s">
        <v>38</v>
      </c>
      <c r="C142" s="25">
        <v>77.17590094690803</v>
      </c>
      <c r="D142">
        <v>0.92779084409843138</v>
      </c>
      <c r="E142" s="25">
        <f>AVERAGE(C134:C142)</f>
        <v>76.194419254218602</v>
      </c>
      <c r="F142">
        <f>STDEV(C134:C142)/SQRT(9)</f>
        <v>10.071690677637386</v>
      </c>
      <c r="G142">
        <f>_xlfn.T.TEST(C134:C142,$Z$2:$Z$4,2,3)</f>
        <v>8.4967720037108299E-2</v>
      </c>
      <c r="H142">
        <f>_xlfn.T.TEST(C134:C142,K134:K142,2,2)</f>
        <v>0.96978145583381414</v>
      </c>
      <c r="J142" t="s">
        <v>47</v>
      </c>
      <c r="K142" s="25">
        <v>87.146653887200614</v>
      </c>
      <c r="L142">
        <v>1.2940518468375675</v>
      </c>
      <c r="M142" s="25">
        <f>AVERAGE(K134:K142)</f>
        <v>76.685936748585661</v>
      </c>
      <c r="N142">
        <f>STDEV(K134:K142)/SQRT(9)</f>
        <v>7.8564342862789047</v>
      </c>
      <c r="O142">
        <f>_xlfn.T.TEST(K134:K142,$Z$2:$Z$4,2,3)</f>
        <v>3.9503188698928882E-2</v>
      </c>
      <c r="R142" t="s">
        <v>106</v>
      </c>
      <c r="S142" s="25">
        <v>5.7338163092909795</v>
      </c>
      <c r="T142">
        <v>2.557660876683709</v>
      </c>
    </row>
    <row r="143" spans="2:20" x14ac:dyDescent="0.35">
      <c r="C143" s="25"/>
      <c r="K143" s="25"/>
      <c r="R143" t="s">
        <v>95</v>
      </c>
      <c r="S143" s="25">
        <v>93.40501792114695</v>
      </c>
      <c r="T143">
        <v>0.45846267037507454</v>
      </c>
    </row>
    <row r="144" spans="2:20" x14ac:dyDescent="0.35">
      <c r="C144" s="25"/>
      <c r="K144" s="25"/>
      <c r="R144" t="s">
        <v>85</v>
      </c>
      <c r="S144" s="25">
        <v>91.746885133981905</v>
      </c>
      <c r="T144">
        <v>1.8916181306594497</v>
      </c>
    </row>
    <row r="145" spans="2:23" x14ac:dyDescent="0.35">
      <c r="B145" t="s">
        <v>161</v>
      </c>
      <c r="C145" s="25">
        <v>96.005269290970219</v>
      </c>
      <c r="D145">
        <v>0.63551895200548925</v>
      </c>
      <c r="J145" t="s">
        <v>161</v>
      </c>
      <c r="K145" s="25">
        <v>96.005269290970219</v>
      </c>
      <c r="L145">
        <v>0.63551895200548925</v>
      </c>
      <c r="R145" t="s">
        <v>64</v>
      </c>
      <c r="S145" s="25">
        <v>95.916495866285558</v>
      </c>
      <c r="T145">
        <v>0.29482322898484764</v>
      </c>
    </row>
    <row r="146" spans="2:23" x14ac:dyDescent="0.35">
      <c r="R146" t="s">
        <v>50</v>
      </c>
      <c r="S146" s="25">
        <v>93.369618513512265</v>
      </c>
      <c r="T146">
        <v>0.81289839416664189</v>
      </c>
      <c r="W146" t="s">
        <v>587</v>
      </c>
    </row>
    <row r="147" spans="2:23" x14ac:dyDescent="0.35">
      <c r="R147" t="s">
        <v>40</v>
      </c>
      <c r="S147" s="25">
        <v>95.26675902688261</v>
      </c>
      <c r="T147">
        <v>0.89829812869168024</v>
      </c>
      <c r="U147" s="25">
        <f>AVERAGE(S130:S147)</f>
        <v>86.393456061571086</v>
      </c>
      <c r="V147">
        <f>STDEV(S130:S147)/SQRT(18)</f>
        <v>5.0265877053584811</v>
      </c>
      <c r="W147">
        <f>_xlfn.T.TEST(S130:S147,$Z$2:$Z$4,2,3)</f>
        <v>7.443441574445625E-2</v>
      </c>
    </row>
    <row r="149" spans="2:23" x14ac:dyDescent="0.35">
      <c r="R149" t="s">
        <v>155</v>
      </c>
      <c r="S149" s="25">
        <v>6.4214951905568745</v>
      </c>
      <c r="T149">
        <v>0.40359729165808939</v>
      </c>
    </row>
    <row r="150" spans="2:23" x14ac:dyDescent="0.35">
      <c r="S150" s="25"/>
    </row>
    <row r="151" spans="2:23" x14ac:dyDescent="0.35">
      <c r="R151" t="s">
        <v>71</v>
      </c>
      <c r="S151" s="25">
        <v>96.636668825320257</v>
      </c>
      <c r="T151">
        <v>0.50075724772987851</v>
      </c>
    </row>
    <row r="152" spans="2:23" x14ac:dyDescent="0.35">
      <c r="R152" t="s">
        <v>26</v>
      </c>
      <c r="S152" s="25">
        <v>96.228901207620751</v>
      </c>
      <c r="T152">
        <v>0.17811339477560312</v>
      </c>
    </row>
    <row r="153" spans="2:23" x14ac:dyDescent="0.35">
      <c r="R153" t="s">
        <v>68</v>
      </c>
      <c r="S153" s="25">
        <v>95.690341738897587</v>
      </c>
      <c r="T153">
        <v>0.37489548338918705</v>
      </c>
    </row>
    <row r="154" spans="2:23" x14ac:dyDescent="0.35">
      <c r="R154" t="s">
        <v>67</v>
      </c>
      <c r="S154" s="25">
        <v>92.592319108916698</v>
      </c>
      <c r="T154">
        <v>0.90626728090443476</v>
      </c>
    </row>
    <row r="155" spans="2:23" x14ac:dyDescent="0.35">
      <c r="R155" t="s">
        <v>66</v>
      </c>
      <c r="S155" s="25">
        <v>68.539325842696641</v>
      </c>
      <c r="T155">
        <v>1.8059271088001765</v>
      </c>
    </row>
    <row r="156" spans="2:23" x14ac:dyDescent="0.35">
      <c r="R156" t="s">
        <v>65</v>
      </c>
      <c r="S156" s="25">
        <v>90.887902751702043</v>
      </c>
      <c r="T156">
        <v>0.760058105827221</v>
      </c>
    </row>
    <row r="157" spans="2:23" x14ac:dyDescent="0.35">
      <c r="R157" t="s">
        <v>64</v>
      </c>
      <c r="S157" s="25">
        <v>95.916495866285558</v>
      </c>
      <c r="T157">
        <v>0.29482322898484764</v>
      </c>
    </row>
    <row r="158" spans="2:23" x14ac:dyDescent="0.35">
      <c r="R158" t="s">
        <v>62</v>
      </c>
      <c r="S158" s="25">
        <v>84.129247342236269</v>
      </c>
      <c r="T158">
        <v>1.7101271480470865</v>
      </c>
    </row>
    <row r="159" spans="2:23" x14ac:dyDescent="0.35">
      <c r="R159" t="s">
        <v>60</v>
      </c>
      <c r="S159" s="25">
        <v>15.558840359327684</v>
      </c>
      <c r="T159">
        <v>0.78078909102227034</v>
      </c>
    </row>
    <row r="160" spans="2:23" x14ac:dyDescent="0.35">
      <c r="R160" t="s">
        <v>138</v>
      </c>
      <c r="S160" s="25">
        <v>93.873646795724724</v>
      </c>
      <c r="T160">
        <v>1.6873267306021411</v>
      </c>
    </row>
    <row r="161" spans="18:23" x14ac:dyDescent="0.35">
      <c r="R161" t="s">
        <v>29</v>
      </c>
      <c r="S161" s="25">
        <v>93.940891351446567</v>
      </c>
      <c r="T161">
        <v>1.8657387878366045</v>
      </c>
    </row>
    <row r="162" spans="18:23" x14ac:dyDescent="0.35">
      <c r="R162" t="s">
        <v>176</v>
      </c>
      <c r="S162" s="25">
        <v>89.895744801405172</v>
      </c>
      <c r="T162">
        <v>0.43925871287362916</v>
      </c>
    </row>
    <row r="163" spans="18:23" x14ac:dyDescent="0.35">
      <c r="R163" t="s">
        <v>104</v>
      </c>
      <c r="S163" s="25">
        <v>92.458858909900144</v>
      </c>
      <c r="T163">
        <v>1.6150396031283802</v>
      </c>
    </row>
    <row r="164" spans="18:23" x14ac:dyDescent="0.35">
      <c r="R164" t="s">
        <v>94</v>
      </c>
      <c r="S164" s="25">
        <v>90.010701374877797</v>
      </c>
      <c r="T164">
        <v>0.86741434273408435</v>
      </c>
    </row>
    <row r="165" spans="18:23" x14ac:dyDescent="0.35">
      <c r="R165" t="s">
        <v>84</v>
      </c>
      <c r="S165" s="25">
        <v>87.806796600058021</v>
      </c>
      <c r="T165">
        <v>3.2340061179901411</v>
      </c>
    </row>
    <row r="166" spans="18:23" x14ac:dyDescent="0.35">
      <c r="R166" t="s">
        <v>74</v>
      </c>
      <c r="S166" s="25">
        <v>91.825354747019517</v>
      </c>
      <c r="T166">
        <v>0.44900364136690069</v>
      </c>
    </row>
    <row r="167" spans="18:23" x14ac:dyDescent="0.35">
      <c r="R167" t="s">
        <v>49</v>
      </c>
      <c r="S167" s="25">
        <v>95.201587539777222</v>
      </c>
      <c r="T167">
        <v>0.30019554922477437</v>
      </c>
      <c r="W167" t="s">
        <v>587</v>
      </c>
    </row>
    <row r="168" spans="18:23" x14ac:dyDescent="0.35">
      <c r="R168" t="s">
        <v>39</v>
      </c>
      <c r="S168" s="25">
        <v>1.952003284304294</v>
      </c>
      <c r="T168">
        <v>0.12866246094220196</v>
      </c>
      <c r="U168" s="25">
        <f>AVERAGE(S151:S168)</f>
        <v>81.841423802639824</v>
      </c>
      <c r="V168">
        <f>STDEV(S151:S168)/SQRT(18)</f>
        <v>6.4727606621958573</v>
      </c>
      <c r="W168">
        <f>_xlfn.T.TEST(S151:S168,$Z$2:$Z$4,2,3)</f>
        <v>4.352490569553967E-2</v>
      </c>
    </row>
    <row r="170" spans="18:23" x14ac:dyDescent="0.35">
      <c r="R170" t="s">
        <v>163</v>
      </c>
      <c r="S170" s="25">
        <v>2.9282102841128919</v>
      </c>
      <c r="T170">
        <v>0.89929808822134571</v>
      </c>
    </row>
    <row r="171" spans="18:23" x14ac:dyDescent="0.35">
      <c r="S171" s="25"/>
    </row>
    <row r="172" spans="18:23" x14ac:dyDescent="0.35">
      <c r="R172" t="s">
        <v>58</v>
      </c>
      <c r="S172" s="25">
        <v>97.789870542311562</v>
      </c>
      <c r="T172">
        <v>0.52303718945180511</v>
      </c>
    </row>
    <row r="173" spans="18:23" x14ac:dyDescent="0.35">
      <c r="R173" t="s">
        <v>56</v>
      </c>
      <c r="S173" s="25">
        <v>91.308615260520881</v>
      </c>
      <c r="T173">
        <v>1.4970099873806335</v>
      </c>
    </row>
    <row r="174" spans="18:23" x14ac:dyDescent="0.35">
      <c r="R174" t="s">
        <v>54</v>
      </c>
      <c r="S174" s="25">
        <v>95.290203623536954</v>
      </c>
      <c r="T174">
        <v>0.28118422169786184</v>
      </c>
    </row>
    <row r="175" spans="18:23" x14ac:dyDescent="0.35">
      <c r="R175" t="s">
        <v>53</v>
      </c>
      <c r="S175" s="25">
        <v>89.986215074200217</v>
      </c>
      <c r="T175">
        <v>1.3382650397270555</v>
      </c>
    </row>
    <row r="176" spans="18:23" x14ac:dyDescent="0.35">
      <c r="R176" t="s">
        <v>52</v>
      </c>
      <c r="S176" s="25">
        <v>59.966092163848714</v>
      </c>
      <c r="T176">
        <v>2.723844379240997</v>
      </c>
    </row>
    <row r="177" spans="18:23" x14ac:dyDescent="0.35">
      <c r="R177" t="s">
        <v>51</v>
      </c>
      <c r="S177" s="25">
        <v>88.988819312978322</v>
      </c>
      <c r="T177">
        <v>1.1135103607772656</v>
      </c>
    </row>
    <row r="178" spans="18:23" x14ac:dyDescent="0.35">
      <c r="R178" t="s">
        <v>50</v>
      </c>
      <c r="S178" s="25">
        <v>93.369618513512265</v>
      </c>
      <c r="T178">
        <v>0.81289839416664189</v>
      </c>
    </row>
    <row r="179" spans="18:23" x14ac:dyDescent="0.35">
      <c r="R179" t="s">
        <v>49</v>
      </c>
      <c r="S179" s="25">
        <v>95.201587539777222</v>
      </c>
      <c r="T179">
        <v>0.30019554922477437</v>
      </c>
    </row>
    <row r="180" spans="18:23" x14ac:dyDescent="0.35">
      <c r="R180" t="s">
        <v>47</v>
      </c>
      <c r="S180" s="25">
        <v>87.146653887200614</v>
      </c>
      <c r="T180">
        <v>1.2940518468375675</v>
      </c>
    </row>
    <row r="181" spans="18:23" x14ac:dyDescent="0.35">
      <c r="R181" t="s">
        <v>137</v>
      </c>
      <c r="S181" s="25">
        <v>82.894958415865574</v>
      </c>
      <c r="T181">
        <v>1.2551022573446728</v>
      </c>
    </row>
    <row r="182" spans="18:23" x14ac:dyDescent="0.35">
      <c r="R182" t="s">
        <v>124</v>
      </c>
      <c r="S182" s="25">
        <v>81.659793547048437</v>
      </c>
      <c r="T182">
        <v>1.3220609382170037</v>
      </c>
    </row>
    <row r="183" spans="18:23" x14ac:dyDescent="0.35">
      <c r="R183" t="s">
        <v>175</v>
      </c>
      <c r="S183" s="25">
        <v>78.249180296063471</v>
      </c>
      <c r="T183">
        <v>1.9635804803204056</v>
      </c>
    </row>
    <row r="184" spans="18:23" x14ac:dyDescent="0.35">
      <c r="R184" t="s">
        <v>103</v>
      </c>
      <c r="S184" s="25">
        <v>80.163673960150092</v>
      </c>
      <c r="T184">
        <v>1.6664949353204648</v>
      </c>
    </row>
    <row r="185" spans="18:23" x14ac:dyDescent="0.35">
      <c r="R185" t="s">
        <v>93</v>
      </c>
      <c r="S185" s="25">
        <v>82.567210437772758</v>
      </c>
      <c r="T185">
        <v>4.0532628134294262</v>
      </c>
    </row>
    <row r="186" spans="18:23" x14ac:dyDescent="0.35">
      <c r="R186" t="s">
        <v>83</v>
      </c>
      <c r="S186" s="25">
        <v>80.024221270294575</v>
      </c>
      <c r="T186">
        <v>2.247228075440264</v>
      </c>
    </row>
    <row r="187" spans="18:23" x14ac:dyDescent="0.35">
      <c r="R187" t="s">
        <v>73</v>
      </c>
      <c r="S187" s="25">
        <v>82.802862552549655</v>
      </c>
      <c r="T187">
        <v>0.22673973877383702</v>
      </c>
    </row>
    <row r="188" spans="18:23" x14ac:dyDescent="0.35">
      <c r="R188" t="s">
        <v>62</v>
      </c>
      <c r="S188" s="25">
        <v>84.129247342236269</v>
      </c>
      <c r="T188">
        <v>1.7101271480470865</v>
      </c>
      <c r="W188" t="s">
        <v>587</v>
      </c>
    </row>
    <row r="189" spans="18:23" x14ac:dyDescent="0.35">
      <c r="R189" t="s">
        <v>38</v>
      </c>
      <c r="S189" s="25">
        <v>77.17590094690803</v>
      </c>
      <c r="T189">
        <v>0.92779084409843138</v>
      </c>
      <c r="U189" s="25">
        <f>AVERAGE(S172:S189)</f>
        <v>84.928595815931985</v>
      </c>
      <c r="V189">
        <f>STDEV(S172:S189)/SQRT(18)</f>
        <v>2.0906008942692096</v>
      </c>
      <c r="W189">
        <f>_xlfn.T.TEST(S172:S189,$Z$2:$Z$4,2,3)</f>
        <v>6.9035269563215085E-5</v>
      </c>
    </row>
    <row r="191" spans="18:23" x14ac:dyDescent="0.35">
      <c r="R191" t="s">
        <v>168</v>
      </c>
      <c r="S191" s="25">
        <v>6.6789084095058486</v>
      </c>
      <c r="T191">
        <v>0.74806451313879241</v>
      </c>
    </row>
    <row r="192" spans="18:23" x14ac:dyDescent="0.35">
      <c r="S192" s="25"/>
    </row>
    <row r="193" spans="18:20" x14ac:dyDescent="0.35">
      <c r="R193" t="s">
        <v>46</v>
      </c>
      <c r="S193" s="25">
        <v>93.529147940594427</v>
      </c>
      <c r="T193">
        <v>0.99679698574291109</v>
      </c>
    </row>
    <row r="194" spans="18:20" x14ac:dyDescent="0.35">
      <c r="R194" t="s">
        <v>45</v>
      </c>
      <c r="S194" s="25">
        <v>92.633799039329006</v>
      </c>
      <c r="T194">
        <v>1.1299501257663502</v>
      </c>
    </row>
    <row r="195" spans="18:20" x14ac:dyDescent="0.35">
      <c r="R195" t="s">
        <v>44</v>
      </c>
      <c r="S195" s="25">
        <v>93.006068885062447</v>
      </c>
      <c r="T195">
        <v>1.0282552096785555</v>
      </c>
    </row>
    <row r="196" spans="18:20" x14ac:dyDescent="0.35">
      <c r="R196" t="s">
        <v>43</v>
      </c>
      <c r="S196" s="25">
        <v>90.428799988048752</v>
      </c>
      <c r="T196">
        <v>0.87447798480844985</v>
      </c>
    </row>
    <row r="197" spans="18:20" x14ac:dyDescent="0.35">
      <c r="R197" t="s">
        <v>42</v>
      </c>
      <c r="S197" s="25">
        <v>58.339891330905452</v>
      </c>
      <c r="T197">
        <v>2.3243705803725137</v>
      </c>
    </row>
    <row r="198" spans="18:20" x14ac:dyDescent="0.35">
      <c r="R198" t="s">
        <v>41</v>
      </c>
      <c r="S198" s="25">
        <v>83.417402845932273</v>
      </c>
      <c r="T198">
        <v>1.7938110265301668</v>
      </c>
    </row>
    <row r="199" spans="18:20" x14ac:dyDescent="0.35">
      <c r="R199" t="s">
        <v>40</v>
      </c>
      <c r="S199" s="25">
        <v>95.26675902688261</v>
      </c>
      <c r="T199">
        <v>0.89829812869168024</v>
      </c>
    </row>
    <row r="200" spans="18:20" x14ac:dyDescent="0.35">
      <c r="R200" t="s">
        <v>39</v>
      </c>
      <c r="S200" s="25">
        <v>1.952003284304294</v>
      </c>
      <c r="T200">
        <v>0.12866246094220196</v>
      </c>
    </row>
    <row r="201" spans="18:20" x14ac:dyDescent="0.35">
      <c r="R201" t="s">
        <v>38</v>
      </c>
      <c r="S201" s="25">
        <v>77.17590094690803</v>
      </c>
      <c r="T201">
        <v>0.92779084409843138</v>
      </c>
    </row>
    <row r="202" spans="18:20" x14ac:dyDescent="0.35">
      <c r="R202" t="s">
        <v>136</v>
      </c>
      <c r="S202" s="25">
        <v>91.000761035007599</v>
      </c>
      <c r="T202">
        <v>1.858994499382095</v>
      </c>
    </row>
    <row r="203" spans="18:20" x14ac:dyDescent="0.35">
      <c r="R203" t="s">
        <v>123</v>
      </c>
      <c r="S203" s="25">
        <v>87.834296035802126</v>
      </c>
      <c r="T203">
        <v>0.49938019524356292</v>
      </c>
    </row>
    <row r="204" spans="18:20" x14ac:dyDescent="0.35">
      <c r="R204" t="s">
        <v>173</v>
      </c>
      <c r="S204" s="25">
        <v>82.587719298245602</v>
      </c>
      <c r="T204">
        <v>1.3487099836759899</v>
      </c>
    </row>
    <row r="205" spans="18:20" x14ac:dyDescent="0.35">
      <c r="R205" t="s">
        <v>102</v>
      </c>
      <c r="S205" s="25">
        <v>86.004617377552066</v>
      </c>
      <c r="T205">
        <v>2.1476714699954487</v>
      </c>
    </row>
    <row r="206" spans="18:20" x14ac:dyDescent="0.35">
      <c r="R206" t="s">
        <v>92</v>
      </c>
      <c r="S206" s="25">
        <v>82.132925572917799</v>
      </c>
      <c r="T206">
        <v>2.2643215670667294</v>
      </c>
    </row>
    <row r="207" spans="18:20" x14ac:dyDescent="0.35">
      <c r="R207" t="s">
        <v>82</v>
      </c>
      <c r="S207" s="25">
        <v>71.628419370354848</v>
      </c>
      <c r="T207">
        <v>1.3492966696656465</v>
      </c>
    </row>
    <row r="208" spans="18:20" x14ac:dyDescent="0.35">
      <c r="R208" t="s">
        <v>72</v>
      </c>
      <c r="S208" s="25">
        <v>86.279197800862633</v>
      </c>
      <c r="T208">
        <v>1.3643681345589327</v>
      </c>
    </row>
    <row r="209" spans="18:23" x14ac:dyDescent="0.35">
      <c r="R209" t="s">
        <v>60</v>
      </c>
      <c r="S209" s="25">
        <v>15.558840359327684</v>
      </c>
      <c r="T209">
        <v>0.78078909102227034</v>
      </c>
      <c r="W209" t="s">
        <v>587</v>
      </c>
    </row>
    <row r="210" spans="18:23" x14ac:dyDescent="0.35">
      <c r="R210" t="s">
        <v>47</v>
      </c>
      <c r="S210" s="25">
        <v>87.146653887200614</v>
      </c>
      <c r="T210">
        <v>1.2940518468375675</v>
      </c>
      <c r="U210" s="25">
        <f>AVERAGE(S193:S210)</f>
        <v>76.440178001402117</v>
      </c>
      <c r="V210">
        <f>STDEV(S193:S210)/SQRT(18)</f>
        <v>6.1963483010955516</v>
      </c>
      <c r="W210">
        <f>_xlfn.T.TEST(S193:S210,$Z$2:$Z$4,2,3)</f>
        <v>5.8457313520743183E-3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67476-91F4-49F2-BF54-EEAC69B42912}">
  <dimension ref="B3:AK141"/>
  <sheetViews>
    <sheetView zoomScale="43" workbookViewId="0">
      <selection activeCell="W33" sqref="W33:AB33"/>
    </sheetView>
  </sheetViews>
  <sheetFormatPr defaultRowHeight="14.5" x14ac:dyDescent="0.35"/>
  <sheetData>
    <row r="3" spans="2:37" x14ac:dyDescent="0.35">
      <c r="B3" t="s">
        <v>179</v>
      </c>
      <c r="C3">
        <v>3.6679517688272063</v>
      </c>
      <c r="D3">
        <v>0.24188486022793981</v>
      </c>
      <c r="F3" t="s">
        <v>179</v>
      </c>
      <c r="G3">
        <v>3.6679517688272063</v>
      </c>
      <c r="H3">
        <v>0.24188486022793981</v>
      </c>
    </row>
    <row r="5" spans="2:37" x14ac:dyDescent="0.35">
      <c r="B5" t="s">
        <v>144</v>
      </c>
      <c r="C5">
        <v>94.763017175493658</v>
      </c>
      <c r="D5">
        <v>0.86079788130917345</v>
      </c>
      <c r="F5" t="s">
        <v>135</v>
      </c>
      <c r="G5">
        <v>95.719600609364377</v>
      </c>
      <c r="H5">
        <v>0.90271267664879318</v>
      </c>
      <c r="AG5">
        <v>96.636668825320257</v>
      </c>
      <c r="AH5">
        <v>0.50075724772987851</v>
      </c>
      <c r="AJ5" t="s">
        <v>138</v>
      </c>
      <c r="AK5">
        <v>93.873646795724724</v>
      </c>
    </row>
    <row r="6" spans="2:37" x14ac:dyDescent="0.35">
      <c r="B6" t="s">
        <v>143</v>
      </c>
      <c r="C6">
        <v>96.329638243584839</v>
      </c>
      <c r="D6">
        <v>1.0146862732950361</v>
      </c>
      <c r="F6" t="s">
        <v>122</v>
      </c>
      <c r="G6">
        <v>93.938407640827606</v>
      </c>
      <c r="H6">
        <v>1.1368015501141073</v>
      </c>
      <c r="AG6">
        <v>96.228901207620751</v>
      </c>
      <c r="AH6">
        <v>0.17811339477560312</v>
      </c>
      <c r="AJ6" t="s">
        <v>29</v>
      </c>
      <c r="AK6">
        <v>93.940891351446567</v>
      </c>
    </row>
    <row r="7" spans="2:37" x14ac:dyDescent="0.35">
      <c r="B7" t="s">
        <v>142</v>
      </c>
      <c r="C7">
        <v>91.569756415799972</v>
      </c>
      <c r="D7">
        <v>2.8329155212396908</v>
      </c>
      <c r="F7" t="s">
        <v>111</v>
      </c>
      <c r="G7">
        <v>94.498940386429652</v>
      </c>
      <c r="H7">
        <v>1.2205963912785347</v>
      </c>
      <c r="AG7">
        <v>95.690341738897587</v>
      </c>
      <c r="AH7">
        <v>0.37489548338918705</v>
      </c>
      <c r="AJ7" t="s">
        <v>176</v>
      </c>
      <c r="AK7">
        <v>89.895744801405172</v>
      </c>
    </row>
    <row r="8" spans="2:37" x14ac:dyDescent="0.35">
      <c r="B8" t="s">
        <v>141</v>
      </c>
      <c r="C8">
        <v>7.2102604997341837</v>
      </c>
      <c r="D8">
        <v>1.0935471890793291</v>
      </c>
      <c r="F8" t="s">
        <v>101</v>
      </c>
      <c r="G8">
        <v>93.503913240755352</v>
      </c>
      <c r="H8">
        <v>0.27549828675305288</v>
      </c>
      <c r="AG8">
        <v>92.592319108916698</v>
      </c>
      <c r="AH8">
        <v>0.90626728090443476</v>
      </c>
      <c r="AJ8" t="s">
        <v>104</v>
      </c>
      <c r="AK8">
        <v>92.458858909900144</v>
      </c>
    </row>
    <row r="9" spans="2:37" x14ac:dyDescent="0.35">
      <c r="B9" t="s">
        <v>180</v>
      </c>
      <c r="C9">
        <v>84.48804874076869</v>
      </c>
      <c r="D9">
        <v>0.87651642115872241</v>
      </c>
      <c r="F9" t="s">
        <v>91</v>
      </c>
      <c r="G9">
        <v>92.684942294392627</v>
      </c>
      <c r="H9">
        <v>2.0288875268923752</v>
      </c>
      <c r="AG9">
        <v>68.539325842696641</v>
      </c>
      <c r="AH9">
        <v>1.8059271088001765</v>
      </c>
      <c r="AJ9" t="s">
        <v>94</v>
      </c>
      <c r="AK9">
        <v>90.010701374877797</v>
      </c>
    </row>
    <row r="10" spans="2:37" x14ac:dyDescent="0.35">
      <c r="B10" t="s">
        <v>139</v>
      </c>
      <c r="C10">
        <v>95.207512291243958</v>
      </c>
      <c r="D10">
        <v>1.4562917238411208</v>
      </c>
      <c r="F10" t="s">
        <v>81</v>
      </c>
      <c r="G10">
        <v>96.039974177168844</v>
      </c>
      <c r="H10">
        <v>0.37623161866619781</v>
      </c>
      <c r="AG10">
        <v>90.887902751702043</v>
      </c>
      <c r="AH10">
        <v>0.760058105827221</v>
      </c>
      <c r="AJ10" t="s">
        <v>84</v>
      </c>
      <c r="AK10">
        <v>87.806796600058021</v>
      </c>
    </row>
    <row r="11" spans="2:37" x14ac:dyDescent="0.35">
      <c r="B11" t="s">
        <v>138</v>
      </c>
      <c r="C11">
        <v>93.873646795724724</v>
      </c>
      <c r="D11">
        <v>1.6873267306021411</v>
      </c>
      <c r="F11" t="s">
        <v>71</v>
      </c>
      <c r="G11">
        <v>96.636668825320257</v>
      </c>
      <c r="H11">
        <v>0.50075724772987851</v>
      </c>
      <c r="AG11">
        <v>95.916495866285558</v>
      </c>
      <c r="AH11">
        <v>0.29482322898484764</v>
      </c>
      <c r="AJ11" t="s">
        <v>74</v>
      </c>
      <c r="AK11">
        <v>91.825354747019517</v>
      </c>
    </row>
    <row r="12" spans="2:37" x14ac:dyDescent="0.35">
      <c r="B12" t="s">
        <v>137</v>
      </c>
      <c r="C12">
        <v>82.894958415865574</v>
      </c>
      <c r="D12">
        <v>1.2551022573446728</v>
      </c>
      <c r="F12" t="s">
        <v>58</v>
      </c>
      <c r="G12">
        <v>97.789870542311562</v>
      </c>
      <c r="H12">
        <v>0.52303718945180511</v>
      </c>
      <c r="AG12">
        <v>84.129247342236269</v>
      </c>
      <c r="AH12">
        <v>1.7101271480470865</v>
      </c>
      <c r="AJ12" t="s">
        <v>49</v>
      </c>
      <c r="AK12">
        <v>95.201587539777222</v>
      </c>
    </row>
    <row r="13" spans="2:37" x14ac:dyDescent="0.35">
      <c r="B13" t="s">
        <v>136</v>
      </c>
      <c r="C13">
        <v>91.000761035007599</v>
      </c>
      <c r="D13">
        <v>1.858994499382095</v>
      </c>
      <c r="F13" t="s">
        <v>46</v>
      </c>
      <c r="G13">
        <v>93.529147940594427</v>
      </c>
      <c r="H13">
        <v>0.99679698574291109</v>
      </c>
      <c r="AG13">
        <v>15.558840359327684</v>
      </c>
      <c r="AH13">
        <v>0.78078909102227034</v>
      </c>
      <c r="AJ13" t="s">
        <v>39</v>
      </c>
      <c r="AK13">
        <v>1.952003284304294</v>
      </c>
    </row>
    <row r="15" spans="2:37" x14ac:dyDescent="0.35">
      <c r="B15" t="s">
        <v>161</v>
      </c>
      <c r="C15">
        <v>96.005269290970219</v>
      </c>
      <c r="D15">
        <v>0.63551895200548925</v>
      </c>
      <c r="F15" t="s">
        <v>161</v>
      </c>
      <c r="G15">
        <v>96.005269290970219</v>
      </c>
      <c r="H15">
        <v>0.63551895200548925</v>
      </c>
      <c r="V15">
        <v>95.719600609364377</v>
      </c>
      <c r="Z15">
        <v>96.636668825320257</v>
      </c>
    </row>
    <row r="16" spans="2:37" x14ac:dyDescent="0.35">
      <c r="V16">
        <v>95.738437076267289</v>
      </c>
      <c r="Z16">
        <v>96.228901207620751</v>
      </c>
    </row>
    <row r="17" spans="2:26" x14ac:dyDescent="0.35">
      <c r="B17" t="s">
        <v>156</v>
      </c>
      <c r="C17">
        <v>1.5662241084157624</v>
      </c>
      <c r="D17">
        <v>0.57779101137997346</v>
      </c>
      <c r="F17" t="s">
        <v>156</v>
      </c>
      <c r="G17">
        <v>1.5662241084157624</v>
      </c>
      <c r="H17">
        <v>0.57779101137997346</v>
      </c>
      <c r="V17">
        <v>92.979251085146288</v>
      </c>
      <c r="Z17">
        <v>95.690341738897587</v>
      </c>
    </row>
    <row r="18" spans="2:26" x14ac:dyDescent="0.35">
      <c r="V18">
        <v>7.3699460820784912</v>
      </c>
      <c r="Z18">
        <v>92.592319108916698</v>
      </c>
    </row>
    <row r="19" spans="2:26" x14ac:dyDescent="0.35">
      <c r="B19" t="s">
        <v>135</v>
      </c>
      <c r="C19">
        <v>95.719600609364377</v>
      </c>
      <c r="D19">
        <v>0.90271267664879318</v>
      </c>
      <c r="F19" t="s">
        <v>144</v>
      </c>
      <c r="G19">
        <v>94.763017175493658</v>
      </c>
      <c r="H19">
        <v>0.86079788130917345</v>
      </c>
      <c r="V19">
        <v>84.947738421214197</v>
      </c>
      <c r="Z19">
        <v>68.539325842696641</v>
      </c>
    </row>
    <row r="20" spans="2:26" x14ac:dyDescent="0.35">
      <c r="B20" t="s">
        <v>134</v>
      </c>
      <c r="C20">
        <v>95.738437076267289</v>
      </c>
      <c r="D20">
        <v>0.96300256529385264</v>
      </c>
      <c r="F20" t="s">
        <v>121</v>
      </c>
      <c r="G20">
        <v>83.159222739194561</v>
      </c>
      <c r="H20">
        <v>1.2340987330270896</v>
      </c>
      <c r="V20">
        <v>94.668674507411836</v>
      </c>
      <c r="Z20">
        <v>90.887902751702043</v>
      </c>
    </row>
    <row r="21" spans="2:26" x14ac:dyDescent="0.35">
      <c r="B21" t="s">
        <v>132</v>
      </c>
      <c r="C21">
        <v>92.979251085146288</v>
      </c>
      <c r="D21">
        <v>1.6986286951129832</v>
      </c>
      <c r="F21" t="s">
        <v>110</v>
      </c>
      <c r="G21">
        <v>80.841965292702398</v>
      </c>
      <c r="H21">
        <v>1.7546147559183951</v>
      </c>
      <c r="V21">
        <v>93.940891351446567</v>
      </c>
      <c r="Z21">
        <v>95.916495866285558</v>
      </c>
    </row>
    <row r="22" spans="2:26" x14ac:dyDescent="0.35">
      <c r="B22" t="s">
        <v>130</v>
      </c>
      <c r="C22">
        <v>7.3699460820784912</v>
      </c>
      <c r="D22">
        <v>0.83992558006539186</v>
      </c>
      <c r="F22" t="s">
        <v>100</v>
      </c>
      <c r="G22">
        <v>1.4062347117829093</v>
      </c>
      <c r="H22">
        <v>0.41715601204918146</v>
      </c>
      <c r="V22">
        <v>81.659793547048437</v>
      </c>
      <c r="Z22">
        <v>84.129247342236269</v>
      </c>
    </row>
    <row r="23" spans="2:26" x14ac:dyDescent="0.35">
      <c r="B23" t="s">
        <v>128</v>
      </c>
      <c r="C23">
        <v>84.947738421214197</v>
      </c>
      <c r="D23">
        <v>1.7709212584863421</v>
      </c>
      <c r="F23" t="s">
        <v>90</v>
      </c>
      <c r="G23">
        <v>68.454307390434849</v>
      </c>
      <c r="H23">
        <v>1.2159472039949133</v>
      </c>
      <c r="V23">
        <v>87.834296035802126</v>
      </c>
      <c r="Z23">
        <v>15.558840359327684</v>
      </c>
    </row>
    <row r="24" spans="2:26" x14ac:dyDescent="0.35">
      <c r="B24" t="s">
        <v>127</v>
      </c>
      <c r="C24">
        <v>94.668674507411836</v>
      </c>
      <c r="D24">
        <v>1.1139723205581584</v>
      </c>
      <c r="F24" t="s">
        <v>80</v>
      </c>
      <c r="G24">
        <v>97.236134441684769</v>
      </c>
      <c r="H24">
        <v>0.64335711459846934</v>
      </c>
      <c r="V24">
        <v>94.763017175493658</v>
      </c>
      <c r="Z24">
        <v>93.873646795724724</v>
      </c>
    </row>
    <row r="25" spans="2:26" x14ac:dyDescent="0.35">
      <c r="B25" t="s">
        <v>29</v>
      </c>
      <c r="C25">
        <v>93.940891351446567</v>
      </c>
      <c r="D25">
        <v>1.8657387878366045</v>
      </c>
      <c r="F25" t="s">
        <v>26</v>
      </c>
      <c r="G25">
        <v>96.228901207620751</v>
      </c>
      <c r="H25">
        <v>0.17811339477560312</v>
      </c>
      <c r="V25">
        <v>83.159222739194561</v>
      </c>
      <c r="Z25">
        <v>93.940891351446567</v>
      </c>
    </row>
    <row r="26" spans="2:26" x14ac:dyDescent="0.35">
      <c r="B26" t="s">
        <v>124</v>
      </c>
      <c r="C26">
        <v>81.659793547048437</v>
      </c>
      <c r="D26">
        <v>1.3220609382170037</v>
      </c>
      <c r="F26" t="s">
        <v>56</v>
      </c>
      <c r="G26">
        <v>91.308615260520881</v>
      </c>
      <c r="H26">
        <v>1.4970099873806335</v>
      </c>
      <c r="V26">
        <v>80.841965292702398</v>
      </c>
      <c r="Z26">
        <v>89.895744801405172</v>
      </c>
    </row>
    <row r="27" spans="2:26" x14ac:dyDescent="0.35">
      <c r="B27" t="s">
        <v>123</v>
      </c>
      <c r="C27">
        <v>87.834296035802126</v>
      </c>
      <c r="D27">
        <v>0.49938019524356292</v>
      </c>
      <c r="F27" t="s">
        <v>45</v>
      </c>
      <c r="G27">
        <v>92.633799039329006</v>
      </c>
      <c r="H27">
        <v>1.1299501257663502</v>
      </c>
      <c r="V27">
        <v>1.4062347117829093</v>
      </c>
      <c r="Z27">
        <v>92.458858909900144</v>
      </c>
    </row>
    <row r="28" spans="2:26" x14ac:dyDescent="0.35">
      <c r="V28">
        <v>68.454307390434849</v>
      </c>
      <c r="Z28">
        <v>90.010701374877797</v>
      </c>
    </row>
    <row r="29" spans="2:26" x14ac:dyDescent="0.35">
      <c r="B29" t="s">
        <v>161</v>
      </c>
      <c r="C29">
        <v>96.005269290970219</v>
      </c>
      <c r="D29">
        <v>0.63551895200548925</v>
      </c>
      <c r="F29" t="s">
        <v>161</v>
      </c>
      <c r="G29">
        <v>96.005269290970219</v>
      </c>
      <c r="H29">
        <v>0.63551895200548925</v>
      </c>
      <c r="V29">
        <v>97.236134441684769</v>
      </c>
      <c r="Z29">
        <v>87.806796600058021</v>
      </c>
    </row>
    <row r="30" spans="2:26" x14ac:dyDescent="0.35">
      <c r="V30">
        <v>96.228901207620751</v>
      </c>
      <c r="Z30">
        <v>91.825354747019517</v>
      </c>
    </row>
    <row r="31" spans="2:26" x14ac:dyDescent="0.35">
      <c r="B31" t="s">
        <v>174</v>
      </c>
      <c r="C31">
        <v>1.1900831259256848</v>
      </c>
      <c r="D31">
        <v>0.5876471246269791</v>
      </c>
      <c r="F31" t="s">
        <v>174</v>
      </c>
      <c r="G31">
        <v>1.1900831259256848</v>
      </c>
      <c r="H31">
        <v>0.5876471246269791</v>
      </c>
      <c r="V31">
        <v>91.308615260520881</v>
      </c>
      <c r="Z31">
        <v>95.201587539777222</v>
      </c>
    </row>
    <row r="32" spans="2:26" x14ac:dyDescent="0.35">
      <c r="V32">
        <v>92.633799039329006</v>
      </c>
      <c r="Z32">
        <v>1.952003284304294</v>
      </c>
    </row>
    <row r="33" spans="2:28" x14ac:dyDescent="0.35">
      <c r="B33" t="s">
        <v>122</v>
      </c>
      <c r="C33">
        <v>93.938407640827606</v>
      </c>
      <c r="D33">
        <v>1.1368015501141073</v>
      </c>
      <c r="F33" t="s">
        <v>143</v>
      </c>
      <c r="G33">
        <v>96.329638243584839</v>
      </c>
      <c r="H33">
        <v>1.0146862732950361</v>
      </c>
      <c r="W33">
        <f>AVERAGE(V15:V32)</f>
        <v>80.049490331919074</v>
      </c>
      <c r="X33">
        <f>STDEV(V15:V32)/SQRT(18)</f>
        <v>6.7211873534369539</v>
      </c>
      <c r="AA33">
        <f>AVERAGE(Z15:Z32)</f>
        <v>81.841423802639824</v>
      </c>
      <c r="AB33">
        <f>STDEV(Z15:Z32)/SQRT(18)</f>
        <v>6.4727606621958573</v>
      </c>
    </row>
    <row r="34" spans="2:28" x14ac:dyDescent="0.35">
      <c r="B34" t="s">
        <v>121</v>
      </c>
      <c r="C34">
        <v>83.159222739194561</v>
      </c>
      <c r="D34">
        <v>1.2340987330270896</v>
      </c>
      <c r="F34" t="s">
        <v>134</v>
      </c>
      <c r="G34">
        <v>95.738437076267289</v>
      </c>
      <c r="H34">
        <v>0.96300256529385264</v>
      </c>
    </row>
    <row r="35" spans="2:28" x14ac:dyDescent="0.35">
      <c r="B35" t="s">
        <v>119</v>
      </c>
      <c r="C35">
        <v>1.6831819395139505</v>
      </c>
      <c r="D35">
        <v>0.10308659499795646</v>
      </c>
      <c r="F35" t="s">
        <v>109</v>
      </c>
      <c r="G35">
        <v>0.47678275290215594</v>
      </c>
      <c r="H35">
        <v>0.24796030769992838</v>
      </c>
    </row>
    <row r="36" spans="2:28" x14ac:dyDescent="0.35">
      <c r="B36" t="s">
        <v>118</v>
      </c>
      <c r="C36">
        <v>53.719797830374752</v>
      </c>
      <c r="D36">
        <v>4.5235917247420065</v>
      </c>
      <c r="F36" t="s">
        <v>99</v>
      </c>
      <c r="G36">
        <v>90.771157174930167</v>
      </c>
      <c r="H36">
        <v>1.5373427208441979</v>
      </c>
    </row>
    <row r="37" spans="2:28" x14ac:dyDescent="0.35">
      <c r="B37" t="s">
        <v>117</v>
      </c>
      <c r="C37">
        <v>2.3177699947382266</v>
      </c>
      <c r="D37">
        <v>0.77954251353491943</v>
      </c>
      <c r="F37" t="s">
        <v>89</v>
      </c>
      <c r="G37">
        <v>0.46007055123464657</v>
      </c>
      <c r="H37">
        <v>0.32467376350085941</v>
      </c>
    </row>
    <row r="38" spans="2:28" x14ac:dyDescent="0.35">
      <c r="B38" t="s">
        <v>116</v>
      </c>
      <c r="C38">
        <v>94.4541770865373</v>
      </c>
      <c r="D38">
        <v>0.78873873274140083</v>
      </c>
      <c r="F38" t="s">
        <v>79</v>
      </c>
      <c r="G38">
        <v>94.864113203213549</v>
      </c>
      <c r="H38">
        <v>0.70125326536652866</v>
      </c>
    </row>
    <row r="39" spans="2:28" x14ac:dyDescent="0.35">
      <c r="B39" t="s">
        <v>176</v>
      </c>
      <c r="C39">
        <v>89.895744801405172</v>
      </c>
      <c r="D39">
        <v>0.43925871287362916</v>
      </c>
      <c r="F39" t="s">
        <v>68</v>
      </c>
      <c r="G39">
        <v>95.690341738897587</v>
      </c>
      <c r="H39">
        <v>0.37489548338918705</v>
      </c>
    </row>
    <row r="40" spans="2:28" x14ac:dyDescent="0.35">
      <c r="B40" t="s">
        <v>175</v>
      </c>
      <c r="C40">
        <v>78.249180296063471</v>
      </c>
      <c r="D40">
        <v>1.9635804803204056</v>
      </c>
      <c r="F40" t="s">
        <v>54</v>
      </c>
      <c r="G40">
        <v>95.290203623536954</v>
      </c>
      <c r="H40">
        <v>0.28118422169786184</v>
      </c>
    </row>
    <row r="41" spans="2:28" x14ac:dyDescent="0.35">
      <c r="B41" t="s">
        <v>173</v>
      </c>
      <c r="C41">
        <v>82.587719298245602</v>
      </c>
      <c r="D41">
        <v>1.3487099836759899</v>
      </c>
      <c r="F41" t="s">
        <v>44</v>
      </c>
      <c r="G41">
        <v>93.006068885062447</v>
      </c>
      <c r="H41">
        <v>1.0282552096785555</v>
      </c>
    </row>
    <row r="43" spans="2:28" x14ac:dyDescent="0.35">
      <c r="B43" t="s">
        <v>161</v>
      </c>
      <c r="C43">
        <v>96.005269290970219</v>
      </c>
      <c r="D43">
        <v>0.63551895200548925</v>
      </c>
      <c r="F43" t="s">
        <v>161</v>
      </c>
      <c r="G43">
        <v>96.005269290970219</v>
      </c>
      <c r="H43">
        <v>0.63551895200548925</v>
      </c>
    </row>
    <row r="45" spans="2:28" x14ac:dyDescent="0.35">
      <c r="B45" t="s">
        <v>169</v>
      </c>
      <c r="C45">
        <v>3.4501673838385032</v>
      </c>
      <c r="D45">
        <v>1.878606765427006</v>
      </c>
      <c r="F45" t="s">
        <v>169</v>
      </c>
      <c r="G45">
        <v>3.4501673838385032</v>
      </c>
      <c r="H45">
        <v>1.878606765427006</v>
      </c>
    </row>
    <row r="47" spans="2:28" x14ac:dyDescent="0.35">
      <c r="B47" t="s">
        <v>111</v>
      </c>
      <c r="C47">
        <v>94.498940386429652</v>
      </c>
      <c r="D47">
        <v>1.2205963912785347</v>
      </c>
      <c r="F47" t="s">
        <v>142</v>
      </c>
      <c r="G47">
        <v>91.569756415799972</v>
      </c>
      <c r="H47">
        <v>2.8329155212396908</v>
      </c>
    </row>
    <row r="48" spans="2:28" x14ac:dyDescent="0.35">
      <c r="B48" t="s">
        <v>110</v>
      </c>
      <c r="C48">
        <v>80.841965292702398</v>
      </c>
      <c r="D48">
        <v>1.7546147559183951</v>
      </c>
      <c r="F48" t="s">
        <v>132</v>
      </c>
      <c r="G48">
        <v>92.979251085146288</v>
      </c>
      <c r="H48">
        <v>1.6986286951129832</v>
      </c>
    </row>
    <row r="49" spans="2:8" x14ac:dyDescent="0.35">
      <c r="B49" t="s">
        <v>109</v>
      </c>
      <c r="C49">
        <v>0.47678275290215594</v>
      </c>
      <c r="D49">
        <v>0.24796030769992838</v>
      </c>
      <c r="F49" t="s">
        <v>119</v>
      </c>
      <c r="G49">
        <v>1.6831819395139505</v>
      </c>
      <c r="H49">
        <v>0.10308659499795646</v>
      </c>
    </row>
    <row r="50" spans="2:8" x14ac:dyDescent="0.35">
      <c r="B50" t="s">
        <v>107</v>
      </c>
      <c r="C50">
        <v>51.502362449185512</v>
      </c>
      <c r="D50">
        <v>1.8482285859984489</v>
      </c>
      <c r="F50" t="s">
        <v>98</v>
      </c>
      <c r="G50">
        <v>89.089143459082223</v>
      </c>
      <c r="H50">
        <v>1.0519540182963383</v>
      </c>
    </row>
    <row r="51" spans="2:8" x14ac:dyDescent="0.35">
      <c r="B51" t="s">
        <v>106</v>
      </c>
      <c r="C51">
        <v>5.7338163092909795</v>
      </c>
      <c r="D51">
        <v>2.557660876683709</v>
      </c>
      <c r="F51" t="s">
        <v>88</v>
      </c>
      <c r="G51">
        <v>0.8895268225047358</v>
      </c>
      <c r="H51">
        <v>0.4532113917887472</v>
      </c>
    </row>
    <row r="52" spans="2:8" x14ac:dyDescent="0.35">
      <c r="B52" t="s">
        <v>105</v>
      </c>
      <c r="C52">
        <v>95.312377788206504</v>
      </c>
      <c r="D52">
        <v>0.74625693796208736</v>
      </c>
      <c r="F52" t="s">
        <v>78</v>
      </c>
      <c r="G52">
        <v>90.134445908358956</v>
      </c>
      <c r="H52">
        <v>0.61877556312183157</v>
      </c>
    </row>
    <row r="53" spans="2:8" x14ac:dyDescent="0.35">
      <c r="B53" t="s">
        <v>104</v>
      </c>
      <c r="C53">
        <v>92.458858909900144</v>
      </c>
      <c r="D53">
        <v>1.6150396031283802</v>
      </c>
      <c r="F53" t="s">
        <v>67</v>
      </c>
      <c r="G53">
        <v>92.592319108916698</v>
      </c>
      <c r="H53">
        <v>0.90626728090443476</v>
      </c>
    </row>
    <row r="54" spans="2:8" x14ac:dyDescent="0.35">
      <c r="B54" t="s">
        <v>103</v>
      </c>
      <c r="C54">
        <v>80.163673960150092</v>
      </c>
      <c r="D54">
        <v>1.6664949353204648</v>
      </c>
      <c r="F54" t="s">
        <v>53</v>
      </c>
      <c r="G54">
        <v>89.986215074200217</v>
      </c>
      <c r="H54">
        <v>1.3382650397270555</v>
      </c>
    </row>
    <row r="55" spans="2:8" x14ac:dyDescent="0.35">
      <c r="B55" t="s">
        <v>102</v>
      </c>
      <c r="C55">
        <v>86.004617377552066</v>
      </c>
      <c r="D55">
        <v>2.1476714699954487</v>
      </c>
      <c r="F55" t="s">
        <v>43</v>
      </c>
      <c r="G55">
        <v>90.428799988048752</v>
      </c>
      <c r="H55">
        <v>0.87447798480844985</v>
      </c>
    </row>
    <row r="57" spans="2:8" x14ac:dyDescent="0.35">
      <c r="B57" t="s">
        <v>161</v>
      </c>
      <c r="C57">
        <v>96.005269290970219</v>
      </c>
      <c r="D57">
        <v>0.63551895200548925</v>
      </c>
      <c r="F57" t="s">
        <v>161</v>
      </c>
      <c r="G57">
        <v>96.005269290970219</v>
      </c>
      <c r="H57">
        <v>0.63551895200548925</v>
      </c>
    </row>
    <row r="59" spans="2:8" x14ac:dyDescent="0.35">
      <c r="B59" t="s">
        <v>172</v>
      </c>
      <c r="C59">
        <v>6.5821995464852607</v>
      </c>
      <c r="D59">
        <v>0.83364583740484788</v>
      </c>
      <c r="F59" t="s">
        <v>172</v>
      </c>
      <c r="G59">
        <v>6.5821995464852607</v>
      </c>
      <c r="H59">
        <v>0.83364583740484788</v>
      </c>
    </row>
    <row r="61" spans="2:8" x14ac:dyDescent="0.35">
      <c r="B61" t="s">
        <v>101</v>
      </c>
      <c r="C61">
        <v>93.503913240755352</v>
      </c>
      <c r="D61">
        <v>0.27549828675305288</v>
      </c>
      <c r="F61" t="s">
        <v>141</v>
      </c>
      <c r="G61">
        <v>7.2102604997341837</v>
      </c>
      <c r="H61">
        <v>1.0935471890793291</v>
      </c>
    </row>
    <row r="62" spans="2:8" x14ac:dyDescent="0.35">
      <c r="B62" t="s">
        <v>100</v>
      </c>
      <c r="C62">
        <v>1.4062347117829093</v>
      </c>
      <c r="D62">
        <v>0.41715601204918146</v>
      </c>
      <c r="F62" t="s">
        <v>130</v>
      </c>
      <c r="G62">
        <v>7.3699460820784912</v>
      </c>
      <c r="H62">
        <v>0.83992558006539186</v>
      </c>
    </row>
    <row r="63" spans="2:8" x14ac:dyDescent="0.35">
      <c r="B63" t="s">
        <v>99</v>
      </c>
      <c r="C63">
        <v>90.771157174930167</v>
      </c>
      <c r="D63">
        <v>1.5373427208441979</v>
      </c>
      <c r="F63" t="s">
        <v>118</v>
      </c>
      <c r="G63">
        <v>53.719797830374752</v>
      </c>
      <c r="H63">
        <v>4.5235917247420065</v>
      </c>
    </row>
    <row r="64" spans="2:8" x14ac:dyDescent="0.35">
      <c r="B64" t="s">
        <v>98</v>
      </c>
      <c r="C64">
        <v>89.089143459082223</v>
      </c>
      <c r="D64">
        <v>1.0519540182963383</v>
      </c>
      <c r="F64" t="s">
        <v>107</v>
      </c>
      <c r="G64">
        <v>51.502362449185512</v>
      </c>
      <c r="H64">
        <v>1.8482285859984489</v>
      </c>
    </row>
    <row r="65" spans="2:8" x14ac:dyDescent="0.35">
      <c r="B65" t="s">
        <v>96</v>
      </c>
      <c r="C65">
        <v>84.652949146707826</v>
      </c>
      <c r="D65">
        <v>0.51836008939226552</v>
      </c>
      <c r="F65" t="s">
        <v>87</v>
      </c>
      <c r="G65">
        <v>46.234856652016028</v>
      </c>
      <c r="H65">
        <v>3.0638960467704801</v>
      </c>
    </row>
    <row r="66" spans="2:8" x14ac:dyDescent="0.35">
      <c r="B66" t="s">
        <v>95</v>
      </c>
      <c r="C66">
        <v>93.40501792114695</v>
      </c>
      <c r="D66">
        <v>0.45846267037507454</v>
      </c>
      <c r="F66" t="s">
        <v>77</v>
      </c>
      <c r="G66">
        <v>67.086981184945216</v>
      </c>
      <c r="H66">
        <v>2.4972952099005146</v>
      </c>
    </row>
    <row r="67" spans="2:8" x14ac:dyDescent="0.35">
      <c r="B67" t="s">
        <v>94</v>
      </c>
      <c r="C67">
        <v>90.010701374877797</v>
      </c>
      <c r="D67">
        <v>0.86741434273408435</v>
      </c>
      <c r="F67" t="s">
        <v>66</v>
      </c>
      <c r="G67">
        <v>68.539325842696641</v>
      </c>
      <c r="H67">
        <v>1.8059271088001765</v>
      </c>
    </row>
    <row r="68" spans="2:8" x14ac:dyDescent="0.35">
      <c r="B68" t="s">
        <v>93</v>
      </c>
      <c r="C68">
        <v>82.567210437772758</v>
      </c>
      <c r="D68">
        <v>4.0532628134294262</v>
      </c>
      <c r="F68" t="s">
        <v>52</v>
      </c>
      <c r="G68">
        <v>59.966092163848714</v>
      </c>
      <c r="H68">
        <v>2.723844379240997</v>
      </c>
    </row>
    <row r="69" spans="2:8" x14ac:dyDescent="0.35">
      <c r="B69" t="s">
        <v>92</v>
      </c>
      <c r="C69">
        <v>82.132925572917799</v>
      </c>
      <c r="D69">
        <v>2.2643215670667294</v>
      </c>
      <c r="F69" t="s">
        <v>42</v>
      </c>
      <c r="G69">
        <v>58.339891330905452</v>
      </c>
      <c r="H69">
        <v>2.3243705803725137</v>
      </c>
    </row>
    <row r="71" spans="2:8" x14ac:dyDescent="0.35">
      <c r="B71" t="s">
        <v>161</v>
      </c>
      <c r="C71">
        <v>96.005269290970219</v>
      </c>
      <c r="D71">
        <v>0.63551895200548925</v>
      </c>
      <c r="F71" t="s">
        <v>161</v>
      </c>
      <c r="G71">
        <v>96.005269290970219</v>
      </c>
      <c r="H71">
        <v>0.63551895200548925</v>
      </c>
    </row>
    <row r="73" spans="2:8" x14ac:dyDescent="0.35">
      <c r="B73" t="s">
        <v>167</v>
      </c>
      <c r="C73">
        <v>4.4619469131203466</v>
      </c>
      <c r="D73">
        <v>1.0792462105563403</v>
      </c>
      <c r="F73" t="s">
        <v>167</v>
      </c>
      <c r="G73">
        <v>4.4619469131203466</v>
      </c>
      <c r="H73">
        <v>1.0792462105563403</v>
      </c>
    </row>
    <row r="75" spans="2:8" x14ac:dyDescent="0.35">
      <c r="B75" t="s">
        <v>91</v>
      </c>
      <c r="C75">
        <v>92.684942294392627</v>
      </c>
      <c r="D75">
        <v>2.0288875268923752</v>
      </c>
      <c r="F75" t="s">
        <v>180</v>
      </c>
      <c r="G75">
        <v>84.48804874076869</v>
      </c>
      <c r="H75">
        <v>0.87651642115872241</v>
      </c>
    </row>
    <row r="76" spans="2:8" x14ac:dyDescent="0.35">
      <c r="B76" t="s">
        <v>90</v>
      </c>
      <c r="C76">
        <v>68.454307390434849</v>
      </c>
      <c r="D76">
        <v>1.2159472039949133</v>
      </c>
      <c r="F76" t="s">
        <v>128</v>
      </c>
      <c r="G76">
        <v>84.947738421214197</v>
      </c>
      <c r="H76">
        <v>1.7709212584863421</v>
      </c>
    </row>
    <row r="77" spans="2:8" x14ac:dyDescent="0.35">
      <c r="B77" t="s">
        <v>89</v>
      </c>
      <c r="C77">
        <v>0.46007055123464657</v>
      </c>
      <c r="D77">
        <v>0.32467376350085941</v>
      </c>
      <c r="F77" t="s">
        <v>117</v>
      </c>
      <c r="G77">
        <v>2.3177699947382266</v>
      </c>
      <c r="H77">
        <v>0.77954251353491943</v>
      </c>
    </row>
    <row r="78" spans="2:8" x14ac:dyDescent="0.35">
      <c r="B78" t="s">
        <v>88</v>
      </c>
      <c r="C78">
        <v>0.8895268225047358</v>
      </c>
      <c r="D78">
        <v>0.4532113917887472</v>
      </c>
      <c r="F78" t="s">
        <v>106</v>
      </c>
      <c r="G78">
        <v>5.7338163092909795</v>
      </c>
      <c r="H78">
        <v>2.557660876683709</v>
      </c>
    </row>
    <row r="79" spans="2:8" x14ac:dyDescent="0.35">
      <c r="B79" t="s">
        <v>87</v>
      </c>
      <c r="C79">
        <v>46.234856652016028</v>
      </c>
      <c r="D79">
        <v>3.0638960467704801</v>
      </c>
      <c r="F79" t="s">
        <v>96</v>
      </c>
      <c r="G79">
        <v>84.652949146707826</v>
      </c>
      <c r="H79">
        <v>0.51836008939226552</v>
      </c>
    </row>
    <row r="80" spans="2:8" x14ac:dyDescent="0.35">
      <c r="B80" t="s">
        <v>85</v>
      </c>
      <c r="C80">
        <v>91.746885133981905</v>
      </c>
      <c r="D80">
        <v>1.8916181306594497</v>
      </c>
      <c r="F80" t="s">
        <v>76</v>
      </c>
      <c r="G80">
        <v>89.044188436183035</v>
      </c>
      <c r="H80">
        <v>1.0735833628660858</v>
      </c>
    </row>
    <row r="81" spans="2:8" x14ac:dyDescent="0.35">
      <c r="B81" t="s">
        <v>84</v>
      </c>
      <c r="C81">
        <v>87.806796600058021</v>
      </c>
      <c r="D81">
        <v>3.2340061179901411</v>
      </c>
      <c r="F81" t="s">
        <v>65</v>
      </c>
      <c r="G81">
        <v>90.887902751702043</v>
      </c>
      <c r="H81">
        <v>0.760058105827221</v>
      </c>
    </row>
    <row r="82" spans="2:8" x14ac:dyDescent="0.35">
      <c r="B82" t="s">
        <v>83</v>
      </c>
      <c r="C82">
        <v>80.024221270294575</v>
      </c>
      <c r="D82">
        <v>2.247228075440264</v>
      </c>
      <c r="F82" t="s">
        <v>51</v>
      </c>
      <c r="G82">
        <v>88.988819312978322</v>
      </c>
      <c r="H82">
        <v>1.1135103607772656</v>
      </c>
    </row>
    <row r="83" spans="2:8" x14ac:dyDescent="0.35">
      <c r="B83" t="s">
        <v>82</v>
      </c>
      <c r="C83">
        <v>71.628419370354848</v>
      </c>
      <c r="D83">
        <v>1.3492966696656465</v>
      </c>
      <c r="F83" t="s">
        <v>41</v>
      </c>
      <c r="G83">
        <v>83.417402845932273</v>
      </c>
      <c r="H83">
        <v>1.7938110265301668</v>
      </c>
    </row>
    <row r="85" spans="2:8" x14ac:dyDescent="0.35">
      <c r="B85" t="s">
        <v>161</v>
      </c>
      <c r="C85">
        <v>96.005269290970219</v>
      </c>
      <c r="D85">
        <v>0.63551895200548925</v>
      </c>
      <c r="F85" t="s">
        <v>161</v>
      </c>
      <c r="G85">
        <v>96.005269290970219</v>
      </c>
      <c r="H85">
        <v>0.63551895200548925</v>
      </c>
    </row>
    <row r="87" spans="2:8" x14ac:dyDescent="0.35">
      <c r="B87" t="s">
        <v>177</v>
      </c>
      <c r="C87">
        <v>2.7228721008731998</v>
      </c>
      <c r="D87">
        <v>0.21604765379428853</v>
      </c>
      <c r="F87" t="s">
        <v>177</v>
      </c>
      <c r="G87">
        <v>2.7228721008731998</v>
      </c>
      <c r="H87">
        <v>0.21604765379428853</v>
      </c>
    </row>
    <row r="89" spans="2:8" x14ac:dyDescent="0.35">
      <c r="B89" t="s">
        <v>81</v>
      </c>
      <c r="C89">
        <v>96.039974177168844</v>
      </c>
      <c r="D89">
        <v>0.37623161866619781</v>
      </c>
      <c r="F89" t="s">
        <v>139</v>
      </c>
      <c r="G89">
        <v>95.207512291243958</v>
      </c>
      <c r="H89">
        <v>1.4562917238411208</v>
      </c>
    </row>
    <row r="90" spans="2:8" x14ac:dyDescent="0.35">
      <c r="B90" t="s">
        <v>80</v>
      </c>
      <c r="C90">
        <v>97.236134441684769</v>
      </c>
      <c r="D90">
        <v>0.64335711459846934</v>
      </c>
      <c r="F90" t="s">
        <v>127</v>
      </c>
      <c r="G90">
        <v>94.668674507411836</v>
      </c>
      <c r="H90">
        <v>1.1139723205581584</v>
      </c>
    </row>
    <row r="91" spans="2:8" x14ac:dyDescent="0.35">
      <c r="B91" t="s">
        <v>79</v>
      </c>
      <c r="C91">
        <v>94.864113203213549</v>
      </c>
      <c r="D91">
        <v>0.70125326536652866</v>
      </c>
      <c r="F91" t="s">
        <v>116</v>
      </c>
      <c r="G91">
        <v>94.4541770865373</v>
      </c>
      <c r="H91">
        <v>0.78873873274140083</v>
      </c>
    </row>
    <row r="92" spans="2:8" x14ac:dyDescent="0.35">
      <c r="B92" t="s">
        <v>78</v>
      </c>
      <c r="C92">
        <v>90.134445908358956</v>
      </c>
      <c r="D92">
        <v>0.61877556312183157</v>
      </c>
      <c r="F92" t="s">
        <v>106</v>
      </c>
      <c r="G92">
        <v>5.7338163092909795</v>
      </c>
      <c r="H92">
        <v>2.557660876683709</v>
      </c>
    </row>
    <row r="93" spans="2:8" x14ac:dyDescent="0.35">
      <c r="B93" t="s">
        <v>77</v>
      </c>
      <c r="C93">
        <v>67.086981184945216</v>
      </c>
      <c r="D93">
        <v>2.4972952099005146</v>
      </c>
      <c r="F93" t="s">
        <v>95</v>
      </c>
      <c r="G93">
        <v>93.40501792114695</v>
      </c>
      <c r="H93">
        <v>0.45846267037507454</v>
      </c>
    </row>
    <row r="94" spans="2:8" x14ac:dyDescent="0.35">
      <c r="B94" t="s">
        <v>76</v>
      </c>
      <c r="C94">
        <v>89.044188436183035</v>
      </c>
      <c r="D94">
        <v>1.0735833628660858</v>
      </c>
      <c r="F94" t="s">
        <v>85</v>
      </c>
      <c r="G94">
        <v>91.746885133981905</v>
      </c>
      <c r="H94">
        <v>1.8916181306594497</v>
      </c>
    </row>
    <row r="95" spans="2:8" x14ac:dyDescent="0.35">
      <c r="B95" t="s">
        <v>74</v>
      </c>
      <c r="C95">
        <v>91.825354747019517</v>
      </c>
      <c r="D95">
        <v>0.44900364136690069</v>
      </c>
      <c r="F95" t="s">
        <v>64</v>
      </c>
      <c r="G95">
        <v>95.916495866285558</v>
      </c>
      <c r="H95">
        <v>0.29482322898484764</v>
      </c>
    </row>
    <row r="96" spans="2:8" x14ac:dyDescent="0.35">
      <c r="B96" t="s">
        <v>73</v>
      </c>
      <c r="C96">
        <v>82.802862552549655</v>
      </c>
      <c r="D96">
        <v>0.22673973877383702</v>
      </c>
      <c r="F96" t="s">
        <v>50</v>
      </c>
      <c r="G96">
        <v>93.369618513512265</v>
      </c>
      <c r="H96">
        <v>0.81289839416664189</v>
      </c>
    </row>
    <row r="97" spans="2:8" x14ac:dyDescent="0.35">
      <c r="B97" t="s">
        <v>72</v>
      </c>
      <c r="C97">
        <v>86.279197800862633</v>
      </c>
      <c r="D97">
        <v>1.3643681345589327</v>
      </c>
      <c r="F97" t="s">
        <v>40</v>
      </c>
      <c r="G97">
        <v>95.26675902688261</v>
      </c>
      <c r="H97">
        <v>0.89829812869168024</v>
      </c>
    </row>
    <row r="99" spans="2:8" x14ac:dyDescent="0.35">
      <c r="B99" t="s">
        <v>161</v>
      </c>
      <c r="C99">
        <v>96.005269290970219</v>
      </c>
      <c r="D99">
        <v>0.63551895200548925</v>
      </c>
      <c r="F99" t="s">
        <v>161</v>
      </c>
      <c r="G99">
        <v>96.005269290970219</v>
      </c>
      <c r="H99">
        <v>0.63551895200548925</v>
      </c>
    </row>
    <row r="101" spans="2:8" x14ac:dyDescent="0.35">
      <c r="B101" t="s">
        <v>155</v>
      </c>
      <c r="C101">
        <v>6.4214951905568745</v>
      </c>
      <c r="D101">
        <v>0.40359729165808939</v>
      </c>
      <c r="F101" t="s">
        <v>155</v>
      </c>
      <c r="G101">
        <v>6.4214951905568745</v>
      </c>
      <c r="H101">
        <v>0.40359729165808939</v>
      </c>
    </row>
    <row r="103" spans="2:8" x14ac:dyDescent="0.35">
      <c r="B103" t="s">
        <v>71</v>
      </c>
      <c r="C103">
        <v>96.636668825320257</v>
      </c>
      <c r="D103">
        <v>0.50075724772987851</v>
      </c>
      <c r="F103" t="s">
        <v>138</v>
      </c>
      <c r="G103">
        <v>93.873646795724724</v>
      </c>
      <c r="H103">
        <v>1.6873267306021411</v>
      </c>
    </row>
    <row r="104" spans="2:8" x14ac:dyDescent="0.35">
      <c r="B104" t="s">
        <v>26</v>
      </c>
      <c r="C104">
        <v>96.228901207620751</v>
      </c>
      <c r="D104">
        <v>0.17811339477560312</v>
      </c>
      <c r="F104" t="s">
        <v>29</v>
      </c>
      <c r="G104">
        <v>93.940891351446567</v>
      </c>
      <c r="H104">
        <v>1.8657387878366045</v>
      </c>
    </row>
    <row r="105" spans="2:8" x14ac:dyDescent="0.35">
      <c r="B105" t="s">
        <v>68</v>
      </c>
      <c r="C105">
        <v>95.690341738897587</v>
      </c>
      <c r="D105">
        <v>0.37489548338918705</v>
      </c>
      <c r="F105" t="s">
        <v>176</v>
      </c>
      <c r="G105">
        <v>89.895744801405172</v>
      </c>
      <c r="H105">
        <v>0.43925871287362916</v>
      </c>
    </row>
    <row r="106" spans="2:8" x14ac:dyDescent="0.35">
      <c r="B106" t="s">
        <v>67</v>
      </c>
      <c r="C106">
        <v>92.592319108916698</v>
      </c>
      <c r="D106">
        <v>0.90626728090443476</v>
      </c>
      <c r="F106" t="s">
        <v>104</v>
      </c>
      <c r="G106">
        <v>92.458858909900144</v>
      </c>
      <c r="H106">
        <v>1.6150396031283802</v>
      </c>
    </row>
    <row r="107" spans="2:8" x14ac:dyDescent="0.35">
      <c r="B107" t="s">
        <v>66</v>
      </c>
      <c r="C107">
        <v>68.539325842696641</v>
      </c>
      <c r="D107">
        <v>1.8059271088001765</v>
      </c>
      <c r="F107" t="s">
        <v>94</v>
      </c>
      <c r="G107">
        <v>90.010701374877797</v>
      </c>
      <c r="H107">
        <v>0.86741434273408435</v>
      </c>
    </row>
    <row r="108" spans="2:8" x14ac:dyDescent="0.35">
      <c r="B108" t="s">
        <v>65</v>
      </c>
      <c r="C108">
        <v>90.887902751702043</v>
      </c>
      <c r="D108">
        <v>0.760058105827221</v>
      </c>
      <c r="F108" t="s">
        <v>84</v>
      </c>
      <c r="G108">
        <v>87.806796600058021</v>
      </c>
      <c r="H108">
        <v>3.2340061179901411</v>
      </c>
    </row>
    <row r="109" spans="2:8" x14ac:dyDescent="0.35">
      <c r="B109" t="s">
        <v>64</v>
      </c>
      <c r="C109">
        <v>95.916495866285558</v>
      </c>
      <c r="D109">
        <v>0.29482322898484764</v>
      </c>
      <c r="F109" t="s">
        <v>74</v>
      </c>
      <c r="G109">
        <v>91.825354747019517</v>
      </c>
      <c r="H109">
        <v>0.44900364136690069</v>
      </c>
    </row>
    <row r="110" spans="2:8" x14ac:dyDescent="0.35">
      <c r="B110" t="s">
        <v>62</v>
      </c>
      <c r="C110">
        <v>84.129247342236269</v>
      </c>
      <c r="D110">
        <v>1.7101271480470865</v>
      </c>
      <c r="F110" t="s">
        <v>49</v>
      </c>
      <c r="G110">
        <v>95.201587539777222</v>
      </c>
      <c r="H110">
        <v>0.30019554922477437</v>
      </c>
    </row>
    <row r="111" spans="2:8" x14ac:dyDescent="0.35">
      <c r="B111" t="s">
        <v>60</v>
      </c>
      <c r="C111">
        <v>15.558840359327684</v>
      </c>
      <c r="D111">
        <v>0.78078909102227034</v>
      </c>
      <c r="F111" t="s">
        <v>39</v>
      </c>
      <c r="G111">
        <v>1.952003284304294</v>
      </c>
      <c r="H111">
        <v>0.12866246094220196</v>
      </c>
    </row>
    <row r="113" spans="2:8" x14ac:dyDescent="0.35">
      <c r="B113" t="s">
        <v>161</v>
      </c>
      <c r="C113">
        <v>96.005269290970219</v>
      </c>
      <c r="D113">
        <v>0.63551895200548925</v>
      </c>
      <c r="F113" t="s">
        <v>161</v>
      </c>
      <c r="G113">
        <v>96.005269290970219</v>
      </c>
      <c r="H113">
        <v>0.63551895200548925</v>
      </c>
    </row>
    <row r="115" spans="2:8" x14ac:dyDescent="0.35">
      <c r="B115" t="s">
        <v>163</v>
      </c>
      <c r="C115">
        <v>2.9282102841128919</v>
      </c>
      <c r="D115">
        <v>0.89929808822134571</v>
      </c>
      <c r="F115" t="s">
        <v>163</v>
      </c>
      <c r="G115">
        <v>2.9282102841128919</v>
      </c>
      <c r="H115">
        <v>0.89929808822134571</v>
      </c>
    </row>
    <row r="117" spans="2:8" x14ac:dyDescent="0.35">
      <c r="B117" t="s">
        <v>58</v>
      </c>
      <c r="C117">
        <v>97.789870542311562</v>
      </c>
      <c r="D117">
        <v>0.52303718945180511</v>
      </c>
      <c r="F117" t="s">
        <v>137</v>
      </c>
      <c r="G117">
        <v>82.894958415865574</v>
      </c>
      <c r="H117">
        <v>1.2551022573446728</v>
      </c>
    </row>
    <row r="118" spans="2:8" x14ac:dyDescent="0.35">
      <c r="B118" t="s">
        <v>56</v>
      </c>
      <c r="C118">
        <v>91.308615260520881</v>
      </c>
      <c r="D118">
        <v>1.4970099873806335</v>
      </c>
      <c r="F118" t="s">
        <v>124</v>
      </c>
      <c r="G118">
        <v>81.659793547048437</v>
      </c>
      <c r="H118">
        <v>1.3220609382170037</v>
      </c>
    </row>
    <row r="119" spans="2:8" x14ac:dyDescent="0.35">
      <c r="B119" t="s">
        <v>54</v>
      </c>
      <c r="C119">
        <v>95.290203623536954</v>
      </c>
      <c r="D119">
        <v>0.28118422169786184</v>
      </c>
      <c r="F119" t="s">
        <v>175</v>
      </c>
      <c r="G119">
        <v>78.249180296063471</v>
      </c>
      <c r="H119">
        <v>1.9635804803204056</v>
      </c>
    </row>
    <row r="120" spans="2:8" x14ac:dyDescent="0.35">
      <c r="B120" t="s">
        <v>53</v>
      </c>
      <c r="C120">
        <v>89.986215074200217</v>
      </c>
      <c r="D120">
        <v>1.3382650397270555</v>
      </c>
      <c r="F120" t="s">
        <v>103</v>
      </c>
      <c r="G120">
        <v>80.163673960150092</v>
      </c>
      <c r="H120">
        <v>1.6664949353204648</v>
      </c>
    </row>
    <row r="121" spans="2:8" x14ac:dyDescent="0.35">
      <c r="B121" t="s">
        <v>52</v>
      </c>
      <c r="C121">
        <v>59.966092163848714</v>
      </c>
      <c r="D121">
        <v>2.723844379240997</v>
      </c>
      <c r="F121" t="s">
        <v>93</v>
      </c>
      <c r="G121">
        <v>82.567210437772758</v>
      </c>
      <c r="H121">
        <v>4.0532628134294262</v>
      </c>
    </row>
    <row r="122" spans="2:8" x14ac:dyDescent="0.35">
      <c r="B122" t="s">
        <v>51</v>
      </c>
      <c r="C122">
        <v>88.988819312978322</v>
      </c>
      <c r="D122">
        <v>1.1135103607772656</v>
      </c>
      <c r="F122" t="s">
        <v>83</v>
      </c>
      <c r="G122">
        <v>80.024221270294575</v>
      </c>
      <c r="H122">
        <v>2.247228075440264</v>
      </c>
    </row>
    <row r="123" spans="2:8" x14ac:dyDescent="0.35">
      <c r="B123" t="s">
        <v>50</v>
      </c>
      <c r="C123">
        <v>93.369618513512265</v>
      </c>
      <c r="D123">
        <v>0.81289839416664189</v>
      </c>
      <c r="F123" t="s">
        <v>73</v>
      </c>
      <c r="G123">
        <v>82.802862552549655</v>
      </c>
      <c r="H123">
        <v>0.22673973877383702</v>
      </c>
    </row>
    <row r="124" spans="2:8" x14ac:dyDescent="0.35">
      <c r="B124" t="s">
        <v>49</v>
      </c>
      <c r="C124">
        <v>95.201587539777222</v>
      </c>
      <c r="D124">
        <v>0.30019554922477437</v>
      </c>
      <c r="F124" t="s">
        <v>62</v>
      </c>
      <c r="G124">
        <v>84.129247342236269</v>
      </c>
      <c r="H124">
        <v>1.7101271480470865</v>
      </c>
    </row>
    <row r="125" spans="2:8" x14ac:dyDescent="0.35">
      <c r="B125" t="s">
        <v>47</v>
      </c>
      <c r="C125">
        <v>87.146653887200614</v>
      </c>
      <c r="D125">
        <v>1.2940518468375675</v>
      </c>
      <c r="F125" t="s">
        <v>38</v>
      </c>
      <c r="G125">
        <v>77.17590094690803</v>
      </c>
      <c r="H125">
        <v>0.92779084409843138</v>
      </c>
    </row>
    <row r="127" spans="2:8" x14ac:dyDescent="0.35">
      <c r="B127" t="s">
        <v>161</v>
      </c>
      <c r="C127">
        <v>96.005269290970219</v>
      </c>
      <c r="D127">
        <v>0.63551895200548925</v>
      </c>
      <c r="F127" t="s">
        <v>161</v>
      </c>
      <c r="G127">
        <v>96.005269290970219</v>
      </c>
      <c r="H127">
        <v>0.63551895200548925</v>
      </c>
    </row>
    <row r="129" spans="2:8" x14ac:dyDescent="0.35">
      <c r="B129" t="s">
        <v>168</v>
      </c>
      <c r="C129">
        <v>6.6789084095058486</v>
      </c>
      <c r="D129">
        <v>0.74806451313879241</v>
      </c>
      <c r="F129" t="s">
        <v>168</v>
      </c>
      <c r="G129">
        <v>6.6789084095058486</v>
      </c>
      <c r="H129">
        <v>0.74806451313879241</v>
      </c>
    </row>
    <row r="131" spans="2:8" x14ac:dyDescent="0.35">
      <c r="B131" t="s">
        <v>46</v>
      </c>
      <c r="C131">
        <v>93.529147940594427</v>
      </c>
      <c r="D131">
        <v>0.99679698574291109</v>
      </c>
      <c r="F131" t="s">
        <v>136</v>
      </c>
      <c r="G131">
        <v>91.000761035007599</v>
      </c>
      <c r="H131">
        <v>1.858994499382095</v>
      </c>
    </row>
    <row r="132" spans="2:8" x14ac:dyDescent="0.35">
      <c r="B132" t="s">
        <v>45</v>
      </c>
      <c r="C132">
        <v>92.633799039329006</v>
      </c>
      <c r="D132">
        <v>1.1299501257663502</v>
      </c>
      <c r="F132" t="s">
        <v>123</v>
      </c>
      <c r="G132">
        <v>87.834296035802126</v>
      </c>
      <c r="H132">
        <v>0.49938019524356292</v>
      </c>
    </row>
    <row r="133" spans="2:8" x14ac:dyDescent="0.35">
      <c r="B133" t="s">
        <v>44</v>
      </c>
      <c r="C133">
        <v>93.006068885062447</v>
      </c>
      <c r="D133">
        <v>1.0282552096785555</v>
      </c>
      <c r="F133" t="s">
        <v>173</v>
      </c>
      <c r="G133">
        <v>82.587719298245602</v>
      </c>
      <c r="H133">
        <v>1.3487099836759899</v>
      </c>
    </row>
    <row r="134" spans="2:8" x14ac:dyDescent="0.35">
      <c r="B134" t="s">
        <v>43</v>
      </c>
      <c r="C134">
        <v>90.428799988048752</v>
      </c>
      <c r="D134">
        <v>0.87447798480844985</v>
      </c>
      <c r="F134" t="s">
        <v>102</v>
      </c>
      <c r="G134">
        <v>86.004617377552066</v>
      </c>
      <c r="H134">
        <v>2.1476714699954487</v>
      </c>
    </row>
    <row r="135" spans="2:8" x14ac:dyDescent="0.35">
      <c r="B135" t="s">
        <v>42</v>
      </c>
      <c r="C135">
        <v>58.339891330905452</v>
      </c>
      <c r="D135">
        <v>2.3243705803725137</v>
      </c>
      <c r="F135" t="s">
        <v>92</v>
      </c>
      <c r="G135">
        <v>82.132925572917799</v>
      </c>
      <c r="H135">
        <v>2.2643215670667294</v>
      </c>
    </row>
    <row r="136" spans="2:8" x14ac:dyDescent="0.35">
      <c r="B136" t="s">
        <v>41</v>
      </c>
      <c r="C136">
        <v>83.417402845932273</v>
      </c>
      <c r="D136">
        <v>1.7938110265301668</v>
      </c>
      <c r="F136" t="s">
        <v>82</v>
      </c>
      <c r="G136">
        <v>71.628419370354848</v>
      </c>
      <c r="H136">
        <v>1.3492966696656465</v>
      </c>
    </row>
    <row r="137" spans="2:8" x14ac:dyDescent="0.35">
      <c r="B137" t="s">
        <v>40</v>
      </c>
      <c r="C137">
        <v>95.26675902688261</v>
      </c>
      <c r="D137">
        <v>0.89829812869168024</v>
      </c>
      <c r="F137" t="s">
        <v>72</v>
      </c>
      <c r="G137">
        <v>86.279197800862633</v>
      </c>
      <c r="H137">
        <v>1.3643681345589327</v>
      </c>
    </row>
    <row r="138" spans="2:8" x14ac:dyDescent="0.35">
      <c r="B138" t="s">
        <v>39</v>
      </c>
      <c r="C138">
        <v>1.952003284304294</v>
      </c>
      <c r="D138">
        <v>0.12866246094220196</v>
      </c>
      <c r="F138" t="s">
        <v>60</v>
      </c>
      <c r="G138">
        <v>15.558840359327684</v>
      </c>
      <c r="H138">
        <v>0.78078909102227034</v>
      </c>
    </row>
    <row r="139" spans="2:8" x14ac:dyDescent="0.35">
      <c r="B139" t="s">
        <v>38</v>
      </c>
      <c r="C139">
        <v>77.17590094690803</v>
      </c>
      <c r="D139">
        <v>0.92779084409843138</v>
      </c>
      <c r="F139" t="s">
        <v>47</v>
      </c>
      <c r="G139">
        <v>87.146653887200614</v>
      </c>
      <c r="H139">
        <v>1.2940518468375675</v>
      </c>
    </row>
    <row r="141" spans="2:8" x14ac:dyDescent="0.35">
      <c r="B141" t="s">
        <v>161</v>
      </c>
      <c r="C141">
        <v>96.005269290970219</v>
      </c>
      <c r="D141">
        <v>0.63551895200548925</v>
      </c>
      <c r="F141" t="s">
        <v>161</v>
      </c>
      <c r="G141">
        <v>96.005269290970219</v>
      </c>
      <c r="H141">
        <v>0.63551895200548925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9F80-E8ED-449D-8114-FB5C6EAB7256}">
  <dimension ref="B2:H103"/>
  <sheetViews>
    <sheetView topLeftCell="E1" zoomScale="46" workbookViewId="0">
      <selection activeCell="AH5" sqref="AH5"/>
    </sheetView>
  </sheetViews>
  <sheetFormatPr defaultRowHeight="14.5" x14ac:dyDescent="0.35"/>
  <sheetData>
    <row r="2" spans="2:8" x14ac:dyDescent="0.35">
      <c r="B2" t="s">
        <v>144</v>
      </c>
      <c r="C2" s="25">
        <v>94.763017175493658</v>
      </c>
      <c r="D2">
        <v>0.86079788130917345</v>
      </c>
      <c r="F2" t="s">
        <v>135</v>
      </c>
      <c r="G2" s="25">
        <v>95.719600609364377</v>
      </c>
      <c r="H2">
        <v>0.90271267664879318</v>
      </c>
    </row>
    <row r="3" spans="2:8" x14ac:dyDescent="0.35">
      <c r="B3" t="s">
        <v>143</v>
      </c>
      <c r="C3" s="25">
        <v>96.329638243584839</v>
      </c>
      <c r="D3">
        <v>1.0146862732950361</v>
      </c>
      <c r="F3" t="s">
        <v>122</v>
      </c>
      <c r="G3" s="25">
        <v>93.938407640827606</v>
      </c>
      <c r="H3">
        <v>1.1368015501141073</v>
      </c>
    </row>
    <row r="4" spans="2:8" x14ac:dyDescent="0.35">
      <c r="B4" t="s">
        <v>142</v>
      </c>
      <c r="C4" s="25">
        <v>91.569756415799972</v>
      </c>
      <c r="D4">
        <v>2.8329155212396908</v>
      </c>
      <c r="F4" t="s">
        <v>111</v>
      </c>
      <c r="G4" s="25">
        <v>94.498940386429652</v>
      </c>
      <c r="H4">
        <v>1.2205963912785347</v>
      </c>
    </row>
    <row r="5" spans="2:8" x14ac:dyDescent="0.35">
      <c r="B5" t="s">
        <v>141</v>
      </c>
      <c r="C5" s="25">
        <v>7.2102604997341837</v>
      </c>
      <c r="D5">
        <v>1.0935471890793291</v>
      </c>
      <c r="F5" t="s">
        <v>101</v>
      </c>
      <c r="G5" s="25">
        <v>93.503913240755352</v>
      </c>
      <c r="H5">
        <v>0.27549828675305288</v>
      </c>
    </row>
    <row r="6" spans="2:8" x14ac:dyDescent="0.35">
      <c r="B6" t="s">
        <v>180</v>
      </c>
      <c r="C6" s="25">
        <v>84.48804874076869</v>
      </c>
      <c r="D6">
        <v>0.87651642115872241</v>
      </c>
      <c r="F6" t="s">
        <v>91</v>
      </c>
      <c r="G6" s="25">
        <v>92.684942294392627</v>
      </c>
      <c r="H6">
        <v>2.0288875268923752</v>
      </c>
    </row>
    <row r="7" spans="2:8" x14ac:dyDescent="0.35">
      <c r="B7" t="s">
        <v>139</v>
      </c>
      <c r="C7" s="25">
        <v>95.207512291243958</v>
      </c>
      <c r="D7">
        <v>1.4562917238411208</v>
      </c>
      <c r="F7" t="s">
        <v>81</v>
      </c>
      <c r="G7" s="25">
        <v>96.039974177168844</v>
      </c>
      <c r="H7">
        <v>0.37623161866619781</v>
      </c>
    </row>
    <row r="8" spans="2:8" x14ac:dyDescent="0.35">
      <c r="B8" t="s">
        <v>138</v>
      </c>
      <c r="C8" s="25">
        <v>93.873646795724724</v>
      </c>
      <c r="D8">
        <v>1.6873267306021411</v>
      </c>
      <c r="F8" t="s">
        <v>71</v>
      </c>
      <c r="G8" s="25">
        <v>96.636668825320257</v>
      </c>
      <c r="H8">
        <v>0.50075724772987851</v>
      </c>
    </row>
    <row r="9" spans="2:8" x14ac:dyDescent="0.35">
      <c r="B9" t="s">
        <v>137</v>
      </c>
      <c r="C9" s="25">
        <v>82.894958415865574</v>
      </c>
      <c r="D9">
        <v>1.2551022573446728</v>
      </c>
      <c r="F9" t="s">
        <v>58</v>
      </c>
      <c r="G9" s="25">
        <v>97.789870542311562</v>
      </c>
      <c r="H9">
        <v>0.52303718945180511</v>
      </c>
    </row>
    <row r="10" spans="2:8" x14ac:dyDescent="0.35">
      <c r="B10" t="s">
        <v>136</v>
      </c>
      <c r="C10" s="25">
        <v>91.000761035007599</v>
      </c>
      <c r="D10">
        <v>1.858994499382095</v>
      </c>
      <c r="F10" t="s">
        <v>46</v>
      </c>
      <c r="G10" s="25">
        <v>93.529147940594427</v>
      </c>
      <c r="H10">
        <v>0.99679698574291109</v>
      </c>
    </row>
    <row r="11" spans="2:8" x14ac:dyDescent="0.35">
      <c r="C11" s="25"/>
      <c r="G11" s="25"/>
    </row>
    <row r="12" spans="2:8" x14ac:dyDescent="0.35">
      <c r="B12" t="s">
        <v>135</v>
      </c>
      <c r="C12" s="25">
        <v>95.719600609364377</v>
      </c>
      <c r="D12">
        <v>0.90271267664879318</v>
      </c>
      <c r="F12" t="s">
        <v>144</v>
      </c>
      <c r="G12" s="25">
        <v>94.763017175493658</v>
      </c>
      <c r="H12">
        <v>0.86079788130917345</v>
      </c>
    </row>
    <row r="13" spans="2:8" x14ac:dyDescent="0.35">
      <c r="B13" t="s">
        <v>134</v>
      </c>
      <c r="C13" s="25">
        <v>95.738437076267289</v>
      </c>
      <c r="D13">
        <v>0.96300256529385264</v>
      </c>
      <c r="F13" t="s">
        <v>121</v>
      </c>
      <c r="G13" s="25">
        <v>83.159222739194561</v>
      </c>
      <c r="H13">
        <v>1.2340987330270896</v>
      </c>
    </row>
    <row r="14" spans="2:8" x14ac:dyDescent="0.35">
      <c r="B14" t="s">
        <v>132</v>
      </c>
      <c r="C14" s="25">
        <v>92.979251085146288</v>
      </c>
      <c r="D14">
        <v>1.6986286951129832</v>
      </c>
      <c r="F14" t="s">
        <v>110</v>
      </c>
      <c r="G14" s="25">
        <v>80.841965292702398</v>
      </c>
      <c r="H14">
        <v>1.7546147559183951</v>
      </c>
    </row>
    <row r="15" spans="2:8" x14ac:dyDescent="0.35">
      <c r="B15" t="s">
        <v>130</v>
      </c>
      <c r="C15" s="25">
        <v>7.3699460820784912</v>
      </c>
      <c r="D15">
        <v>0.83992558006539186</v>
      </c>
      <c r="F15" t="s">
        <v>100</v>
      </c>
      <c r="G15" s="25">
        <v>1.4062347117829093</v>
      </c>
      <c r="H15">
        <v>0.41715601204918146</v>
      </c>
    </row>
    <row r="16" spans="2:8" x14ac:dyDescent="0.35">
      <c r="B16" t="s">
        <v>128</v>
      </c>
      <c r="C16" s="25">
        <v>84.947738421214197</v>
      </c>
      <c r="D16">
        <v>1.7709212584863421</v>
      </c>
      <c r="F16" t="s">
        <v>90</v>
      </c>
      <c r="G16" s="25">
        <v>68.454307390434849</v>
      </c>
      <c r="H16">
        <v>1.2159472039949133</v>
      </c>
    </row>
    <row r="17" spans="2:8" x14ac:dyDescent="0.35">
      <c r="B17" t="s">
        <v>127</v>
      </c>
      <c r="C17" s="25">
        <v>94.668674507411836</v>
      </c>
      <c r="D17">
        <v>1.1139723205581584</v>
      </c>
      <c r="F17" t="s">
        <v>80</v>
      </c>
      <c r="G17" s="25">
        <v>97.236134441684769</v>
      </c>
      <c r="H17">
        <v>0.64335711459846934</v>
      </c>
    </row>
    <row r="18" spans="2:8" x14ac:dyDescent="0.35">
      <c r="B18" t="s">
        <v>29</v>
      </c>
      <c r="C18" s="25">
        <v>93.940891351446567</v>
      </c>
      <c r="D18">
        <v>1.8657387878366045</v>
      </c>
      <c r="F18" t="s">
        <v>26</v>
      </c>
      <c r="G18" s="25">
        <v>96.228901207620751</v>
      </c>
      <c r="H18">
        <v>0.17811339477560312</v>
      </c>
    </row>
    <row r="19" spans="2:8" x14ac:dyDescent="0.35">
      <c r="B19" t="s">
        <v>124</v>
      </c>
      <c r="C19" s="25">
        <v>81.659793547048437</v>
      </c>
      <c r="D19">
        <v>1.3220609382170037</v>
      </c>
      <c r="F19" t="s">
        <v>56</v>
      </c>
      <c r="G19" s="25">
        <v>91.308615260520881</v>
      </c>
      <c r="H19">
        <v>1.4970099873806335</v>
      </c>
    </row>
    <row r="20" spans="2:8" x14ac:dyDescent="0.35">
      <c r="B20" t="s">
        <v>123</v>
      </c>
      <c r="C20" s="25">
        <v>87.834296035802126</v>
      </c>
      <c r="D20">
        <v>0.49938019524356292</v>
      </c>
      <c r="F20" t="s">
        <v>45</v>
      </c>
      <c r="G20" s="25">
        <v>92.633799039329006</v>
      </c>
      <c r="H20">
        <v>1.1299501257663502</v>
      </c>
    </row>
    <row r="21" spans="2:8" x14ac:dyDescent="0.35">
      <c r="C21" s="25"/>
      <c r="G21" s="25"/>
    </row>
    <row r="22" spans="2:8" x14ac:dyDescent="0.35">
      <c r="B22" t="s">
        <v>122</v>
      </c>
      <c r="C22" s="25">
        <v>93.938407640827606</v>
      </c>
      <c r="D22">
        <v>1.1368015501141073</v>
      </c>
      <c r="F22" t="s">
        <v>143</v>
      </c>
      <c r="G22" s="25">
        <v>96.329638243584839</v>
      </c>
      <c r="H22">
        <v>1.0146862732950361</v>
      </c>
    </row>
    <row r="23" spans="2:8" x14ac:dyDescent="0.35">
      <c r="B23" t="s">
        <v>121</v>
      </c>
      <c r="C23" s="25">
        <v>83.159222739194561</v>
      </c>
      <c r="D23">
        <v>1.2340987330270896</v>
      </c>
      <c r="F23" t="s">
        <v>134</v>
      </c>
      <c r="G23" s="25">
        <v>95.738437076267289</v>
      </c>
      <c r="H23">
        <v>0.96300256529385264</v>
      </c>
    </row>
    <row r="24" spans="2:8" x14ac:dyDescent="0.35">
      <c r="B24" t="s">
        <v>119</v>
      </c>
      <c r="C24" s="25">
        <v>1.6831819395139505</v>
      </c>
      <c r="D24">
        <v>0.10308659499795646</v>
      </c>
      <c r="F24" t="s">
        <v>109</v>
      </c>
      <c r="G24" s="25">
        <v>0.47678275290215594</v>
      </c>
      <c r="H24">
        <v>0.24796030769992838</v>
      </c>
    </row>
    <row r="25" spans="2:8" x14ac:dyDescent="0.35">
      <c r="B25" t="s">
        <v>118</v>
      </c>
      <c r="C25" s="25">
        <v>53.719797830374752</v>
      </c>
      <c r="D25">
        <v>4.5235917247420065</v>
      </c>
      <c r="F25" t="s">
        <v>99</v>
      </c>
      <c r="G25" s="25">
        <v>90.771157174930167</v>
      </c>
      <c r="H25">
        <v>1.5373427208441979</v>
      </c>
    </row>
    <row r="26" spans="2:8" x14ac:dyDescent="0.35">
      <c r="B26" t="s">
        <v>117</v>
      </c>
      <c r="C26" s="25">
        <v>2.3177699947382266</v>
      </c>
      <c r="D26">
        <v>0.77954251353491943</v>
      </c>
      <c r="F26" t="s">
        <v>89</v>
      </c>
      <c r="G26" s="25">
        <v>0.46007055123464657</v>
      </c>
      <c r="H26">
        <v>0.32467376350085941</v>
      </c>
    </row>
    <row r="27" spans="2:8" x14ac:dyDescent="0.35">
      <c r="B27" t="s">
        <v>116</v>
      </c>
      <c r="C27" s="25">
        <v>94.4541770865373</v>
      </c>
      <c r="D27">
        <v>0.78873873274140083</v>
      </c>
      <c r="F27" t="s">
        <v>79</v>
      </c>
      <c r="G27" s="25">
        <v>94.864113203213549</v>
      </c>
      <c r="H27">
        <v>0.70125326536652866</v>
      </c>
    </row>
    <row r="28" spans="2:8" x14ac:dyDescent="0.35">
      <c r="B28" t="s">
        <v>176</v>
      </c>
      <c r="C28" s="25">
        <v>89.895744801405172</v>
      </c>
      <c r="D28">
        <v>0.43925871287362916</v>
      </c>
      <c r="F28" t="s">
        <v>68</v>
      </c>
      <c r="G28" s="25">
        <v>95.690341738897587</v>
      </c>
      <c r="H28">
        <v>0.37489548338918705</v>
      </c>
    </row>
    <row r="29" spans="2:8" x14ac:dyDescent="0.35">
      <c r="B29" t="s">
        <v>175</v>
      </c>
      <c r="C29" s="25">
        <v>78.249180296063471</v>
      </c>
      <c r="D29">
        <v>1.9635804803204056</v>
      </c>
      <c r="F29" t="s">
        <v>54</v>
      </c>
      <c r="G29" s="25">
        <v>95.290203623536954</v>
      </c>
      <c r="H29">
        <v>0.28118422169786184</v>
      </c>
    </row>
    <row r="30" spans="2:8" x14ac:dyDescent="0.35">
      <c r="B30" t="s">
        <v>173</v>
      </c>
      <c r="C30" s="25">
        <v>82.587719298245602</v>
      </c>
      <c r="D30">
        <v>1.3487099836759899</v>
      </c>
      <c r="F30" t="s">
        <v>44</v>
      </c>
      <c r="G30" s="25">
        <v>93.006068885062447</v>
      </c>
      <c r="H30">
        <v>1.0282552096785555</v>
      </c>
    </row>
    <row r="31" spans="2:8" x14ac:dyDescent="0.35">
      <c r="C31" s="25"/>
      <c r="G31" s="25"/>
    </row>
    <row r="32" spans="2:8" x14ac:dyDescent="0.35">
      <c r="B32" t="s">
        <v>111</v>
      </c>
      <c r="C32" s="25">
        <v>94.498940386429652</v>
      </c>
      <c r="D32">
        <v>1.2205963912785347</v>
      </c>
      <c r="F32" t="s">
        <v>142</v>
      </c>
      <c r="G32" s="25">
        <v>91.569756415799972</v>
      </c>
      <c r="H32">
        <v>2.8329155212396908</v>
      </c>
    </row>
    <row r="33" spans="2:8" x14ac:dyDescent="0.35">
      <c r="B33" t="s">
        <v>110</v>
      </c>
      <c r="C33" s="25">
        <v>80.841965292702398</v>
      </c>
      <c r="D33">
        <v>1.7546147559183951</v>
      </c>
      <c r="F33" t="s">
        <v>132</v>
      </c>
      <c r="G33" s="25">
        <v>92.979251085146288</v>
      </c>
      <c r="H33">
        <v>1.6986286951129832</v>
      </c>
    </row>
    <row r="34" spans="2:8" x14ac:dyDescent="0.35">
      <c r="B34" t="s">
        <v>109</v>
      </c>
      <c r="C34" s="25">
        <v>0.47678275290215594</v>
      </c>
      <c r="D34">
        <v>0.24796030769992838</v>
      </c>
      <c r="F34" t="s">
        <v>119</v>
      </c>
      <c r="G34" s="25">
        <v>1.6831819395139505</v>
      </c>
      <c r="H34">
        <v>0.10308659499795646</v>
      </c>
    </row>
    <row r="35" spans="2:8" x14ac:dyDescent="0.35">
      <c r="B35" t="s">
        <v>107</v>
      </c>
      <c r="C35" s="25">
        <v>51.502362449185512</v>
      </c>
      <c r="D35">
        <v>1.8482285859984489</v>
      </c>
      <c r="F35" t="s">
        <v>98</v>
      </c>
      <c r="G35" s="25">
        <v>89.089143459082223</v>
      </c>
      <c r="H35">
        <v>1.0519540182963383</v>
      </c>
    </row>
    <row r="36" spans="2:8" x14ac:dyDescent="0.35">
      <c r="B36" t="s">
        <v>106</v>
      </c>
      <c r="C36" s="25">
        <v>5.7338163092909795</v>
      </c>
      <c r="D36">
        <v>2.557660876683709</v>
      </c>
      <c r="F36" t="s">
        <v>88</v>
      </c>
      <c r="G36" s="25">
        <v>0.8895268225047358</v>
      </c>
      <c r="H36">
        <v>0.4532113917887472</v>
      </c>
    </row>
    <row r="37" spans="2:8" x14ac:dyDescent="0.35">
      <c r="B37" t="s">
        <v>105</v>
      </c>
      <c r="C37" s="25">
        <v>95.312377788206504</v>
      </c>
      <c r="D37">
        <v>0.74625693796208736</v>
      </c>
      <c r="F37" t="s">
        <v>78</v>
      </c>
      <c r="G37" s="25">
        <v>90.134445908358956</v>
      </c>
      <c r="H37">
        <v>0.61877556312183157</v>
      </c>
    </row>
    <row r="38" spans="2:8" x14ac:dyDescent="0.35">
      <c r="B38" t="s">
        <v>104</v>
      </c>
      <c r="C38" s="25">
        <v>92.458858909900144</v>
      </c>
      <c r="D38">
        <v>1.6150396031283802</v>
      </c>
      <c r="F38" t="s">
        <v>67</v>
      </c>
      <c r="G38" s="25">
        <v>92.592319108916698</v>
      </c>
      <c r="H38">
        <v>0.90626728090443476</v>
      </c>
    </row>
    <row r="39" spans="2:8" x14ac:dyDescent="0.35">
      <c r="B39" t="s">
        <v>103</v>
      </c>
      <c r="C39" s="25">
        <v>80.163673960150092</v>
      </c>
      <c r="D39">
        <v>1.6664949353204648</v>
      </c>
      <c r="F39" t="s">
        <v>53</v>
      </c>
      <c r="G39" s="25">
        <v>89.986215074200217</v>
      </c>
      <c r="H39">
        <v>1.3382650397270555</v>
      </c>
    </row>
    <row r="40" spans="2:8" x14ac:dyDescent="0.35">
      <c r="B40" t="s">
        <v>102</v>
      </c>
      <c r="C40" s="25">
        <v>86.004617377552066</v>
      </c>
      <c r="D40">
        <v>2.1476714699954487</v>
      </c>
      <c r="F40" t="s">
        <v>43</v>
      </c>
      <c r="G40" s="25">
        <v>90.428799988048752</v>
      </c>
      <c r="H40">
        <v>0.87447798480844985</v>
      </c>
    </row>
    <row r="41" spans="2:8" x14ac:dyDescent="0.35">
      <c r="C41" s="25"/>
      <c r="G41" s="25"/>
    </row>
    <row r="42" spans="2:8" x14ac:dyDescent="0.35">
      <c r="B42" t="s">
        <v>101</v>
      </c>
      <c r="C42" s="25">
        <v>93.503913240755352</v>
      </c>
      <c r="D42">
        <v>0.27549828675305288</v>
      </c>
      <c r="F42" t="s">
        <v>141</v>
      </c>
      <c r="G42" s="25">
        <v>7.2102604997341837</v>
      </c>
      <c r="H42">
        <v>1.0935471890793291</v>
      </c>
    </row>
    <row r="43" spans="2:8" x14ac:dyDescent="0.35">
      <c r="B43" t="s">
        <v>100</v>
      </c>
      <c r="C43" s="25">
        <v>1.4062347117829093</v>
      </c>
      <c r="D43">
        <v>0.41715601204918146</v>
      </c>
      <c r="F43" t="s">
        <v>130</v>
      </c>
      <c r="G43" s="25">
        <v>7.3699460820784912</v>
      </c>
      <c r="H43">
        <v>0.83992558006539186</v>
      </c>
    </row>
    <row r="44" spans="2:8" x14ac:dyDescent="0.35">
      <c r="B44" t="s">
        <v>99</v>
      </c>
      <c r="C44" s="25">
        <v>90.771157174930167</v>
      </c>
      <c r="D44">
        <v>1.5373427208441979</v>
      </c>
      <c r="F44" t="s">
        <v>118</v>
      </c>
      <c r="G44" s="25">
        <v>53.719797830374752</v>
      </c>
      <c r="H44">
        <v>4.5235917247420065</v>
      </c>
    </row>
    <row r="45" spans="2:8" x14ac:dyDescent="0.35">
      <c r="B45" t="s">
        <v>98</v>
      </c>
      <c r="C45" s="25">
        <v>89.089143459082223</v>
      </c>
      <c r="D45">
        <v>1.0519540182963383</v>
      </c>
      <c r="F45" t="s">
        <v>107</v>
      </c>
      <c r="G45" s="25">
        <v>51.502362449185512</v>
      </c>
      <c r="H45">
        <v>1.8482285859984489</v>
      </c>
    </row>
    <row r="46" spans="2:8" x14ac:dyDescent="0.35">
      <c r="B46" t="s">
        <v>96</v>
      </c>
      <c r="C46" s="25">
        <v>84.652949146707826</v>
      </c>
      <c r="D46">
        <v>0.51836008939226552</v>
      </c>
      <c r="F46" t="s">
        <v>87</v>
      </c>
      <c r="G46" s="25">
        <v>46.234856652016028</v>
      </c>
      <c r="H46">
        <v>3.0638960467704801</v>
      </c>
    </row>
    <row r="47" spans="2:8" x14ac:dyDescent="0.35">
      <c r="B47" t="s">
        <v>95</v>
      </c>
      <c r="C47" s="25">
        <v>93.40501792114695</v>
      </c>
      <c r="D47">
        <v>0.45846267037507454</v>
      </c>
      <c r="F47" t="s">
        <v>77</v>
      </c>
      <c r="G47" s="25">
        <v>67.086981184945216</v>
      </c>
      <c r="H47">
        <v>2.4972952099005146</v>
      </c>
    </row>
    <row r="48" spans="2:8" x14ac:dyDescent="0.35">
      <c r="B48" t="s">
        <v>94</v>
      </c>
      <c r="C48" s="25">
        <v>90.010701374877797</v>
      </c>
      <c r="D48">
        <v>0.86741434273408435</v>
      </c>
      <c r="F48" t="s">
        <v>66</v>
      </c>
      <c r="G48" s="25">
        <v>68.539325842696641</v>
      </c>
      <c r="H48">
        <v>1.8059271088001765</v>
      </c>
    </row>
    <row r="49" spans="2:8" x14ac:dyDescent="0.35">
      <c r="B49" t="s">
        <v>93</v>
      </c>
      <c r="C49" s="25">
        <v>82.567210437772758</v>
      </c>
      <c r="D49">
        <v>4.0532628134294262</v>
      </c>
      <c r="F49" t="s">
        <v>52</v>
      </c>
      <c r="G49" s="25">
        <v>59.966092163848714</v>
      </c>
      <c r="H49">
        <v>2.723844379240997</v>
      </c>
    </row>
    <row r="50" spans="2:8" x14ac:dyDescent="0.35">
      <c r="B50" t="s">
        <v>92</v>
      </c>
      <c r="C50" s="25">
        <v>82.132925572917799</v>
      </c>
      <c r="D50">
        <v>2.2643215670667294</v>
      </c>
      <c r="F50" t="s">
        <v>42</v>
      </c>
      <c r="G50" s="25">
        <v>58.339891330905452</v>
      </c>
      <c r="H50">
        <v>2.3243705803725137</v>
      </c>
    </row>
    <row r="51" spans="2:8" x14ac:dyDescent="0.35">
      <c r="C51" s="25"/>
      <c r="G51" s="25"/>
    </row>
    <row r="52" spans="2:8" x14ac:dyDescent="0.35">
      <c r="B52" t="s">
        <v>91</v>
      </c>
      <c r="C52" s="25">
        <v>92.684942294392627</v>
      </c>
      <c r="D52">
        <v>2.0288875268923752</v>
      </c>
      <c r="F52" t="s">
        <v>180</v>
      </c>
      <c r="G52" s="25">
        <v>84.48804874076869</v>
      </c>
      <c r="H52">
        <v>0.87651642115872241</v>
      </c>
    </row>
    <row r="53" spans="2:8" x14ac:dyDescent="0.35">
      <c r="B53" t="s">
        <v>90</v>
      </c>
      <c r="C53" s="25">
        <v>68.454307390434849</v>
      </c>
      <c r="D53">
        <v>1.2159472039949133</v>
      </c>
      <c r="F53" t="s">
        <v>128</v>
      </c>
      <c r="G53" s="25">
        <v>84.947738421214197</v>
      </c>
      <c r="H53">
        <v>1.7709212584863421</v>
      </c>
    </row>
    <row r="54" spans="2:8" x14ac:dyDescent="0.35">
      <c r="B54" t="s">
        <v>89</v>
      </c>
      <c r="C54" s="25">
        <v>0.46007055123464657</v>
      </c>
      <c r="D54">
        <v>0.32467376350085941</v>
      </c>
      <c r="F54" t="s">
        <v>117</v>
      </c>
      <c r="G54" s="25">
        <v>2.3177699947382266</v>
      </c>
      <c r="H54">
        <v>0.77954251353491943</v>
      </c>
    </row>
    <row r="55" spans="2:8" x14ac:dyDescent="0.35">
      <c r="B55" t="s">
        <v>88</v>
      </c>
      <c r="C55" s="25">
        <v>0.8895268225047358</v>
      </c>
      <c r="D55">
        <v>0.4532113917887472</v>
      </c>
      <c r="F55" t="s">
        <v>106</v>
      </c>
      <c r="G55" s="25">
        <v>5.7338163092909795</v>
      </c>
      <c r="H55">
        <v>2.557660876683709</v>
      </c>
    </row>
    <row r="56" spans="2:8" x14ac:dyDescent="0.35">
      <c r="B56" t="s">
        <v>87</v>
      </c>
      <c r="C56" s="25">
        <v>46.234856652016028</v>
      </c>
      <c r="D56">
        <v>3.0638960467704801</v>
      </c>
      <c r="F56" t="s">
        <v>96</v>
      </c>
      <c r="G56" s="25">
        <v>84.652949146707826</v>
      </c>
      <c r="H56">
        <v>0.51836008939226552</v>
      </c>
    </row>
    <row r="57" spans="2:8" x14ac:dyDescent="0.35">
      <c r="B57" t="s">
        <v>85</v>
      </c>
      <c r="C57" s="25">
        <v>91.746885133981905</v>
      </c>
      <c r="D57">
        <v>1.8916181306594497</v>
      </c>
      <c r="F57" t="s">
        <v>76</v>
      </c>
      <c r="G57" s="25">
        <v>89.044188436183035</v>
      </c>
      <c r="H57">
        <v>1.0735833628660858</v>
      </c>
    </row>
    <row r="58" spans="2:8" x14ac:dyDescent="0.35">
      <c r="B58" t="s">
        <v>84</v>
      </c>
      <c r="C58" s="25">
        <v>87.806796600058021</v>
      </c>
      <c r="D58">
        <v>3.2340061179901411</v>
      </c>
      <c r="F58" t="s">
        <v>65</v>
      </c>
      <c r="G58" s="25">
        <v>90.887902751702043</v>
      </c>
      <c r="H58">
        <v>0.760058105827221</v>
      </c>
    </row>
    <row r="59" spans="2:8" x14ac:dyDescent="0.35">
      <c r="B59" t="s">
        <v>83</v>
      </c>
      <c r="C59" s="25">
        <v>80.024221270294575</v>
      </c>
      <c r="D59">
        <v>2.247228075440264</v>
      </c>
      <c r="F59" t="s">
        <v>51</v>
      </c>
      <c r="G59" s="25">
        <v>88.988819312978322</v>
      </c>
      <c r="H59">
        <v>1.1135103607772656</v>
      </c>
    </row>
    <row r="60" spans="2:8" x14ac:dyDescent="0.35">
      <c r="B60" t="s">
        <v>82</v>
      </c>
      <c r="C60" s="25">
        <v>71.628419370354848</v>
      </c>
      <c r="D60">
        <v>1.3492966696656465</v>
      </c>
      <c r="F60" t="s">
        <v>41</v>
      </c>
      <c r="G60" s="25">
        <v>83.417402845932273</v>
      </c>
      <c r="H60">
        <v>1.7938110265301668</v>
      </c>
    </row>
    <row r="61" spans="2:8" x14ac:dyDescent="0.35">
      <c r="C61" s="25"/>
      <c r="G61" s="25"/>
    </row>
    <row r="62" spans="2:8" x14ac:dyDescent="0.35">
      <c r="B62" t="s">
        <v>81</v>
      </c>
      <c r="C62" s="25">
        <v>96.039974177168844</v>
      </c>
      <c r="D62">
        <v>0.37623161866619781</v>
      </c>
      <c r="F62" t="s">
        <v>139</v>
      </c>
      <c r="G62" s="25">
        <v>95.207512291243958</v>
      </c>
      <c r="H62">
        <v>1.4562917238411208</v>
      </c>
    </row>
    <row r="63" spans="2:8" x14ac:dyDescent="0.35">
      <c r="B63" t="s">
        <v>80</v>
      </c>
      <c r="C63" s="25">
        <v>97.236134441684769</v>
      </c>
      <c r="D63">
        <v>0.64335711459846934</v>
      </c>
      <c r="F63" t="s">
        <v>127</v>
      </c>
      <c r="G63" s="25">
        <v>94.668674507411836</v>
      </c>
      <c r="H63">
        <v>1.1139723205581584</v>
      </c>
    </row>
    <row r="64" spans="2:8" x14ac:dyDescent="0.35">
      <c r="B64" t="s">
        <v>79</v>
      </c>
      <c r="C64" s="25">
        <v>94.864113203213549</v>
      </c>
      <c r="D64">
        <v>0.70125326536652866</v>
      </c>
      <c r="F64" t="s">
        <v>116</v>
      </c>
      <c r="G64" s="25">
        <v>94.4541770865373</v>
      </c>
      <c r="H64">
        <v>0.78873873274140083</v>
      </c>
    </row>
    <row r="65" spans="2:8" x14ac:dyDescent="0.35">
      <c r="B65" t="s">
        <v>78</v>
      </c>
      <c r="C65" s="25">
        <v>90.134445908358956</v>
      </c>
      <c r="D65">
        <v>0.61877556312183157</v>
      </c>
      <c r="F65" t="s">
        <v>106</v>
      </c>
      <c r="G65" s="25">
        <v>5.7338163092909795</v>
      </c>
      <c r="H65">
        <v>2.557660876683709</v>
      </c>
    </row>
    <row r="66" spans="2:8" x14ac:dyDescent="0.35">
      <c r="B66" t="s">
        <v>77</v>
      </c>
      <c r="C66" s="25">
        <v>67.086981184945216</v>
      </c>
      <c r="D66">
        <v>2.4972952099005146</v>
      </c>
      <c r="F66" t="s">
        <v>95</v>
      </c>
      <c r="G66" s="25">
        <v>93.40501792114695</v>
      </c>
      <c r="H66">
        <v>0.45846267037507454</v>
      </c>
    </row>
    <row r="67" spans="2:8" x14ac:dyDescent="0.35">
      <c r="B67" t="s">
        <v>76</v>
      </c>
      <c r="C67" s="25">
        <v>89.044188436183035</v>
      </c>
      <c r="D67">
        <v>1.0735833628660858</v>
      </c>
      <c r="F67" t="s">
        <v>85</v>
      </c>
      <c r="G67" s="25">
        <v>91.746885133981905</v>
      </c>
      <c r="H67">
        <v>1.8916181306594497</v>
      </c>
    </row>
    <row r="68" spans="2:8" x14ac:dyDescent="0.35">
      <c r="B68" t="s">
        <v>74</v>
      </c>
      <c r="C68" s="25">
        <v>91.825354747019517</v>
      </c>
      <c r="D68">
        <v>0.44900364136690069</v>
      </c>
      <c r="F68" t="s">
        <v>64</v>
      </c>
      <c r="G68" s="25">
        <v>95.916495866285558</v>
      </c>
      <c r="H68">
        <v>0.29482322898484764</v>
      </c>
    </row>
    <row r="69" spans="2:8" x14ac:dyDescent="0.35">
      <c r="B69" t="s">
        <v>73</v>
      </c>
      <c r="C69" s="25">
        <v>82.802862552549655</v>
      </c>
      <c r="D69">
        <v>0.22673973877383702</v>
      </c>
      <c r="F69" t="s">
        <v>50</v>
      </c>
      <c r="G69" s="25">
        <v>93.369618513512265</v>
      </c>
      <c r="H69">
        <v>0.81289839416664189</v>
      </c>
    </row>
    <row r="70" spans="2:8" x14ac:dyDescent="0.35">
      <c r="B70" t="s">
        <v>72</v>
      </c>
      <c r="C70" s="25">
        <v>86.279197800862633</v>
      </c>
      <c r="D70">
        <v>1.3643681345589327</v>
      </c>
      <c r="F70" t="s">
        <v>40</v>
      </c>
      <c r="G70" s="25">
        <v>95.26675902688261</v>
      </c>
      <c r="H70">
        <v>0.89829812869168024</v>
      </c>
    </row>
    <row r="71" spans="2:8" x14ac:dyDescent="0.35">
      <c r="C71" s="25"/>
      <c r="G71" s="25"/>
    </row>
    <row r="72" spans="2:8" x14ac:dyDescent="0.35">
      <c r="B72" t="s">
        <v>71</v>
      </c>
      <c r="C72" s="25">
        <v>96.636668825320257</v>
      </c>
      <c r="D72">
        <v>0.50075724772987851</v>
      </c>
      <c r="F72" t="s">
        <v>138</v>
      </c>
      <c r="G72" s="25">
        <v>93.873646795724724</v>
      </c>
      <c r="H72">
        <v>1.6873267306021411</v>
      </c>
    </row>
    <row r="73" spans="2:8" x14ac:dyDescent="0.35">
      <c r="B73" t="s">
        <v>26</v>
      </c>
      <c r="C73" s="25">
        <v>96.228901207620751</v>
      </c>
      <c r="D73">
        <v>0.17811339477560312</v>
      </c>
      <c r="F73" t="s">
        <v>29</v>
      </c>
      <c r="G73" s="25">
        <v>93.940891351446567</v>
      </c>
      <c r="H73">
        <v>1.8657387878366045</v>
      </c>
    </row>
    <row r="74" spans="2:8" x14ac:dyDescent="0.35">
      <c r="B74" t="s">
        <v>68</v>
      </c>
      <c r="C74" s="25">
        <v>95.690341738897587</v>
      </c>
      <c r="D74">
        <v>0.37489548338918705</v>
      </c>
      <c r="F74" t="s">
        <v>176</v>
      </c>
      <c r="G74" s="25">
        <v>89.895744801405172</v>
      </c>
      <c r="H74">
        <v>0.43925871287362916</v>
      </c>
    </row>
    <row r="75" spans="2:8" x14ac:dyDescent="0.35">
      <c r="B75" t="s">
        <v>67</v>
      </c>
      <c r="C75" s="25">
        <v>92.592319108916698</v>
      </c>
      <c r="D75">
        <v>0.90626728090443476</v>
      </c>
      <c r="F75" t="s">
        <v>104</v>
      </c>
      <c r="G75" s="25">
        <v>92.458858909900144</v>
      </c>
      <c r="H75">
        <v>1.6150396031283802</v>
      </c>
    </row>
    <row r="76" spans="2:8" x14ac:dyDescent="0.35">
      <c r="B76" t="s">
        <v>66</v>
      </c>
      <c r="C76" s="25">
        <v>68.539325842696641</v>
      </c>
      <c r="D76">
        <v>1.8059271088001765</v>
      </c>
      <c r="F76" t="s">
        <v>94</v>
      </c>
      <c r="G76" s="25">
        <v>90.010701374877797</v>
      </c>
      <c r="H76">
        <v>0.86741434273408435</v>
      </c>
    </row>
    <row r="77" spans="2:8" x14ac:dyDescent="0.35">
      <c r="B77" t="s">
        <v>65</v>
      </c>
      <c r="C77" s="25">
        <v>90.887902751702043</v>
      </c>
      <c r="D77">
        <v>0.760058105827221</v>
      </c>
      <c r="F77" t="s">
        <v>84</v>
      </c>
      <c r="G77" s="25">
        <v>87.806796600058021</v>
      </c>
      <c r="H77">
        <v>3.2340061179901411</v>
      </c>
    </row>
    <row r="78" spans="2:8" x14ac:dyDescent="0.35">
      <c r="B78" t="s">
        <v>64</v>
      </c>
      <c r="C78" s="25">
        <v>95.916495866285558</v>
      </c>
      <c r="D78">
        <v>0.29482322898484764</v>
      </c>
      <c r="F78" t="s">
        <v>74</v>
      </c>
      <c r="G78" s="25">
        <v>91.825354747019517</v>
      </c>
      <c r="H78">
        <v>0.44900364136690069</v>
      </c>
    </row>
    <row r="79" spans="2:8" x14ac:dyDescent="0.35">
      <c r="B79" t="s">
        <v>62</v>
      </c>
      <c r="C79" s="25">
        <v>84.129247342236269</v>
      </c>
      <c r="D79">
        <v>1.7101271480470865</v>
      </c>
      <c r="F79" t="s">
        <v>49</v>
      </c>
      <c r="G79" s="25">
        <v>95.201587539777222</v>
      </c>
      <c r="H79">
        <v>0.30019554922477437</v>
      </c>
    </row>
    <row r="80" spans="2:8" x14ac:dyDescent="0.35">
      <c r="B80" t="s">
        <v>60</v>
      </c>
      <c r="C80" s="25">
        <v>15.558840359327684</v>
      </c>
      <c r="D80">
        <v>0.78078909102227034</v>
      </c>
      <c r="F80" t="s">
        <v>39</v>
      </c>
      <c r="G80" s="25">
        <v>1.952003284304294</v>
      </c>
      <c r="H80">
        <v>0.12866246094220196</v>
      </c>
    </row>
    <row r="81" spans="2:8" x14ac:dyDescent="0.35">
      <c r="C81" s="25"/>
      <c r="G81" s="25"/>
    </row>
    <row r="82" spans="2:8" x14ac:dyDescent="0.35">
      <c r="B82" t="s">
        <v>58</v>
      </c>
      <c r="C82" s="25">
        <v>97.789870542311562</v>
      </c>
      <c r="D82">
        <v>0.52303718945180511</v>
      </c>
      <c r="F82" t="s">
        <v>137</v>
      </c>
      <c r="G82" s="25">
        <v>82.894958415865574</v>
      </c>
      <c r="H82">
        <v>1.2551022573446728</v>
      </c>
    </row>
    <row r="83" spans="2:8" x14ac:dyDescent="0.35">
      <c r="B83" t="s">
        <v>56</v>
      </c>
      <c r="C83" s="25">
        <v>91.308615260520881</v>
      </c>
      <c r="D83">
        <v>1.4970099873806335</v>
      </c>
      <c r="F83" t="s">
        <v>124</v>
      </c>
      <c r="G83" s="25">
        <v>81.659793547048437</v>
      </c>
      <c r="H83">
        <v>1.3220609382170037</v>
      </c>
    </row>
    <row r="84" spans="2:8" x14ac:dyDescent="0.35">
      <c r="B84" t="s">
        <v>54</v>
      </c>
      <c r="C84" s="25">
        <v>95.290203623536954</v>
      </c>
      <c r="D84">
        <v>0.28118422169786184</v>
      </c>
      <c r="F84" t="s">
        <v>175</v>
      </c>
      <c r="G84" s="25">
        <v>78.249180296063471</v>
      </c>
      <c r="H84">
        <v>1.9635804803204056</v>
      </c>
    </row>
    <row r="85" spans="2:8" x14ac:dyDescent="0.35">
      <c r="B85" t="s">
        <v>53</v>
      </c>
      <c r="C85" s="25">
        <v>89.986215074200217</v>
      </c>
      <c r="D85">
        <v>1.3382650397270555</v>
      </c>
      <c r="F85" t="s">
        <v>103</v>
      </c>
      <c r="G85" s="25">
        <v>80.163673960150092</v>
      </c>
      <c r="H85">
        <v>1.6664949353204648</v>
      </c>
    </row>
    <row r="86" spans="2:8" x14ac:dyDescent="0.35">
      <c r="B86" t="s">
        <v>52</v>
      </c>
      <c r="C86" s="25">
        <v>59.966092163848714</v>
      </c>
      <c r="D86">
        <v>2.723844379240997</v>
      </c>
      <c r="F86" t="s">
        <v>93</v>
      </c>
      <c r="G86" s="25">
        <v>82.567210437772758</v>
      </c>
      <c r="H86">
        <v>4.0532628134294262</v>
      </c>
    </row>
    <row r="87" spans="2:8" x14ac:dyDescent="0.35">
      <c r="B87" t="s">
        <v>51</v>
      </c>
      <c r="C87" s="25">
        <v>88.988819312978322</v>
      </c>
      <c r="D87">
        <v>1.1135103607772656</v>
      </c>
      <c r="F87" t="s">
        <v>83</v>
      </c>
      <c r="G87" s="25">
        <v>80.024221270294575</v>
      </c>
      <c r="H87">
        <v>2.247228075440264</v>
      </c>
    </row>
    <row r="88" spans="2:8" x14ac:dyDescent="0.35">
      <c r="B88" t="s">
        <v>50</v>
      </c>
      <c r="C88" s="25">
        <v>93.369618513512265</v>
      </c>
      <c r="D88">
        <v>0.81289839416664189</v>
      </c>
      <c r="F88" t="s">
        <v>73</v>
      </c>
      <c r="G88" s="25">
        <v>82.802862552549655</v>
      </c>
      <c r="H88">
        <v>0.22673973877383702</v>
      </c>
    </row>
    <row r="89" spans="2:8" x14ac:dyDescent="0.35">
      <c r="B89" t="s">
        <v>49</v>
      </c>
      <c r="C89" s="25">
        <v>95.201587539777222</v>
      </c>
      <c r="D89">
        <v>0.30019554922477437</v>
      </c>
      <c r="F89" t="s">
        <v>62</v>
      </c>
      <c r="G89" s="25">
        <v>84.129247342236269</v>
      </c>
      <c r="H89">
        <v>1.7101271480470865</v>
      </c>
    </row>
    <row r="90" spans="2:8" x14ac:dyDescent="0.35">
      <c r="B90" t="s">
        <v>47</v>
      </c>
      <c r="C90" s="25">
        <v>87.146653887200614</v>
      </c>
      <c r="D90">
        <v>1.2940518468375675</v>
      </c>
      <c r="F90" t="s">
        <v>38</v>
      </c>
      <c r="G90" s="25">
        <v>77.17590094690803</v>
      </c>
      <c r="H90">
        <v>0.92779084409843138</v>
      </c>
    </row>
    <row r="91" spans="2:8" x14ac:dyDescent="0.35">
      <c r="C91" s="25"/>
      <c r="G91" s="25"/>
    </row>
    <row r="92" spans="2:8" x14ac:dyDescent="0.35">
      <c r="B92" t="s">
        <v>46</v>
      </c>
      <c r="C92" s="25">
        <v>93.529147940594427</v>
      </c>
      <c r="D92">
        <v>0.99679698574291109</v>
      </c>
      <c r="F92" t="s">
        <v>136</v>
      </c>
      <c r="G92" s="25">
        <v>91.000761035007599</v>
      </c>
      <c r="H92">
        <v>1.858994499382095</v>
      </c>
    </row>
    <row r="93" spans="2:8" x14ac:dyDescent="0.35">
      <c r="B93" t="s">
        <v>45</v>
      </c>
      <c r="C93" s="25">
        <v>92.633799039329006</v>
      </c>
      <c r="D93">
        <v>1.1299501257663502</v>
      </c>
      <c r="F93" t="s">
        <v>123</v>
      </c>
      <c r="G93" s="25">
        <v>87.834296035802126</v>
      </c>
      <c r="H93">
        <v>0.49938019524356292</v>
      </c>
    </row>
    <row r="94" spans="2:8" x14ac:dyDescent="0.35">
      <c r="B94" t="s">
        <v>44</v>
      </c>
      <c r="C94" s="25">
        <v>93.006068885062447</v>
      </c>
      <c r="D94">
        <v>1.0282552096785555</v>
      </c>
      <c r="F94" t="s">
        <v>173</v>
      </c>
      <c r="G94" s="25">
        <v>82.587719298245602</v>
      </c>
      <c r="H94">
        <v>1.3487099836759899</v>
      </c>
    </row>
    <row r="95" spans="2:8" x14ac:dyDescent="0.35">
      <c r="B95" t="s">
        <v>43</v>
      </c>
      <c r="C95" s="25">
        <v>90.428799988048752</v>
      </c>
      <c r="D95">
        <v>0.87447798480844985</v>
      </c>
      <c r="F95" t="s">
        <v>102</v>
      </c>
      <c r="G95" s="25">
        <v>86.004617377552066</v>
      </c>
      <c r="H95">
        <v>2.1476714699954487</v>
      </c>
    </row>
    <row r="96" spans="2:8" x14ac:dyDescent="0.35">
      <c r="B96" t="s">
        <v>42</v>
      </c>
      <c r="C96" s="25">
        <v>58.339891330905452</v>
      </c>
      <c r="D96">
        <v>2.3243705803725137</v>
      </c>
      <c r="F96" t="s">
        <v>92</v>
      </c>
      <c r="G96" s="25">
        <v>82.132925572917799</v>
      </c>
      <c r="H96">
        <v>2.2643215670667294</v>
      </c>
    </row>
    <row r="97" spans="2:8" x14ac:dyDescent="0.35">
      <c r="B97" t="s">
        <v>41</v>
      </c>
      <c r="C97" s="25">
        <v>83.417402845932273</v>
      </c>
      <c r="D97">
        <v>1.7938110265301668</v>
      </c>
      <c r="F97" t="s">
        <v>82</v>
      </c>
      <c r="G97" s="25">
        <v>71.628419370354848</v>
      </c>
      <c r="H97">
        <v>1.3492966696656465</v>
      </c>
    </row>
    <row r="98" spans="2:8" x14ac:dyDescent="0.35">
      <c r="B98" t="s">
        <v>40</v>
      </c>
      <c r="C98" s="25">
        <v>95.26675902688261</v>
      </c>
      <c r="D98">
        <v>0.89829812869168024</v>
      </c>
      <c r="F98" t="s">
        <v>72</v>
      </c>
      <c r="G98" s="25">
        <v>86.279197800862633</v>
      </c>
      <c r="H98">
        <v>1.3643681345589327</v>
      </c>
    </row>
    <row r="99" spans="2:8" x14ac:dyDescent="0.35">
      <c r="B99" t="s">
        <v>39</v>
      </c>
      <c r="C99" s="25">
        <v>1.952003284304294</v>
      </c>
      <c r="D99">
        <v>0.12866246094220196</v>
      </c>
      <c r="F99" t="s">
        <v>60</v>
      </c>
      <c r="G99" s="25">
        <v>15.558840359327684</v>
      </c>
      <c r="H99">
        <v>0.78078909102227034</v>
      </c>
    </row>
    <row r="100" spans="2:8" x14ac:dyDescent="0.35">
      <c r="B100" t="s">
        <v>38</v>
      </c>
      <c r="C100" s="25">
        <v>77.17590094690803</v>
      </c>
      <c r="D100">
        <v>0.92779084409843138</v>
      </c>
      <c r="F100" t="s">
        <v>47</v>
      </c>
      <c r="G100" s="25">
        <v>87.146653887200614</v>
      </c>
      <c r="H100">
        <v>1.2940518468375675</v>
      </c>
    </row>
    <row r="101" spans="2:8" x14ac:dyDescent="0.35">
      <c r="C101" s="25"/>
      <c r="G101" s="25"/>
    </row>
    <row r="102" spans="2:8" x14ac:dyDescent="0.35">
      <c r="C102" s="25"/>
      <c r="G102" s="25"/>
    </row>
    <row r="103" spans="2:8" x14ac:dyDescent="0.35">
      <c r="B103" t="s">
        <v>161</v>
      </c>
      <c r="C103" s="25">
        <v>96.005269290970219</v>
      </c>
      <c r="D103">
        <v>0.63551895200548925</v>
      </c>
      <c r="F103" t="s">
        <v>161</v>
      </c>
      <c r="G103" s="25">
        <v>96.005269290970219</v>
      </c>
      <c r="H103">
        <v>0.63551895200548925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16AC-0C96-4AE1-AE9D-95372CE4A7E8}">
  <dimension ref="B1:E1000"/>
  <sheetViews>
    <sheetView zoomScale="46" workbookViewId="0">
      <selection activeCell="I244" sqref="I244"/>
    </sheetView>
  </sheetViews>
  <sheetFormatPr defaultColWidth="14.453125" defaultRowHeight="15" customHeight="1" x14ac:dyDescent="0.35"/>
  <cols>
    <col min="1" max="1" width="8.7265625" style="1" customWidth="1"/>
    <col min="2" max="2" width="20.54296875" style="1" customWidth="1"/>
    <col min="3" max="3" width="14.26953125" style="1" customWidth="1"/>
    <col min="4" max="54" width="8.7265625" style="1" customWidth="1"/>
    <col min="55" max="16384" width="14.453125" style="1"/>
  </cols>
  <sheetData>
    <row r="1" spans="2:4" ht="14.25" customHeight="1" x14ac:dyDescent="0.35"/>
    <row r="2" spans="2:4" ht="14.25" customHeight="1" x14ac:dyDescent="0.35">
      <c r="B2" s="1" t="s">
        <v>182</v>
      </c>
      <c r="C2" s="1" t="s">
        <v>181</v>
      </c>
      <c r="D2" s="1" t="s">
        <v>145</v>
      </c>
    </row>
    <row r="3" spans="2:4" ht="14.25" customHeight="1" x14ac:dyDescent="0.35">
      <c r="B3" s="1" t="s">
        <v>179</v>
      </c>
      <c r="C3" s="1">
        <v>3.6679517688272063</v>
      </c>
      <c r="D3" s="1">
        <v>0.24188486022793981</v>
      </c>
    </row>
    <row r="4" spans="2:4" ht="14.25" customHeight="1" x14ac:dyDescent="0.35">
      <c r="B4" s="1" t="s">
        <v>156</v>
      </c>
      <c r="C4" s="1">
        <v>1.5662241084157624</v>
      </c>
      <c r="D4" s="1">
        <v>0.57779101137997346</v>
      </c>
    </row>
    <row r="5" spans="2:4" ht="14.25" customHeight="1" x14ac:dyDescent="0.35">
      <c r="B5" s="1" t="s">
        <v>144</v>
      </c>
      <c r="C5" s="1">
        <v>94.763017175493658</v>
      </c>
      <c r="D5" s="1">
        <v>0.86079788130917345</v>
      </c>
    </row>
    <row r="6" spans="2:4" ht="14.25" customHeight="1" x14ac:dyDescent="0.35">
      <c r="B6" s="1" t="s">
        <v>135</v>
      </c>
      <c r="C6" s="1">
        <v>95.719600609364377</v>
      </c>
      <c r="D6" s="1">
        <v>0.90271267664879318</v>
      </c>
    </row>
    <row r="7" spans="2:4" ht="14.25" customHeight="1" x14ac:dyDescent="0.35"/>
    <row r="8" spans="2:4" ht="14.25" customHeight="1" x14ac:dyDescent="0.35">
      <c r="B8" s="1" t="s">
        <v>179</v>
      </c>
      <c r="C8" s="1">
        <v>3.6679517688272063</v>
      </c>
      <c r="D8" s="1">
        <v>0.24188486022793981</v>
      </c>
    </row>
    <row r="9" spans="2:4" ht="14.25" customHeight="1" x14ac:dyDescent="0.35">
      <c r="B9" s="1" t="s">
        <v>174</v>
      </c>
      <c r="C9" s="1">
        <v>1.1900831259256848</v>
      </c>
      <c r="D9" s="1">
        <v>0.5876471246269791</v>
      </c>
    </row>
    <row r="10" spans="2:4" ht="14.25" customHeight="1" x14ac:dyDescent="0.35">
      <c r="B10" s="1" t="s">
        <v>143</v>
      </c>
      <c r="C10" s="1">
        <v>96.329638243584839</v>
      </c>
      <c r="D10" s="1">
        <v>1.0146862732950361</v>
      </c>
    </row>
    <row r="11" spans="2:4" ht="14.25" customHeight="1" x14ac:dyDescent="0.35">
      <c r="B11" s="1" t="s">
        <v>122</v>
      </c>
      <c r="C11" s="1">
        <v>93.938407640827606</v>
      </c>
      <c r="D11" s="1">
        <v>1.1368015501141073</v>
      </c>
    </row>
    <row r="12" spans="2:4" ht="14.25" customHeight="1" x14ac:dyDescent="0.35"/>
    <row r="13" spans="2:4" ht="14.25" customHeight="1" x14ac:dyDescent="0.35">
      <c r="B13" s="1" t="s">
        <v>179</v>
      </c>
      <c r="C13" s="1">
        <v>3.6679517688272063</v>
      </c>
      <c r="D13" s="1">
        <v>0.24188486022793981</v>
      </c>
    </row>
    <row r="14" spans="2:4" ht="14.25" customHeight="1" x14ac:dyDescent="0.35">
      <c r="B14" s="1" t="s">
        <v>169</v>
      </c>
      <c r="C14" s="1">
        <v>3.4501673838385032</v>
      </c>
      <c r="D14" s="1">
        <v>1.878606765427006</v>
      </c>
    </row>
    <row r="15" spans="2:4" ht="14.25" customHeight="1" x14ac:dyDescent="0.35">
      <c r="B15" s="1" t="s">
        <v>142</v>
      </c>
      <c r="C15" s="1">
        <v>91.569756415799972</v>
      </c>
      <c r="D15" s="1">
        <v>2.8329155212396908</v>
      </c>
    </row>
    <row r="16" spans="2:4" ht="14.25" customHeight="1" x14ac:dyDescent="0.35">
      <c r="B16" s="1" t="s">
        <v>111</v>
      </c>
      <c r="C16" s="1">
        <v>94.498940386429652</v>
      </c>
      <c r="D16" s="1">
        <v>1.2205963912785347</v>
      </c>
    </row>
    <row r="17" spans="2:4" ht="14.25" customHeight="1" x14ac:dyDescent="0.35"/>
    <row r="18" spans="2:4" ht="14.25" customHeight="1" x14ac:dyDescent="0.35">
      <c r="B18" s="1" t="s">
        <v>179</v>
      </c>
      <c r="C18" s="1">
        <v>3.6679517688272063</v>
      </c>
      <c r="D18" s="1">
        <v>0.24188486022793981</v>
      </c>
    </row>
    <row r="19" spans="2:4" ht="14.25" customHeight="1" x14ac:dyDescent="0.35">
      <c r="B19" s="1" t="s">
        <v>172</v>
      </c>
      <c r="C19" s="1">
        <v>6.5821995464852607</v>
      </c>
      <c r="D19" s="1">
        <v>0.83364583740484788</v>
      </c>
    </row>
    <row r="20" spans="2:4" ht="14.25" customHeight="1" x14ac:dyDescent="0.35">
      <c r="B20" s="1" t="s">
        <v>141</v>
      </c>
      <c r="C20" s="1">
        <v>7.2102604997341837</v>
      </c>
      <c r="D20" s="1">
        <v>1.0935471890793291</v>
      </c>
    </row>
    <row r="21" spans="2:4" ht="14.25" customHeight="1" x14ac:dyDescent="0.35">
      <c r="B21" s="1" t="s">
        <v>101</v>
      </c>
      <c r="C21" s="1">
        <v>93.503913240755352</v>
      </c>
      <c r="D21" s="1">
        <v>0.27549828675305288</v>
      </c>
    </row>
    <row r="22" spans="2:4" ht="14.25" customHeight="1" x14ac:dyDescent="0.35"/>
    <row r="23" spans="2:4" ht="14.25" customHeight="1" x14ac:dyDescent="0.35">
      <c r="B23" s="1" t="s">
        <v>179</v>
      </c>
      <c r="C23" s="1">
        <v>3.6679517688272063</v>
      </c>
      <c r="D23" s="1">
        <v>0.24188486022793981</v>
      </c>
    </row>
    <row r="24" spans="2:4" ht="14.25" customHeight="1" x14ac:dyDescent="0.35">
      <c r="B24" s="1" t="s">
        <v>167</v>
      </c>
      <c r="C24" s="1">
        <v>4.4619469131203466</v>
      </c>
      <c r="D24" s="1">
        <v>1.0792462105563403</v>
      </c>
    </row>
    <row r="25" spans="2:4" ht="14.25" customHeight="1" x14ac:dyDescent="0.35">
      <c r="B25" s="1" t="s">
        <v>180</v>
      </c>
      <c r="C25" s="1">
        <v>84.48804874076869</v>
      </c>
      <c r="D25" s="1">
        <v>0.87651642115872241</v>
      </c>
    </row>
    <row r="26" spans="2:4" ht="14.25" customHeight="1" x14ac:dyDescent="0.35">
      <c r="B26" s="1" t="s">
        <v>91</v>
      </c>
      <c r="C26" s="1">
        <v>92.684942294392627</v>
      </c>
      <c r="D26" s="1">
        <v>2.0288875268923752</v>
      </c>
    </row>
    <row r="27" spans="2:4" ht="14.25" customHeight="1" x14ac:dyDescent="0.35"/>
    <row r="28" spans="2:4" ht="14.25" customHeight="1" x14ac:dyDescent="0.35">
      <c r="B28" s="1" t="s">
        <v>179</v>
      </c>
      <c r="C28" s="1">
        <v>3.6679517688272063</v>
      </c>
      <c r="D28" s="1">
        <v>0.24188486022793981</v>
      </c>
    </row>
    <row r="29" spans="2:4" ht="14.25" customHeight="1" x14ac:dyDescent="0.35">
      <c r="B29" s="1" t="s">
        <v>177</v>
      </c>
      <c r="C29" s="1">
        <v>2.7228721008731998</v>
      </c>
      <c r="D29" s="1">
        <v>0.21604765379428853</v>
      </c>
    </row>
    <row r="30" spans="2:4" ht="14.25" customHeight="1" x14ac:dyDescent="0.35">
      <c r="B30" s="1" t="s">
        <v>139</v>
      </c>
      <c r="C30" s="1">
        <v>95.207512291243958</v>
      </c>
      <c r="D30" s="1">
        <v>1.4562917238411208</v>
      </c>
    </row>
    <row r="31" spans="2:4" ht="14.25" customHeight="1" x14ac:dyDescent="0.35">
      <c r="B31" s="1" t="s">
        <v>81</v>
      </c>
      <c r="C31" s="1">
        <v>96.039974177168844</v>
      </c>
      <c r="D31" s="1">
        <v>0.37623161866619781</v>
      </c>
    </row>
    <row r="32" spans="2:4" ht="14.25" customHeight="1" x14ac:dyDescent="0.35"/>
    <row r="33" spans="2:4" ht="14.25" customHeight="1" x14ac:dyDescent="0.35">
      <c r="B33" s="1" t="s">
        <v>179</v>
      </c>
      <c r="C33" s="1">
        <v>3.6679517688272063</v>
      </c>
      <c r="D33" s="1">
        <v>0.24188486022793981</v>
      </c>
    </row>
    <row r="34" spans="2:4" ht="14.25" customHeight="1" x14ac:dyDescent="0.35">
      <c r="B34" s="1" t="s">
        <v>155</v>
      </c>
      <c r="C34" s="1">
        <v>6.4214951905568745</v>
      </c>
      <c r="D34" s="1">
        <v>0.40359729165808939</v>
      </c>
    </row>
    <row r="35" spans="2:4" ht="14.25" customHeight="1" x14ac:dyDescent="0.35">
      <c r="B35" s="1" t="s">
        <v>138</v>
      </c>
      <c r="C35" s="1">
        <v>93.873646795724724</v>
      </c>
      <c r="D35" s="1">
        <v>1.6873267306021411</v>
      </c>
    </row>
    <row r="36" spans="2:4" ht="14.25" customHeight="1" x14ac:dyDescent="0.35">
      <c r="B36" s="1" t="s">
        <v>71</v>
      </c>
      <c r="C36" s="1">
        <v>96.636668825320257</v>
      </c>
      <c r="D36" s="1">
        <v>0.50075724772987851</v>
      </c>
    </row>
    <row r="37" spans="2:4" ht="14.25" customHeight="1" x14ac:dyDescent="0.35"/>
    <row r="38" spans="2:4" ht="14.25" customHeight="1" x14ac:dyDescent="0.35">
      <c r="B38" s="1" t="s">
        <v>179</v>
      </c>
      <c r="C38" s="1">
        <v>3.6679517688272063</v>
      </c>
      <c r="D38" s="1">
        <v>0.24188486022793981</v>
      </c>
    </row>
    <row r="39" spans="2:4" ht="14.25" customHeight="1" x14ac:dyDescent="0.35">
      <c r="B39" s="1" t="s">
        <v>163</v>
      </c>
      <c r="C39" s="1">
        <v>2.9282102841128919</v>
      </c>
      <c r="D39" s="1">
        <v>0.89929808822134571</v>
      </c>
    </row>
    <row r="40" spans="2:4" ht="14.25" customHeight="1" x14ac:dyDescent="0.35">
      <c r="B40" s="1" t="s">
        <v>137</v>
      </c>
      <c r="C40" s="1">
        <v>82.894958415865574</v>
      </c>
      <c r="D40" s="1">
        <v>1.2551022573446728</v>
      </c>
    </row>
    <row r="41" spans="2:4" ht="14.25" customHeight="1" x14ac:dyDescent="0.35">
      <c r="B41" s="1" t="s">
        <v>58</v>
      </c>
      <c r="C41" s="1">
        <v>97.789870542311562</v>
      </c>
      <c r="D41" s="1">
        <v>0.52303718945180511</v>
      </c>
    </row>
    <row r="42" spans="2:4" ht="14.25" customHeight="1" x14ac:dyDescent="0.35"/>
    <row r="43" spans="2:4" ht="14.25" customHeight="1" x14ac:dyDescent="0.35">
      <c r="B43" s="1" t="s">
        <v>179</v>
      </c>
      <c r="C43" s="1">
        <v>3.6679517688272063</v>
      </c>
      <c r="D43" s="1">
        <v>0.24188486022793981</v>
      </c>
    </row>
    <row r="44" spans="2:4" ht="14.25" customHeight="1" x14ac:dyDescent="0.35">
      <c r="B44" s="1" t="s">
        <v>168</v>
      </c>
      <c r="C44" s="1">
        <v>6.6789084095058486</v>
      </c>
      <c r="D44" s="1">
        <v>0.74806451313879241</v>
      </c>
    </row>
    <row r="45" spans="2:4" ht="14.25" customHeight="1" x14ac:dyDescent="0.35">
      <c r="B45" s="1" t="s">
        <v>136</v>
      </c>
      <c r="C45" s="1">
        <v>91.000761035007599</v>
      </c>
      <c r="D45" s="1">
        <v>1.858994499382095</v>
      </c>
    </row>
    <row r="46" spans="2:4" ht="14.25" customHeight="1" x14ac:dyDescent="0.35">
      <c r="B46" s="1" t="s">
        <v>46</v>
      </c>
      <c r="C46" s="1">
        <v>93.529147940594427</v>
      </c>
      <c r="D46" s="1">
        <v>0.99679698574291109</v>
      </c>
    </row>
    <row r="47" spans="2:4" ht="14.25" customHeight="1" x14ac:dyDescent="0.35"/>
    <row r="48" spans="2:4" ht="14.25" customHeight="1" x14ac:dyDescent="0.35">
      <c r="B48" s="1" t="s">
        <v>156</v>
      </c>
      <c r="C48" s="1">
        <v>1.5662241084157624</v>
      </c>
      <c r="D48" s="1">
        <v>0.57779101137997346</v>
      </c>
    </row>
    <row r="49" spans="2:4" ht="14.25" customHeight="1" x14ac:dyDescent="0.35">
      <c r="B49" s="1" t="s">
        <v>174</v>
      </c>
      <c r="C49" s="1">
        <v>1.1900831259256848</v>
      </c>
      <c r="D49" s="1">
        <v>0.5876471246269791</v>
      </c>
    </row>
    <row r="50" spans="2:4" ht="14.25" customHeight="1" x14ac:dyDescent="0.35">
      <c r="B50" s="1" t="s">
        <v>134</v>
      </c>
      <c r="C50" s="1">
        <v>95.738437076267289</v>
      </c>
      <c r="D50" s="1">
        <v>0.96300256529385264</v>
      </c>
    </row>
    <row r="51" spans="2:4" ht="14.25" customHeight="1" x14ac:dyDescent="0.35">
      <c r="B51" s="1" t="s">
        <v>121</v>
      </c>
      <c r="C51" s="1">
        <v>83.159222739194561</v>
      </c>
      <c r="D51" s="1">
        <v>1.2340987330270896</v>
      </c>
    </row>
    <row r="52" spans="2:4" ht="14.25" customHeight="1" x14ac:dyDescent="0.35"/>
    <row r="53" spans="2:4" ht="14.25" customHeight="1" x14ac:dyDescent="0.35">
      <c r="B53" s="1" t="s">
        <v>156</v>
      </c>
      <c r="C53" s="1">
        <v>1.5662241084157624</v>
      </c>
      <c r="D53" s="1">
        <v>0.57779101137997346</v>
      </c>
    </row>
    <row r="54" spans="2:4" ht="14.25" customHeight="1" x14ac:dyDescent="0.35">
      <c r="B54" s="1" t="s">
        <v>169</v>
      </c>
      <c r="C54" s="1">
        <v>3.4501673838385032</v>
      </c>
      <c r="D54" s="1">
        <v>1.878606765427006</v>
      </c>
    </row>
    <row r="55" spans="2:4" ht="14.25" customHeight="1" x14ac:dyDescent="0.35">
      <c r="B55" s="1" t="s">
        <v>132</v>
      </c>
      <c r="C55" s="1">
        <v>92.979251085146288</v>
      </c>
      <c r="D55" s="1">
        <v>1.6986286951129832</v>
      </c>
    </row>
    <row r="56" spans="2:4" ht="14.25" customHeight="1" x14ac:dyDescent="0.35">
      <c r="B56" s="1" t="s">
        <v>110</v>
      </c>
      <c r="C56" s="1">
        <v>80.841965292702398</v>
      </c>
      <c r="D56" s="1">
        <v>1.7546147559183951</v>
      </c>
    </row>
    <row r="57" spans="2:4" ht="14.25" customHeight="1" x14ac:dyDescent="0.35"/>
    <row r="58" spans="2:4" ht="14.25" customHeight="1" x14ac:dyDescent="0.35">
      <c r="B58" s="1" t="s">
        <v>156</v>
      </c>
      <c r="C58" s="1">
        <v>1.5662241084157624</v>
      </c>
      <c r="D58" s="1">
        <v>0.57779101137997346</v>
      </c>
    </row>
    <row r="59" spans="2:4" ht="14.25" customHeight="1" x14ac:dyDescent="0.35">
      <c r="B59" s="1" t="s">
        <v>172</v>
      </c>
      <c r="C59" s="1">
        <v>6.5821995464852607</v>
      </c>
      <c r="D59" s="1">
        <v>0.83364583740484788</v>
      </c>
    </row>
    <row r="60" spans="2:4" ht="14.25" customHeight="1" x14ac:dyDescent="0.35">
      <c r="B60" s="1" t="s">
        <v>130</v>
      </c>
      <c r="C60" s="1">
        <v>7.3699460820784912</v>
      </c>
      <c r="D60" s="1">
        <v>0.83992558006539186</v>
      </c>
    </row>
    <row r="61" spans="2:4" ht="14.25" customHeight="1" x14ac:dyDescent="0.35">
      <c r="B61" s="1" t="s">
        <v>100</v>
      </c>
      <c r="C61" s="1">
        <v>1.4062347117829093</v>
      </c>
      <c r="D61" s="1">
        <v>0.41715601204918146</v>
      </c>
    </row>
    <row r="62" spans="2:4" ht="14.25" customHeight="1" x14ac:dyDescent="0.35"/>
    <row r="63" spans="2:4" ht="14.25" customHeight="1" x14ac:dyDescent="0.35">
      <c r="B63" s="1" t="s">
        <v>156</v>
      </c>
      <c r="C63" s="1">
        <v>1.5662241084157624</v>
      </c>
      <c r="D63" s="1">
        <v>0.57779101137997346</v>
      </c>
    </row>
    <row r="64" spans="2:4" ht="14.25" customHeight="1" x14ac:dyDescent="0.35">
      <c r="B64" s="1" t="s">
        <v>178</v>
      </c>
      <c r="C64" s="1">
        <v>4.4619469131203466</v>
      </c>
      <c r="D64" s="1">
        <v>1.0792462105563403</v>
      </c>
    </row>
    <row r="65" spans="2:4" ht="14.25" customHeight="1" x14ac:dyDescent="0.35">
      <c r="B65" s="1" t="s">
        <v>128</v>
      </c>
      <c r="C65" s="1">
        <v>84.947738421214197</v>
      </c>
      <c r="D65" s="1">
        <v>1.7709212584863421</v>
      </c>
    </row>
    <row r="66" spans="2:4" ht="14.25" customHeight="1" x14ac:dyDescent="0.35">
      <c r="B66" s="1" t="s">
        <v>90</v>
      </c>
      <c r="C66" s="1">
        <v>68.454307390434849</v>
      </c>
      <c r="D66" s="1">
        <v>1.2159472039949133</v>
      </c>
    </row>
    <row r="67" spans="2:4" ht="14.25" customHeight="1" x14ac:dyDescent="0.35"/>
    <row r="68" spans="2:4" ht="14.25" customHeight="1" x14ac:dyDescent="0.35">
      <c r="B68" s="1" t="s">
        <v>156</v>
      </c>
      <c r="C68" s="1">
        <v>1.5662241084157624</v>
      </c>
      <c r="D68" s="1">
        <v>0.57779101137997346</v>
      </c>
    </row>
    <row r="69" spans="2:4" ht="14.25" customHeight="1" x14ac:dyDescent="0.35">
      <c r="B69" s="1" t="s">
        <v>177</v>
      </c>
      <c r="C69" s="1">
        <v>2.7228721008731998</v>
      </c>
      <c r="D69" s="1">
        <v>0.21604765379428853</v>
      </c>
    </row>
    <row r="70" spans="2:4" ht="14.25" customHeight="1" x14ac:dyDescent="0.35">
      <c r="B70" s="1" t="s">
        <v>127</v>
      </c>
      <c r="C70" s="1">
        <v>94.668674507411836</v>
      </c>
      <c r="D70" s="1">
        <v>1.1139723205581584</v>
      </c>
    </row>
    <row r="71" spans="2:4" ht="14.25" customHeight="1" x14ac:dyDescent="0.35">
      <c r="B71" s="1" t="s">
        <v>80</v>
      </c>
      <c r="C71" s="1">
        <v>97.236134441684769</v>
      </c>
      <c r="D71" s="1">
        <v>0.64335711459846934</v>
      </c>
    </row>
    <row r="72" spans="2:4" ht="14.25" customHeight="1" x14ac:dyDescent="0.35"/>
    <row r="73" spans="2:4" ht="14.25" customHeight="1" x14ac:dyDescent="0.35">
      <c r="B73" s="1" t="s">
        <v>156</v>
      </c>
      <c r="C73" s="1">
        <v>1.5662241084157624</v>
      </c>
      <c r="D73" s="1">
        <v>0.57779101137997346</v>
      </c>
    </row>
    <row r="74" spans="2:4" ht="14.25" customHeight="1" x14ac:dyDescent="0.35">
      <c r="B74" s="1" t="s">
        <v>155</v>
      </c>
      <c r="C74" s="1">
        <v>6.4214951905568745</v>
      </c>
      <c r="D74" s="1">
        <v>0.40359729165808939</v>
      </c>
    </row>
    <row r="75" spans="2:4" ht="14.25" customHeight="1" x14ac:dyDescent="0.35">
      <c r="B75" s="1" t="s">
        <v>29</v>
      </c>
      <c r="C75" s="1">
        <v>93.940891351446567</v>
      </c>
      <c r="D75" s="1">
        <v>1.8657387878366045</v>
      </c>
    </row>
    <row r="76" spans="2:4" ht="14.25" customHeight="1" x14ac:dyDescent="0.35">
      <c r="B76" s="1" t="s">
        <v>26</v>
      </c>
      <c r="C76" s="1">
        <v>96.228901207620751</v>
      </c>
      <c r="D76" s="1">
        <v>0.17811339477560312</v>
      </c>
    </row>
    <row r="77" spans="2:4" ht="14.25" customHeight="1" x14ac:dyDescent="0.35"/>
    <row r="78" spans="2:4" ht="14.25" customHeight="1" x14ac:dyDescent="0.35">
      <c r="B78" s="1" t="s">
        <v>156</v>
      </c>
      <c r="C78" s="1">
        <v>1.5662241084157624</v>
      </c>
      <c r="D78" s="1">
        <v>0.57779101137997346</v>
      </c>
    </row>
    <row r="79" spans="2:4" ht="14.25" customHeight="1" x14ac:dyDescent="0.35">
      <c r="B79" s="1" t="s">
        <v>163</v>
      </c>
      <c r="C79" s="1">
        <v>2.9282102841128919</v>
      </c>
      <c r="D79" s="1">
        <v>0.89929808822134571</v>
      </c>
    </row>
    <row r="80" spans="2:4" ht="14.25" customHeight="1" x14ac:dyDescent="0.35">
      <c r="B80" s="1" t="s">
        <v>124</v>
      </c>
      <c r="C80" s="1">
        <v>81.659793547048437</v>
      </c>
      <c r="D80" s="1">
        <v>1.3220609382170037</v>
      </c>
    </row>
    <row r="81" spans="2:4" ht="14.25" customHeight="1" x14ac:dyDescent="0.35">
      <c r="B81" s="1" t="s">
        <v>56</v>
      </c>
      <c r="C81" s="1">
        <v>91.308615260520881</v>
      </c>
      <c r="D81" s="1">
        <v>1.4970099873806335</v>
      </c>
    </row>
    <row r="82" spans="2:4" ht="14.25" customHeight="1" x14ac:dyDescent="0.35"/>
    <row r="83" spans="2:4" ht="14.25" customHeight="1" x14ac:dyDescent="0.35">
      <c r="B83" s="1" t="s">
        <v>156</v>
      </c>
      <c r="C83" s="1">
        <v>1.5662241084157624</v>
      </c>
      <c r="D83" s="1">
        <v>0.57779101137997346</v>
      </c>
    </row>
    <row r="84" spans="2:4" ht="14.25" customHeight="1" x14ac:dyDescent="0.35">
      <c r="B84" s="1" t="s">
        <v>162</v>
      </c>
      <c r="C84" s="1">
        <v>6.6789084095058486</v>
      </c>
      <c r="D84" s="1">
        <v>0.74806451313879241</v>
      </c>
    </row>
    <row r="85" spans="2:4" ht="14.25" customHeight="1" x14ac:dyDescent="0.35">
      <c r="B85" s="1" t="s">
        <v>123</v>
      </c>
      <c r="C85" s="1">
        <v>87.834296035802126</v>
      </c>
      <c r="D85" s="1">
        <v>0.49938019524356292</v>
      </c>
    </row>
    <row r="86" spans="2:4" ht="14.25" customHeight="1" x14ac:dyDescent="0.35">
      <c r="B86" s="1" t="s">
        <v>45</v>
      </c>
      <c r="C86" s="1">
        <v>92.633799039329006</v>
      </c>
      <c r="D86" s="1">
        <v>1.1299501257663502</v>
      </c>
    </row>
    <row r="87" spans="2:4" ht="14.25" customHeight="1" x14ac:dyDescent="0.35"/>
    <row r="88" spans="2:4" ht="14.25" customHeight="1" x14ac:dyDescent="0.35">
      <c r="B88" s="1" t="s">
        <v>174</v>
      </c>
      <c r="C88" s="1">
        <v>1.1900831259256848</v>
      </c>
      <c r="D88" s="1">
        <v>0.5876471246269791</v>
      </c>
    </row>
    <row r="89" spans="2:4" ht="14.25" customHeight="1" x14ac:dyDescent="0.35">
      <c r="B89" s="1" t="s">
        <v>169</v>
      </c>
      <c r="C89" s="1">
        <v>3.4501673838385032</v>
      </c>
      <c r="D89" s="1">
        <v>1.878606765427006</v>
      </c>
    </row>
    <row r="90" spans="2:4" ht="14.25" customHeight="1" x14ac:dyDescent="0.35">
      <c r="B90" s="1" t="s">
        <v>119</v>
      </c>
      <c r="C90" s="1">
        <v>1.6831819395139505</v>
      </c>
      <c r="D90" s="1">
        <v>0.10308659499795646</v>
      </c>
    </row>
    <row r="91" spans="2:4" ht="14.25" customHeight="1" x14ac:dyDescent="0.35">
      <c r="B91" s="1" t="s">
        <v>109</v>
      </c>
      <c r="C91" s="1">
        <v>0.47678275290215594</v>
      </c>
      <c r="D91" s="1">
        <v>0.24796030769992838</v>
      </c>
    </row>
    <row r="92" spans="2:4" ht="14.25" customHeight="1" x14ac:dyDescent="0.35"/>
    <row r="93" spans="2:4" ht="14.25" customHeight="1" x14ac:dyDescent="0.35">
      <c r="B93" s="1" t="s">
        <v>174</v>
      </c>
      <c r="C93" s="1">
        <v>1.1900831259256848</v>
      </c>
      <c r="D93" s="1">
        <v>0.5876471246269791</v>
      </c>
    </row>
    <row r="94" spans="2:4" ht="14.25" customHeight="1" x14ac:dyDescent="0.35">
      <c r="B94" s="1" t="s">
        <v>172</v>
      </c>
      <c r="C94" s="1">
        <v>6.5821995464852607</v>
      </c>
      <c r="D94" s="1">
        <v>0.83364583740484788</v>
      </c>
    </row>
    <row r="95" spans="2:4" ht="14.25" customHeight="1" x14ac:dyDescent="0.35">
      <c r="B95" s="1" t="s">
        <v>118</v>
      </c>
      <c r="C95" s="1">
        <v>53.719797830374752</v>
      </c>
      <c r="D95" s="1">
        <v>4.5235917247420065</v>
      </c>
    </row>
    <row r="96" spans="2:4" ht="14.25" customHeight="1" x14ac:dyDescent="0.35">
      <c r="B96" s="1" t="s">
        <v>99</v>
      </c>
      <c r="C96" s="1">
        <v>90.771157174930167</v>
      </c>
      <c r="D96" s="1">
        <v>1.5373427208441979</v>
      </c>
    </row>
    <row r="97" spans="2:4" ht="14.25" customHeight="1" x14ac:dyDescent="0.35"/>
    <row r="98" spans="2:4" ht="14.25" customHeight="1" x14ac:dyDescent="0.35">
      <c r="B98" s="1" t="s">
        <v>174</v>
      </c>
      <c r="C98" s="1">
        <v>1.1900831259256848</v>
      </c>
      <c r="D98" s="1">
        <v>0.5876471246269791</v>
      </c>
    </row>
    <row r="99" spans="2:4" ht="14.25" customHeight="1" x14ac:dyDescent="0.35">
      <c r="B99" s="1" t="s">
        <v>167</v>
      </c>
      <c r="C99" s="1">
        <v>4.4619469131203466</v>
      </c>
      <c r="D99" s="1">
        <v>1.0792462105563403</v>
      </c>
    </row>
    <row r="100" spans="2:4" ht="14.25" customHeight="1" x14ac:dyDescent="0.35">
      <c r="B100" s="1" t="s">
        <v>117</v>
      </c>
      <c r="C100" s="1">
        <v>2.3177699947382266</v>
      </c>
      <c r="D100" s="1">
        <v>0.77954251353491943</v>
      </c>
    </row>
    <row r="101" spans="2:4" ht="14.25" customHeight="1" x14ac:dyDescent="0.35">
      <c r="B101" s="1" t="s">
        <v>89</v>
      </c>
      <c r="C101" s="1">
        <v>0.46007055123464657</v>
      </c>
      <c r="D101" s="1">
        <v>0.32467376350085941</v>
      </c>
    </row>
    <row r="102" spans="2:4" ht="14.25" customHeight="1" x14ac:dyDescent="0.35"/>
    <row r="103" spans="2:4" ht="14.25" customHeight="1" x14ac:dyDescent="0.35">
      <c r="B103" s="1" t="s">
        <v>174</v>
      </c>
      <c r="C103" s="1">
        <v>1.1900831259256848</v>
      </c>
      <c r="D103" s="1">
        <v>0.5876471246269791</v>
      </c>
    </row>
    <row r="104" spans="2:4" ht="14.25" customHeight="1" x14ac:dyDescent="0.35">
      <c r="B104" s="1" t="s">
        <v>164</v>
      </c>
      <c r="C104" s="1">
        <v>2.7228721008731998</v>
      </c>
      <c r="D104" s="1">
        <v>0.21604765379428853</v>
      </c>
    </row>
    <row r="105" spans="2:4" ht="14.25" customHeight="1" x14ac:dyDescent="0.35">
      <c r="B105" s="1" t="s">
        <v>116</v>
      </c>
      <c r="C105" s="1">
        <v>94.4541770865373</v>
      </c>
      <c r="D105" s="1">
        <v>0.78873873274140083</v>
      </c>
    </row>
    <row r="106" spans="2:4" ht="14.25" customHeight="1" x14ac:dyDescent="0.35">
      <c r="B106" s="1" t="s">
        <v>79</v>
      </c>
      <c r="C106" s="1">
        <v>94.864113203213549</v>
      </c>
      <c r="D106" s="1">
        <v>0.70125326536652866</v>
      </c>
    </row>
    <row r="107" spans="2:4" ht="14.25" customHeight="1" x14ac:dyDescent="0.35"/>
    <row r="108" spans="2:4" ht="14.25" customHeight="1" x14ac:dyDescent="0.35">
      <c r="B108" s="1" t="s">
        <v>174</v>
      </c>
      <c r="C108" s="1">
        <v>1.1900831259256848</v>
      </c>
      <c r="D108" s="1">
        <v>0.5876471246269791</v>
      </c>
    </row>
    <row r="109" spans="2:4" ht="14.25" customHeight="1" x14ac:dyDescent="0.35">
      <c r="B109" s="1" t="s">
        <v>155</v>
      </c>
      <c r="C109" s="1">
        <v>6.4214951905568745</v>
      </c>
      <c r="D109" s="1">
        <v>0.40359729165808939</v>
      </c>
    </row>
    <row r="110" spans="2:4" ht="14.25" customHeight="1" x14ac:dyDescent="0.35">
      <c r="B110" s="1" t="s">
        <v>176</v>
      </c>
      <c r="C110" s="1">
        <v>89.895744801405172</v>
      </c>
      <c r="D110" s="1">
        <v>0.43925871287362916</v>
      </c>
    </row>
    <row r="111" spans="2:4" ht="14.25" customHeight="1" x14ac:dyDescent="0.35">
      <c r="B111" s="1" t="s">
        <v>68</v>
      </c>
      <c r="C111" s="1">
        <v>95.690341738897587</v>
      </c>
      <c r="D111" s="1">
        <v>0.37489548338918705</v>
      </c>
    </row>
    <row r="112" spans="2:4" ht="14.25" customHeight="1" x14ac:dyDescent="0.35"/>
    <row r="113" spans="2:4" ht="14.25" customHeight="1" x14ac:dyDescent="0.35">
      <c r="B113" s="1" t="s">
        <v>174</v>
      </c>
      <c r="C113" s="1">
        <v>1.1900831259256848</v>
      </c>
      <c r="D113" s="1">
        <v>0.5876471246269791</v>
      </c>
    </row>
    <row r="114" spans="2:4" ht="14.25" customHeight="1" x14ac:dyDescent="0.35">
      <c r="B114" s="1" t="s">
        <v>163</v>
      </c>
      <c r="C114" s="1">
        <v>2.9282102841128919</v>
      </c>
      <c r="D114" s="1">
        <v>0.89929808822134571</v>
      </c>
    </row>
    <row r="115" spans="2:4" ht="14.25" customHeight="1" x14ac:dyDescent="0.35">
      <c r="B115" s="1" t="s">
        <v>175</v>
      </c>
      <c r="C115" s="1">
        <v>78.249180296063471</v>
      </c>
      <c r="D115" s="1">
        <v>1.9635804803204056</v>
      </c>
    </row>
    <row r="116" spans="2:4" ht="14.25" customHeight="1" x14ac:dyDescent="0.35">
      <c r="B116" s="1" t="s">
        <v>54</v>
      </c>
      <c r="C116" s="1">
        <v>95.290203623536954</v>
      </c>
      <c r="D116" s="1">
        <v>0.28118422169786184</v>
      </c>
    </row>
    <row r="117" spans="2:4" ht="14.25" customHeight="1" x14ac:dyDescent="0.35"/>
    <row r="118" spans="2:4" ht="14.25" customHeight="1" x14ac:dyDescent="0.35">
      <c r="B118" s="1" t="s">
        <v>174</v>
      </c>
      <c r="C118" s="1">
        <v>1.1900831259256848</v>
      </c>
      <c r="D118" s="1">
        <v>0.5876471246269791</v>
      </c>
    </row>
    <row r="119" spans="2:4" ht="14.25" customHeight="1" x14ac:dyDescent="0.35">
      <c r="B119" s="1" t="s">
        <v>162</v>
      </c>
      <c r="C119" s="1">
        <v>6.6789084095058486</v>
      </c>
      <c r="D119" s="1">
        <v>0.74806451313879241</v>
      </c>
    </row>
    <row r="120" spans="2:4" ht="14.25" customHeight="1" x14ac:dyDescent="0.35">
      <c r="B120" s="1" t="s">
        <v>173</v>
      </c>
      <c r="C120" s="1">
        <v>82.587719298245602</v>
      </c>
      <c r="D120" s="1">
        <v>1.3487099836759899</v>
      </c>
    </row>
    <row r="121" spans="2:4" ht="14.25" customHeight="1" x14ac:dyDescent="0.35">
      <c r="B121" s="1" t="s">
        <v>44</v>
      </c>
      <c r="C121" s="1">
        <v>93.006068885062447</v>
      </c>
      <c r="D121" s="1">
        <v>1.0282552096785555</v>
      </c>
    </row>
    <row r="122" spans="2:4" ht="14.25" customHeight="1" x14ac:dyDescent="0.35"/>
    <row r="123" spans="2:4" ht="14.25" customHeight="1" x14ac:dyDescent="0.35">
      <c r="B123" s="1" t="s">
        <v>169</v>
      </c>
      <c r="C123" s="1">
        <v>3.4501673838385032</v>
      </c>
      <c r="D123" s="1">
        <v>1.878606765427006</v>
      </c>
    </row>
    <row r="124" spans="2:4" ht="14.25" customHeight="1" x14ac:dyDescent="0.35">
      <c r="B124" s="1" t="s">
        <v>172</v>
      </c>
      <c r="C124" s="1">
        <v>6.5821995464852607</v>
      </c>
      <c r="D124" s="1">
        <v>0.83364583740484788</v>
      </c>
    </row>
    <row r="125" spans="2:4" ht="14.25" customHeight="1" x14ac:dyDescent="0.35">
      <c r="B125" s="1" t="s">
        <v>107</v>
      </c>
      <c r="C125" s="1">
        <v>51.502362449185512</v>
      </c>
      <c r="D125" s="1">
        <v>1.8482285859984489</v>
      </c>
    </row>
    <row r="126" spans="2:4" ht="14.25" customHeight="1" x14ac:dyDescent="0.35">
      <c r="B126" s="1" t="s">
        <v>98</v>
      </c>
      <c r="C126" s="1">
        <v>89.089143459082223</v>
      </c>
      <c r="D126" s="1">
        <v>1.0519540182963383</v>
      </c>
    </row>
    <row r="127" spans="2:4" ht="14.25" customHeight="1" x14ac:dyDescent="0.35"/>
    <row r="128" spans="2:4" ht="14.25" customHeight="1" x14ac:dyDescent="0.35">
      <c r="B128" s="1" t="s">
        <v>169</v>
      </c>
      <c r="C128" s="1">
        <v>3.4501673838385032</v>
      </c>
      <c r="D128" s="1">
        <v>1.878606765427006</v>
      </c>
    </row>
    <row r="129" spans="2:4" ht="14.25" customHeight="1" x14ac:dyDescent="0.35">
      <c r="B129" s="1" t="s">
        <v>167</v>
      </c>
      <c r="C129" s="1">
        <v>4.4619469131203466</v>
      </c>
      <c r="D129" s="1">
        <v>1.0792462105563403</v>
      </c>
    </row>
    <row r="130" spans="2:4" ht="14.25" customHeight="1" x14ac:dyDescent="0.35">
      <c r="B130" s="1" t="s">
        <v>106</v>
      </c>
      <c r="C130" s="1">
        <v>5.7338163092909795</v>
      </c>
      <c r="D130" s="1">
        <v>2.557660876683709</v>
      </c>
    </row>
    <row r="131" spans="2:4" ht="14.25" customHeight="1" x14ac:dyDescent="0.35">
      <c r="B131" s="1" t="s">
        <v>88</v>
      </c>
      <c r="C131" s="1">
        <v>0.8895268225047358</v>
      </c>
      <c r="D131" s="1">
        <v>0.4532113917887472</v>
      </c>
    </row>
    <row r="132" spans="2:4" ht="14.25" customHeight="1" x14ac:dyDescent="0.35"/>
    <row r="133" spans="2:4" ht="14.25" customHeight="1" x14ac:dyDescent="0.35">
      <c r="B133" s="1" t="s">
        <v>169</v>
      </c>
      <c r="C133" s="1">
        <v>3.4501673838385032</v>
      </c>
      <c r="D133" s="1">
        <v>1.878606765427006</v>
      </c>
    </row>
    <row r="134" spans="2:4" ht="14.25" customHeight="1" x14ac:dyDescent="0.35">
      <c r="B134" s="1" t="s">
        <v>171</v>
      </c>
      <c r="C134" s="1">
        <v>2.7228721008731998</v>
      </c>
      <c r="D134" s="1">
        <v>0.21604765379428853</v>
      </c>
    </row>
    <row r="135" spans="2:4" ht="14.25" customHeight="1" x14ac:dyDescent="0.35">
      <c r="B135" s="1" t="s">
        <v>105</v>
      </c>
      <c r="C135" s="1">
        <v>95.312377788206504</v>
      </c>
      <c r="D135" s="1">
        <v>0.74625693796208736</v>
      </c>
    </row>
    <row r="136" spans="2:4" ht="14.25" customHeight="1" x14ac:dyDescent="0.35">
      <c r="B136" s="1" t="s">
        <v>78</v>
      </c>
      <c r="C136" s="1">
        <v>90.134445908358956</v>
      </c>
      <c r="D136" s="1">
        <v>0.61877556312183157</v>
      </c>
    </row>
    <row r="137" spans="2:4" ht="14.25" customHeight="1" x14ac:dyDescent="0.35"/>
    <row r="138" spans="2:4" ht="14.25" customHeight="1" x14ac:dyDescent="0.35">
      <c r="B138" s="1" t="s">
        <v>169</v>
      </c>
      <c r="C138" s="1">
        <v>3.4501673838385032</v>
      </c>
      <c r="D138" s="1">
        <v>1.878606765427006</v>
      </c>
    </row>
    <row r="139" spans="2:4" ht="14.25" customHeight="1" x14ac:dyDescent="0.35">
      <c r="B139" s="1" t="s">
        <v>155</v>
      </c>
      <c r="C139" s="1">
        <v>6.4214951905568745</v>
      </c>
      <c r="D139" s="1">
        <v>0.40359729165808939</v>
      </c>
    </row>
    <row r="140" spans="2:4" ht="14.25" customHeight="1" x14ac:dyDescent="0.35">
      <c r="B140" s="1" t="s">
        <v>104</v>
      </c>
      <c r="C140" s="1">
        <v>92.458858909900144</v>
      </c>
      <c r="D140" s="1">
        <v>1.6150396031283802</v>
      </c>
    </row>
    <row r="141" spans="2:4" ht="14.25" customHeight="1" x14ac:dyDescent="0.35">
      <c r="B141" s="1" t="s">
        <v>67</v>
      </c>
      <c r="C141" s="1">
        <v>92.592319108916698</v>
      </c>
      <c r="D141" s="1">
        <v>0.90626728090443476</v>
      </c>
    </row>
    <row r="142" spans="2:4" ht="14.25" customHeight="1" x14ac:dyDescent="0.35"/>
    <row r="143" spans="2:4" ht="14.25" customHeight="1" x14ac:dyDescent="0.35">
      <c r="B143" s="1" t="s">
        <v>169</v>
      </c>
      <c r="C143" s="1">
        <v>3.4501673838385032</v>
      </c>
      <c r="D143" s="1">
        <v>1.878606765427006</v>
      </c>
    </row>
    <row r="144" spans="2:4" ht="14.25" customHeight="1" x14ac:dyDescent="0.35">
      <c r="B144" s="1" t="s">
        <v>170</v>
      </c>
      <c r="C144" s="1">
        <v>2.9282102841128919</v>
      </c>
      <c r="D144" s="1">
        <v>0.89929808822134571</v>
      </c>
    </row>
    <row r="145" spans="2:4" ht="14.25" customHeight="1" x14ac:dyDescent="0.35">
      <c r="B145" s="1" t="s">
        <v>103</v>
      </c>
      <c r="C145" s="1">
        <v>80.163673960150092</v>
      </c>
      <c r="D145" s="1">
        <v>1.6664949353204648</v>
      </c>
    </row>
    <row r="146" spans="2:4" ht="14.25" customHeight="1" x14ac:dyDescent="0.35">
      <c r="B146" s="1" t="s">
        <v>53</v>
      </c>
      <c r="C146" s="1">
        <v>89.986215074200217</v>
      </c>
      <c r="D146" s="1">
        <v>1.3382650397270555</v>
      </c>
    </row>
    <row r="147" spans="2:4" ht="14.25" customHeight="1" x14ac:dyDescent="0.35"/>
    <row r="148" spans="2:4" ht="14.25" customHeight="1" x14ac:dyDescent="0.35">
      <c r="B148" s="1" t="s">
        <v>169</v>
      </c>
      <c r="C148" s="1">
        <v>3.4501673838385032</v>
      </c>
      <c r="D148" s="1">
        <v>1.878606765427006</v>
      </c>
    </row>
    <row r="149" spans="2:4" ht="14.25" customHeight="1" x14ac:dyDescent="0.35">
      <c r="B149" s="1" t="s">
        <v>168</v>
      </c>
      <c r="C149" s="1">
        <v>6.6789084095058486</v>
      </c>
      <c r="D149" s="1">
        <v>0.74806451313879241</v>
      </c>
    </row>
    <row r="150" spans="2:4" ht="14.25" customHeight="1" x14ac:dyDescent="0.35">
      <c r="B150" s="1" t="s">
        <v>102</v>
      </c>
      <c r="C150" s="1">
        <v>86.004617377552066</v>
      </c>
      <c r="D150" s="1">
        <v>2.1476714699954487</v>
      </c>
    </row>
    <row r="151" spans="2:4" ht="14.25" customHeight="1" x14ac:dyDescent="0.35">
      <c r="B151" s="1" t="s">
        <v>43</v>
      </c>
      <c r="C151" s="1">
        <v>90.428799988048752</v>
      </c>
      <c r="D151" s="1">
        <v>0.87447798480844985</v>
      </c>
    </row>
    <row r="152" spans="2:4" ht="14.25" customHeight="1" x14ac:dyDescent="0.35"/>
    <row r="153" spans="2:4" ht="14.25" customHeight="1" x14ac:dyDescent="0.35">
      <c r="B153" s="1" t="s">
        <v>167</v>
      </c>
      <c r="C153" s="1">
        <v>4.4619469131203466</v>
      </c>
      <c r="D153" s="1">
        <v>1.0792462105563403</v>
      </c>
    </row>
    <row r="154" spans="2:4" ht="14.25" customHeight="1" x14ac:dyDescent="0.35">
      <c r="B154" s="1" t="s">
        <v>164</v>
      </c>
      <c r="C154" s="1">
        <v>2.7228721008731998</v>
      </c>
      <c r="D154" s="1">
        <v>0.21604765379428853</v>
      </c>
    </row>
    <row r="155" spans="2:4" ht="14.25" customHeight="1" x14ac:dyDescent="0.35">
      <c r="B155" s="1" t="s">
        <v>85</v>
      </c>
      <c r="C155" s="1">
        <v>91.746885133981905</v>
      </c>
      <c r="D155" s="1">
        <v>1.8916181306594497</v>
      </c>
    </row>
    <row r="156" spans="2:4" ht="14.25" customHeight="1" x14ac:dyDescent="0.35">
      <c r="B156" s="1" t="s">
        <v>76</v>
      </c>
      <c r="C156" s="1">
        <v>89.044188436183035</v>
      </c>
      <c r="D156" s="1">
        <v>1.0735833628660858</v>
      </c>
    </row>
    <row r="157" spans="2:4" ht="14.25" customHeight="1" x14ac:dyDescent="0.35"/>
    <row r="158" spans="2:4" ht="14.25" customHeight="1" x14ac:dyDescent="0.35">
      <c r="B158" s="1" t="s">
        <v>167</v>
      </c>
      <c r="C158" s="1">
        <v>4.4619469131203466</v>
      </c>
      <c r="D158" s="1">
        <v>1.0792462105563403</v>
      </c>
    </row>
    <row r="159" spans="2:4" ht="14.25" customHeight="1" x14ac:dyDescent="0.35">
      <c r="B159" s="1" t="s">
        <v>155</v>
      </c>
      <c r="C159" s="1">
        <v>6.4214951905568745</v>
      </c>
      <c r="D159" s="1">
        <v>0.40359729165808939</v>
      </c>
    </row>
    <row r="160" spans="2:4" ht="14.25" customHeight="1" x14ac:dyDescent="0.35">
      <c r="B160" s="1" t="s">
        <v>84</v>
      </c>
      <c r="C160" s="1">
        <v>87.806796600058021</v>
      </c>
      <c r="D160" s="1">
        <v>3.2340061179901411</v>
      </c>
    </row>
    <row r="161" spans="2:4" ht="14.25" customHeight="1" x14ac:dyDescent="0.35">
      <c r="B161" s="1" t="s">
        <v>65</v>
      </c>
      <c r="C161" s="1">
        <v>90.887902751702043</v>
      </c>
      <c r="D161" s="1">
        <v>0.760058105827221</v>
      </c>
    </row>
    <row r="162" spans="2:4" ht="14.25" customHeight="1" x14ac:dyDescent="0.35"/>
    <row r="163" spans="2:4" ht="14.25" customHeight="1" x14ac:dyDescent="0.35">
      <c r="B163" s="1" t="s">
        <v>167</v>
      </c>
      <c r="C163" s="1">
        <v>4.4619469131203466</v>
      </c>
      <c r="D163" s="1">
        <v>1.0792462105563403</v>
      </c>
    </row>
    <row r="164" spans="2:4" ht="14.25" customHeight="1" x14ac:dyDescent="0.35">
      <c r="B164" s="1" t="s">
        <v>163</v>
      </c>
      <c r="C164" s="1">
        <v>2.9282102841128919</v>
      </c>
      <c r="D164" s="1">
        <v>0.89929808822134571</v>
      </c>
    </row>
    <row r="165" spans="2:4" ht="14.25" customHeight="1" x14ac:dyDescent="0.35">
      <c r="B165" s="1" t="s">
        <v>83</v>
      </c>
      <c r="C165" s="1">
        <v>80.024221270294575</v>
      </c>
      <c r="D165" s="1">
        <v>2.247228075440264</v>
      </c>
    </row>
    <row r="166" spans="2:4" ht="14.25" customHeight="1" x14ac:dyDescent="0.35">
      <c r="B166" s="1" t="s">
        <v>51</v>
      </c>
      <c r="C166" s="1">
        <v>88.988819312978322</v>
      </c>
      <c r="D166" s="1">
        <v>1.1135103607772656</v>
      </c>
    </row>
    <row r="167" spans="2:4" ht="14.25" customHeight="1" x14ac:dyDescent="0.35"/>
    <row r="168" spans="2:4" ht="14.25" customHeight="1" x14ac:dyDescent="0.35">
      <c r="B168" s="1" t="s">
        <v>167</v>
      </c>
      <c r="C168" s="1">
        <v>4.4619469131203466</v>
      </c>
      <c r="D168" s="1">
        <v>1.0792462105563403</v>
      </c>
    </row>
    <row r="169" spans="2:4" ht="14.25" customHeight="1" x14ac:dyDescent="0.35">
      <c r="B169" s="1" t="s">
        <v>162</v>
      </c>
      <c r="C169" s="1">
        <v>6.6789084095058486</v>
      </c>
      <c r="D169" s="1">
        <v>0.74806451313879241</v>
      </c>
    </row>
    <row r="170" spans="2:4" ht="14.25" customHeight="1" x14ac:dyDescent="0.35">
      <c r="B170" s="1" t="s">
        <v>82</v>
      </c>
      <c r="C170" s="1">
        <v>71.628419370354848</v>
      </c>
      <c r="D170" s="1">
        <v>1.3492966696656465</v>
      </c>
    </row>
    <row r="171" spans="2:4" ht="14.25" customHeight="1" x14ac:dyDescent="0.35">
      <c r="B171" s="1" t="s">
        <v>41</v>
      </c>
      <c r="C171" s="1">
        <v>83.417402845932273</v>
      </c>
      <c r="D171" s="1">
        <v>1.7938110265301668</v>
      </c>
    </row>
    <row r="172" spans="2:4" ht="14.25" customHeight="1" x14ac:dyDescent="0.35"/>
    <row r="173" spans="2:4" ht="14.25" customHeight="1" x14ac:dyDescent="0.35">
      <c r="B173" s="1" t="s">
        <v>164</v>
      </c>
      <c r="C173" s="1">
        <v>2.7228721008731998</v>
      </c>
      <c r="D173" s="1">
        <v>0.21604765379428853</v>
      </c>
    </row>
    <row r="174" spans="2:4" ht="14.25" customHeight="1" x14ac:dyDescent="0.35">
      <c r="B174" s="1" t="s">
        <v>155</v>
      </c>
      <c r="C174" s="1">
        <v>6.4214951905568745</v>
      </c>
      <c r="D174" s="1">
        <v>0.40359729165808939</v>
      </c>
    </row>
    <row r="175" spans="2:4" ht="14.25" customHeight="1" x14ac:dyDescent="0.35">
      <c r="B175" s="1" t="s">
        <v>74</v>
      </c>
      <c r="C175" s="1">
        <v>91.825354747019517</v>
      </c>
      <c r="D175" s="1">
        <v>0.44900364136690069</v>
      </c>
    </row>
    <row r="176" spans="2:4" ht="14.25" customHeight="1" x14ac:dyDescent="0.35">
      <c r="B176" s="1" t="s">
        <v>64</v>
      </c>
      <c r="C176" s="1">
        <v>95.916495866285558</v>
      </c>
      <c r="D176" s="1">
        <v>0.29482322898484764</v>
      </c>
    </row>
    <row r="177" spans="2:4" ht="14.25" customHeight="1" x14ac:dyDescent="0.35"/>
    <row r="178" spans="2:4" ht="14.25" customHeight="1" x14ac:dyDescent="0.35">
      <c r="B178" s="1" t="s">
        <v>164</v>
      </c>
      <c r="C178" s="1">
        <v>2.7228721008731998</v>
      </c>
      <c r="D178" s="1">
        <v>0.21604765379428853</v>
      </c>
    </row>
    <row r="179" spans="2:4" ht="14.25" customHeight="1" x14ac:dyDescent="0.35">
      <c r="B179" s="1" t="s">
        <v>163</v>
      </c>
      <c r="C179" s="1">
        <v>2.9282102841128919</v>
      </c>
      <c r="D179" s="1">
        <v>0.89929808822134571</v>
      </c>
    </row>
    <row r="180" spans="2:4" ht="14.25" customHeight="1" x14ac:dyDescent="0.35">
      <c r="B180" s="1" t="s">
        <v>166</v>
      </c>
      <c r="C180" s="1">
        <v>82.802862552549655</v>
      </c>
      <c r="D180" s="1">
        <v>0.22673973877383702</v>
      </c>
    </row>
    <row r="181" spans="2:4" ht="14.25" customHeight="1" x14ac:dyDescent="0.35">
      <c r="B181" s="1" t="s">
        <v>165</v>
      </c>
      <c r="C181" s="1">
        <v>93.369618513512265</v>
      </c>
      <c r="D181" s="1">
        <v>0.81289839416664189</v>
      </c>
    </row>
    <row r="182" spans="2:4" ht="14.25" customHeight="1" x14ac:dyDescent="0.35"/>
    <row r="183" spans="2:4" ht="14.25" customHeight="1" x14ac:dyDescent="0.35">
      <c r="B183" s="1" t="s">
        <v>164</v>
      </c>
      <c r="C183" s="1">
        <v>2.7228721008731998</v>
      </c>
      <c r="D183" s="1">
        <v>0.21604765379428853</v>
      </c>
    </row>
    <row r="184" spans="2:4" ht="14.25" customHeight="1" x14ac:dyDescent="0.35">
      <c r="B184" s="1" t="s">
        <v>162</v>
      </c>
      <c r="C184" s="1">
        <v>6.6789084095058486</v>
      </c>
      <c r="D184" s="1">
        <v>0.74806451313879241</v>
      </c>
    </row>
    <row r="185" spans="2:4" ht="14.25" customHeight="1" x14ac:dyDescent="0.35">
      <c r="B185" s="1" t="s">
        <v>72</v>
      </c>
      <c r="C185" s="1">
        <v>86.279197800862633</v>
      </c>
      <c r="D185" s="1">
        <v>1.3643681345589327</v>
      </c>
    </row>
    <row r="186" spans="2:4" ht="14.25" customHeight="1" x14ac:dyDescent="0.35">
      <c r="B186" s="1" t="s">
        <v>40</v>
      </c>
      <c r="C186" s="1">
        <v>95.26675902688261</v>
      </c>
      <c r="D186" s="1">
        <v>0.89829812869168024</v>
      </c>
    </row>
    <row r="187" spans="2:4" ht="14.25" customHeight="1" x14ac:dyDescent="0.35"/>
    <row r="188" spans="2:4" ht="14.25" customHeight="1" x14ac:dyDescent="0.35">
      <c r="B188" s="1" t="s">
        <v>155</v>
      </c>
      <c r="C188" s="1">
        <v>6.4214951905568745</v>
      </c>
      <c r="D188" s="1">
        <v>0.40359729165808939</v>
      </c>
    </row>
    <row r="189" spans="2:4" ht="14.25" customHeight="1" x14ac:dyDescent="0.35">
      <c r="B189" s="1" t="s">
        <v>163</v>
      </c>
      <c r="C189" s="1">
        <v>2.9282102841128919</v>
      </c>
      <c r="D189" s="1">
        <v>0.89929808822134571</v>
      </c>
    </row>
    <row r="190" spans="2:4" ht="14.25" customHeight="1" x14ac:dyDescent="0.35">
      <c r="B190" s="1" t="s">
        <v>62</v>
      </c>
      <c r="C190" s="1">
        <v>84.129247342236269</v>
      </c>
      <c r="D190" s="1">
        <v>1.7101271480470865</v>
      </c>
    </row>
    <row r="191" spans="2:4" ht="14.25" customHeight="1" x14ac:dyDescent="0.35">
      <c r="B191" s="1" t="s">
        <v>49</v>
      </c>
      <c r="C191" s="1">
        <v>95.201587539777222</v>
      </c>
      <c r="D191" s="1">
        <v>0.30019554922477437</v>
      </c>
    </row>
    <row r="192" spans="2:4" ht="14.25" customHeight="1" x14ac:dyDescent="0.35"/>
    <row r="193" spans="2:4" ht="14.25" customHeight="1" x14ac:dyDescent="0.35">
      <c r="B193" s="1" t="s">
        <v>155</v>
      </c>
      <c r="C193" s="1">
        <v>6.4214951905568745</v>
      </c>
      <c r="D193" s="1">
        <v>0.40359729165808939</v>
      </c>
    </row>
    <row r="194" spans="2:4" ht="14.25" customHeight="1" x14ac:dyDescent="0.35">
      <c r="B194" s="1" t="s">
        <v>162</v>
      </c>
      <c r="C194" s="1">
        <v>6.6789084095058486</v>
      </c>
      <c r="D194" s="1">
        <v>0.74806451313879241</v>
      </c>
    </row>
    <row r="195" spans="2:4" ht="14.25" customHeight="1" x14ac:dyDescent="0.35">
      <c r="B195" s="1" t="s">
        <v>60</v>
      </c>
      <c r="C195" s="1">
        <v>15.558840359327684</v>
      </c>
      <c r="D195" s="1">
        <v>0.78078909102227034</v>
      </c>
    </row>
    <row r="196" spans="2:4" ht="14.25" customHeight="1" x14ac:dyDescent="0.35">
      <c r="B196" s="1" t="s">
        <v>39</v>
      </c>
      <c r="C196" s="1">
        <v>1.952003284304294</v>
      </c>
      <c r="D196" s="1">
        <v>0.12866246094220196</v>
      </c>
    </row>
    <row r="197" spans="2:4" ht="14.25" customHeight="1" x14ac:dyDescent="0.35"/>
    <row r="198" spans="2:4" ht="14.25" customHeight="1" x14ac:dyDescent="0.35">
      <c r="B198" s="1" t="s">
        <v>163</v>
      </c>
      <c r="C198" s="1">
        <v>2.9282102841128919</v>
      </c>
      <c r="D198" s="1">
        <v>0.89929808822134571</v>
      </c>
    </row>
    <row r="199" spans="2:4" ht="14.25" customHeight="1" x14ac:dyDescent="0.35">
      <c r="B199" s="1" t="s">
        <v>162</v>
      </c>
      <c r="C199" s="1">
        <v>6.6789084095058486</v>
      </c>
      <c r="D199" s="1">
        <v>0.74806451313879241</v>
      </c>
    </row>
    <row r="200" spans="2:4" ht="14.25" customHeight="1" x14ac:dyDescent="0.35">
      <c r="B200" s="1" t="s">
        <v>47</v>
      </c>
      <c r="C200" s="1">
        <v>87.146653887200614</v>
      </c>
      <c r="D200" s="1">
        <v>1.2940518468375675</v>
      </c>
    </row>
    <row r="201" spans="2:4" ht="14.25" customHeight="1" x14ac:dyDescent="0.35">
      <c r="B201" s="1" t="s">
        <v>38</v>
      </c>
      <c r="C201" s="1">
        <v>77.17590094690803</v>
      </c>
      <c r="D201" s="1">
        <v>0.92779084409843138</v>
      </c>
    </row>
    <row r="202" spans="2:4" ht="14.25" customHeight="1" x14ac:dyDescent="0.35"/>
    <row r="203" spans="2:4" ht="14.25" customHeight="1" x14ac:dyDescent="0.35"/>
    <row r="204" spans="2:4" ht="14.25" customHeight="1" x14ac:dyDescent="0.35">
      <c r="B204" s="1" t="s">
        <v>161</v>
      </c>
      <c r="C204" s="1">
        <v>96.005269290970219</v>
      </c>
      <c r="D204" s="1">
        <v>0.63551895200548925</v>
      </c>
    </row>
    <row r="205" spans="2:4" ht="14.25" customHeight="1" x14ac:dyDescent="0.35"/>
    <row r="206" spans="2:4" ht="14.25" customHeight="1" x14ac:dyDescent="0.35"/>
    <row r="207" spans="2:4" ht="14.25" customHeight="1" x14ac:dyDescent="0.35">
      <c r="B207" s="1" t="s">
        <v>17</v>
      </c>
      <c r="C207" s="1">
        <v>0.54141153722204316</v>
      </c>
      <c r="D207" s="1">
        <v>0.27978671257432947</v>
      </c>
    </row>
    <row r="208" spans="2:4" ht="14.25" customHeight="1" x14ac:dyDescent="0.35">
      <c r="B208" s="1" t="s">
        <v>25</v>
      </c>
      <c r="C208" s="1">
        <v>1.3274753246827868</v>
      </c>
      <c r="D208" s="1">
        <v>0.42374658109869701</v>
      </c>
    </row>
    <row r="209" spans="2:5" ht="14.25" customHeight="1" x14ac:dyDescent="0.35">
      <c r="B209" s="1" t="s">
        <v>30</v>
      </c>
      <c r="C209" s="1">
        <v>63.066314027852492</v>
      </c>
      <c r="D209" s="1">
        <v>5.1634856335569914</v>
      </c>
    </row>
    <row r="210" spans="2:5" ht="14.25" customHeight="1" x14ac:dyDescent="0.35">
      <c r="B210" s="1" t="s">
        <v>28</v>
      </c>
      <c r="C210" s="1">
        <v>59.903935283021184</v>
      </c>
      <c r="D210" s="1">
        <v>4.9974468922239321</v>
      </c>
    </row>
    <row r="211" spans="2:5" ht="14.25" customHeight="1" x14ac:dyDescent="0.35"/>
    <row r="212" spans="2:5" ht="14.25" customHeight="1" x14ac:dyDescent="0.35">
      <c r="B212" s="1" t="s">
        <v>25</v>
      </c>
      <c r="C212" s="1">
        <v>1.3274753246827868</v>
      </c>
      <c r="D212" s="1">
        <v>0.42374658109869701</v>
      </c>
    </row>
    <row r="213" spans="2:5" ht="14.25" customHeight="1" x14ac:dyDescent="0.35">
      <c r="B213" s="1" t="s">
        <v>4</v>
      </c>
      <c r="C213" s="1">
        <v>0.96449282580574403</v>
      </c>
      <c r="D213" s="1">
        <v>0.28314223497650087</v>
      </c>
    </row>
    <row r="214" spans="2:5" ht="14.25" customHeight="1" x14ac:dyDescent="0.35">
      <c r="B214" s="1" t="s">
        <v>29</v>
      </c>
      <c r="C214" s="1">
        <v>41.759454241444047</v>
      </c>
      <c r="D214" s="1">
        <v>4.3362274167167421</v>
      </c>
    </row>
    <row r="215" spans="2:5" ht="14.25" customHeight="1" x14ac:dyDescent="0.35">
      <c r="B215" s="1" t="s">
        <v>26</v>
      </c>
      <c r="C215" s="1">
        <v>50.753953416348473</v>
      </c>
      <c r="D215" s="1">
        <v>2.1557927360644116</v>
      </c>
    </row>
    <row r="216" spans="2:5" ht="14.25" customHeight="1" x14ac:dyDescent="0.35"/>
    <row r="217" spans="2:5" ht="14.25" customHeight="1" x14ac:dyDescent="0.35">
      <c r="B217" s="1" t="s">
        <v>25</v>
      </c>
      <c r="C217" s="1">
        <v>1.3274753246827868</v>
      </c>
      <c r="D217" s="1">
        <v>0.42374658109869701</v>
      </c>
    </row>
    <row r="218" spans="2:5" ht="14.25" customHeight="1" x14ac:dyDescent="0.35">
      <c r="B218" s="1" t="s">
        <v>7</v>
      </c>
      <c r="C218" s="1">
        <v>0.96449282580574403</v>
      </c>
      <c r="D218" s="1">
        <v>0.28314223497650087</v>
      </c>
      <c r="E218" s="23"/>
    </row>
    <row r="219" spans="2:5" ht="14.25" customHeight="1" x14ac:dyDescent="0.35">
      <c r="B219" s="1" t="s">
        <v>27</v>
      </c>
      <c r="C219" s="1">
        <v>53.338877547523587</v>
      </c>
      <c r="D219" s="1">
        <v>5.9729687355492604</v>
      </c>
    </row>
    <row r="220" spans="2:5" ht="14.25" customHeight="1" x14ac:dyDescent="0.35">
      <c r="B220" s="1" t="s">
        <v>23</v>
      </c>
      <c r="C220" s="1">
        <v>39.224254044645157</v>
      </c>
      <c r="D220" s="1">
        <v>6.2117307272927249</v>
      </c>
    </row>
    <row r="221" spans="2:5" ht="14.25" customHeight="1" x14ac:dyDescent="0.35"/>
    <row r="222" spans="2:5" ht="14.25" customHeight="1" x14ac:dyDescent="0.35">
      <c r="B222" s="1" t="s">
        <v>25</v>
      </c>
      <c r="C222" s="1">
        <v>1.3274753246827868</v>
      </c>
      <c r="D222" s="1">
        <v>0.42374658109869701</v>
      </c>
    </row>
    <row r="223" spans="2:5" ht="14.25" customHeight="1" x14ac:dyDescent="0.35">
      <c r="B223" s="1" t="s">
        <v>3</v>
      </c>
      <c r="C223" s="1">
        <v>2.9300927928847096</v>
      </c>
      <c r="D223" s="1">
        <v>0.3994415018942109</v>
      </c>
    </row>
    <row r="224" spans="2:5" ht="14.25" customHeight="1" x14ac:dyDescent="0.35">
      <c r="B224" s="1" t="s">
        <v>24</v>
      </c>
      <c r="C224" s="1">
        <v>38.809168477237201</v>
      </c>
      <c r="D224" s="1">
        <v>4.0808677434288319</v>
      </c>
    </row>
    <row r="225" spans="2:4" ht="14.25" customHeight="1" x14ac:dyDescent="0.35">
      <c r="B225" s="1" t="s">
        <v>20</v>
      </c>
      <c r="C225" s="1">
        <v>82.6594233399979</v>
      </c>
      <c r="D225" s="1">
        <v>2.8270484069050572</v>
      </c>
    </row>
    <row r="226" spans="2:4" ht="14.25" customHeight="1" x14ac:dyDescent="0.35"/>
    <row r="227" spans="2:4" ht="14.25" customHeight="1" x14ac:dyDescent="0.35">
      <c r="B227" s="1" t="s">
        <v>17</v>
      </c>
      <c r="C227" s="1">
        <v>0.54141153722204316</v>
      </c>
      <c r="D227" s="1">
        <v>0.27978671257432947</v>
      </c>
    </row>
    <row r="228" spans="2:4" ht="14.25" customHeight="1" x14ac:dyDescent="0.35">
      <c r="B228" s="1" t="s">
        <v>4</v>
      </c>
      <c r="C228" s="1">
        <v>0.96449282580574403</v>
      </c>
      <c r="D228" s="1">
        <v>0.28314223497650087</v>
      </c>
    </row>
    <row r="229" spans="2:4" ht="14.25" customHeight="1" x14ac:dyDescent="0.35">
      <c r="B229" s="1" t="s">
        <v>22</v>
      </c>
      <c r="C229" s="1">
        <v>30.222673410121615</v>
      </c>
      <c r="D229" s="1">
        <v>4.8124478667512181</v>
      </c>
    </row>
    <row r="230" spans="2:4" ht="14.25" customHeight="1" x14ac:dyDescent="0.35">
      <c r="B230" s="1" t="s">
        <v>21</v>
      </c>
      <c r="C230" s="1">
        <v>97.639626037928323</v>
      </c>
      <c r="D230" s="1">
        <v>0.48340421089880053</v>
      </c>
    </row>
    <row r="231" spans="2:4" ht="14.25" customHeight="1" x14ac:dyDescent="0.35"/>
    <row r="232" spans="2:4" ht="14.25" customHeight="1" x14ac:dyDescent="0.35">
      <c r="B232" s="1" t="s">
        <v>17</v>
      </c>
      <c r="C232" s="1">
        <v>0.54141153722204316</v>
      </c>
      <c r="D232" s="1">
        <v>0.27978671257432947</v>
      </c>
    </row>
    <row r="233" spans="2:4" ht="14.25" customHeight="1" x14ac:dyDescent="0.35">
      <c r="B233" s="1" t="s">
        <v>7</v>
      </c>
      <c r="C233" s="1">
        <v>2.4178881316654284</v>
      </c>
      <c r="D233" s="1">
        <v>0.27447745766560783</v>
      </c>
    </row>
    <row r="234" spans="2:4" ht="14.25" customHeight="1" x14ac:dyDescent="0.35">
      <c r="B234" s="1" t="s">
        <v>19</v>
      </c>
      <c r="C234" s="1">
        <v>97.362502691907537</v>
      </c>
      <c r="D234" s="1">
        <v>1.0151543419783535</v>
      </c>
    </row>
    <row r="235" spans="2:4" ht="14.25" customHeight="1" x14ac:dyDescent="0.35">
      <c r="B235" s="1" t="s">
        <v>18</v>
      </c>
      <c r="C235" s="1">
        <v>93.199050629823674</v>
      </c>
      <c r="D235" s="1">
        <v>1.0565799051923805</v>
      </c>
    </row>
    <row r="236" spans="2:4" ht="14.25" customHeight="1" x14ac:dyDescent="0.35"/>
    <row r="237" spans="2:4" ht="14.25" customHeight="1" x14ac:dyDescent="0.35">
      <c r="B237" s="1" t="s">
        <v>17</v>
      </c>
      <c r="C237" s="1">
        <v>0.54141153722204316</v>
      </c>
      <c r="D237" s="1">
        <v>0.27978671257432947</v>
      </c>
    </row>
    <row r="238" spans="2:4" ht="14.25" customHeight="1" x14ac:dyDescent="0.35">
      <c r="B238" s="1" t="s">
        <v>3</v>
      </c>
      <c r="C238" s="1">
        <v>2.9300927928847096</v>
      </c>
      <c r="D238" s="1">
        <v>0.3994415018942109</v>
      </c>
    </row>
    <row r="239" spans="2:4" ht="14.25" customHeight="1" x14ac:dyDescent="0.35">
      <c r="B239" s="1" t="s">
        <v>16</v>
      </c>
      <c r="C239" s="1">
        <v>88.164117686326918</v>
      </c>
      <c r="D239" s="1">
        <v>3.6381869094885571</v>
      </c>
    </row>
    <row r="240" spans="2:4" ht="14.25" customHeight="1" x14ac:dyDescent="0.35">
      <c r="B240" s="1" t="s">
        <v>15</v>
      </c>
      <c r="C240" s="1">
        <v>97.308056306931448</v>
      </c>
      <c r="D240" s="1">
        <v>0.56916100555483062</v>
      </c>
    </row>
    <row r="241" spans="2:4" ht="14.25" customHeight="1" x14ac:dyDescent="0.35"/>
    <row r="242" spans="2:4" ht="14.25" customHeight="1" x14ac:dyDescent="0.35">
      <c r="B242" s="1" t="s">
        <v>4</v>
      </c>
      <c r="C242" s="1">
        <v>0.96449282580574403</v>
      </c>
      <c r="D242" s="1">
        <v>0.28314223497650087</v>
      </c>
    </row>
    <row r="243" spans="2:4" ht="14.25" customHeight="1" x14ac:dyDescent="0.35">
      <c r="B243" s="1" t="s">
        <v>7</v>
      </c>
      <c r="C243" s="1">
        <v>2.4178881316654284</v>
      </c>
      <c r="D243" s="1">
        <v>0.27447745766560783</v>
      </c>
    </row>
    <row r="244" spans="2:4" ht="14.25" customHeight="1" x14ac:dyDescent="0.35">
      <c r="B244" s="1" t="s">
        <v>10</v>
      </c>
      <c r="C244" s="1">
        <v>98.767246937459717</v>
      </c>
      <c r="D244" s="1">
        <v>0.54579091344334585</v>
      </c>
    </row>
    <row r="245" spans="2:4" ht="14.25" customHeight="1" x14ac:dyDescent="0.35">
      <c r="B245" s="1" t="s">
        <v>9</v>
      </c>
      <c r="C245" s="1">
        <v>62.634110127198312</v>
      </c>
      <c r="D245" s="1">
        <v>6.9236390589455663</v>
      </c>
    </row>
    <row r="246" spans="2:4" ht="14.25" customHeight="1" x14ac:dyDescent="0.35"/>
    <row r="247" spans="2:4" ht="14.25" customHeight="1" x14ac:dyDescent="0.35">
      <c r="B247" s="1" t="s">
        <v>7</v>
      </c>
      <c r="C247" s="1">
        <v>2.4178881316654284</v>
      </c>
      <c r="D247" s="1">
        <v>0.27447745766560783</v>
      </c>
    </row>
    <row r="248" spans="2:4" ht="14.25" customHeight="1" x14ac:dyDescent="0.35">
      <c r="B248" s="1" t="s">
        <v>3</v>
      </c>
      <c r="C248" s="1">
        <v>2.9300927928847096</v>
      </c>
      <c r="D248" s="1">
        <v>0.3994415018942109</v>
      </c>
    </row>
    <row r="249" spans="2:4" ht="14.25" customHeight="1" x14ac:dyDescent="0.35">
      <c r="B249" s="1" t="s">
        <v>6</v>
      </c>
      <c r="C249" s="1">
        <v>70.638380003164059</v>
      </c>
      <c r="D249" s="1">
        <v>4.1316722078541277</v>
      </c>
    </row>
    <row r="250" spans="2:4" ht="14.25" customHeight="1" x14ac:dyDescent="0.35">
      <c r="B250" s="1" t="s">
        <v>5</v>
      </c>
      <c r="C250" s="1">
        <v>98.472977900097632</v>
      </c>
      <c r="D250" s="1">
        <v>0.32971466399833504</v>
      </c>
    </row>
    <row r="251" spans="2:4" ht="14.25" customHeight="1" x14ac:dyDescent="0.35"/>
    <row r="252" spans="2:4" ht="14.25" customHeight="1" x14ac:dyDescent="0.35">
      <c r="B252" s="1" t="s">
        <v>4</v>
      </c>
      <c r="C252" s="1">
        <v>0.96449282580574403</v>
      </c>
      <c r="D252" s="1">
        <v>0.28314223497650087</v>
      </c>
    </row>
    <row r="253" spans="2:4" ht="14.25" customHeight="1" x14ac:dyDescent="0.35">
      <c r="B253" s="1" t="s">
        <v>3</v>
      </c>
      <c r="C253" s="1">
        <v>2.9300927928847096</v>
      </c>
      <c r="D253" s="1">
        <v>0.3994415018942109</v>
      </c>
    </row>
    <row r="254" spans="2:4" ht="14.25" customHeight="1" x14ac:dyDescent="0.35">
      <c r="B254" s="1" t="s">
        <v>2</v>
      </c>
      <c r="C254" s="1">
        <v>94.404041618250062</v>
      </c>
      <c r="D254" s="1">
        <v>1.4541409231342086</v>
      </c>
    </row>
    <row r="255" spans="2:4" ht="14.25" customHeight="1" x14ac:dyDescent="0.35">
      <c r="B255" s="1" t="s">
        <v>1</v>
      </c>
      <c r="C255" s="1">
        <v>95.598388566294247</v>
      </c>
      <c r="D255" s="1">
        <v>1.0985065807221546</v>
      </c>
    </row>
    <row r="256" spans="2:4" ht="14.25" customHeight="1" x14ac:dyDescent="0.35"/>
    <row r="257" spans="2:4" ht="14.25" customHeight="1" x14ac:dyDescent="0.35"/>
    <row r="258" spans="2:4" ht="14.25" customHeight="1" x14ac:dyDescent="0.35"/>
    <row r="259" spans="2:4" ht="14.25" customHeight="1" x14ac:dyDescent="0.35">
      <c r="B259" s="1" t="s">
        <v>0</v>
      </c>
      <c r="C259" s="1">
        <v>87.290579431252226</v>
      </c>
      <c r="D259" s="1">
        <v>0.80023461680198626</v>
      </c>
    </row>
    <row r="260" spans="2:4" ht="14.25" customHeight="1" x14ac:dyDescent="0.35"/>
    <row r="261" spans="2:4" ht="14.25" customHeight="1" x14ac:dyDescent="0.35"/>
    <row r="262" spans="2:4" ht="14.25" customHeight="1" x14ac:dyDescent="0.35"/>
    <row r="263" spans="2:4" ht="14.25" customHeight="1" x14ac:dyDescent="0.35"/>
    <row r="264" spans="2:4" ht="14.25" customHeight="1" x14ac:dyDescent="0.35"/>
    <row r="265" spans="2:4" ht="14.25" customHeight="1" x14ac:dyDescent="0.35"/>
    <row r="266" spans="2:4" ht="14.25" customHeight="1" x14ac:dyDescent="0.35"/>
    <row r="267" spans="2:4" ht="14.25" customHeight="1" x14ac:dyDescent="0.35"/>
    <row r="268" spans="2:4" ht="14.25" customHeight="1" x14ac:dyDescent="0.35"/>
    <row r="269" spans="2:4" ht="14.25" customHeight="1" x14ac:dyDescent="0.35"/>
    <row r="270" spans="2:4" ht="14.25" customHeight="1" x14ac:dyDescent="0.35"/>
    <row r="271" spans="2:4" ht="14.25" customHeight="1" x14ac:dyDescent="0.35"/>
    <row r="272" spans="2:4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O.fav 1</vt:lpstr>
      <vt:lpstr>O.fav duplicates </vt:lpstr>
      <vt:lpstr>Norm. Dist w self crosses </vt:lpstr>
      <vt:lpstr>Norm.Dist.No.Self</vt:lpstr>
      <vt:lpstr>sperm v ova</vt:lpstr>
      <vt:lpstr>Sheet10</vt:lpstr>
      <vt:lpstr>sperm ova full graphs</vt:lpstr>
      <vt:lpstr>O.fav big graph</vt:lpstr>
    </vt:vector>
  </TitlesOfParts>
  <Company>College of Charleston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Parsons, Emily Emily (Student)</dc:creator>
  <cp:lastModifiedBy>Parsons, Emily Emily (Student)</cp:lastModifiedBy>
  <dcterms:created xsi:type="dcterms:W3CDTF">2022-10-13T16:25:45Z</dcterms:created>
  <dcterms:modified xsi:type="dcterms:W3CDTF">2022-12-16T00:34:08Z</dcterms:modified>
</cp:coreProperties>
</file>