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76F2C96E-F221-483E-8B9B-C35AE2C60E91}" xr6:coauthVersionLast="45" xr6:coauthVersionMax="47" xr10:uidLastSave="{00000000-0000-0000-0000-000000000000}"/>
  <bookViews>
    <workbookView xWindow="-110" yWindow="-110" windowWidth="19420" windowHeight="10420" firstSheet="2" activeTab="2" xr2:uid="{50A8F9DE-E611-426C-9769-94B2DBEC73E5}"/>
  </bookViews>
  <sheets>
    <sheet name="Night 1 - ACER" sheetId="1" r:id="rId1"/>
    <sheet name="time" sheetId="13" r:id="rId2"/>
    <sheet name="Overall Genet Performance" sheetId="11" r:id="rId3"/>
    <sheet name="Sheet1" sheetId="15" r:id="rId4"/>
    <sheet name="Overall Genet Directionality " sheetId="10" r:id="rId5"/>
    <sheet name="Sheet5" sheetId="12" r:id="rId6"/>
    <sheet name="Sperm By Region" sheetId="6" r:id="rId7"/>
    <sheet name="Reciprocal  (2)" sheetId="14" r:id="rId8"/>
    <sheet name="Sperm Doner &amp; Reciprocal " sheetId="2" r:id="rId9"/>
    <sheet name="reciprocal t-tests" sheetId="9" r:id="rId10"/>
    <sheet name="Self-Cross Graph" sheetId="8" r:id="rId11"/>
    <sheet name="Sheet2" sheetId="3" r:id="rId12"/>
    <sheet name="Ova Doner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11" l="1"/>
  <c r="G56" i="11"/>
  <c r="G45" i="11"/>
  <c r="K8" i="4" l="1"/>
  <c r="K3" i="6" l="1"/>
  <c r="K9" i="6"/>
  <c r="K15" i="6"/>
  <c r="K21" i="6"/>
  <c r="J75" i="6"/>
  <c r="K66" i="6"/>
  <c r="K48" i="6"/>
  <c r="K39" i="6"/>
  <c r="F13" i="6"/>
  <c r="J3" i="6"/>
  <c r="F2" i="10" l="1"/>
  <c r="F11" i="10"/>
  <c r="F20" i="10"/>
  <c r="F29" i="10"/>
  <c r="F38" i="10"/>
  <c r="F47" i="10"/>
  <c r="O21" i="10"/>
  <c r="O12" i="10"/>
  <c r="O3" i="10"/>
  <c r="O48" i="10"/>
  <c r="O39" i="10"/>
  <c r="O30" i="10"/>
  <c r="N3" i="10"/>
  <c r="N12" i="10"/>
  <c r="N21" i="10"/>
  <c r="N30" i="10"/>
  <c r="N39" i="10"/>
  <c r="N48" i="10"/>
  <c r="E29" i="10"/>
  <c r="E11" i="10"/>
  <c r="E20" i="10"/>
  <c r="E38" i="10"/>
  <c r="E47" i="10"/>
  <c r="E2" i="10"/>
  <c r="S24" i="10"/>
  <c r="T24" i="10"/>
  <c r="N24" i="11"/>
  <c r="M24" i="11"/>
  <c r="I3" i="11"/>
  <c r="I47" i="11"/>
  <c r="I36" i="11"/>
  <c r="I25" i="11"/>
  <c r="I14" i="11"/>
  <c r="I58" i="11"/>
  <c r="H3" i="11"/>
  <c r="H14" i="11"/>
  <c r="H58" i="11"/>
  <c r="H47" i="11"/>
  <c r="H36" i="11"/>
  <c r="H25" i="11"/>
  <c r="E67" i="11"/>
  <c r="F67" i="11"/>
  <c r="F56" i="11"/>
  <c r="E56" i="11"/>
  <c r="F45" i="11"/>
  <c r="E45" i="11"/>
  <c r="F34" i="11"/>
  <c r="E34" i="11"/>
  <c r="F23" i="11"/>
  <c r="E23" i="11"/>
  <c r="E12" i="11"/>
  <c r="F12" i="11"/>
  <c r="F8" i="4"/>
  <c r="W5" i="10"/>
  <c r="W6" i="10"/>
  <c r="W7" i="10"/>
  <c r="W10" i="10"/>
  <c r="W9" i="10"/>
  <c r="W8" i="10"/>
  <c r="K17" i="4"/>
  <c r="K26" i="4"/>
  <c r="K35" i="4"/>
  <c r="K44" i="4"/>
  <c r="K53" i="4"/>
  <c r="E17" i="4"/>
  <c r="E44" i="4"/>
  <c r="L53" i="4"/>
  <c r="F53" i="4"/>
  <c r="L44" i="4"/>
  <c r="F44" i="4"/>
  <c r="F35" i="4"/>
  <c r="L35" i="4"/>
  <c r="L26" i="4"/>
  <c r="F26" i="4"/>
  <c r="F17" i="4"/>
  <c r="L17" i="4"/>
  <c r="L8" i="4"/>
  <c r="N5" i="1"/>
  <c r="E8" i="4"/>
  <c r="H58" i="9"/>
  <c r="H62" i="9"/>
  <c r="H9" i="9"/>
  <c r="H13" i="9"/>
  <c r="H17" i="9"/>
  <c r="H21" i="9"/>
  <c r="H25" i="9"/>
  <c r="H29" i="9"/>
  <c r="H33" i="9"/>
  <c r="H37" i="9"/>
  <c r="H41" i="9"/>
  <c r="H45" i="9"/>
  <c r="H49" i="9"/>
  <c r="H54" i="9"/>
  <c r="H5" i="9"/>
  <c r="E80" i="6" l="1"/>
  <c r="F80" i="6" s="1"/>
  <c r="E79" i="6"/>
  <c r="F79" i="6" s="1"/>
  <c r="E78" i="6"/>
  <c r="F78" i="6" s="1"/>
  <c r="E77" i="6"/>
  <c r="F77" i="6" s="1"/>
  <c r="E76" i="6"/>
  <c r="F76" i="6" s="1"/>
  <c r="E75" i="6"/>
  <c r="F75" i="6" s="1"/>
  <c r="G5" i="1"/>
  <c r="J39" i="6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F53" i="6" s="1"/>
  <c r="E52" i="6"/>
  <c r="F52" i="6" s="1"/>
  <c r="E51" i="6"/>
  <c r="F51" i="6" s="1"/>
  <c r="E50" i="6"/>
  <c r="F50" i="6" s="1"/>
  <c r="E49" i="6"/>
  <c r="F49" i="6" s="1"/>
  <c r="E48" i="6"/>
  <c r="F48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E26" i="4"/>
  <c r="E53" i="4"/>
  <c r="E35" i="4"/>
  <c r="E53" i="2"/>
  <c r="E44" i="2"/>
  <c r="E35" i="2"/>
  <c r="E26" i="2"/>
  <c r="E17" i="2"/>
  <c r="E8" i="2"/>
  <c r="L77" i="1"/>
  <c r="M77" i="1" s="1"/>
  <c r="L78" i="1"/>
  <c r="M78" i="1" s="1"/>
  <c r="L76" i="1"/>
  <c r="L79" i="1"/>
  <c r="M76" i="1"/>
  <c r="L3" i="1"/>
  <c r="M3" i="1" s="1"/>
  <c r="L4" i="1"/>
  <c r="L5" i="1"/>
  <c r="L6" i="1"/>
  <c r="M6" i="1" s="1"/>
  <c r="L7" i="1"/>
  <c r="M7" i="1" s="1"/>
  <c r="L8" i="1"/>
  <c r="M8" i="1" s="1"/>
  <c r="L9" i="1"/>
  <c r="L10" i="1"/>
  <c r="M10" i="1" s="1"/>
  <c r="L11" i="1"/>
  <c r="M11" i="1" s="1"/>
  <c r="L12" i="1"/>
  <c r="M12" i="1" s="1"/>
  <c r="L13" i="1"/>
  <c r="L14" i="1"/>
  <c r="M14" i="1" s="1"/>
  <c r="L15" i="1"/>
  <c r="M15" i="1" s="1"/>
  <c r="L16" i="1"/>
  <c r="L17" i="1"/>
  <c r="L18" i="1"/>
  <c r="M18" i="1" s="1"/>
  <c r="L19" i="1"/>
  <c r="L20" i="1"/>
  <c r="M20" i="1" s="1"/>
  <c r="L21" i="1"/>
  <c r="L22" i="1"/>
  <c r="M22" i="1" s="1"/>
  <c r="L23" i="1"/>
  <c r="M23" i="1" s="1"/>
  <c r="L24" i="1"/>
  <c r="L25" i="1"/>
  <c r="L26" i="1"/>
  <c r="M26" i="1" s="1"/>
  <c r="L27" i="1"/>
  <c r="M27" i="1" s="1"/>
  <c r="L28" i="1"/>
  <c r="M28" i="1" s="1"/>
  <c r="L29" i="1"/>
  <c r="L30" i="1"/>
  <c r="M30" i="1" s="1"/>
  <c r="L31" i="1"/>
  <c r="M31" i="1" s="1"/>
  <c r="L32" i="1"/>
  <c r="M32" i="1" s="1"/>
  <c r="L33" i="1"/>
  <c r="L34" i="1"/>
  <c r="M34" i="1" s="1"/>
  <c r="L35" i="1"/>
  <c r="M35" i="1" s="1"/>
  <c r="L36" i="1"/>
  <c r="M36" i="1" s="1"/>
  <c r="L37" i="1"/>
  <c r="L38" i="1"/>
  <c r="M38" i="1" s="1"/>
  <c r="L39" i="1"/>
  <c r="M39" i="1" s="1"/>
  <c r="L40" i="1"/>
  <c r="M40" i="1" s="1"/>
  <c r="L41" i="1"/>
  <c r="L42" i="1"/>
  <c r="M42" i="1" s="1"/>
  <c r="L43" i="1"/>
  <c r="M43" i="1" s="1"/>
  <c r="L44" i="1"/>
  <c r="L45" i="1"/>
  <c r="L46" i="1"/>
  <c r="M46" i="1" s="1"/>
  <c r="L47" i="1"/>
  <c r="M47" i="1" s="1"/>
  <c r="L48" i="1"/>
  <c r="M48" i="1" s="1"/>
  <c r="L49" i="1"/>
  <c r="L50" i="1"/>
  <c r="M50" i="1" s="1"/>
  <c r="L51" i="1"/>
  <c r="M51" i="1" s="1"/>
  <c r="L52" i="1"/>
  <c r="L53" i="1"/>
  <c r="L54" i="1"/>
  <c r="M54" i="1" s="1"/>
  <c r="L55" i="1"/>
  <c r="M55" i="1" s="1"/>
  <c r="L56" i="1"/>
  <c r="M56" i="1" s="1"/>
  <c r="L57" i="1"/>
  <c r="L58" i="1"/>
  <c r="M58" i="1" s="1"/>
  <c r="L59" i="1"/>
  <c r="M59" i="1" s="1"/>
  <c r="L60" i="1"/>
  <c r="M60" i="1" s="1"/>
  <c r="L61" i="1"/>
  <c r="L62" i="1"/>
  <c r="M62" i="1" s="1"/>
  <c r="L63" i="1"/>
  <c r="M63" i="1" s="1"/>
  <c r="L64" i="1"/>
  <c r="M64" i="1" s="1"/>
  <c r="L65" i="1"/>
  <c r="L66" i="1"/>
  <c r="M66" i="1" s="1"/>
  <c r="L67" i="1"/>
  <c r="M67" i="1" s="1"/>
  <c r="L68" i="1"/>
  <c r="L69" i="1"/>
  <c r="L70" i="1"/>
  <c r="M70" i="1" s="1"/>
  <c r="L71" i="1"/>
  <c r="M71" i="1" s="1"/>
  <c r="L72" i="1"/>
  <c r="M72" i="1" s="1"/>
  <c r="L73" i="1"/>
  <c r="L2" i="1"/>
  <c r="M2" i="1" s="1"/>
  <c r="M4" i="1"/>
  <c r="M16" i="1"/>
  <c r="M19" i="1"/>
  <c r="M24" i="1"/>
  <c r="M44" i="1"/>
  <c r="M52" i="1"/>
  <c r="M68" i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E66" i="1"/>
  <c r="F66" i="1" s="1"/>
  <c r="E67" i="1"/>
  <c r="F67" i="1" s="1"/>
  <c r="E68" i="1"/>
  <c r="F68" i="1" s="1"/>
  <c r="E69" i="1"/>
  <c r="E70" i="1"/>
  <c r="F70" i="1" s="1"/>
  <c r="E71" i="1"/>
  <c r="F71" i="1" s="1"/>
  <c r="E72" i="1"/>
  <c r="F72" i="1" s="1"/>
  <c r="E73" i="1"/>
  <c r="E2" i="1"/>
  <c r="F2" i="1" s="1"/>
  <c r="I75" i="6" l="1"/>
  <c r="J15" i="6"/>
  <c r="J21" i="6"/>
  <c r="J66" i="6"/>
  <c r="J48" i="6"/>
  <c r="J9" i="6"/>
  <c r="M5" i="1"/>
  <c r="M79" i="1"/>
  <c r="F5" i="1"/>
  <c r="N65" i="1"/>
  <c r="N79" i="1"/>
  <c r="N73" i="1"/>
  <c r="M73" i="1"/>
  <c r="M69" i="1"/>
  <c r="M65" i="1"/>
  <c r="N61" i="1"/>
  <c r="M61" i="1"/>
  <c r="M57" i="1"/>
  <c r="M53" i="1"/>
  <c r="N49" i="1"/>
  <c r="N45" i="1"/>
  <c r="M41" i="1"/>
  <c r="N41" i="1"/>
  <c r="M37" i="1"/>
  <c r="N37" i="1"/>
  <c r="N33" i="1"/>
  <c r="N29" i="1"/>
  <c r="M29" i="1"/>
  <c r="M25" i="1"/>
  <c r="N25" i="1"/>
  <c r="M21" i="1"/>
  <c r="N21" i="1"/>
  <c r="M17" i="1"/>
  <c r="N17" i="1"/>
  <c r="M13" i="1"/>
  <c r="M9" i="1"/>
  <c r="N9" i="1"/>
  <c r="N53" i="1"/>
  <c r="N69" i="1"/>
  <c r="N57" i="1"/>
  <c r="M49" i="1"/>
  <c r="M33" i="1"/>
  <c r="M45" i="1"/>
  <c r="F73" i="1"/>
  <c r="G73" i="1"/>
  <c r="F69" i="1"/>
  <c r="G69" i="1"/>
  <c r="F65" i="1"/>
  <c r="G65" i="1"/>
  <c r="F61" i="1"/>
  <c r="G61" i="1"/>
  <c r="G57" i="1"/>
  <c r="F57" i="1"/>
  <c r="G53" i="1"/>
  <c r="F53" i="1"/>
  <c r="F49" i="1"/>
  <c r="G49" i="1"/>
  <c r="G45" i="1"/>
  <c r="F45" i="1"/>
  <c r="G41" i="1"/>
  <c r="F41" i="1"/>
  <c r="F37" i="1"/>
  <c r="G37" i="1"/>
  <c r="F33" i="1"/>
  <c r="G33" i="1"/>
  <c r="F29" i="1"/>
  <c r="G29" i="1"/>
  <c r="F25" i="1"/>
  <c r="F21" i="1"/>
  <c r="F17" i="1"/>
  <c r="F13" i="1"/>
  <c r="F9" i="1"/>
  <c r="G9" i="1"/>
  <c r="N13" i="1"/>
  <c r="G25" i="1"/>
  <c r="G17" i="1"/>
  <c r="G13" i="1"/>
  <c r="G21" i="1"/>
</calcChain>
</file>

<file path=xl/sharedStrings.xml><?xml version="1.0" encoding="utf-8"?>
<sst xmlns="http://schemas.openxmlformats.org/spreadsheetml/2006/main" count="1096" uniqueCount="413">
  <si>
    <t>Date</t>
  </si>
  <si>
    <t>Sample ID</t>
  </si>
  <si>
    <t>Fert</t>
  </si>
  <si>
    <t>Unfert</t>
  </si>
  <si>
    <t>Total</t>
  </si>
  <si>
    <t>% Fert</t>
  </si>
  <si>
    <t>SE</t>
  </si>
  <si>
    <t>AA1</t>
  </si>
  <si>
    <t>AA2</t>
  </si>
  <si>
    <t>AA3</t>
  </si>
  <si>
    <t>AA Avg</t>
  </si>
  <si>
    <t>AB1</t>
  </si>
  <si>
    <t>AB2</t>
  </si>
  <si>
    <t>AB3</t>
  </si>
  <si>
    <t>AB Avg</t>
  </si>
  <si>
    <t>AC1</t>
  </si>
  <si>
    <t>AC2</t>
  </si>
  <si>
    <t>AC3</t>
  </si>
  <si>
    <t>AC Avg</t>
  </si>
  <si>
    <t>AD1</t>
  </si>
  <si>
    <t>AD2</t>
  </si>
  <si>
    <t>AD3</t>
  </si>
  <si>
    <t>AD Avg</t>
  </si>
  <si>
    <t>BA1</t>
  </si>
  <si>
    <t>BA2</t>
  </si>
  <si>
    <t>BA3</t>
  </si>
  <si>
    <t>BA Avg</t>
  </si>
  <si>
    <t>BB1</t>
  </si>
  <si>
    <t>BB2</t>
  </si>
  <si>
    <t>BB3</t>
  </si>
  <si>
    <t>BB Avg</t>
  </si>
  <si>
    <t>AE1</t>
  </si>
  <si>
    <t>AE2</t>
  </si>
  <si>
    <t>AE3</t>
  </si>
  <si>
    <t>AF1</t>
  </si>
  <si>
    <t>AF2</t>
  </si>
  <si>
    <t>AF3</t>
  </si>
  <si>
    <t>AE Avg</t>
  </si>
  <si>
    <t>AF Avg</t>
  </si>
  <si>
    <t>BC1</t>
  </si>
  <si>
    <t>BC2</t>
  </si>
  <si>
    <t>BC3</t>
  </si>
  <si>
    <t>BC Avg</t>
  </si>
  <si>
    <t>BD1</t>
  </si>
  <si>
    <t>BD2</t>
  </si>
  <si>
    <t>BD3</t>
  </si>
  <si>
    <t>BD Avg</t>
  </si>
  <si>
    <t>BE1</t>
  </si>
  <si>
    <t>BE2</t>
  </si>
  <si>
    <t>BE3</t>
  </si>
  <si>
    <t>BE Avg</t>
  </si>
  <si>
    <t>BF1</t>
  </si>
  <si>
    <t>BF2</t>
  </si>
  <si>
    <t>BF3</t>
  </si>
  <si>
    <t>BF Avg</t>
  </si>
  <si>
    <t>CA1</t>
  </si>
  <si>
    <t>CA2</t>
  </si>
  <si>
    <t>CA3</t>
  </si>
  <si>
    <t>CA Avg</t>
  </si>
  <si>
    <t>CB1</t>
  </si>
  <si>
    <t>CB2</t>
  </si>
  <si>
    <t>CB3</t>
  </si>
  <si>
    <t>CB Avg</t>
  </si>
  <si>
    <t>CC1</t>
  </si>
  <si>
    <t>CC2</t>
  </si>
  <si>
    <t>CC3</t>
  </si>
  <si>
    <t>CC Avg</t>
  </si>
  <si>
    <t>CD1</t>
  </si>
  <si>
    <t>CD2</t>
  </si>
  <si>
    <t>CD3</t>
  </si>
  <si>
    <t>CD Avg</t>
  </si>
  <si>
    <t>CE1</t>
  </si>
  <si>
    <t>CE2</t>
  </si>
  <si>
    <t>CE3</t>
  </si>
  <si>
    <t>CE Avg</t>
  </si>
  <si>
    <t>CF1</t>
  </si>
  <si>
    <t>CF2</t>
  </si>
  <si>
    <t>CF3</t>
  </si>
  <si>
    <t>CF Avg</t>
  </si>
  <si>
    <t>DA1</t>
  </si>
  <si>
    <t>DA2</t>
  </si>
  <si>
    <t>DA3</t>
  </si>
  <si>
    <t>DA Avg</t>
  </si>
  <si>
    <t>DB1</t>
  </si>
  <si>
    <t>DB2</t>
  </si>
  <si>
    <t>DB3</t>
  </si>
  <si>
    <t>DB Avg</t>
  </si>
  <si>
    <t>DC1</t>
  </si>
  <si>
    <t>DC2</t>
  </si>
  <si>
    <t>DC3</t>
  </si>
  <si>
    <t>DC Avg</t>
  </si>
  <si>
    <t>DD1</t>
  </si>
  <si>
    <t>DD2</t>
  </si>
  <si>
    <t>DD3</t>
  </si>
  <si>
    <t>DD Avg</t>
  </si>
  <si>
    <t>DE1</t>
  </si>
  <si>
    <t>DE2</t>
  </si>
  <si>
    <t>DE3</t>
  </si>
  <si>
    <t>DE Avg</t>
  </si>
  <si>
    <t>DF1</t>
  </si>
  <si>
    <t>DF2</t>
  </si>
  <si>
    <t>DF3</t>
  </si>
  <si>
    <t>DF Avg</t>
  </si>
  <si>
    <t>EA1</t>
  </si>
  <si>
    <t>EA2</t>
  </si>
  <si>
    <t>EA3</t>
  </si>
  <si>
    <t>EA Avg</t>
  </si>
  <si>
    <t>EB1</t>
  </si>
  <si>
    <t>EB2</t>
  </si>
  <si>
    <t>EB3</t>
  </si>
  <si>
    <t>EB Avg</t>
  </si>
  <si>
    <t>EC1</t>
  </si>
  <si>
    <t>EC2</t>
  </si>
  <si>
    <t>EC3</t>
  </si>
  <si>
    <t>EC Avg</t>
  </si>
  <si>
    <t>ED1</t>
  </si>
  <si>
    <t>ED2</t>
  </si>
  <si>
    <t>ED3</t>
  </si>
  <si>
    <t>ED Avg</t>
  </si>
  <si>
    <t>EE1</t>
  </si>
  <si>
    <t>EE2</t>
  </si>
  <si>
    <t>EE3</t>
  </si>
  <si>
    <t>EE Avg</t>
  </si>
  <si>
    <t>EF1</t>
  </si>
  <si>
    <t>EF2</t>
  </si>
  <si>
    <t>EF3</t>
  </si>
  <si>
    <t>EF Avg</t>
  </si>
  <si>
    <t>FA1</t>
  </si>
  <si>
    <t>FA2</t>
  </si>
  <si>
    <t>FA3</t>
  </si>
  <si>
    <t>FA Avg</t>
  </si>
  <si>
    <t>FB1</t>
  </si>
  <si>
    <t>FB2</t>
  </si>
  <si>
    <t>FB3</t>
  </si>
  <si>
    <t>FB Avg</t>
  </si>
  <si>
    <t>FC1</t>
  </si>
  <si>
    <t>FC2</t>
  </si>
  <si>
    <t>FC3</t>
  </si>
  <si>
    <t>FC Avg</t>
  </si>
  <si>
    <t>FD1</t>
  </si>
  <si>
    <t>FD2</t>
  </si>
  <si>
    <t>FD3</t>
  </si>
  <si>
    <t>FD Avg</t>
  </si>
  <si>
    <t>FE1</t>
  </si>
  <si>
    <t>FE2</t>
  </si>
  <si>
    <t>FE3</t>
  </si>
  <si>
    <t>FE Avg</t>
  </si>
  <si>
    <t>FF1</t>
  </si>
  <si>
    <t>FF2</t>
  </si>
  <si>
    <t>FF3</t>
  </si>
  <si>
    <t>FF Avg</t>
  </si>
  <si>
    <t>AA</t>
  </si>
  <si>
    <t>AB</t>
  </si>
  <si>
    <t>BA</t>
  </si>
  <si>
    <t>BB</t>
  </si>
  <si>
    <t>CC</t>
  </si>
  <si>
    <t>DD</t>
  </si>
  <si>
    <t>EE</t>
  </si>
  <si>
    <t>FF</t>
  </si>
  <si>
    <t>AC</t>
  </si>
  <si>
    <t>CA</t>
  </si>
  <si>
    <t>AD</t>
  </si>
  <si>
    <t>DA</t>
  </si>
  <si>
    <t>AE</t>
  </si>
  <si>
    <t>EA</t>
  </si>
  <si>
    <t>AF</t>
  </si>
  <si>
    <t>FA</t>
  </si>
  <si>
    <t>BC</t>
  </si>
  <si>
    <t>CB</t>
  </si>
  <si>
    <t>BD</t>
  </si>
  <si>
    <t>DB</t>
  </si>
  <si>
    <t>BE</t>
  </si>
  <si>
    <t>EB</t>
  </si>
  <si>
    <t>BF</t>
  </si>
  <si>
    <t>FB</t>
  </si>
  <si>
    <t>CD</t>
  </si>
  <si>
    <t>DC</t>
  </si>
  <si>
    <t>CE</t>
  </si>
  <si>
    <t>EC</t>
  </si>
  <si>
    <t>CF</t>
  </si>
  <si>
    <t>FC</t>
  </si>
  <si>
    <t>DE</t>
  </si>
  <si>
    <t>ED</t>
  </si>
  <si>
    <t>DF</t>
  </si>
  <si>
    <t>FD</t>
  </si>
  <si>
    <t>EF</t>
  </si>
  <si>
    <t>FE</t>
  </si>
  <si>
    <t>BATCH 1</t>
  </si>
  <si>
    <t>BATCH 2</t>
  </si>
  <si>
    <t>BATCH 3</t>
  </si>
  <si>
    <t>BATCH AVG</t>
  </si>
  <si>
    <t>Batch</t>
  </si>
  <si>
    <t>D</t>
  </si>
  <si>
    <t>A Self</t>
  </si>
  <si>
    <t>BB Self</t>
  </si>
  <si>
    <t>CC Self</t>
  </si>
  <si>
    <t>DD Self</t>
  </si>
  <si>
    <t>EE Self</t>
  </si>
  <si>
    <t>FF Self</t>
  </si>
  <si>
    <t xml:space="preserve">AB </t>
  </si>
  <si>
    <t xml:space="preserve">AD </t>
  </si>
  <si>
    <t>AA Self</t>
  </si>
  <si>
    <t xml:space="preserve">AC </t>
  </si>
  <si>
    <t xml:space="preserve">AE </t>
  </si>
  <si>
    <t xml:space="preserve">AF </t>
  </si>
  <si>
    <t xml:space="preserve">BA </t>
  </si>
  <si>
    <t xml:space="preserve">BC </t>
  </si>
  <si>
    <t xml:space="preserve">BD </t>
  </si>
  <si>
    <t xml:space="preserve">BE </t>
  </si>
  <si>
    <t xml:space="preserve">BF </t>
  </si>
  <si>
    <t xml:space="preserve">CA </t>
  </si>
  <si>
    <t xml:space="preserve">CB </t>
  </si>
  <si>
    <t xml:space="preserve">CD </t>
  </si>
  <si>
    <t xml:space="preserve">CE </t>
  </si>
  <si>
    <t xml:space="preserve">CF </t>
  </si>
  <si>
    <t xml:space="preserve">DA </t>
  </si>
  <si>
    <t xml:space="preserve">DB </t>
  </si>
  <si>
    <t xml:space="preserve">DC </t>
  </si>
  <si>
    <t xml:space="preserve">DE </t>
  </si>
  <si>
    <t xml:space="preserve">DF </t>
  </si>
  <si>
    <t xml:space="preserve">EA </t>
  </si>
  <si>
    <t xml:space="preserve">EB </t>
  </si>
  <si>
    <t xml:space="preserve">EC </t>
  </si>
  <si>
    <t xml:space="preserve">ED </t>
  </si>
  <si>
    <t xml:space="preserve">EF </t>
  </si>
  <si>
    <t xml:space="preserve">FA </t>
  </si>
  <si>
    <t xml:space="preserve">FB </t>
  </si>
  <si>
    <t xml:space="preserve">FC </t>
  </si>
  <si>
    <t xml:space="preserve">FD </t>
  </si>
  <si>
    <t xml:space="preserve">FE </t>
  </si>
  <si>
    <t>A</t>
  </si>
  <si>
    <t>B</t>
  </si>
  <si>
    <t>C</t>
  </si>
  <si>
    <t>E</t>
  </si>
  <si>
    <t>F</t>
  </si>
  <si>
    <t>Lower Keys</t>
  </si>
  <si>
    <t>Upper Keys</t>
  </si>
  <si>
    <t>Middle Keys</t>
  </si>
  <si>
    <t xml:space="preserve">Middle Keys </t>
  </si>
  <si>
    <t>avg</t>
  </si>
  <si>
    <t>lower key - lower key</t>
  </si>
  <si>
    <t>lower key - upper key</t>
  </si>
  <si>
    <t>upper key - lower key</t>
  </si>
  <si>
    <t>lower key - middle keys</t>
  </si>
  <si>
    <t>upper key - middle key</t>
  </si>
  <si>
    <t>middle key - lower key</t>
  </si>
  <si>
    <t>middle key - upper key</t>
  </si>
  <si>
    <t>sd</t>
  </si>
  <si>
    <t>L-L</t>
  </si>
  <si>
    <t>L-U</t>
  </si>
  <si>
    <t>L-M</t>
  </si>
  <si>
    <t>U-L</t>
  </si>
  <si>
    <t>U-M</t>
  </si>
  <si>
    <t>M-L</t>
  </si>
  <si>
    <t>M-U</t>
  </si>
  <si>
    <t>M-M</t>
  </si>
  <si>
    <t>middle key - middle key</t>
  </si>
  <si>
    <t>A - 056</t>
  </si>
  <si>
    <t>B - 098</t>
  </si>
  <si>
    <t>C - 108</t>
  </si>
  <si>
    <t>D -065</t>
  </si>
  <si>
    <t>E - 029</t>
  </si>
  <si>
    <t>F -057</t>
  </si>
  <si>
    <t>D - 065</t>
  </si>
  <si>
    <t>F - 057</t>
  </si>
  <si>
    <t>p-value</t>
  </si>
  <si>
    <t>a</t>
  </si>
  <si>
    <t>b</t>
  </si>
  <si>
    <t>c</t>
  </si>
  <si>
    <t>d</t>
  </si>
  <si>
    <t>e</t>
  </si>
  <si>
    <t>f</t>
  </si>
  <si>
    <t>Cross</t>
  </si>
  <si>
    <t>Fert % (n=3)</t>
  </si>
  <si>
    <t>S.E.</t>
  </si>
  <si>
    <t>genet</t>
  </si>
  <si>
    <t>sperm</t>
  </si>
  <si>
    <t>ova</t>
  </si>
  <si>
    <t>s.e.</t>
  </si>
  <si>
    <t>A- 056</t>
  </si>
  <si>
    <t>B- 098</t>
  </si>
  <si>
    <t>C- 108</t>
  </si>
  <si>
    <t>E- 029</t>
  </si>
  <si>
    <t>D- 065</t>
  </si>
  <si>
    <t>F- 057</t>
  </si>
  <si>
    <t>fert % avg (n=10)</t>
  </si>
  <si>
    <t>s.e</t>
  </si>
  <si>
    <t>self % fert (n=3)</t>
  </si>
  <si>
    <t>self</t>
  </si>
  <si>
    <t>Batch (n=3)</t>
  </si>
  <si>
    <t>batch</t>
  </si>
  <si>
    <t>self crosses - p-value</t>
  </si>
  <si>
    <t>batch cross - p-value</t>
  </si>
  <si>
    <t>self-pvalue</t>
  </si>
  <si>
    <t>batch p-value</t>
  </si>
  <si>
    <t>self p-value</t>
  </si>
  <si>
    <t>sperm/self p-value</t>
  </si>
  <si>
    <t>ova/self p-value</t>
  </si>
  <si>
    <t>sperm/batch p-value</t>
  </si>
  <si>
    <t>ova/batch p-value</t>
  </si>
  <si>
    <t>p-value-self</t>
  </si>
  <si>
    <t>p-value-batch</t>
  </si>
  <si>
    <t>cross</t>
  </si>
  <si>
    <t>time</t>
  </si>
  <si>
    <t>fert</t>
  </si>
  <si>
    <t>n=9</t>
  </si>
  <si>
    <t>m=18</t>
  </si>
  <si>
    <t>n=18</t>
  </si>
  <si>
    <t>n=6</t>
  </si>
  <si>
    <t>056-098</t>
  </si>
  <si>
    <t>098-056</t>
  </si>
  <si>
    <t>056-108</t>
  </si>
  <si>
    <t>108-056</t>
  </si>
  <si>
    <t>056-065</t>
  </si>
  <si>
    <t>065-056</t>
  </si>
  <si>
    <t>056-029</t>
  </si>
  <si>
    <t>029-056</t>
  </si>
  <si>
    <t>056-057</t>
  </si>
  <si>
    <t>057-056</t>
  </si>
  <si>
    <t>098-108</t>
  </si>
  <si>
    <t>108-098</t>
  </si>
  <si>
    <t>098-065</t>
  </si>
  <si>
    <t>065-098</t>
  </si>
  <si>
    <t>098-029</t>
  </si>
  <si>
    <t>029-098</t>
  </si>
  <si>
    <t>098-057</t>
  </si>
  <si>
    <t>057-098</t>
  </si>
  <si>
    <t>108-065</t>
  </si>
  <si>
    <t>065-108</t>
  </si>
  <si>
    <t>108-029</t>
  </si>
  <si>
    <t>029-108</t>
  </si>
  <si>
    <t>108-057</t>
  </si>
  <si>
    <t>057-108</t>
  </si>
  <si>
    <t>065-029</t>
  </si>
  <si>
    <t>029-065</t>
  </si>
  <si>
    <t>065-057</t>
  </si>
  <si>
    <t>057-065</t>
  </si>
  <si>
    <t>029-057</t>
  </si>
  <si>
    <t>057-029</t>
  </si>
  <si>
    <t>Sperm Avg (n=3)</t>
  </si>
  <si>
    <t>Ova Avg (n=3)</t>
  </si>
  <si>
    <t>Cross (Sperm-Ova)</t>
  </si>
  <si>
    <r>
      <t>p-value (</t>
    </r>
    <r>
      <rPr>
        <b/>
        <sz val="11"/>
        <color theme="1"/>
        <rFont val="Calibri"/>
        <family val="2"/>
      </rPr>
      <t>α=0.05)</t>
    </r>
  </si>
  <si>
    <t>056 Self</t>
  </si>
  <si>
    <t xml:space="preserve">056-098 </t>
  </si>
  <si>
    <t xml:space="preserve">056-108 </t>
  </si>
  <si>
    <t xml:space="preserve">056-065 </t>
  </si>
  <si>
    <t xml:space="preserve">056-029 </t>
  </si>
  <si>
    <t xml:space="preserve">056-057 </t>
  </si>
  <si>
    <t>098 Self</t>
  </si>
  <si>
    <t xml:space="preserve">098-056 </t>
  </si>
  <si>
    <t xml:space="preserve">098-108 </t>
  </si>
  <si>
    <t xml:space="preserve">098-065 </t>
  </si>
  <si>
    <t xml:space="preserve">098-029 </t>
  </si>
  <si>
    <t xml:space="preserve">098-057 </t>
  </si>
  <si>
    <t xml:space="preserve">108-056 </t>
  </si>
  <si>
    <t xml:space="preserve">108-098 </t>
  </si>
  <si>
    <t xml:space="preserve">108-065 </t>
  </si>
  <si>
    <t xml:space="preserve">108-029 </t>
  </si>
  <si>
    <t xml:space="preserve">108-057 </t>
  </si>
  <si>
    <t xml:space="preserve">065-056 </t>
  </si>
  <si>
    <t xml:space="preserve">065-098 </t>
  </si>
  <si>
    <t xml:space="preserve">065-108 </t>
  </si>
  <si>
    <t xml:space="preserve">065-029 </t>
  </si>
  <si>
    <t xml:space="preserve">065-057 </t>
  </si>
  <si>
    <t xml:space="preserve">029-056 </t>
  </si>
  <si>
    <t xml:space="preserve">029-098 </t>
  </si>
  <si>
    <t xml:space="preserve">029-108 </t>
  </si>
  <si>
    <t xml:space="preserve">029-065 </t>
  </si>
  <si>
    <t xml:space="preserve">029-057 </t>
  </si>
  <si>
    <t xml:space="preserve">057-056 </t>
  </si>
  <si>
    <t xml:space="preserve">057-098 </t>
  </si>
  <si>
    <t xml:space="preserve">057-108 </t>
  </si>
  <si>
    <t xml:space="preserve">057-065 </t>
  </si>
  <si>
    <t xml:space="preserve">057-029 </t>
  </si>
  <si>
    <t>108 Self</t>
  </si>
  <si>
    <t>065 Self</t>
  </si>
  <si>
    <t>029 Self</t>
  </si>
  <si>
    <t>057 Self</t>
  </si>
  <si>
    <t>53-52</t>
  </si>
  <si>
    <t>53-54</t>
  </si>
  <si>
    <t>53-55</t>
  </si>
  <si>
    <t>53-56</t>
  </si>
  <si>
    <t>53-57</t>
  </si>
  <si>
    <t>53-77</t>
  </si>
  <si>
    <t>53-79</t>
  </si>
  <si>
    <t>53-90</t>
  </si>
  <si>
    <t>53-107</t>
  </si>
  <si>
    <t>52-53</t>
  </si>
  <si>
    <t>54-53</t>
  </si>
  <si>
    <t>55-53</t>
  </si>
  <si>
    <t>56-53</t>
  </si>
  <si>
    <t>57-53</t>
  </si>
  <si>
    <t>77-53</t>
  </si>
  <si>
    <t>79-53</t>
  </si>
  <si>
    <t>90-53</t>
  </si>
  <si>
    <t>batch p-val</t>
  </si>
  <si>
    <t>107-53</t>
  </si>
  <si>
    <t>53 Night 1</t>
  </si>
  <si>
    <t>53 Night 2</t>
  </si>
  <si>
    <t>L31</t>
  </si>
  <si>
    <t>L56</t>
  </si>
  <si>
    <t>U94</t>
  </si>
  <si>
    <t>Acer-065</t>
  </si>
  <si>
    <t>M2</t>
  </si>
  <si>
    <t>M8</t>
  </si>
  <si>
    <t>A-065</t>
  </si>
  <si>
    <t>056</t>
  </si>
  <si>
    <t>098</t>
  </si>
  <si>
    <t>065</t>
  </si>
  <si>
    <t>029</t>
  </si>
  <si>
    <t>057</t>
  </si>
  <si>
    <t xml:space="preserve">Batch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</si>
</sst>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8" fillId="2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4" xfId="0" applyBorder="1"/>
    <xf numFmtId="0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7" xfId="0" applyFont="1" applyBorder="1"/>
    <xf numFmtId="0" fontId="2" fillId="0" borderId="0" xfId="0" applyFont="1" applyBorder="1"/>
    <xf numFmtId="0" fontId="0" fillId="0" borderId="7" xfId="0" applyBorder="1"/>
    <xf numFmtId="0" fontId="2" fillId="0" borderId="7" xfId="0" applyFont="1" applyFill="1" applyBorder="1"/>
    <xf numFmtId="20" fontId="0" fillId="0" borderId="0" xfId="0" applyNumberFormat="1"/>
    <xf numFmtId="0" fontId="1" fillId="0" borderId="8" xfId="0" applyFont="1" applyBorder="1"/>
    <xf numFmtId="164" fontId="1" fillId="0" borderId="8" xfId="0" applyNumberFormat="1" applyFont="1" applyBorder="1"/>
    <xf numFmtId="0" fontId="3" fillId="0" borderId="9" xfId="0" applyFont="1" applyBorder="1"/>
    <xf numFmtId="164" fontId="1" fillId="0" borderId="0" xfId="0" applyNumberFormat="1" applyFont="1" applyBorder="1"/>
    <xf numFmtId="164" fontId="0" fillId="0" borderId="0" xfId="0" applyNumberFormat="1" applyFont="1" applyBorder="1"/>
    <xf numFmtId="0" fontId="6" fillId="0" borderId="0" xfId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1" applyFont="1" applyAlignment="1">
      <alignment vertical="top"/>
    </xf>
    <xf numFmtId="0" fontId="7" fillId="0" borderId="0" xfId="0" applyFont="1" applyAlignment="1">
      <alignment horizontal="left"/>
    </xf>
    <xf numFmtId="0" fontId="6" fillId="0" borderId="9" xfId="1" applyFont="1" applyBorder="1" applyAlignment="1">
      <alignment vertical="top"/>
    </xf>
    <xf numFmtId="0" fontId="0" fillId="0" borderId="9" xfId="0" applyBorder="1" applyAlignment="1">
      <alignment horizontal="left"/>
    </xf>
    <xf numFmtId="49" fontId="0" fillId="0" borderId="0" xfId="0" applyNumberFormat="1"/>
  </cellXfs>
  <cellStyles count="3">
    <cellStyle name="Bad 2" xfId="2" xr:uid="{94A040BC-FAC6-4024-A61F-BCFA1F97E1C5}"/>
    <cellStyle name="Normal" xfId="0" builtinId="0"/>
    <cellStyle name="Normal 3" xfId="1" xr:uid="{00676F83-9A11-49DC-B681-C733649B7AAA}"/>
  </cellStyles>
  <dxfs count="0"/>
  <tableStyles count="0" defaultTableStyle="TableStyleMedium2" defaultPivotStyle="PivotStyleLight16"/>
  <colors>
    <mruColors>
      <color rgb="FFCC0099"/>
      <color rgb="FF0080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'Night 1 - ACER'!$T$1:$T$53</c:f>
              <c:strCache>
                <c:ptCount val="52"/>
                <c:pt idx="1">
                  <c:v>AA</c:v>
                </c:pt>
                <c:pt idx="2">
                  <c:v>BB</c:v>
                </c:pt>
                <c:pt idx="3">
                  <c:v>CC</c:v>
                </c:pt>
                <c:pt idx="4">
                  <c:v>DD</c:v>
                </c:pt>
                <c:pt idx="5">
                  <c:v>EE</c:v>
                </c:pt>
                <c:pt idx="6">
                  <c:v>FF</c:v>
                </c:pt>
                <c:pt idx="8">
                  <c:v>AB</c:v>
                </c:pt>
                <c:pt idx="9">
                  <c:v>BA</c:v>
                </c:pt>
                <c:pt idx="11">
                  <c:v>AC</c:v>
                </c:pt>
                <c:pt idx="12">
                  <c:v>CA</c:v>
                </c:pt>
                <c:pt idx="14">
                  <c:v>AD</c:v>
                </c:pt>
                <c:pt idx="15">
                  <c:v>DA</c:v>
                </c:pt>
                <c:pt idx="17">
                  <c:v>AE</c:v>
                </c:pt>
                <c:pt idx="18">
                  <c:v>EA</c:v>
                </c:pt>
                <c:pt idx="20">
                  <c:v>AF</c:v>
                </c:pt>
                <c:pt idx="21">
                  <c:v>FA</c:v>
                </c:pt>
                <c:pt idx="23">
                  <c:v>BC</c:v>
                </c:pt>
                <c:pt idx="24">
                  <c:v>CB</c:v>
                </c:pt>
                <c:pt idx="26">
                  <c:v>BD</c:v>
                </c:pt>
                <c:pt idx="27">
                  <c:v>DB</c:v>
                </c:pt>
                <c:pt idx="29">
                  <c:v>BE</c:v>
                </c:pt>
                <c:pt idx="30">
                  <c:v>EB</c:v>
                </c:pt>
                <c:pt idx="32">
                  <c:v>BF</c:v>
                </c:pt>
                <c:pt idx="33">
                  <c:v>FB</c:v>
                </c:pt>
                <c:pt idx="35">
                  <c:v>CD</c:v>
                </c:pt>
                <c:pt idx="36">
                  <c:v>DC</c:v>
                </c:pt>
                <c:pt idx="38">
                  <c:v>CE</c:v>
                </c:pt>
                <c:pt idx="39">
                  <c:v>EC</c:v>
                </c:pt>
                <c:pt idx="41">
                  <c:v>CF</c:v>
                </c:pt>
                <c:pt idx="42">
                  <c:v>FC</c:v>
                </c:pt>
                <c:pt idx="44">
                  <c:v>DE</c:v>
                </c:pt>
                <c:pt idx="45">
                  <c:v>ED</c:v>
                </c:pt>
                <c:pt idx="47">
                  <c:v>DF</c:v>
                </c:pt>
                <c:pt idx="48">
                  <c:v>FD</c:v>
                </c:pt>
                <c:pt idx="50">
                  <c:v>EF</c:v>
                </c:pt>
                <c:pt idx="51">
                  <c:v>FE</c:v>
                </c:pt>
              </c:strCache>
            </c:strRef>
          </c:cat>
          <c:val>
            <c:numRef>
              <c:f>'Night 1 - ACER'!$U$1:$U$53</c:f>
              <c:numCache>
                <c:formatCode>General</c:formatCode>
                <c:ptCount val="53"/>
                <c:pt idx="1">
                  <c:v>6.3440603254965735</c:v>
                </c:pt>
                <c:pt idx="2">
                  <c:v>4.2145593869731792</c:v>
                </c:pt>
                <c:pt idx="3">
                  <c:v>8.1079613337677845</c:v>
                </c:pt>
                <c:pt idx="4">
                  <c:v>4.5989571351890186</c:v>
                </c:pt>
                <c:pt idx="5">
                  <c:v>1.5107212475633529</c:v>
                </c:pt>
                <c:pt idx="6">
                  <c:v>1.5873015873015872</c:v>
                </c:pt>
                <c:pt idx="8">
                  <c:v>9.775198083655793</c:v>
                </c:pt>
                <c:pt idx="9">
                  <c:v>75.110670873382745</c:v>
                </c:pt>
                <c:pt idx="11">
                  <c:v>33.767821975369145</c:v>
                </c:pt>
                <c:pt idx="12">
                  <c:v>67.959850606909427</c:v>
                </c:pt>
                <c:pt idx="14">
                  <c:v>39.993261455525605</c:v>
                </c:pt>
                <c:pt idx="15">
                  <c:v>20.899737368311097</c:v>
                </c:pt>
                <c:pt idx="17">
                  <c:v>37.498691314817307</c:v>
                </c:pt>
                <c:pt idx="18">
                  <c:v>29.413479344322258</c:v>
                </c:pt>
                <c:pt idx="20">
                  <c:v>56.790123456790127</c:v>
                </c:pt>
                <c:pt idx="21">
                  <c:v>11.454910551296095</c:v>
                </c:pt>
                <c:pt idx="23">
                  <c:v>38.424566401144148</c:v>
                </c:pt>
                <c:pt idx="24">
                  <c:v>19.003512372764025</c:v>
                </c:pt>
                <c:pt idx="26">
                  <c:v>51.126891793205914</c:v>
                </c:pt>
                <c:pt idx="27">
                  <c:v>2.3815441669625597</c:v>
                </c:pt>
                <c:pt idx="29">
                  <c:v>37.841129432879832</c:v>
                </c:pt>
                <c:pt idx="30">
                  <c:v>6.549747986388442</c:v>
                </c:pt>
                <c:pt idx="32">
                  <c:v>95.795709793351307</c:v>
                </c:pt>
                <c:pt idx="33">
                  <c:v>3.7913878881454792</c:v>
                </c:pt>
                <c:pt idx="35">
                  <c:v>25.473193473193476</c:v>
                </c:pt>
                <c:pt idx="36">
                  <c:v>23.950617283950617</c:v>
                </c:pt>
                <c:pt idx="38">
                  <c:v>38.361347978149745</c:v>
                </c:pt>
                <c:pt idx="39">
                  <c:v>34.80533926585094</c:v>
                </c:pt>
                <c:pt idx="41">
                  <c:v>83.07692307692308</c:v>
                </c:pt>
                <c:pt idx="42">
                  <c:v>17.705627705627705</c:v>
                </c:pt>
                <c:pt idx="44">
                  <c:v>4.7380156075808246</c:v>
                </c:pt>
                <c:pt idx="45">
                  <c:v>16.311986863710999</c:v>
                </c:pt>
                <c:pt idx="47">
                  <c:v>0</c:v>
                </c:pt>
                <c:pt idx="48">
                  <c:v>11.025598482044474</c:v>
                </c:pt>
                <c:pt idx="50">
                  <c:v>44.79142835354228</c:v>
                </c:pt>
                <c:pt idx="51">
                  <c:v>0.58479532163742687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3-44BF-BC78-8BABFB71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45528"/>
        <c:axId val="631743232"/>
      </c:barChart>
      <c:catAx>
        <c:axId val="631745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43232"/>
        <c:crosses val="autoZero"/>
        <c:auto val="1"/>
        <c:lblAlgn val="ctr"/>
        <c:lblOffset val="100"/>
        <c:noMultiLvlLbl val="0"/>
      </c:catAx>
      <c:valAx>
        <c:axId val="631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4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ACER Night 1 Reciprocal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615180735821103E-2"/>
          <c:y val="0.11532316427668375"/>
          <c:w val="0.90897781877785755"/>
          <c:h val="0.69523384227581608"/>
        </c:manualLayout>
      </c:layout>
      <c:barChart>
        <c:barDir val="bar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81-439B-B5F3-FE63BDDF6A09}"/>
              </c:ext>
            </c:extLst>
          </c:dPt>
          <c:errBars>
            <c:errBarType val="both"/>
            <c:errValType val="cust"/>
            <c:noEndCap val="0"/>
            <c:plus>
              <c:numRef>
                <c:f>'Sperm Doner &amp; Reciprocal '!$H$2:$H$34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3.7644774079566816</c:v>
                  </c:pt>
                  <c:pt idx="3">
                    <c:v>3.0462086197339726</c:v>
                  </c:pt>
                  <c:pt idx="5">
                    <c:v>8.7653113648931669</c:v>
                  </c:pt>
                  <c:pt idx="7">
                    <c:v>1.8683168483367203</c:v>
                  </c:pt>
                  <c:pt idx="9">
                    <c:v>14.774372578840584</c:v>
                  </c:pt>
                  <c:pt idx="11">
                    <c:v>3.4998403083023524</c:v>
                  </c:pt>
                  <c:pt idx="13">
                    <c:v>4.4402315037454576</c:v>
                  </c:pt>
                  <c:pt idx="15">
                    <c:v>5.8670360321337807</c:v>
                  </c:pt>
                  <c:pt idx="17">
                    <c:v>0.77786683088551323</c:v>
                  </c:pt>
                  <c:pt idx="19">
                    <c:v>1.4572847912607214</c:v>
                  </c:pt>
                  <c:pt idx="21">
                    <c:v>4.9890907666769921</c:v>
                  </c:pt>
                  <c:pt idx="23">
                    <c:v>6.9230769230769278</c:v>
                  </c:pt>
                  <c:pt idx="25">
                    <c:v>2.3929863917130079</c:v>
                  </c:pt>
                  <c:pt idx="27">
                    <c:v>0</c:v>
                  </c:pt>
                  <c:pt idx="29">
                    <c:v>14.437376618516293</c:v>
                  </c:pt>
                  <c:pt idx="32">
                    <c:v>3.5459995184524735</c:v>
                  </c:pt>
                </c:numCache>
              </c:numRef>
            </c:plus>
            <c:minus>
              <c:numRef>
                <c:f>'Sperm Doner &amp; Reciprocal '!$H$2:$H$34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3.7644774079566816</c:v>
                  </c:pt>
                  <c:pt idx="3">
                    <c:v>3.0462086197339726</c:v>
                  </c:pt>
                  <c:pt idx="5">
                    <c:v>8.7653113648931669</c:v>
                  </c:pt>
                  <c:pt idx="7">
                    <c:v>1.8683168483367203</c:v>
                  </c:pt>
                  <c:pt idx="9">
                    <c:v>14.774372578840584</c:v>
                  </c:pt>
                  <c:pt idx="11">
                    <c:v>3.4998403083023524</c:v>
                  </c:pt>
                  <c:pt idx="13">
                    <c:v>4.4402315037454576</c:v>
                  </c:pt>
                  <c:pt idx="15">
                    <c:v>5.8670360321337807</c:v>
                  </c:pt>
                  <c:pt idx="17">
                    <c:v>0.77786683088551323</c:v>
                  </c:pt>
                  <c:pt idx="19">
                    <c:v>1.4572847912607214</c:v>
                  </c:pt>
                  <c:pt idx="21">
                    <c:v>4.9890907666769921</c:v>
                  </c:pt>
                  <c:pt idx="23">
                    <c:v>6.9230769230769278</c:v>
                  </c:pt>
                  <c:pt idx="25">
                    <c:v>2.3929863917130079</c:v>
                  </c:pt>
                  <c:pt idx="27">
                    <c:v>0</c:v>
                  </c:pt>
                  <c:pt idx="29">
                    <c:v>14.437376618516293</c:v>
                  </c:pt>
                  <c:pt idx="32">
                    <c:v>3.5459995184524735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'Sperm Doner &amp; Reciprocal '!$F$2:$F$34</c:f>
              <c:strCache>
                <c:ptCount val="33"/>
                <c:pt idx="0">
                  <c:v>Cross</c:v>
                </c:pt>
                <c:pt idx="1">
                  <c:v>056-098</c:v>
                </c:pt>
                <c:pt idx="3">
                  <c:v>056-108</c:v>
                </c:pt>
                <c:pt idx="5">
                  <c:v>056-065</c:v>
                </c:pt>
                <c:pt idx="7">
                  <c:v>056-029</c:v>
                </c:pt>
                <c:pt idx="9">
                  <c:v>056-057</c:v>
                </c:pt>
                <c:pt idx="11">
                  <c:v>098-108</c:v>
                </c:pt>
                <c:pt idx="13">
                  <c:v>098-065</c:v>
                </c:pt>
                <c:pt idx="15">
                  <c:v>098-029</c:v>
                </c:pt>
                <c:pt idx="17">
                  <c:v>098-057</c:v>
                </c:pt>
                <c:pt idx="19">
                  <c:v>108-065</c:v>
                </c:pt>
                <c:pt idx="21">
                  <c:v>108-029</c:v>
                </c:pt>
                <c:pt idx="23">
                  <c:v>108-057</c:v>
                </c:pt>
                <c:pt idx="25">
                  <c:v>065-029</c:v>
                </c:pt>
                <c:pt idx="27">
                  <c:v>065-057</c:v>
                </c:pt>
                <c:pt idx="29">
                  <c:v>029-057</c:v>
                </c:pt>
                <c:pt idx="32">
                  <c:v>Batch</c:v>
                </c:pt>
              </c:strCache>
            </c:strRef>
          </c:cat>
          <c:val>
            <c:numRef>
              <c:f>'Sperm Doner &amp; Reciprocal '!$G$2:$G$34</c:f>
              <c:numCache>
                <c:formatCode>0.00</c:formatCode>
                <c:ptCount val="33"/>
                <c:pt idx="0" formatCode="General">
                  <c:v>0</c:v>
                </c:pt>
                <c:pt idx="1">
                  <c:v>9.775198083655793</c:v>
                </c:pt>
                <c:pt idx="3">
                  <c:v>33.767821975369145</c:v>
                </c:pt>
                <c:pt idx="5">
                  <c:v>39.993261455525605</c:v>
                </c:pt>
                <c:pt idx="7">
                  <c:v>37.498691314817307</c:v>
                </c:pt>
                <c:pt idx="9">
                  <c:v>56.790123456790127</c:v>
                </c:pt>
                <c:pt idx="11">
                  <c:v>38.424566401144148</c:v>
                </c:pt>
                <c:pt idx="13">
                  <c:v>51.126891793205914</c:v>
                </c:pt>
                <c:pt idx="15">
                  <c:v>37.841129432879832</c:v>
                </c:pt>
                <c:pt idx="17">
                  <c:v>95.795709793351307</c:v>
                </c:pt>
                <c:pt idx="19">
                  <c:v>25.473193473193476</c:v>
                </c:pt>
                <c:pt idx="21">
                  <c:v>38.361347978149745</c:v>
                </c:pt>
                <c:pt idx="23">
                  <c:v>83.07692307692308</c:v>
                </c:pt>
                <c:pt idx="25">
                  <c:v>4.7380156075808246</c:v>
                </c:pt>
                <c:pt idx="27">
                  <c:v>0</c:v>
                </c:pt>
                <c:pt idx="29">
                  <c:v>44.79142835354228</c:v>
                </c:pt>
                <c:pt idx="32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1-439B-B5F3-FE63BDDF6A09}"/>
            </c:ext>
          </c:extLst>
        </c:ser>
        <c:ser>
          <c:idx val="1"/>
          <c:order val="1"/>
          <c:tx>
            <c:v>Ova</c:v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'Sperm Doner &amp; Reciprocal '!$L$3:$L$31</c:f>
                <c:numCache>
                  <c:formatCode>General</c:formatCode>
                  <c:ptCount val="29"/>
                  <c:pt idx="0">
                    <c:v>2.4158282893907601</c:v>
                  </c:pt>
                  <c:pt idx="2">
                    <c:v>3.5884267438557114</c:v>
                  </c:pt>
                  <c:pt idx="4">
                    <c:v>5.525232400847079</c:v>
                  </c:pt>
                  <c:pt idx="6">
                    <c:v>9.0559765486268642</c:v>
                  </c:pt>
                  <c:pt idx="8">
                    <c:v>3.7655164713670972</c:v>
                  </c:pt>
                  <c:pt idx="10">
                    <c:v>3.3540585326468482</c:v>
                  </c:pt>
                  <c:pt idx="12">
                    <c:v>0.45562608047595726</c:v>
                  </c:pt>
                  <c:pt idx="14">
                    <c:v>1.4989791127423331</c:v>
                  </c:pt>
                  <c:pt idx="16">
                    <c:v>2.0202131907501295</c:v>
                  </c:pt>
                  <c:pt idx="18">
                    <c:v>2.8814666708602052</c:v>
                  </c:pt>
                  <c:pt idx="20">
                    <c:v>9.6792688279979462</c:v>
                  </c:pt>
                  <c:pt idx="22">
                    <c:v>3.6994628494332877</c:v>
                  </c:pt>
                  <c:pt idx="24">
                    <c:v>1.2835177852038253</c:v>
                  </c:pt>
                  <c:pt idx="26">
                    <c:v>6.7608127645722966</c:v>
                  </c:pt>
                  <c:pt idx="28">
                    <c:v>0.58479532163742698</c:v>
                  </c:pt>
                </c:numCache>
              </c:numRef>
            </c:plus>
            <c:minus>
              <c:numRef>
                <c:f>'Sperm Doner &amp; Reciprocal '!$L$3:$L$31</c:f>
                <c:numCache>
                  <c:formatCode>General</c:formatCode>
                  <c:ptCount val="29"/>
                  <c:pt idx="0">
                    <c:v>2.4158282893907601</c:v>
                  </c:pt>
                  <c:pt idx="2">
                    <c:v>3.5884267438557114</c:v>
                  </c:pt>
                  <c:pt idx="4">
                    <c:v>5.525232400847079</c:v>
                  </c:pt>
                  <c:pt idx="6">
                    <c:v>9.0559765486268642</c:v>
                  </c:pt>
                  <c:pt idx="8">
                    <c:v>3.7655164713670972</c:v>
                  </c:pt>
                  <c:pt idx="10">
                    <c:v>3.3540585326468482</c:v>
                  </c:pt>
                  <c:pt idx="12">
                    <c:v>0.45562608047595726</c:v>
                  </c:pt>
                  <c:pt idx="14">
                    <c:v>1.4989791127423331</c:v>
                  </c:pt>
                  <c:pt idx="16">
                    <c:v>2.0202131907501295</c:v>
                  </c:pt>
                  <c:pt idx="18">
                    <c:v>2.8814666708602052</c:v>
                  </c:pt>
                  <c:pt idx="20">
                    <c:v>9.6792688279979462</c:v>
                  </c:pt>
                  <c:pt idx="22">
                    <c:v>3.6994628494332877</c:v>
                  </c:pt>
                  <c:pt idx="24">
                    <c:v>1.2835177852038253</c:v>
                  </c:pt>
                  <c:pt idx="26">
                    <c:v>6.7608127645722966</c:v>
                  </c:pt>
                  <c:pt idx="28">
                    <c:v>0.58479532163742698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'Sperm Doner &amp; Reciprocal '!$K$3:$K$31</c:f>
              <c:numCache>
                <c:formatCode>0.0000</c:formatCode>
                <c:ptCount val="29"/>
                <c:pt idx="0" formatCode="0.00">
                  <c:v>75.110670873382745</c:v>
                </c:pt>
                <c:pt idx="2" formatCode="0.00">
                  <c:v>67.959850606909427</c:v>
                </c:pt>
                <c:pt idx="4" formatCode="0.00">
                  <c:v>20.899737368311097</c:v>
                </c:pt>
                <c:pt idx="6" formatCode="0.00">
                  <c:v>29.413479344322258</c:v>
                </c:pt>
                <c:pt idx="8" formatCode="0.00">
                  <c:v>11.454910551296095</c:v>
                </c:pt>
                <c:pt idx="10" formatCode="0.00">
                  <c:v>19.003512372764025</c:v>
                </c:pt>
                <c:pt idx="12" formatCode="0.00">
                  <c:v>2.3815441669625597</c:v>
                </c:pt>
                <c:pt idx="14" formatCode="0.00">
                  <c:v>6.549747986388442</c:v>
                </c:pt>
                <c:pt idx="16" formatCode="0.00">
                  <c:v>3.7913878881454792</c:v>
                </c:pt>
                <c:pt idx="18" formatCode="0.00">
                  <c:v>23.950617283950617</c:v>
                </c:pt>
                <c:pt idx="20" formatCode="0.00">
                  <c:v>34.80533926585094</c:v>
                </c:pt>
                <c:pt idx="22" formatCode="0.00">
                  <c:v>17.705627705627705</c:v>
                </c:pt>
                <c:pt idx="24" formatCode="0.00">
                  <c:v>16.311986863710999</c:v>
                </c:pt>
                <c:pt idx="26" formatCode="0.00">
                  <c:v>11.025598482044474</c:v>
                </c:pt>
                <c:pt idx="28" formatCode="0.00">
                  <c:v>0.58479532163742687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43-4580-8A0A-DF85268F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574461640"/>
        <c:axId val="574464920"/>
      </c:barChart>
      <c:catAx>
        <c:axId val="574461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Cross (Sperm - 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7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4920"/>
        <c:crosses val="autoZero"/>
        <c:auto val="1"/>
        <c:lblAlgn val="ctr"/>
        <c:lblOffset val="100"/>
        <c:noMultiLvlLbl val="0"/>
      </c:catAx>
      <c:valAx>
        <c:axId val="5744649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4759405074366"/>
          <c:y val="0.27356481481481482"/>
          <c:w val="0.83619685039370084"/>
          <c:h val="0.54033209390492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8-4147-958B-EFB79480EC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38-4147-958B-EFB79480EC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38-4147-958B-EFB79480ECF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38-4147-958B-EFB79480ECF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40-4657-AB6A-9B56E72F5A1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40-4657-AB6A-9B56E72F5A19}"/>
              </c:ext>
            </c:extLst>
          </c:dPt>
          <c:cat>
            <c:strRef>
              <c:f>'Sperm Doner &amp; Reciprocal '!$O$2:$O$9</c:f>
              <c:strCache>
                <c:ptCount val="8"/>
                <c:pt idx="0">
                  <c:v>A - 056</c:v>
                </c:pt>
                <c:pt idx="1">
                  <c:v>B - 098</c:v>
                </c:pt>
                <c:pt idx="3">
                  <c:v>C - 108</c:v>
                </c:pt>
                <c:pt idx="5">
                  <c:v>D -065</c:v>
                </c:pt>
                <c:pt idx="6">
                  <c:v>E - 029</c:v>
                </c:pt>
                <c:pt idx="7">
                  <c:v>F -057</c:v>
                </c:pt>
              </c:strCache>
            </c:strRef>
          </c:cat>
          <c:val>
            <c:numRef>
              <c:f>'Sperm Doner &amp; Reciprocal '!$P$2:$P$9</c:f>
              <c:numCache>
                <c:formatCode>General</c:formatCode>
                <c:ptCount val="8"/>
                <c:pt idx="0">
                  <c:v>35.565019257231597</c:v>
                </c:pt>
                <c:pt idx="1">
                  <c:v>59.659793658792786</c:v>
                </c:pt>
                <c:pt idx="3">
                  <c:v>46.77496550158795</c:v>
                </c:pt>
                <c:pt idx="5">
                  <c:v>10.393982885361019</c:v>
                </c:pt>
                <c:pt idx="6">
                  <c:v>26.374396362762987</c:v>
                </c:pt>
                <c:pt idx="7">
                  <c:v>8.9124639897502362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8-4147-958B-EFB79480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92240"/>
        <c:axId val="690090600"/>
      </c:barChart>
      <c:catAx>
        <c:axId val="6900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90600"/>
        <c:crosses val="autoZero"/>
        <c:auto val="1"/>
        <c:lblAlgn val="ctr"/>
        <c:lblOffset val="100"/>
        <c:noMultiLvlLbl val="0"/>
      </c:catAx>
      <c:valAx>
        <c:axId val="6900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 of Crosses</a:t>
                </a:r>
                <a:r>
                  <a:rPr lang="en-US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with Each Genet (n=5) </a:t>
                </a:r>
                <a:endParaRPr lang="en-US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4.4166666666666668E-3"/>
              <c:y val="0.2226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Night 1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Self-Crosses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'Self-Cross Graph'!$I$4:$I$9</c:f>
                <c:numCache>
                  <c:formatCode>General</c:formatCode>
                  <c:ptCount val="6"/>
                  <c:pt idx="0">
                    <c:v>0.28269964113863982</c:v>
                  </c:pt>
                  <c:pt idx="1">
                    <c:v>2.1332430508927294</c:v>
                  </c:pt>
                  <c:pt idx="2">
                    <c:v>1.287384948246133</c:v>
                  </c:pt>
                  <c:pt idx="3">
                    <c:v>0.96214900588657237</c:v>
                  </c:pt>
                  <c:pt idx="4">
                    <c:v>0.81107782539440731</c:v>
                  </c:pt>
                  <c:pt idx="5">
                    <c:v>1.5873015873015874</c:v>
                  </c:pt>
                </c:numCache>
              </c:numRef>
            </c:plus>
            <c:minus>
              <c:numRef>
                <c:f>'Self-Cross Graph'!$I$4:$I$9</c:f>
                <c:numCache>
                  <c:formatCode>General</c:formatCode>
                  <c:ptCount val="6"/>
                  <c:pt idx="0">
                    <c:v>0.28269964113863982</c:v>
                  </c:pt>
                  <c:pt idx="1">
                    <c:v>2.1332430508927294</c:v>
                  </c:pt>
                  <c:pt idx="2">
                    <c:v>1.287384948246133</c:v>
                  </c:pt>
                  <c:pt idx="3">
                    <c:v>0.96214900588657237</c:v>
                  </c:pt>
                  <c:pt idx="4">
                    <c:v>0.81107782539440731</c:v>
                  </c:pt>
                  <c:pt idx="5">
                    <c:v>1.5873015873015874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'Self-Cross Graph'!$G$4:$G$9</c:f>
              <c:strCache>
                <c:ptCount val="6"/>
                <c:pt idx="0">
                  <c:v>L31</c:v>
                </c:pt>
                <c:pt idx="1">
                  <c:v>L56</c:v>
                </c:pt>
                <c:pt idx="2">
                  <c:v>U94</c:v>
                </c:pt>
                <c:pt idx="3">
                  <c:v>A-065</c:v>
                </c:pt>
                <c:pt idx="4">
                  <c:v>M2</c:v>
                </c:pt>
                <c:pt idx="5">
                  <c:v>M8</c:v>
                </c:pt>
              </c:strCache>
            </c:strRef>
          </c:cat>
          <c:val>
            <c:numRef>
              <c:f>'Self-Cross Graph'!$H$4:$H$9</c:f>
              <c:numCache>
                <c:formatCode>0.00</c:formatCode>
                <c:ptCount val="6"/>
                <c:pt idx="0">
                  <c:v>6.3440603254965735</c:v>
                </c:pt>
                <c:pt idx="1">
                  <c:v>4.2145593869731792</c:v>
                </c:pt>
                <c:pt idx="2">
                  <c:v>8.1079613337677845</c:v>
                </c:pt>
                <c:pt idx="3">
                  <c:v>4.5989571351890186</c:v>
                </c:pt>
                <c:pt idx="4">
                  <c:v>1.5107212475633529</c:v>
                </c:pt>
                <c:pt idx="5">
                  <c:v>1.5873015873015872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8-4DEA-ADD8-DBD37957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20520"/>
        <c:axId val="628219208"/>
      </c:barChart>
      <c:catAx>
        <c:axId val="62822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 Self 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19208"/>
        <c:crosses val="autoZero"/>
        <c:auto val="1"/>
        <c:lblAlgn val="ctr"/>
        <c:lblOffset val="100"/>
        <c:noMultiLvlLbl val="0"/>
      </c:catAx>
      <c:valAx>
        <c:axId val="62821920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2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ACER Night 1 - Sperm Doner</a:t>
            </a:r>
          </a:p>
        </c:rich>
      </c:tx>
      <c:layout>
        <c:manualLayout>
          <c:xMode val="edge"/>
          <c:yMode val="edge"/>
          <c:x val="0.41601293247410648"/>
          <c:y val="4.5410557131204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88836311326471E-2"/>
          <c:y val="0.10610166182905773"/>
          <c:w val="0.88903690761986431"/>
          <c:h val="0.722448287161086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571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8-436A-A60C-2E77B3E63B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A8-436A-A60C-2E77B3E63B6E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A8-436A-A60C-2E77B3E63B6E}"/>
              </c:ext>
            </c:extLst>
          </c:dPt>
          <c:dPt>
            <c:idx val="4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A8-436A-A60C-2E77B3E63B6E}"/>
              </c:ext>
            </c:extLst>
          </c:dPt>
          <c:dPt>
            <c:idx val="5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A8-436A-A60C-2E77B3E63B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A8-436A-A60C-2E77B3E63B6E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A8-436A-A60C-2E77B3E63B6E}"/>
              </c:ext>
            </c:extLst>
          </c:dPt>
          <c:dPt>
            <c:idx val="11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A8-436A-A60C-2E77B3E63B6E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A8-436A-A60C-2E77B3E63B6E}"/>
              </c:ext>
            </c:extLst>
          </c:dPt>
          <c:dPt>
            <c:idx val="13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A8-436A-A60C-2E77B3E63B6E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7A8-436A-A60C-2E77B3E63B6E}"/>
              </c:ext>
            </c:extLst>
          </c:dPt>
          <c:dPt>
            <c:idx val="15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7A8-436A-A60C-2E77B3E63B6E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7A8-436A-A60C-2E77B3E63B6E}"/>
              </c:ext>
            </c:extLst>
          </c:dPt>
          <c:dPt>
            <c:idx val="20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7A8-436A-A60C-2E77B3E63B6E}"/>
              </c:ext>
            </c:extLst>
          </c:dPt>
          <c:dPt>
            <c:idx val="21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7A8-436A-A60C-2E77B3E63B6E}"/>
              </c:ext>
            </c:extLst>
          </c:dPt>
          <c:dPt>
            <c:idx val="22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7A8-436A-A60C-2E77B3E63B6E}"/>
              </c:ext>
            </c:extLst>
          </c:dPt>
          <c:dPt>
            <c:idx val="23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7A8-436A-A60C-2E77B3E63B6E}"/>
              </c:ext>
            </c:extLst>
          </c:dPt>
          <c:dPt>
            <c:idx val="24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7A8-436A-A60C-2E77B3E63B6E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7A8-436A-A60C-2E77B3E63B6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7A8-436A-A60C-2E77B3E63B6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7A8-436A-A60C-2E77B3E63B6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7A8-436A-A60C-2E77B3E63B6E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7A8-436A-A60C-2E77B3E63B6E}"/>
              </c:ext>
            </c:extLst>
          </c:dPt>
          <c:dPt>
            <c:idx val="3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7A8-436A-A60C-2E77B3E63B6E}"/>
              </c:ext>
            </c:extLst>
          </c:dPt>
          <c:dPt>
            <c:idx val="38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7A8-436A-A60C-2E77B3E63B6E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7A8-436A-A60C-2E77B3E63B6E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7A8-436A-A60C-2E77B3E63B6E}"/>
              </c:ext>
            </c:extLst>
          </c:dPt>
          <c:dPt>
            <c:idx val="41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7A8-436A-A60C-2E77B3E63B6E}"/>
              </c:ext>
            </c:extLst>
          </c:dPt>
          <c:dPt>
            <c:idx val="42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7A8-436A-A60C-2E77B3E63B6E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7A8-436A-A60C-2E77B3E63B6E}"/>
              </c:ext>
            </c:extLst>
          </c:dPt>
          <c:dPt>
            <c:idx val="54"/>
            <c:invertIfNegative val="0"/>
            <c:bubble3D val="0"/>
            <c:spPr>
              <a:solidFill>
                <a:srgbClr val="7030A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7A8-436A-A60C-2E77B3E63B6E}"/>
              </c:ext>
            </c:extLst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'Sperm Doner &amp; Reciprocal '!$D$2:$D$56</c:f>
                <c:numCache>
                  <c:formatCode>General</c:formatCode>
                  <c:ptCount val="55"/>
                  <c:pt idx="0">
                    <c:v>0.28269964113863982</c:v>
                  </c:pt>
                  <c:pt idx="2">
                    <c:v>3.7644774079566816</c:v>
                  </c:pt>
                  <c:pt idx="3">
                    <c:v>3.0462086197339726</c:v>
                  </c:pt>
                  <c:pt idx="4">
                    <c:v>8.7653113648931669</c:v>
                  </c:pt>
                  <c:pt idx="5">
                    <c:v>1.8683168483367203</c:v>
                  </c:pt>
                  <c:pt idx="6">
                    <c:v>14.774372578840584</c:v>
                  </c:pt>
                  <c:pt idx="9">
                    <c:v>2.1332430508927294</c:v>
                  </c:pt>
                  <c:pt idx="11">
                    <c:v>2.415828289390761</c:v>
                  </c:pt>
                  <c:pt idx="12">
                    <c:v>3.4998403083023524</c:v>
                  </c:pt>
                  <c:pt idx="13">
                    <c:v>4.4402315037454576</c:v>
                  </c:pt>
                  <c:pt idx="14">
                    <c:v>5.8670360321337807</c:v>
                  </c:pt>
                  <c:pt idx="15">
                    <c:v>0.77786683088551323</c:v>
                  </c:pt>
                  <c:pt idx="18">
                    <c:v>1.287384948246133</c:v>
                  </c:pt>
                  <c:pt idx="20">
                    <c:v>3.5884267438557114</c:v>
                  </c:pt>
                  <c:pt idx="21">
                    <c:v>3.3540585326468482</c:v>
                  </c:pt>
                  <c:pt idx="22">
                    <c:v>1.4572847912607214</c:v>
                  </c:pt>
                  <c:pt idx="23">
                    <c:v>4.9890907666769921</c:v>
                  </c:pt>
                  <c:pt idx="24">
                    <c:v>6.9230769230769278</c:v>
                  </c:pt>
                  <c:pt idx="27">
                    <c:v>0.96214900588657237</c:v>
                  </c:pt>
                  <c:pt idx="29">
                    <c:v>5.525232400847079</c:v>
                  </c:pt>
                  <c:pt idx="30">
                    <c:v>0.45562608047595726</c:v>
                  </c:pt>
                  <c:pt idx="31">
                    <c:v>2.8814666708602052</c:v>
                  </c:pt>
                  <c:pt idx="32">
                    <c:v>2.3929863917130079</c:v>
                  </c:pt>
                  <c:pt idx="33">
                    <c:v>0</c:v>
                  </c:pt>
                  <c:pt idx="36">
                    <c:v>0.81107782539440731</c:v>
                  </c:pt>
                  <c:pt idx="38">
                    <c:v>9.0559765486268642</c:v>
                  </c:pt>
                  <c:pt idx="39">
                    <c:v>1.4989791127423331</c:v>
                  </c:pt>
                  <c:pt idx="40">
                    <c:v>9.6792688279979462</c:v>
                  </c:pt>
                  <c:pt idx="41">
                    <c:v>1.2835177852038253</c:v>
                  </c:pt>
                  <c:pt idx="42">
                    <c:v>14.437376618516293</c:v>
                  </c:pt>
                  <c:pt idx="45">
                    <c:v>1.5873015873015874</c:v>
                  </c:pt>
                  <c:pt idx="47">
                    <c:v>3.7655164713670972</c:v>
                  </c:pt>
                  <c:pt idx="48">
                    <c:v>2.0202131907501295</c:v>
                  </c:pt>
                  <c:pt idx="49">
                    <c:v>3.6994628494332877</c:v>
                  </c:pt>
                  <c:pt idx="50">
                    <c:v>6.7608127645722966</c:v>
                  </c:pt>
                  <c:pt idx="51">
                    <c:v>0.58479532163742698</c:v>
                  </c:pt>
                  <c:pt idx="54">
                    <c:v>3.5459995184524735</c:v>
                  </c:pt>
                </c:numCache>
              </c:numRef>
            </c:plus>
            <c:minus>
              <c:numRef>
                <c:f>'Sperm Doner &amp; Reciprocal '!$D$2:$D$56</c:f>
                <c:numCache>
                  <c:formatCode>General</c:formatCode>
                  <c:ptCount val="55"/>
                  <c:pt idx="0">
                    <c:v>0.28269964113863982</c:v>
                  </c:pt>
                  <c:pt idx="2">
                    <c:v>3.7644774079566816</c:v>
                  </c:pt>
                  <c:pt idx="3">
                    <c:v>3.0462086197339726</c:v>
                  </c:pt>
                  <c:pt idx="4">
                    <c:v>8.7653113648931669</c:v>
                  </c:pt>
                  <c:pt idx="5">
                    <c:v>1.8683168483367203</c:v>
                  </c:pt>
                  <c:pt idx="6">
                    <c:v>14.774372578840584</c:v>
                  </c:pt>
                  <c:pt idx="9">
                    <c:v>2.1332430508927294</c:v>
                  </c:pt>
                  <c:pt idx="11">
                    <c:v>2.415828289390761</c:v>
                  </c:pt>
                  <c:pt idx="12">
                    <c:v>3.4998403083023524</c:v>
                  </c:pt>
                  <c:pt idx="13">
                    <c:v>4.4402315037454576</c:v>
                  </c:pt>
                  <c:pt idx="14">
                    <c:v>5.8670360321337807</c:v>
                  </c:pt>
                  <c:pt idx="15">
                    <c:v>0.77786683088551323</c:v>
                  </c:pt>
                  <c:pt idx="18">
                    <c:v>1.287384948246133</c:v>
                  </c:pt>
                  <c:pt idx="20">
                    <c:v>3.5884267438557114</c:v>
                  </c:pt>
                  <c:pt idx="21">
                    <c:v>3.3540585326468482</c:v>
                  </c:pt>
                  <c:pt idx="22">
                    <c:v>1.4572847912607214</c:v>
                  </c:pt>
                  <c:pt idx="23">
                    <c:v>4.9890907666769921</c:v>
                  </c:pt>
                  <c:pt idx="24">
                    <c:v>6.9230769230769278</c:v>
                  </c:pt>
                  <c:pt idx="27">
                    <c:v>0.96214900588657237</c:v>
                  </c:pt>
                  <c:pt idx="29">
                    <c:v>5.525232400847079</c:v>
                  </c:pt>
                  <c:pt idx="30">
                    <c:v>0.45562608047595726</c:v>
                  </c:pt>
                  <c:pt idx="31">
                    <c:v>2.8814666708602052</c:v>
                  </c:pt>
                  <c:pt idx="32">
                    <c:v>2.3929863917130079</c:v>
                  </c:pt>
                  <c:pt idx="33">
                    <c:v>0</c:v>
                  </c:pt>
                  <c:pt idx="36">
                    <c:v>0.81107782539440731</c:v>
                  </c:pt>
                  <c:pt idx="38">
                    <c:v>9.0559765486268642</c:v>
                  </c:pt>
                  <c:pt idx="39">
                    <c:v>1.4989791127423331</c:v>
                  </c:pt>
                  <c:pt idx="40">
                    <c:v>9.6792688279979462</c:v>
                  </c:pt>
                  <c:pt idx="41">
                    <c:v>1.2835177852038253</c:v>
                  </c:pt>
                  <c:pt idx="42">
                    <c:v>14.437376618516293</c:v>
                  </c:pt>
                  <c:pt idx="45">
                    <c:v>1.5873015873015874</c:v>
                  </c:pt>
                  <c:pt idx="47">
                    <c:v>3.7655164713670972</c:v>
                  </c:pt>
                  <c:pt idx="48">
                    <c:v>2.0202131907501295</c:v>
                  </c:pt>
                  <c:pt idx="49">
                    <c:v>3.6994628494332877</c:v>
                  </c:pt>
                  <c:pt idx="50">
                    <c:v>6.7608127645722966</c:v>
                  </c:pt>
                  <c:pt idx="51">
                    <c:v>0.58479532163742698</c:v>
                  </c:pt>
                  <c:pt idx="54">
                    <c:v>3.5459995184524735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sx="1000" sy="1000" algn="ctr" rotWithShape="0">
                  <a:schemeClr val="tx1">
                    <a:lumMod val="95000"/>
                    <a:lumOff val="5000"/>
                  </a:schemeClr>
                </a:outerShdw>
              </a:effectLst>
            </c:spPr>
          </c:errBars>
          <c:cat>
            <c:strRef>
              <c:f>'Sperm Doner &amp; Reciprocal '!$B$2:$B$56</c:f>
              <c:strCache>
                <c:ptCount val="55"/>
                <c:pt idx="0">
                  <c:v>056 Self</c:v>
                </c:pt>
                <c:pt idx="2">
                  <c:v>056-098 </c:v>
                </c:pt>
                <c:pt idx="3">
                  <c:v>056-108 </c:v>
                </c:pt>
                <c:pt idx="4">
                  <c:v>056-065 </c:v>
                </c:pt>
                <c:pt idx="5">
                  <c:v>056-029 </c:v>
                </c:pt>
                <c:pt idx="6">
                  <c:v>056-057 </c:v>
                </c:pt>
                <c:pt idx="9">
                  <c:v>098 Self</c:v>
                </c:pt>
                <c:pt idx="11">
                  <c:v>098-056 </c:v>
                </c:pt>
                <c:pt idx="12">
                  <c:v>098-108 </c:v>
                </c:pt>
                <c:pt idx="13">
                  <c:v>098-065 </c:v>
                </c:pt>
                <c:pt idx="14">
                  <c:v>098-029 </c:v>
                </c:pt>
                <c:pt idx="15">
                  <c:v>098-057 </c:v>
                </c:pt>
                <c:pt idx="18">
                  <c:v>108 Self</c:v>
                </c:pt>
                <c:pt idx="20">
                  <c:v>108-056 </c:v>
                </c:pt>
                <c:pt idx="21">
                  <c:v>108-098 </c:v>
                </c:pt>
                <c:pt idx="22">
                  <c:v>108-065 </c:v>
                </c:pt>
                <c:pt idx="23">
                  <c:v>108-029 </c:v>
                </c:pt>
                <c:pt idx="24">
                  <c:v>108-057 </c:v>
                </c:pt>
                <c:pt idx="27">
                  <c:v>065 Self</c:v>
                </c:pt>
                <c:pt idx="29">
                  <c:v>065-056 </c:v>
                </c:pt>
                <c:pt idx="30">
                  <c:v>065-098 </c:v>
                </c:pt>
                <c:pt idx="31">
                  <c:v>065-108 </c:v>
                </c:pt>
                <c:pt idx="32">
                  <c:v>065-029 </c:v>
                </c:pt>
                <c:pt idx="33">
                  <c:v>065-057 </c:v>
                </c:pt>
                <c:pt idx="36">
                  <c:v>029 Self</c:v>
                </c:pt>
                <c:pt idx="38">
                  <c:v>029-056 </c:v>
                </c:pt>
                <c:pt idx="39">
                  <c:v>029-098 </c:v>
                </c:pt>
                <c:pt idx="40">
                  <c:v>029-108 </c:v>
                </c:pt>
                <c:pt idx="41">
                  <c:v>029-065 </c:v>
                </c:pt>
                <c:pt idx="42">
                  <c:v>029-057 </c:v>
                </c:pt>
                <c:pt idx="45">
                  <c:v>057 Self</c:v>
                </c:pt>
                <c:pt idx="47">
                  <c:v>057-056 </c:v>
                </c:pt>
                <c:pt idx="48">
                  <c:v>057-098 </c:v>
                </c:pt>
                <c:pt idx="49">
                  <c:v>057-108 </c:v>
                </c:pt>
                <c:pt idx="50">
                  <c:v>057-065 </c:v>
                </c:pt>
                <c:pt idx="51">
                  <c:v>057-029 </c:v>
                </c:pt>
                <c:pt idx="54">
                  <c:v>Batch</c:v>
                </c:pt>
              </c:strCache>
            </c:strRef>
          </c:cat>
          <c:val>
            <c:numRef>
              <c:f>'Sperm Doner &amp; Reciprocal '!$C$2:$C$56</c:f>
              <c:numCache>
                <c:formatCode>General</c:formatCode>
                <c:ptCount val="55"/>
                <c:pt idx="0">
                  <c:v>6.3440603254965735</c:v>
                </c:pt>
                <c:pt idx="2">
                  <c:v>9.775198083655793</c:v>
                </c:pt>
                <c:pt idx="3">
                  <c:v>33.767821975369145</c:v>
                </c:pt>
                <c:pt idx="4">
                  <c:v>39.993261455525605</c:v>
                </c:pt>
                <c:pt idx="5">
                  <c:v>37.498691314817307</c:v>
                </c:pt>
                <c:pt idx="6">
                  <c:v>56.790123456790127</c:v>
                </c:pt>
                <c:pt idx="9">
                  <c:v>4.2145593869731792</c:v>
                </c:pt>
                <c:pt idx="11">
                  <c:v>75.110670873382745</c:v>
                </c:pt>
                <c:pt idx="12">
                  <c:v>38.424566401144148</c:v>
                </c:pt>
                <c:pt idx="13">
                  <c:v>51.126891793205914</c:v>
                </c:pt>
                <c:pt idx="14">
                  <c:v>37.841129432879832</c:v>
                </c:pt>
                <c:pt idx="15">
                  <c:v>95.795709793351307</c:v>
                </c:pt>
                <c:pt idx="18">
                  <c:v>8.1079613337677845</c:v>
                </c:pt>
                <c:pt idx="20">
                  <c:v>67.959850606909427</c:v>
                </c:pt>
                <c:pt idx="21">
                  <c:v>19.003512372764025</c:v>
                </c:pt>
                <c:pt idx="22">
                  <c:v>25.473193473193476</c:v>
                </c:pt>
                <c:pt idx="23">
                  <c:v>38.361347978149745</c:v>
                </c:pt>
                <c:pt idx="24">
                  <c:v>83.07692307692308</c:v>
                </c:pt>
                <c:pt idx="27">
                  <c:v>4.5989571351890186</c:v>
                </c:pt>
                <c:pt idx="29">
                  <c:v>20.899737368311097</c:v>
                </c:pt>
                <c:pt idx="30">
                  <c:v>2.3815441669625597</c:v>
                </c:pt>
                <c:pt idx="31">
                  <c:v>23.950617283950617</c:v>
                </c:pt>
                <c:pt idx="32">
                  <c:v>4.7380156075808246</c:v>
                </c:pt>
                <c:pt idx="33">
                  <c:v>0</c:v>
                </c:pt>
                <c:pt idx="36">
                  <c:v>1.5107212475633529</c:v>
                </c:pt>
                <c:pt idx="38">
                  <c:v>29.413479344322258</c:v>
                </c:pt>
                <c:pt idx="39">
                  <c:v>6.549747986388442</c:v>
                </c:pt>
                <c:pt idx="40">
                  <c:v>34.80533926585094</c:v>
                </c:pt>
                <c:pt idx="41">
                  <c:v>16.311986863710999</c:v>
                </c:pt>
                <c:pt idx="42">
                  <c:v>44.79142835354228</c:v>
                </c:pt>
                <c:pt idx="45">
                  <c:v>1.5873015873015872</c:v>
                </c:pt>
                <c:pt idx="47">
                  <c:v>11.454910551296095</c:v>
                </c:pt>
                <c:pt idx="48">
                  <c:v>3.7913878881454792</c:v>
                </c:pt>
                <c:pt idx="49">
                  <c:v>17.705627705627705</c:v>
                </c:pt>
                <c:pt idx="50">
                  <c:v>11.025598482044474</c:v>
                </c:pt>
                <c:pt idx="51">
                  <c:v>0.58479532163742687</c:v>
                </c:pt>
                <c:pt idx="54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7A8-436A-A60C-2E77B3E63B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4"/>
        <c:overlap val="-61"/>
        <c:axId val="692072608"/>
        <c:axId val="692078512"/>
      </c:barChart>
      <c:catAx>
        <c:axId val="692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8512"/>
        <c:crosses val="autoZero"/>
        <c:auto val="1"/>
        <c:lblAlgn val="ctr"/>
        <c:lblOffset val="100"/>
        <c:noMultiLvlLbl val="0"/>
      </c:catAx>
      <c:valAx>
        <c:axId val="692078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layout>
            <c:manualLayout>
              <c:xMode val="edge"/>
              <c:yMode val="edge"/>
              <c:x val="1.2418300653594769E-2"/>
              <c:y val="0.35895205122969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667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ACER Night 1 - Ova 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B0-4123-A1ED-6999B486B3BB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0-4123-A1ED-6999B486B3BB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B0-4123-A1ED-6999B486B3BB}"/>
              </c:ext>
            </c:extLst>
          </c:dPt>
          <c:dPt>
            <c:idx val="4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B0-4123-A1ED-6999B486B3BB}"/>
              </c:ext>
            </c:extLst>
          </c:dPt>
          <c:dPt>
            <c:idx val="5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B0-4123-A1ED-6999B486B3BB}"/>
              </c:ext>
            </c:extLst>
          </c:dPt>
          <c:dPt>
            <c:idx val="6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B0-4123-A1ED-6999B486B3B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B0-4123-A1ED-6999B486B3BB}"/>
              </c:ext>
            </c:extLst>
          </c:dPt>
          <c:dPt>
            <c:idx val="11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EB0-4123-A1ED-6999B486B3BB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B0-4123-A1ED-6999B486B3BB}"/>
              </c:ext>
            </c:extLst>
          </c:dPt>
          <c:dPt>
            <c:idx val="13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EB0-4123-A1ED-6999B486B3BB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B0-4123-A1ED-6999B486B3BB}"/>
              </c:ext>
            </c:extLst>
          </c:dPt>
          <c:dPt>
            <c:idx val="15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EB0-4123-A1ED-6999B486B3B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B0-4123-A1ED-6999B486B3BB}"/>
              </c:ext>
            </c:extLst>
          </c:dPt>
          <c:dPt>
            <c:idx val="20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EB0-4123-A1ED-6999B486B3BB}"/>
              </c:ext>
            </c:extLst>
          </c:dPt>
          <c:dPt>
            <c:idx val="21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B0-4123-A1ED-6999B486B3BB}"/>
              </c:ext>
            </c:extLst>
          </c:dPt>
          <c:dPt>
            <c:idx val="22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EB0-4123-A1ED-6999B486B3BB}"/>
              </c:ext>
            </c:extLst>
          </c:dPt>
          <c:dPt>
            <c:idx val="23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B0-4123-A1ED-6999B486B3BB}"/>
              </c:ext>
            </c:extLst>
          </c:dPt>
          <c:dPt>
            <c:idx val="24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EB0-4123-A1ED-6999B486B3B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EB0-4123-A1ED-6999B486B3B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B0-4123-A1ED-6999B486B3B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EB0-4123-A1ED-6999B486B3BB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B0-4123-A1ED-6999B486B3B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EB0-4123-A1ED-6999B486B3BB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B0-4123-A1ED-6999B486B3BB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EB0-4123-A1ED-6999B486B3BB}"/>
              </c:ext>
            </c:extLst>
          </c:dPt>
          <c:dPt>
            <c:idx val="3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EB0-4123-A1ED-6999B486B3BB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EB0-4123-A1ED-6999B486B3BB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EB0-4123-A1ED-6999B486B3BB}"/>
              </c:ext>
            </c:extLst>
          </c:dPt>
          <c:dPt>
            <c:idx val="4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EB0-4123-A1ED-6999B486B3BB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EB0-4123-A1ED-6999B486B3BB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EB0-4123-A1ED-6999B486B3BB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EB0-4123-A1ED-6999B486B3BB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EB0-4123-A1ED-6999B486B3BB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EB0-4123-A1ED-6999B486B3BB}"/>
              </c:ext>
            </c:extLst>
          </c:dPt>
          <c:dPt>
            <c:idx val="5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EB0-4123-A1ED-6999B486B3BB}"/>
              </c:ext>
            </c:extLst>
          </c:dPt>
          <c:errBars>
            <c:errBarType val="both"/>
            <c:errValType val="cust"/>
            <c:noEndCap val="0"/>
            <c:plus>
              <c:numRef>
                <c:f>'Ova Doner'!$D$2:$D$56</c:f>
                <c:numCache>
                  <c:formatCode>General</c:formatCode>
                  <c:ptCount val="55"/>
                  <c:pt idx="0">
                    <c:v>0.28269964113863982</c:v>
                  </c:pt>
                  <c:pt idx="2">
                    <c:v>2.415828289390761</c:v>
                  </c:pt>
                  <c:pt idx="3">
                    <c:v>3.5884267438557114</c:v>
                  </c:pt>
                  <c:pt idx="4">
                    <c:v>5.525232400847079</c:v>
                  </c:pt>
                  <c:pt idx="5">
                    <c:v>9.0559765486268642</c:v>
                  </c:pt>
                  <c:pt idx="6">
                    <c:v>3.7655164713670972</c:v>
                  </c:pt>
                  <c:pt idx="9">
                    <c:v>2.1332430508927294</c:v>
                  </c:pt>
                  <c:pt idx="11">
                    <c:v>3.7644774079566816</c:v>
                  </c:pt>
                  <c:pt idx="12">
                    <c:v>3.3540585326468482</c:v>
                  </c:pt>
                  <c:pt idx="13">
                    <c:v>0.45562608047595726</c:v>
                  </c:pt>
                  <c:pt idx="14">
                    <c:v>1.4989791127423331</c:v>
                  </c:pt>
                  <c:pt idx="15">
                    <c:v>2.0202131907501295</c:v>
                  </c:pt>
                  <c:pt idx="18">
                    <c:v>1.287384948246133</c:v>
                  </c:pt>
                  <c:pt idx="20">
                    <c:v>3.0462086197339726</c:v>
                  </c:pt>
                  <c:pt idx="21">
                    <c:v>3.4998403083023524</c:v>
                  </c:pt>
                  <c:pt idx="22">
                    <c:v>2.8814666708602052</c:v>
                  </c:pt>
                  <c:pt idx="23">
                    <c:v>9.6792688279979462</c:v>
                  </c:pt>
                  <c:pt idx="24">
                    <c:v>3.6994628494332877</c:v>
                  </c:pt>
                  <c:pt idx="27">
                    <c:v>0.96214900588657237</c:v>
                  </c:pt>
                  <c:pt idx="29">
                    <c:v>8.7653113648931669</c:v>
                  </c:pt>
                  <c:pt idx="30">
                    <c:v>4.4402315037454576</c:v>
                  </c:pt>
                  <c:pt idx="31">
                    <c:v>1.4572847912607214</c:v>
                  </c:pt>
                  <c:pt idx="32">
                    <c:v>1.2835177852038253</c:v>
                  </c:pt>
                  <c:pt idx="33">
                    <c:v>6.7608127645722966</c:v>
                  </c:pt>
                  <c:pt idx="36">
                    <c:v>0.81107782539440731</c:v>
                  </c:pt>
                  <c:pt idx="38">
                    <c:v>1.8683168483367203</c:v>
                  </c:pt>
                  <c:pt idx="39">
                    <c:v>5.8670360321337807</c:v>
                  </c:pt>
                  <c:pt idx="40">
                    <c:v>4.9890907666769921</c:v>
                  </c:pt>
                  <c:pt idx="41">
                    <c:v>2.3929863917130079</c:v>
                  </c:pt>
                  <c:pt idx="42">
                    <c:v>0.58479532163742698</c:v>
                  </c:pt>
                  <c:pt idx="45">
                    <c:v>1.5873015873015874</c:v>
                  </c:pt>
                  <c:pt idx="47">
                    <c:v>14.774372578840584</c:v>
                  </c:pt>
                  <c:pt idx="48">
                    <c:v>0.77786683088551323</c:v>
                  </c:pt>
                  <c:pt idx="49">
                    <c:v>6.9230769230769278</c:v>
                  </c:pt>
                  <c:pt idx="50">
                    <c:v>0</c:v>
                  </c:pt>
                  <c:pt idx="51">
                    <c:v>14.437376618516293</c:v>
                  </c:pt>
                  <c:pt idx="54">
                    <c:v>3.5459995184524735</c:v>
                  </c:pt>
                </c:numCache>
              </c:numRef>
            </c:plus>
            <c:minus>
              <c:numRef>
                <c:f>'Ova Doner'!$D$2:$D$56</c:f>
                <c:numCache>
                  <c:formatCode>General</c:formatCode>
                  <c:ptCount val="55"/>
                  <c:pt idx="0">
                    <c:v>0.28269964113863982</c:v>
                  </c:pt>
                  <c:pt idx="2">
                    <c:v>2.415828289390761</c:v>
                  </c:pt>
                  <c:pt idx="3">
                    <c:v>3.5884267438557114</c:v>
                  </c:pt>
                  <c:pt idx="4">
                    <c:v>5.525232400847079</c:v>
                  </c:pt>
                  <c:pt idx="5">
                    <c:v>9.0559765486268642</c:v>
                  </c:pt>
                  <c:pt idx="6">
                    <c:v>3.7655164713670972</c:v>
                  </c:pt>
                  <c:pt idx="9">
                    <c:v>2.1332430508927294</c:v>
                  </c:pt>
                  <c:pt idx="11">
                    <c:v>3.7644774079566816</c:v>
                  </c:pt>
                  <c:pt idx="12">
                    <c:v>3.3540585326468482</c:v>
                  </c:pt>
                  <c:pt idx="13">
                    <c:v>0.45562608047595726</c:v>
                  </c:pt>
                  <c:pt idx="14">
                    <c:v>1.4989791127423331</c:v>
                  </c:pt>
                  <c:pt idx="15">
                    <c:v>2.0202131907501295</c:v>
                  </c:pt>
                  <c:pt idx="18">
                    <c:v>1.287384948246133</c:v>
                  </c:pt>
                  <c:pt idx="20">
                    <c:v>3.0462086197339726</c:v>
                  </c:pt>
                  <c:pt idx="21">
                    <c:v>3.4998403083023524</c:v>
                  </c:pt>
                  <c:pt idx="22">
                    <c:v>2.8814666708602052</c:v>
                  </c:pt>
                  <c:pt idx="23">
                    <c:v>9.6792688279979462</c:v>
                  </c:pt>
                  <c:pt idx="24">
                    <c:v>3.6994628494332877</c:v>
                  </c:pt>
                  <c:pt idx="27">
                    <c:v>0.96214900588657237</c:v>
                  </c:pt>
                  <c:pt idx="29">
                    <c:v>8.7653113648931669</c:v>
                  </c:pt>
                  <c:pt idx="30">
                    <c:v>4.4402315037454576</c:v>
                  </c:pt>
                  <c:pt idx="31">
                    <c:v>1.4572847912607214</c:v>
                  </c:pt>
                  <c:pt idx="32">
                    <c:v>1.2835177852038253</c:v>
                  </c:pt>
                  <c:pt idx="33">
                    <c:v>6.7608127645722966</c:v>
                  </c:pt>
                  <c:pt idx="36">
                    <c:v>0.81107782539440731</c:v>
                  </c:pt>
                  <c:pt idx="38">
                    <c:v>1.8683168483367203</c:v>
                  </c:pt>
                  <c:pt idx="39">
                    <c:v>5.8670360321337807</c:v>
                  </c:pt>
                  <c:pt idx="40">
                    <c:v>4.9890907666769921</c:v>
                  </c:pt>
                  <c:pt idx="41">
                    <c:v>2.3929863917130079</c:v>
                  </c:pt>
                  <c:pt idx="42">
                    <c:v>0.58479532163742698</c:v>
                  </c:pt>
                  <c:pt idx="45">
                    <c:v>1.5873015873015874</c:v>
                  </c:pt>
                  <c:pt idx="47">
                    <c:v>14.774372578840584</c:v>
                  </c:pt>
                  <c:pt idx="48">
                    <c:v>0.77786683088551323</c:v>
                  </c:pt>
                  <c:pt idx="49">
                    <c:v>6.9230769230769278</c:v>
                  </c:pt>
                  <c:pt idx="50">
                    <c:v>0</c:v>
                  </c:pt>
                  <c:pt idx="51">
                    <c:v>14.437376618516293</c:v>
                  </c:pt>
                  <c:pt idx="54">
                    <c:v>3.5459995184524735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'Ova Doner'!$B$2:$B$56</c:f>
              <c:strCache>
                <c:ptCount val="55"/>
                <c:pt idx="0">
                  <c:v>056 Self</c:v>
                </c:pt>
                <c:pt idx="2">
                  <c:v>098-056</c:v>
                </c:pt>
                <c:pt idx="3">
                  <c:v>108-056</c:v>
                </c:pt>
                <c:pt idx="4">
                  <c:v>065-056</c:v>
                </c:pt>
                <c:pt idx="5">
                  <c:v>029-056</c:v>
                </c:pt>
                <c:pt idx="6">
                  <c:v>057-056</c:v>
                </c:pt>
                <c:pt idx="9">
                  <c:v>098 Self</c:v>
                </c:pt>
                <c:pt idx="11">
                  <c:v>056-098</c:v>
                </c:pt>
                <c:pt idx="12">
                  <c:v>108-098</c:v>
                </c:pt>
                <c:pt idx="13">
                  <c:v>065-098</c:v>
                </c:pt>
                <c:pt idx="14">
                  <c:v>029-098</c:v>
                </c:pt>
                <c:pt idx="15">
                  <c:v>057-098</c:v>
                </c:pt>
                <c:pt idx="18">
                  <c:v>108 Self</c:v>
                </c:pt>
                <c:pt idx="20">
                  <c:v>056-108</c:v>
                </c:pt>
                <c:pt idx="21">
                  <c:v>098-108</c:v>
                </c:pt>
                <c:pt idx="22">
                  <c:v>065-108</c:v>
                </c:pt>
                <c:pt idx="23">
                  <c:v>029-108</c:v>
                </c:pt>
                <c:pt idx="24">
                  <c:v>057-108</c:v>
                </c:pt>
                <c:pt idx="27">
                  <c:v>065 Self</c:v>
                </c:pt>
                <c:pt idx="29">
                  <c:v>056-065</c:v>
                </c:pt>
                <c:pt idx="30">
                  <c:v>098-065</c:v>
                </c:pt>
                <c:pt idx="31">
                  <c:v>108-065</c:v>
                </c:pt>
                <c:pt idx="32">
                  <c:v>029-065</c:v>
                </c:pt>
                <c:pt idx="33">
                  <c:v>057-065</c:v>
                </c:pt>
                <c:pt idx="36">
                  <c:v>029 Self</c:v>
                </c:pt>
                <c:pt idx="38">
                  <c:v>056-029</c:v>
                </c:pt>
                <c:pt idx="39">
                  <c:v>098-029</c:v>
                </c:pt>
                <c:pt idx="40">
                  <c:v>108-029</c:v>
                </c:pt>
                <c:pt idx="41">
                  <c:v>065-029</c:v>
                </c:pt>
                <c:pt idx="42">
                  <c:v>057-029</c:v>
                </c:pt>
                <c:pt idx="45">
                  <c:v>057 Self</c:v>
                </c:pt>
                <c:pt idx="47">
                  <c:v>056-057</c:v>
                </c:pt>
                <c:pt idx="48">
                  <c:v>098-057</c:v>
                </c:pt>
                <c:pt idx="49">
                  <c:v>108-057</c:v>
                </c:pt>
                <c:pt idx="50">
                  <c:v>065-057</c:v>
                </c:pt>
                <c:pt idx="51">
                  <c:v>029-057</c:v>
                </c:pt>
                <c:pt idx="54">
                  <c:v>Batch</c:v>
                </c:pt>
              </c:strCache>
            </c:strRef>
          </c:cat>
          <c:val>
            <c:numRef>
              <c:f>'Ova Doner'!$C$2:$C$56</c:f>
              <c:numCache>
                <c:formatCode>General</c:formatCode>
                <c:ptCount val="55"/>
                <c:pt idx="0">
                  <c:v>6.3440603254965735</c:v>
                </c:pt>
                <c:pt idx="2">
                  <c:v>75.110670873382745</c:v>
                </c:pt>
                <c:pt idx="3">
                  <c:v>67.959850606909427</c:v>
                </c:pt>
                <c:pt idx="4">
                  <c:v>20.899737368311097</c:v>
                </c:pt>
                <c:pt idx="5">
                  <c:v>29.413479344322258</c:v>
                </c:pt>
                <c:pt idx="6">
                  <c:v>11.454910551296095</c:v>
                </c:pt>
                <c:pt idx="9">
                  <c:v>4.2145593869731792</c:v>
                </c:pt>
                <c:pt idx="11">
                  <c:v>9.775198083655793</c:v>
                </c:pt>
                <c:pt idx="12">
                  <c:v>19.003512372764025</c:v>
                </c:pt>
                <c:pt idx="13">
                  <c:v>2.3815441669625597</c:v>
                </c:pt>
                <c:pt idx="14">
                  <c:v>6.549747986388442</c:v>
                </c:pt>
                <c:pt idx="15">
                  <c:v>3.7913878881454792</c:v>
                </c:pt>
                <c:pt idx="18">
                  <c:v>8.1079613337677845</c:v>
                </c:pt>
                <c:pt idx="20">
                  <c:v>33.767821975369145</c:v>
                </c:pt>
                <c:pt idx="21">
                  <c:v>38.424566401144148</c:v>
                </c:pt>
                <c:pt idx="22">
                  <c:v>23.950617283950617</c:v>
                </c:pt>
                <c:pt idx="23">
                  <c:v>34.80533926585094</c:v>
                </c:pt>
                <c:pt idx="24">
                  <c:v>17.705627705627705</c:v>
                </c:pt>
                <c:pt idx="27">
                  <c:v>4.5989571351890186</c:v>
                </c:pt>
                <c:pt idx="29">
                  <c:v>39.993261455525605</c:v>
                </c:pt>
                <c:pt idx="30">
                  <c:v>51.126891793205914</c:v>
                </c:pt>
                <c:pt idx="31">
                  <c:v>25.473193473193476</c:v>
                </c:pt>
                <c:pt idx="32">
                  <c:v>16.311986863710999</c:v>
                </c:pt>
                <c:pt idx="33">
                  <c:v>11.025598482044474</c:v>
                </c:pt>
                <c:pt idx="36">
                  <c:v>1.5107212475633529</c:v>
                </c:pt>
                <c:pt idx="38">
                  <c:v>37.498691314817307</c:v>
                </c:pt>
                <c:pt idx="39">
                  <c:v>37.841129432879832</c:v>
                </c:pt>
                <c:pt idx="40">
                  <c:v>38.361347978149745</c:v>
                </c:pt>
                <c:pt idx="41">
                  <c:v>4.7380156075808246</c:v>
                </c:pt>
                <c:pt idx="42">
                  <c:v>0.58479532163742687</c:v>
                </c:pt>
                <c:pt idx="45">
                  <c:v>1.5873015873015872</c:v>
                </c:pt>
                <c:pt idx="47">
                  <c:v>56.790123456790127</c:v>
                </c:pt>
                <c:pt idx="48">
                  <c:v>95.795709793351307</c:v>
                </c:pt>
                <c:pt idx="49">
                  <c:v>83.07692307692308</c:v>
                </c:pt>
                <c:pt idx="50">
                  <c:v>0</c:v>
                </c:pt>
                <c:pt idx="51">
                  <c:v>44.79142835354228</c:v>
                </c:pt>
                <c:pt idx="54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123-A1ED-6999B486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640026824"/>
        <c:axId val="640028136"/>
      </c:barChart>
      <c:catAx>
        <c:axId val="64002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Cross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8136"/>
        <c:crosses val="autoZero"/>
        <c:auto val="1"/>
        <c:lblAlgn val="ctr"/>
        <c:lblOffset val="100"/>
        <c:noMultiLvlLbl val="0"/>
      </c:catAx>
      <c:valAx>
        <c:axId val="640028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4578703703703703"/>
          <c:w val="0.90286351706036749"/>
          <c:h val="0.64681357538641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26-43C9-B37A-3F199ABF61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6-43C9-B37A-3F199ABF612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6-43C9-B37A-3F199ABF612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26-43C9-B37A-3F199ABF612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6-43C9-B37A-3F199ABF612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326-43C9-B37A-3F199ABF6123}"/>
              </c:ext>
            </c:extLst>
          </c:dPt>
          <c:cat>
            <c:strRef>
              <c:f>'Ova Doner'!$R$22:$R$27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'Ova Doner'!$S$22:$S$27</c:f>
              <c:numCache>
                <c:formatCode>General</c:formatCode>
                <c:ptCount val="6"/>
                <c:pt idx="0">
                  <c:v>40.967729748844327</c:v>
                </c:pt>
                <c:pt idx="1">
                  <c:v>8.3002780995832595</c:v>
                </c:pt>
                <c:pt idx="2">
                  <c:v>29.730794526388514</c:v>
                </c:pt>
                <c:pt idx="3">
                  <c:v>28.786186413536097</c:v>
                </c:pt>
                <c:pt idx="4">
                  <c:v>23.804795931013025</c:v>
                </c:pt>
                <c:pt idx="5">
                  <c:v>56.090836936121363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3C9-B37A-3F199ABF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00544"/>
        <c:axId val="693595600"/>
      </c:barChart>
      <c:catAx>
        <c:axId val="639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5600"/>
        <c:crosses val="autoZero"/>
        <c:auto val="1"/>
        <c:lblAlgn val="ctr"/>
        <c:lblOffset val="100"/>
        <c:noMultiLvlLbl val="0"/>
      </c:catAx>
      <c:valAx>
        <c:axId val="693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time!$K$2:$K$32</c:f>
              <c:strCache>
                <c:ptCount val="31"/>
                <c:pt idx="0">
                  <c:v>time</c:v>
                </c:pt>
                <c:pt idx="1">
                  <c:v>4:37</c:v>
                </c:pt>
                <c:pt idx="2">
                  <c:v>4:38</c:v>
                </c:pt>
                <c:pt idx="3">
                  <c:v>4:39</c:v>
                </c:pt>
                <c:pt idx="4">
                  <c:v>4:40</c:v>
                </c:pt>
                <c:pt idx="5">
                  <c:v>4:41</c:v>
                </c:pt>
                <c:pt idx="6">
                  <c:v>4:42</c:v>
                </c:pt>
                <c:pt idx="7">
                  <c:v>4:43</c:v>
                </c:pt>
                <c:pt idx="8">
                  <c:v>4:44</c:v>
                </c:pt>
                <c:pt idx="9">
                  <c:v>4:45</c:v>
                </c:pt>
                <c:pt idx="10">
                  <c:v>4:46</c:v>
                </c:pt>
                <c:pt idx="11">
                  <c:v>4:47</c:v>
                </c:pt>
                <c:pt idx="12">
                  <c:v>4:48</c:v>
                </c:pt>
                <c:pt idx="13">
                  <c:v>4:49</c:v>
                </c:pt>
                <c:pt idx="14">
                  <c:v>4:50</c:v>
                </c:pt>
                <c:pt idx="15">
                  <c:v>4:51</c:v>
                </c:pt>
                <c:pt idx="16">
                  <c:v>4:52</c:v>
                </c:pt>
                <c:pt idx="17">
                  <c:v>4:53</c:v>
                </c:pt>
                <c:pt idx="18">
                  <c:v>4:54</c:v>
                </c:pt>
                <c:pt idx="19">
                  <c:v>4:55</c:v>
                </c:pt>
                <c:pt idx="20">
                  <c:v>4:56</c:v>
                </c:pt>
                <c:pt idx="21">
                  <c:v>4:57</c:v>
                </c:pt>
                <c:pt idx="22">
                  <c:v>4:58</c:v>
                </c:pt>
                <c:pt idx="23">
                  <c:v>4:59</c:v>
                </c:pt>
                <c:pt idx="24">
                  <c:v>5:00</c:v>
                </c:pt>
                <c:pt idx="25">
                  <c:v>5:01</c:v>
                </c:pt>
                <c:pt idx="26">
                  <c:v>5:02</c:v>
                </c:pt>
                <c:pt idx="27">
                  <c:v>5:03</c:v>
                </c:pt>
                <c:pt idx="28">
                  <c:v>5:04</c:v>
                </c:pt>
                <c:pt idx="29">
                  <c:v>5:05</c:v>
                </c:pt>
                <c:pt idx="30">
                  <c:v>5:06</c:v>
                </c:pt>
              </c:strCache>
            </c:strRef>
          </c:xVal>
          <c:yVal>
            <c:numRef>
              <c:f>time!$L$2:$L$32</c:f>
              <c:numCache>
                <c:formatCode>General</c:formatCode>
                <c:ptCount val="31"/>
                <c:pt idx="0">
                  <c:v>0</c:v>
                </c:pt>
                <c:pt idx="1">
                  <c:v>75.110670873382745</c:v>
                </c:pt>
                <c:pt idx="2">
                  <c:v>67.959850606909427</c:v>
                </c:pt>
                <c:pt idx="3">
                  <c:v>20.899737368311097</c:v>
                </c:pt>
                <c:pt idx="4">
                  <c:v>29.413479344322258</c:v>
                </c:pt>
                <c:pt idx="5">
                  <c:v>11.454910551296095</c:v>
                </c:pt>
                <c:pt idx="6">
                  <c:v>9.775198083655793</c:v>
                </c:pt>
                <c:pt idx="7">
                  <c:v>19.003512372764025</c:v>
                </c:pt>
                <c:pt idx="8">
                  <c:v>2.3815441669625597</c:v>
                </c:pt>
                <c:pt idx="9">
                  <c:v>6.549747986388442</c:v>
                </c:pt>
                <c:pt idx="10">
                  <c:v>3.7913878881454792</c:v>
                </c:pt>
                <c:pt idx="11">
                  <c:v>33.767821975369145</c:v>
                </c:pt>
                <c:pt idx="12">
                  <c:v>38.424566401144148</c:v>
                </c:pt>
                <c:pt idx="13">
                  <c:v>23.950617283950617</c:v>
                </c:pt>
                <c:pt idx="14">
                  <c:v>34.80533926585094</c:v>
                </c:pt>
                <c:pt idx="15">
                  <c:v>17.705627705627705</c:v>
                </c:pt>
                <c:pt idx="16">
                  <c:v>39.993261455525605</c:v>
                </c:pt>
                <c:pt idx="17">
                  <c:v>51.126891793205914</c:v>
                </c:pt>
                <c:pt idx="18">
                  <c:v>25.473193473193476</c:v>
                </c:pt>
                <c:pt idx="19">
                  <c:v>16.311986863710999</c:v>
                </c:pt>
                <c:pt idx="20">
                  <c:v>11.025598482044474</c:v>
                </c:pt>
                <c:pt idx="21">
                  <c:v>37.498691314817307</c:v>
                </c:pt>
                <c:pt idx="22">
                  <c:v>37.841129432879832</c:v>
                </c:pt>
                <c:pt idx="23">
                  <c:v>38.361347978149745</c:v>
                </c:pt>
                <c:pt idx="24">
                  <c:v>4.7380156075808246</c:v>
                </c:pt>
                <c:pt idx="25">
                  <c:v>0.58479532163742687</c:v>
                </c:pt>
                <c:pt idx="26">
                  <c:v>56.790123456790127</c:v>
                </c:pt>
                <c:pt idx="27">
                  <c:v>95.795709793351307</c:v>
                </c:pt>
                <c:pt idx="28">
                  <c:v>83.07692307692308</c:v>
                </c:pt>
                <c:pt idx="29">
                  <c:v>0</c:v>
                </c:pt>
                <c:pt idx="30">
                  <c:v>44.79142835354228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5-4010-B5C0-B04E6198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08575"/>
        <c:axId val="493206687"/>
      </c:scatterChart>
      <c:valAx>
        <c:axId val="4864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6687"/>
        <c:crosses val="autoZero"/>
        <c:crossBetween val="midCat"/>
      </c:valAx>
      <c:valAx>
        <c:axId val="4932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Overall Genet Performance Averages (Sperm + Ova)</a:t>
            </a:r>
            <a:endParaRPr lang="en-US" sz="24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88315428134777E-2"/>
          <c:y val="0.12678792420828425"/>
          <c:w val="0.77786652526466693"/>
          <c:h val="0.73581252249542695"/>
        </c:manualLayout>
      </c:layout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BA-47C6-B93E-663FEDCABBD5}"/>
              </c:ext>
            </c:extLst>
          </c:dPt>
          <c:dLbls>
            <c:dLbl>
              <c:idx val="0"/>
              <c:layout>
                <c:manualLayout>
                  <c:x val="1.2480115343780991E-3"/>
                  <c:y val="-8.26549780839074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BA-47C6-B93E-663FEDCABBD5}"/>
                </c:ext>
              </c:extLst>
            </c:dLbl>
            <c:dLbl>
              <c:idx val="1"/>
              <c:layout>
                <c:manualLayout>
                  <c:x val="1.2480115343780763E-3"/>
                  <c:y val="-6.0112711333750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BA-47C6-B93E-663FEDCABBD5}"/>
                </c:ext>
              </c:extLst>
            </c:dLbl>
            <c:dLbl>
              <c:idx val="2"/>
              <c:layout>
                <c:manualLayout>
                  <c:x val="2.4960230687561527E-3"/>
                  <c:y val="-3.25610519724484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BA-47C6-B93E-663FEDCABBD5}"/>
                </c:ext>
              </c:extLst>
            </c:dLbl>
            <c:dLbl>
              <c:idx val="3"/>
              <c:layout>
                <c:manualLayout>
                  <c:x val="3.7440346031342516E-3"/>
                  <c:y val="-2.75516593613024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BA-47C6-B93E-663FEDCABBD5}"/>
                </c:ext>
              </c:extLst>
            </c:dLbl>
            <c:dLbl>
              <c:idx val="4"/>
              <c:layout>
                <c:manualLayout>
                  <c:x val="1.2480115343780991E-3"/>
                  <c:y val="-4.2579837194740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BA-47C6-B93E-663FEDCABBD5}"/>
                </c:ext>
              </c:extLst>
            </c:dLbl>
            <c:dLbl>
              <c:idx val="5"/>
              <c:layout>
                <c:manualLayout>
                  <c:x val="-2.4960230687561982E-3"/>
                  <c:y val="-7.7645585472761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BA-47C6-B93E-663FEDCABBD5}"/>
                </c:ext>
              </c:extLst>
            </c:dLbl>
            <c:dLbl>
              <c:idx val="7"/>
              <c:layout>
                <c:manualLayout>
                  <c:x val="-2.4960230687561982E-3"/>
                  <c:y val="-2.50469630557294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BA-47C6-B93E-663FEDCAB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Performance'!$M$4:$M$11</c:f>
                <c:numCache>
                  <c:formatCode>General</c:formatCode>
                  <c:ptCount val="8"/>
                  <c:pt idx="0">
                    <c:v>7.0841905327468186</c:v>
                  </c:pt>
                  <c:pt idx="1">
                    <c:v>10.172945333447442</c:v>
                  </c:pt>
                  <c:pt idx="2">
                    <c:v>6.7365869217955208</c:v>
                  </c:pt>
                  <c:pt idx="3">
                    <c:v>5.2183286154285407</c:v>
                  </c:pt>
                  <c:pt idx="4">
                    <c:v>5.1955375636048124</c:v>
                  </c:pt>
                  <c:pt idx="5">
                    <c:v>11.218731938910988</c:v>
                  </c:pt>
                  <c:pt idx="7">
                    <c:v>3.5459995184524735</c:v>
                  </c:pt>
                </c:numCache>
              </c:numRef>
            </c:plus>
            <c:minus>
              <c:numRef>
                <c:f>'Overall Genet Performance'!$M$4:$M$11</c:f>
                <c:numCache>
                  <c:formatCode>General</c:formatCode>
                  <c:ptCount val="8"/>
                  <c:pt idx="0">
                    <c:v>7.0841905327468186</c:v>
                  </c:pt>
                  <c:pt idx="1">
                    <c:v>10.172945333447442</c:v>
                  </c:pt>
                  <c:pt idx="2">
                    <c:v>6.7365869217955208</c:v>
                  </c:pt>
                  <c:pt idx="3">
                    <c:v>5.2183286154285407</c:v>
                  </c:pt>
                  <c:pt idx="4">
                    <c:v>5.1955375636048124</c:v>
                  </c:pt>
                  <c:pt idx="5">
                    <c:v>11.218731938910988</c:v>
                  </c:pt>
                  <c:pt idx="7">
                    <c:v>3.5459995184524735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Performance'!$K$4:$K$11</c:f>
              <c:strCache>
                <c:ptCount val="8"/>
                <c:pt idx="0">
                  <c:v>056</c:v>
                </c:pt>
                <c:pt idx="1">
                  <c:v>098</c:v>
                </c:pt>
                <c:pt idx="2">
                  <c:v>108</c:v>
                </c:pt>
                <c:pt idx="3">
                  <c:v>065</c:v>
                </c:pt>
                <c:pt idx="4">
                  <c:v>029</c:v>
                </c:pt>
                <c:pt idx="5">
                  <c:v>057</c:v>
                </c:pt>
                <c:pt idx="7">
                  <c:v>Batch (n=3)</c:v>
                </c:pt>
              </c:strCache>
            </c:strRef>
          </c:cat>
          <c:val>
            <c:numRef>
              <c:f>'Overall Genet Performance'!$L$4:$L$11</c:f>
              <c:numCache>
                <c:formatCode>0.00</c:formatCode>
                <c:ptCount val="8"/>
                <c:pt idx="0">
                  <c:v>38.266374503037959</c:v>
                </c:pt>
                <c:pt idx="1">
                  <c:v>33.980035879188023</c:v>
                </c:pt>
                <c:pt idx="2">
                  <c:v>38.252880013988232</c:v>
                </c:pt>
                <c:pt idx="3">
                  <c:v>19.590084649448556</c:v>
                </c:pt>
                <c:pt idx="4">
                  <c:v>25.089596146888006</c:v>
                </c:pt>
                <c:pt idx="5">
                  <c:v>32.5016504629358</c:v>
                </c:pt>
                <c:pt idx="7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A-47C6-B93E-663FEDCABBD5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Performance'!$O$4:$O$9</c:f>
                <c:numCache>
                  <c:formatCode>General</c:formatCode>
                  <c:ptCount val="6"/>
                  <c:pt idx="0">
                    <c:v>0.28269964113863982</c:v>
                  </c:pt>
                  <c:pt idx="1">
                    <c:v>2.1332430508927294</c:v>
                  </c:pt>
                  <c:pt idx="2">
                    <c:v>1.287384948246133</c:v>
                  </c:pt>
                  <c:pt idx="3">
                    <c:v>0.96214900588657237</c:v>
                  </c:pt>
                  <c:pt idx="4">
                    <c:v>0.81107782539440731</c:v>
                  </c:pt>
                  <c:pt idx="5">
                    <c:v>1.5873015873015874</c:v>
                  </c:pt>
                </c:numCache>
              </c:numRef>
            </c:plus>
            <c:minus>
              <c:numRef>
                <c:f>'Overall Genet Performance'!$O$4:$O$9</c:f>
                <c:numCache>
                  <c:formatCode>General</c:formatCode>
                  <c:ptCount val="6"/>
                  <c:pt idx="0">
                    <c:v>0.28269964113863982</c:v>
                  </c:pt>
                  <c:pt idx="1">
                    <c:v>2.1332430508927294</c:v>
                  </c:pt>
                  <c:pt idx="2">
                    <c:v>1.287384948246133</c:v>
                  </c:pt>
                  <c:pt idx="3">
                    <c:v>0.96214900588657237</c:v>
                  </c:pt>
                  <c:pt idx="4">
                    <c:v>0.81107782539440731</c:v>
                  </c:pt>
                  <c:pt idx="5">
                    <c:v>1.5873015873015874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Performance'!$K$4:$K$11</c:f>
              <c:strCache>
                <c:ptCount val="8"/>
                <c:pt idx="0">
                  <c:v>056</c:v>
                </c:pt>
                <c:pt idx="1">
                  <c:v>098</c:v>
                </c:pt>
                <c:pt idx="2">
                  <c:v>108</c:v>
                </c:pt>
                <c:pt idx="3">
                  <c:v>065</c:v>
                </c:pt>
                <c:pt idx="4">
                  <c:v>029</c:v>
                </c:pt>
                <c:pt idx="5">
                  <c:v>057</c:v>
                </c:pt>
                <c:pt idx="7">
                  <c:v>Batch (n=3)</c:v>
                </c:pt>
              </c:strCache>
            </c:strRef>
          </c:cat>
          <c:val>
            <c:numRef>
              <c:f>'Overall Genet Performance'!$N$4:$N$9</c:f>
              <c:numCache>
                <c:formatCode>0.00</c:formatCode>
                <c:ptCount val="6"/>
                <c:pt idx="0">
                  <c:v>6.3440603254965735</c:v>
                </c:pt>
                <c:pt idx="1">
                  <c:v>4.2145593869731792</c:v>
                </c:pt>
                <c:pt idx="2">
                  <c:v>8.1079613337677845</c:v>
                </c:pt>
                <c:pt idx="3">
                  <c:v>4.5989571351890186</c:v>
                </c:pt>
                <c:pt idx="4">
                  <c:v>1.5107212475633529</c:v>
                </c:pt>
                <c:pt idx="5">
                  <c:v>1.5873015873015872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A-47C6-B93E-663FEDCABB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943503"/>
        <c:axId val="579454639"/>
      </c:barChart>
      <c:catAx>
        <c:axId val="15694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54639"/>
        <c:crosses val="autoZero"/>
        <c:auto val="1"/>
        <c:lblAlgn val="ctr"/>
        <c:lblOffset val="100"/>
        <c:noMultiLvlLbl val="0"/>
      </c:catAx>
      <c:valAx>
        <c:axId val="57945463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35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5086376155787"/>
          <c:y val="0.40789866827072419"/>
          <c:w val="0.11586106703217354"/>
          <c:h val="0.19746512900665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Night 1 - Directionality averages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0314960629923"/>
          <c:y val="0.15277777777777779"/>
          <c:w val="0.74453018372703417"/>
          <c:h val="0.69352653834937295"/>
        </c:manualLayout>
      </c:layout>
      <c:barChart>
        <c:barDir val="col"/>
        <c:grouping val="clustered"/>
        <c:varyColors val="0"/>
        <c:ser>
          <c:idx val="0"/>
          <c:order val="0"/>
          <c:tx>
            <c:v>Sperm (n=5)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96-4FA3-95A4-5185F017591C}"/>
              </c:ext>
            </c:extLst>
          </c:dPt>
          <c:errBars>
            <c:errBarType val="both"/>
            <c:errValType val="cust"/>
            <c:noEndCap val="0"/>
            <c:plus>
              <c:numRef>
                <c:f>'Overall Genet Directionality '!$T$5:$T$11</c:f>
                <c:numCache>
                  <c:formatCode>General</c:formatCode>
                  <c:ptCount val="7"/>
                  <c:pt idx="0">
                    <c:v>7.5571100928533141</c:v>
                  </c:pt>
                  <c:pt idx="1">
                    <c:v>11.279036840792385</c:v>
                  </c:pt>
                  <c:pt idx="2">
                    <c:v>12.374246524524153</c:v>
                  </c:pt>
                  <c:pt idx="3">
                    <c:v>4.9918795746574123</c:v>
                  </c:pt>
                  <c:pt idx="4">
                    <c:v>6.7593367245863014</c:v>
                  </c:pt>
                  <c:pt idx="5">
                    <c:v>3.031704025126456</c:v>
                  </c:pt>
                  <c:pt idx="6">
                    <c:v>3.5459995184524735</c:v>
                  </c:pt>
                </c:numCache>
              </c:numRef>
            </c:plus>
            <c:minus>
              <c:numRef>
                <c:f>'Overall Genet Directionality '!$T$5:$T$11</c:f>
                <c:numCache>
                  <c:formatCode>General</c:formatCode>
                  <c:ptCount val="7"/>
                  <c:pt idx="0">
                    <c:v>7.5571100928533141</c:v>
                  </c:pt>
                  <c:pt idx="1">
                    <c:v>11.279036840792385</c:v>
                  </c:pt>
                  <c:pt idx="2">
                    <c:v>12.374246524524153</c:v>
                  </c:pt>
                  <c:pt idx="3">
                    <c:v>4.9918795746574123</c:v>
                  </c:pt>
                  <c:pt idx="4">
                    <c:v>6.7593367245863014</c:v>
                  </c:pt>
                  <c:pt idx="5">
                    <c:v>3.031704025126456</c:v>
                  </c:pt>
                  <c:pt idx="6">
                    <c:v>3.5459995184524735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Directionality '!$R$5:$R$11</c:f>
              <c:strCache>
                <c:ptCount val="7"/>
                <c:pt idx="0">
                  <c:v>056</c:v>
                </c:pt>
                <c:pt idx="1">
                  <c:v>098</c:v>
                </c:pt>
                <c:pt idx="2">
                  <c:v>108</c:v>
                </c:pt>
                <c:pt idx="3">
                  <c:v>065</c:v>
                </c:pt>
                <c:pt idx="4">
                  <c:v>029</c:v>
                </c:pt>
                <c:pt idx="5">
                  <c:v>057</c:v>
                </c:pt>
                <c:pt idx="6">
                  <c:v>Batch </c:v>
                </c:pt>
              </c:strCache>
            </c:strRef>
          </c:cat>
          <c:val>
            <c:numRef>
              <c:f>'Overall Genet Directionality '!$S$5:$S$11</c:f>
              <c:numCache>
                <c:formatCode>General</c:formatCode>
                <c:ptCount val="7"/>
                <c:pt idx="0">
                  <c:v>35.565019257231597</c:v>
                </c:pt>
                <c:pt idx="1">
                  <c:v>59.659793658792786</c:v>
                </c:pt>
                <c:pt idx="2">
                  <c:v>46.77496550158795</c:v>
                </c:pt>
                <c:pt idx="3">
                  <c:v>10.393982885361019</c:v>
                </c:pt>
                <c:pt idx="4">
                  <c:v>26.374396362762987</c:v>
                </c:pt>
                <c:pt idx="5">
                  <c:v>8.9124639897502362</c:v>
                </c:pt>
                <c:pt idx="6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4E8F-BEED-D42F0536A7CD}"/>
            </c:ext>
          </c:extLst>
        </c:ser>
        <c:ser>
          <c:idx val="1"/>
          <c:order val="1"/>
          <c:tx>
            <c:v>Ova (n=5)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Genet Directionality '!$V$5:$V$11</c:f>
                <c:numCache>
                  <c:formatCode>General</c:formatCode>
                  <c:ptCount val="7"/>
                  <c:pt idx="0">
                    <c:v>12.848242165044983</c:v>
                  </c:pt>
                  <c:pt idx="1">
                    <c:v>2.9593958069778785</c:v>
                  </c:pt>
                  <c:pt idx="2">
                    <c:v>3.8447714520374494</c:v>
                  </c:pt>
                  <c:pt idx="3">
                    <c:v>7.438836293943611</c:v>
                  </c:pt>
                  <c:pt idx="4">
                    <c:v>8.6577860237494555</c:v>
                  </c:pt>
                  <c:pt idx="5">
                    <c:v>16.701906175577935</c:v>
                  </c:pt>
                  <c:pt idx="6">
                    <c:v>3.5459995184524735</c:v>
                  </c:pt>
                </c:numCache>
              </c:numRef>
            </c:plus>
            <c:minus>
              <c:numRef>
                <c:f>'Overall Genet Directionality '!$V$5:$V$11</c:f>
                <c:numCache>
                  <c:formatCode>General</c:formatCode>
                  <c:ptCount val="7"/>
                  <c:pt idx="0">
                    <c:v>12.848242165044983</c:v>
                  </c:pt>
                  <c:pt idx="1">
                    <c:v>2.9593958069778785</c:v>
                  </c:pt>
                  <c:pt idx="2">
                    <c:v>3.8447714520374494</c:v>
                  </c:pt>
                  <c:pt idx="3">
                    <c:v>7.438836293943611</c:v>
                  </c:pt>
                  <c:pt idx="4">
                    <c:v>8.6577860237494555</c:v>
                  </c:pt>
                  <c:pt idx="5">
                    <c:v>16.701906175577935</c:v>
                  </c:pt>
                  <c:pt idx="6">
                    <c:v>3.5459995184524735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Directionality '!$R$5:$R$11</c:f>
              <c:strCache>
                <c:ptCount val="7"/>
                <c:pt idx="0">
                  <c:v>056</c:v>
                </c:pt>
                <c:pt idx="1">
                  <c:v>098</c:v>
                </c:pt>
                <c:pt idx="2">
                  <c:v>108</c:v>
                </c:pt>
                <c:pt idx="3">
                  <c:v>065</c:v>
                </c:pt>
                <c:pt idx="4">
                  <c:v>029</c:v>
                </c:pt>
                <c:pt idx="5">
                  <c:v>057</c:v>
                </c:pt>
                <c:pt idx="6">
                  <c:v>Batch </c:v>
                </c:pt>
              </c:strCache>
            </c:strRef>
          </c:cat>
          <c:val>
            <c:numRef>
              <c:f>'Overall Genet Directionality '!$U$5:$U$10</c:f>
              <c:numCache>
                <c:formatCode>General</c:formatCode>
                <c:ptCount val="6"/>
                <c:pt idx="0">
                  <c:v>40.967729748844327</c:v>
                </c:pt>
                <c:pt idx="1">
                  <c:v>8.3002780995832595</c:v>
                </c:pt>
                <c:pt idx="2">
                  <c:v>29.730794526388514</c:v>
                </c:pt>
                <c:pt idx="3">
                  <c:v>28.786186413536097</c:v>
                </c:pt>
                <c:pt idx="4">
                  <c:v>23.804795931013025</c:v>
                </c:pt>
                <c:pt idx="5">
                  <c:v>56.090836936121363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B-4E8F-BEED-D42F0536A7CD}"/>
            </c:ext>
          </c:extLst>
        </c:ser>
        <c:ser>
          <c:idx val="2"/>
          <c:order val="2"/>
          <c:tx>
            <c:v>Self Crosses (n=3)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'Overall Genet Directionality '!$Y$5:$Y$10</c:f>
                <c:numCache>
                  <c:formatCode>General</c:formatCode>
                  <c:ptCount val="6"/>
                  <c:pt idx="0">
                    <c:v>0.28269964113863999</c:v>
                  </c:pt>
                  <c:pt idx="1">
                    <c:v>2.1332430508927294</c:v>
                  </c:pt>
                  <c:pt idx="2">
                    <c:v>1.287384948246133</c:v>
                  </c:pt>
                  <c:pt idx="3">
                    <c:v>0.96214900588657237</c:v>
                  </c:pt>
                  <c:pt idx="4">
                    <c:v>0.81107782539440731</c:v>
                  </c:pt>
                  <c:pt idx="5">
                    <c:v>1.5873015873015874</c:v>
                  </c:pt>
                </c:numCache>
              </c:numRef>
            </c:plus>
            <c:minus>
              <c:numRef>
                <c:f>'Overall Genet Directionality '!$Y$5:$Y$10</c:f>
                <c:numCache>
                  <c:formatCode>General</c:formatCode>
                  <c:ptCount val="6"/>
                  <c:pt idx="0">
                    <c:v>0.28269964113863999</c:v>
                  </c:pt>
                  <c:pt idx="1">
                    <c:v>2.1332430508927294</c:v>
                  </c:pt>
                  <c:pt idx="2">
                    <c:v>1.287384948246133</c:v>
                  </c:pt>
                  <c:pt idx="3">
                    <c:v>0.96214900588657237</c:v>
                  </c:pt>
                  <c:pt idx="4">
                    <c:v>0.81107782539440731</c:v>
                  </c:pt>
                  <c:pt idx="5">
                    <c:v>1.5873015873015874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Genet Directionality '!$R$5:$R$11</c:f>
              <c:strCache>
                <c:ptCount val="7"/>
                <c:pt idx="0">
                  <c:v>056</c:v>
                </c:pt>
                <c:pt idx="1">
                  <c:v>098</c:v>
                </c:pt>
                <c:pt idx="2">
                  <c:v>108</c:v>
                </c:pt>
                <c:pt idx="3">
                  <c:v>065</c:v>
                </c:pt>
                <c:pt idx="4">
                  <c:v>029</c:v>
                </c:pt>
                <c:pt idx="5">
                  <c:v>057</c:v>
                </c:pt>
                <c:pt idx="6">
                  <c:v>Batch </c:v>
                </c:pt>
              </c:strCache>
            </c:strRef>
          </c:cat>
          <c:val>
            <c:numRef>
              <c:f>'Overall Genet Directionality '!$X$5:$X$10</c:f>
              <c:numCache>
                <c:formatCode>0.00</c:formatCode>
                <c:ptCount val="6"/>
                <c:pt idx="0">
                  <c:v>6.3440603254965735</c:v>
                </c:pt>
                <c:pt idx="1">
                  <c:v>4.2145593869731792</c:v>
                </c:pt>
                <c:pt idx="2">
                  <c:v>8.1079613337677845</c:v>
                </c:pt>
                <c:pt idx="3">
                  <c:v>4.5989571351890186</c:v>
                </c:pt>
                <c:pt idx="4">
                  <c:v>1.5107212475633529</c:v>
                </c:pt>
                <c:pt idx="5">
                  <c:v>1.5873015873015872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B-4E8F-BEED-D42F0536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676655"/>
        <c:axId val="145299631"/>
      </c:barChart>
      <c:catAx>
        <c:axId val="39967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9631"/>
        <c:crosses val="autoZero"/>
        <c:auto val="1"/>
        <c:lblAlgn val="ctr"/>
        <c:lblOffset val="100"/>
        <c:noMultiLvlLbl val="0"/>
      </c:catAx>
      <c:valAx>
        <c:axId val="14529963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 % (n=5)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85673665791763"/>
          <c:y val="0.36189741907261591"/>
          <c:w val="6.1270655816777923E-2"/>
          <c:h val="0.10247059282912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Sperm</a:t>
            </a:r>
            <a:r>
              <a:rPr lang="en-US" sz="1600" b="1" baseline="0">
                <a:solidFill>
                  <a:schemeClr val="tx1"/>
                </a:solidFill>
              </a:rPr>
              <a:t> By Region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76744129148542E-2"/>
          <c:y val="0.20950464769331725"/>
          <c:w val="0.88363713469011607"/>
          <c:h val="0.627547389307921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A-4F52-9467-D7C7DFBA4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8A-4F52-9467-D7C7DFBA40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A-4F52-9467-D7C7DFBA40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8A-4F52-9467-D7C7DFBA40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8A-4F52-9467-D7C7DFBA402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98A-4F52-9467-D7C7DFBA402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8A-4F52-9467-D7C7DFBA402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98A-4F52-9467-D7C7DFBA4024}"/>
              </c:ext>
            </c:extLst>
          </c:dPt>
          <c:errBars>
            <c:errBarType val="both"/>
            <c:errValType val="cust"/>
            <c:noEndCap val="0"/>
            <c:plus>
              <c:numRef>
                <c:f>'Sperm By Region'!$O$3:$O$14</c:f>
                <c:numCache>
                  <c:formatCode>General</c:formatCode>
                  <c:ptCount val="12"/>
                  <c:pt idx="0">
                    <c:v>14.745769004315269</c:v>
                  </c:pt>
                  <c:pt idx="1">
                    <c:v>2.321619533873108</c:v>
                  </c:pt>
                  <c:pt idx="2">
                    <c:v>5.5968423154226725</c:v>
                  </c:pt>
                  <c:pt idx="5">
                    <c:v>11.165189460644655</c:v>
                  </c:pt>
                  <c:pt idx="6">
                    <c:v>9.0779334450512703</c:v>
                  </c:pt>
                  <c:pt idx="9">
                    <c:v>2.8659710221892332</c:v>
                  </c:pt>
                  <c:pt idx="10">
                    <c:v>3.9848458480329505</c:v>
                  </c:pt>
                  <c:pt idx="11">
                    <c:v>2.8672201421412273</c:v>
                  </c:pt>
                </c:numCache>
              </c:numRef>
            </c:plus>
            <c:minus>
              <c:numRef>
                <c:f>'Sperm By Region'!$O$3:$O$14</c:f>
                <c:numCache>
                  <c:formatCode>General</c:formatCode>
                  <c:ptCount val="12"/>
                  <c:pt idx="0">
                    <c:v>14.745769004315269</c:v>
                  </c:pt>
                  <c:pt idx="1">
                    <c:v>2.321619533873108</c:v>
                  </c:pt>
                  <c:pt idx="2">
                    <c:v>5.5968423154226725</c:v>
                  </c:pt>
                  <c:pt idx="5">
                    <c:v>11.165189460644655</c:v>
                  </c:pt>
                  <c:pt idx="6">
                    <c:v>9.0779334450512703</c:v>
                  </c:pt>
                  <c:pt idx="9">
                    <c:v>2.8659710221892332</c:v>
                  </c:pt>
                  <c:pt idx="10">
                    <c:v>3.9848458480329505</c:v>
                  </c:pt>
                  <c:pt idx="11">
                    <c:v>2.8672201421412273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'Sperm By Region'!$M$3:$M$14</c:f>
              <c:strCache>
                <c:ptCount val="12"/>
                <c:pt idx="0">
                  <c:v>L-L</c:v>
                </c:pt>
                <c:pt idx="1">
                  <c:v>L-U</c:v>
                </c:pt>
                <c:pt idx="2">
                  <c:v>L-M</c:v>
                </c:pt>
                <c:pt idx="5">
                  <c:v>U-L</c:v>
                </c:pt>
                <c:pt idx="6">
                  <c:v>U-M</c:v>
                </c:pt>
                <c:pt idx="9">
                  <c:v>M-L</c:v>
                </c:pt>
                <c:pt idx="10">
                  <c:v>M-U</c:v>
                </c:pt>
                <c:pt idx="11">
                  <c:v>M-M</c:v>
                </c:pt>
              </c:strCache>
            </c:strRef>
          </c:cat>
          <c:val>
            <c:numRef>
              <c:f>'Sperm By Region'!$N$3:$N$14</c:f>
              <c:numCache>
                <c:formatCode>General</c:formatCode>
                <c:ptCount val="12"/>
                <c:pt idx="0">
                  <c:v>42.44293447851927</c:v>
                </c:pt>
                <c:pt idx="1">
                  <c:v>36.096194188256646</c:v>
                </c:pt>
                <c:pt idx="2">
                  <c:v>53.17430120776168</c:v>
                </c:pt>
                <c:pt idx="5">
                  <c:v>43.481681489836724</c:v>
                </c:pt>
                <c:pt idx="6">
                  <c:v>48.970488176088764</c:v>
                </c:pt>
                <c:pt idx="9">
                  <c:v>12.415134550904323</c:v>
                </c:pt>
                <c:pt idx="10">
                  <c:v>25.487194751809753</c:v>
                </c:pt>
                <c:pt idx="11">
                  <c:v>12.908637438086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A-4F52-9467-D7C7DFBA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690090928"/>
        <c:axId val="690088960"/>
      </c:barChart>
      <c:catAx>
        <c:axId val="6900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Sperm Region - Ova 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88960"/>
        <c:crosses val="autoZero"/>
        <c:auto val="1"/>
        <c:lblAlgn val="ctr"/>
        <c:lblOffset val="100"/>
        <c:noMultiLvlLbl val="0"/>
      </c:catAx>
      <c:valAx>
        <c:axId val="6900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Average Fertlilzation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 Night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78633382707752E-2"/>
          <c:y val="9.5153916094835769E-2"/>
          <c:w val="0.90532392062689437"/>
          <c:h val="0.75090251613681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'Reciprocal 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sx="1000" sy="1000" algn="ctr" rotWithShape="0">
                  <a:schemeClr val="tx1">
                    <a:lumMod val="95000"/>
                    <a:lumOff val="5000"/>
                  </a:schemeClr>
                </a:outerShdw>
              </a:effectLst>
            </c:spPr>
          </c:errBars>
          <c:cat>
            <c:numRef>
              <c:f>'Reciprocal  (2)'!$B$2:$B$56</c:f>
              <c:numCache>
                <c:formatCode>General</c:formatCode>
                <c:ptCount val="55"/>
              </c:numCache>
            </c:numRef>
          </c:cat>
          <c:val>
            <c:numRef>
              <c:f>'Reciprocal 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5EC-428B-87C7-06DA52B5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61"/>
        <c:axId val="692072608"/>
        <c:axId val="692078512"/>
      </c:barChart>
      <c:catAx>
        <c:axId val="692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8512"/>
        <c:crosses val="autoZero"/>
        <c:auto val="1"/>
        <c:lblAlgn val="ctr"/>
        <c:lblOffset val="100"/>
        <c:noMultiLvlLbl val="0"/>
      </c:catAx>
      <c:valAx>
        <c:axId val="692078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667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ACER Night 1 Reciprocal Crosses</a:t>
            </a:r>
          </a:p>
        </c:rich>
      </c:tx>
      <c:layout>
        <c:manualLayout>
          <c:xMode val="edge"/>
          <c:yMode val="edge"/>
          <c:x val="3.5593268419524433E-3"/>
          <c:y val="2.49659482649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703499111617565"/>
          <c:y val="0.11532316427668375"/>
          <c:w val="0.50626814811460841"/>
          <c:h val="0.69523384227581608"/>
        </c:manualLayout>
      </c:layout>
      <c:barChart>
        <c:barDir val="bar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42-4A52-9B08-2A187C438805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 (2)'!$E$2:$E$19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3.7644774079566816</c:v>
                  </c:pt>
                  <c:pt idx="2">
                    <c:v>3.0462086197339726</c:v>
                  </c:pt>
                  <c:pt idx="3">
                    <c:v>8.7653113648931669</c:v>
                  </c:pt>
                  <c:pt idx="4">
                    <c:v>1.8683168483367203</c:v>
                  </c:pt>
                  <c:pt idx="5">
                    <c:v>14.774372578840584</c:v>
                  </c:pt>
                  <c:pt idx="6">
                    <c:v>3.4998403083023524</c:v>
                  </c:pt>
                  <c:pt idx="7">
                    <c:v>4.4402315037454576</c:v>
                  </c:pt>
                  <c:pt idx="8">
                    <c:v>5.8670360321337807</c:v>
                  </c:pt>
                  <c:pt idx="9">
                    <c:v>0.77786683088551323</c:v>
                  </c:pt>
                  <c:pt idx="10">
                    <c:v>1.4572847912607214</c:v>
                  </c:pt>
                  <c:pt idx="11">
                    <c:v>4.9890907666769921</c:v>
                  </c:pt>
                  <c:pt idx="12">
                    <c:v>6.9230769230769278</c:v>
                  </c:pt>
                  <c:pt idx="13">
                    <c:v>2.3929863917130079</c:v>
                  </c:pt>
                  <c:pt idx="14">
                    <c:v>0</c:v>
                  </c:pt>
                  <c:pt idx="15">
                    <c:v>14.437376618516293</c:v>
                  </c:pt>
                  <c:pt idx="17">
                    <c:v>3.5459995184524735</c:v>
                  </c:pt>
                </c:numCache>
              </c:numRef>
            </c:plus>
            <c:minus>
              <c:numRef>
                <c:f>'Reciprocal  (2)'!$E$2:$E$19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3.7644774079566816</c:v>
                  </c:pt>
                  <c:pt idx="2">
                    <c:v>3.0462086197339726</c:v>
                  </c:pt>
                  <c:pt idx="3">
                    <c:v>8.7653113648931669</c:v>
                  </c:pt>
                  <c:pt idx="4">
                    <c:v>1.8683168483367203</c:v>
                  </c:pt>
                  <c:pt idx="5">
                    <c:v>14.774372578840584</c:v>
                  </c:pt>
                  <c:pt idx="6">
                    <c:v>3.4998403083023524</c:v>
                  </c:pt>
                  <c:pt idx="7">
                    <c:v>4.4402315037454576</c:v>
                  </c:pt>
                  <c:pt idx="8">
                    <c:v>5.8670360321337807</c:v>
                  </c:pt>
                  <c:pt idx="9">
                    <c:v>0.77786683088551323</c:v>
                  </c:pt>
                  <c:pt idx="10">
                    <c:v>1.4572847912607214</c:v>
                  </c:pt>
                  <c:pt idx="11">
                    <c:v>4.9890907666769921</c:v>
                  </c:pt>
                  <c:pt idx="12">
                    <c:v>6.9230769230769278</c:v>
                  </c:pt>
                  <c:pt idx="13">
                    <c:v>2.3929863917130079</c:v>
                  </c:pt>
                  <c:pt idx="14">
                    <c:v>0</c:v>
                  </c:pt>
                  <c:pt idx="15">
                    <c:v>14.437376618516293</c:v>
                  </c:pt>
                  <c:pt idx="17">
                    <c:v>3.5459995184524735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'Reciprocal  (2)'!$C$3:$C$19</c:f>
              <c:strCache>
                <c:ptCount val="17"/>
                <c:pt idx="0">
                  <c:v>056-098</c:v>
                </c:pt>
                <c:pt idx="1">
                  <c:v>056-108</c:v>
                </c:pt>
                <c:pt idx="2">
                  <c:v>056-065</c:v>
                </c:pt>
                <c:pt idx="3">
                  <c:v>056-029</c:v>
                </c:pt>
                <c:pt idx="4">
                  <c:v>056-057</c:v>
                </c:pt>
                <c:pt idx="5">
                  <c:v>098-108</c:v>
                </c:pt>
                <c:pt idx="6">
                  <c:v>098-065</c:v>
                </c:pt>
                <c:pt idx="7">
                  <c:v>098-029</c:v>
                </c:pt>
                <c:pt idx="8">
                  <c:v>098-057</c:v>
                </c:pt>
                <c:pt idx="9">
                  <c:v>108-065</c:v>
                </c:pt>
                <c:pt idx="10">
                  <c:v>108-029</c:v>
                </c:pt>
                <c:pt idx="11">
                  <c:v>108-057</c:v>
                </c:pt>
                <c:pt idx="12">
                  <c:v>065-029</c:v>
                </c:pt>
                <c:pt idx="13">
                  <c:v>065-057</c:v>
                </c:pt>
                <c:pt idx="14">
                  <c:v>029-057</c:v>
                </c:pt>
                <c:pt idx="16">
                  <c:v>Batch</c:v>
                </c:pt>
              </c:strCache>
            </c:strRef>
          </c:cat>
          <c:val>
            <c:numRef>
              <c:f>'Reciprocal  (2)'!$D$3:$D$19</c:f>
              <c:numCache>
                <c:formatCode>0.00</c:formatCode>
                <c:ptCount val="17"/>
                <c:pt idx="0">
                  <c:v>9.775198083655793</c:v>
                </c:pt>
                <c:pt idx="1">
                  <c:v>33.767821975369145</c:v>
                </c:pt>
                <c:pt idx="2">
                  <c:v>39.993261455525605</c:v>
                </c:pt>
                <c:pt idx="3">
                  <c:v>37.498691314817307</c:v>
                </c:pt>
                <c:pt idx="4">
                  <c:v>56.790123456790127</c:v>
                </c:pt>
                <c:pt idx="5">
                  <c:v>38.424566401144148</c:v>
                </c:pt>
                <c:pt idx="6">
                  <c:v>51.126891793205914</c:v>
                </c:pt>
                <c:pt idx="7">
                  <c:v>37.841129432879832</c:v>
                </c:pt>
                <c:pt idx="8">
                  <c:v>95.795709793351307</c:v>
                </c:pt>
                <c:pt idx="9">
                  <c:v>25.473193473193476</c:v>
                </c:pt>
                <c:pt idx="10">
                  <c:v>38.361347978149745</c:v>
                </c:pt>
                <c:pt idx="11">
                  <c:v>83.07692307692308</c:v>
                </c:pt>
                <c:pt idx="12">
                  <c:v>4.7380156075808246</c:v>
                </c:pt>
                <c:pt idx="13">
                  <c:v>0</c:v>
                </c:pt>
                <c:pt idx="14">
                  <c:v>44.79142835354228</c:v>
                </c:pt>
                <c:pt idx="16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2-4B42-8270-3E2FA3BC9524}"/>
            </c:ext>
          </c:extLst>
        </c:ser>
        <c:ser>
          <c:idx val="1"/>
          <c:order val="1"/>
          <c:tx>
            <c:v>Ova</c:v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 (2)'!$I$3:$I$17</c:f>
                <c:numCache>
                  <c:formatCode>General</c:formatCode>
                  <c:ptCount val="15"/>
                  <c:pt idx="0">
                    <c:v>2.4158282893907601</c:v>
                  </c:pt>
                  <c:pt idx="1">
                    <c:v>3.5884267438557114</c:v>
                  </c:pt>
                  <c:pt idx="2">
                    <c:v>5.525232400847079</c:v>
                  </c:pt>
                  <c:pt idx="3">
                    <c:v>9.0559765486268642</c:v>
                  </c:pt>
                  <c:pt idx="4">
                    <c:v>3.7655164713670972</c:v>
                  </c:pt>
                  <c:pt idx="5">
                    <c:v>3.3540585326468482</c:v>
                  </c:pt>
                  <c:pt idx="6">
                    <c:v>0.45562608047595726</c:v>
                  </c:pt>
                  <c:pt idx="7">
                    <c:v>1.4989791127423331</c:v>
                  </c:pt>
                  <c:pt idx="8">
                    <c:v>2.0202131907501295</c:v>
                  </c:pt>
                  <c:pt idx="9">
                    <c:v>2.8814666708602052</c:v>
                  </c:pt>
                  <c:pt idx="10">
                    <c:v>9.6792688279979462</c:v>
                  </c:pt>
                  <c:pt idx="11">
                    <c:v>3.6994628494332877</c:v>
                  </c:pt>
                  <c:pt idx="12">
                    <c:v>1.2835177852038253</c:v>
                  </c:pt>
                  <c:pt idx="13">
                    <c:v>6.7608127645722966</c:v>
                  </c:pt>
                  <c:pt idx="14">
                    <c:v>0.58479532163742698</c:v>
                  </c:pt>
                </c:numCache>
              </c:numRef>
            </c:plus>
            <c:minus>
              <c:numRef>
                <c:f>'Reciprocal  (2)'!$I$3:$I$17</c:f>
                <c:numCache>
                  <c:formatCode>General</c:formatCode>
                  <c:ptCount val="15"/>
                  <c:pt idx="0">
                    <c:v>2.4158282893907601</c:v>
                  </c:pt>
                  <c:pt idx="1">
                    <c:v>3.5884267438557114</c:v>
                  </c:pt>
                  <c:pt idx="2">
                    <c:v>5.525232400847079</c:v>
                  </c:pt>
                  <c:pt idx="3">
                    <c:v>9.0559765486268642</c:v>
                  </c:pt>
                  <c:pt idx="4">
                    <c:v>3.7655164713670972</c:v>
                  </c:pt>
                  <c:pt idx="5">
                    <c:v>3.3540585326468482</c:v>
                  </c:pt>
                  <c:pt idx="6">
                    <c:v>0.45562608047595726</c:v>
                  </c:pt>
                  <c:pt idx="7">
                    <c:v>1.4989791127423331</c:v>
                  </c:pt>
                  <c:pt idx="8">
                    <c:v>2.0202131907501295</c:v>
                  </c:pt>
                  <c:pt idx="9">
                    <c:v>2.8814666708602052</c:v>
                  </c:pt>
                  <c:pt idx="10">
                    <c:v>9.6792688279979462</c:v>
                  </c:pt>
                  <c:pt idx="11">
                    <c:v>3.6994628494332877</c:v>
                  </c:pt>
                  <c:pt idx="12">
                    <c:v>1.2835177852038253</c:v>
                  </c:pt>
                  <c:pt idx="13">
                    <c:v>6.7608127645722966</c:v>
                  </c:pt>
                  <c:pt idx="14">
                    <c:v>0.58479532163742698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 (2)'!$C$3:$C$19</c:f>
              <c:strCache>
                <c:ptCount val="17"/>
                <c:pt idx="0">
                  <c:v>056-098</c:v>
                </c:pt>
                <c:pt idx="1">
                  <c:v>056-108</c:v>
                </c:pt>
                <c:pt idx="2">
                  <c:v>056-065</c:v>
                </c:pt>
                <c:pt idx="3">
                  <c:v>056-029</c:v>
                </c:pt>
                <c:pt idx="4">
                  <c:v>056-057</c:v>
                </c:pt>
                <c:pt idx="5">
                  <c:v>098-108</c:v>
                </c:pt>
                <c:pt idx="6">
                  <c:v>098-065</c:v>
                </c:pt>
                <c:pt idx="7">
                  <c:v>098-029</c:v>
                </c:pt>
                <c:pt idx="8">
                  <c:v>098-057</c:v>
                </c:pt>
                <c:pt idx="9">
                  <c:v>108-065</c:v>
                </c:pt>
                <c:pt idx="10">
                  <c:v>108-029</c:v>
                </c:pt>
                <c:pt idx="11">
                  <c:v>108-057</c:v>
                </c:pt>
                <c:pt idx="12">
                  <c:v>065-029</c:v>
                </c:pt>
                <c:pt idx="13">
                  <c:v>065-057</c:v>
                </c:pt>
                <c:pt idx="14">
                  <c:v>029-057</c:v>
                </c:pt>
                <c:pt idx="16">
                  <c:v>Batch</c:v>
                </c:pt>
              </c:strCache>
            </c:strRef>
          </c:cat>
          <c:val>
            <c:numRef>
              <c:f>'Reciprocal  (2)'!$H$3:$H$17</c:f>
              <c:numCache>
                <c:formatCode>0.00</c:formatCode>
                <c:ptCount val="15"/>
                <c:pt idx="0">
                  <c:v>75.110670873382745</c:v>
                </c:pt>
                <c:pt idx="1">
                  <c:v>67.959850606909427</c:v>
                </c:pt>
                <c:pt idx="2">
                  <c:v>20.899737368311097</c:v>
                </c:pt>
                <c:pt idx="3">
                  <c:v>29.413479344322258</c:v>
                </c:pt>
                <c:pt idx="4">
                  <c:v>11.454910551296095</c:v>
                </c:pt>
                <c:pt idx="5">
                  <c:v>19.003512372764025</c:v>
                </c:pt>
                <c:pt idx="6">
                  <c:v>2.3815441669625597</c:v>
                </c:pt>
                <c:pt idx="7">
                  <c:v>6.549747986388442</c:v>
                </c:pt>
                <c:pt idx="8">
                  <c:v>3.7913878881454792</c:v>
                </c:pt>
                <c:pt idx="9">
                  <c:v>23.950617283950617</c:v>
                </c:pt>
                <c:pt idx="10">
                  <c:v>34.80533926585094</c:v>
                </c:pt>
                <c:pt idx="11">
                  <c:v>17.705627705627705</c:v>
                </c:pt>
                <c:pt idx="12">
                  <c:v>16.311986863710999</c:v>
                </c:pt>
                <c:pt idx="13">
                  <c:v>11.025598482044474</c:v>
                </c:pt>
                <c:pt idx="14">
                  <c:v>0.58479532163742687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2-4B42-8270-3E2FA3BC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574461640"/>
        <c:axId val="574464920"/>
      </c:barChart>
      <c:catAx>
        <c:axId val="574461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Cross (Sperm - 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4920"/>
        <c:crosses val="autoZero"/>
        <c:auto val="1"/>
        <c:lblAlgn val="ctr"/>
        <c:lblOffset val="100"/>
        <c:noMultiLvlLbl val="0"/>
      </c:catAx>
      <c:valAx>
        <c:axId val="5744649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 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4759405074366"/>
          <c:y val="0.27356481481481482"/>
          <c:w val="0.83619685039370084"/>
          <c:h val="0.54033209390492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3-443F-87A4-14A6B8559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3-443F-87A4-14A6B8559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3-443F-87A4-14A6B855972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3-443F-87A4-14A6B855972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23-443F-87A4-14A6B855972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23-443F-87A4-14A6B8559726}"/>
              </c:ext>
            </c:extLst>
          </c:dPt>
          <c:cat>
            <c:strRef>
              <c:f>'Reciprocal  (2)'!$L$2:$L$9</c:f>
              <c:strCache>
                <c:ptCount val="8"/>
                <c:pt idx="0">
                  <c:v>A - 056</c:v>
                </c:pt>
                <c:pt idx="1">
                  <c:v>B - 098</c:v>
                </c:pt>
                <c:pt idx="3">
                  <c:v>C - 108</c:v>
                </c:pt>
                <c:pt idx="5">
                  <c:v>D -065</c:v>
                </c:pt>
                <c:pt idx="6">
                  <c:v>E - 029</c:v>
                </c:pt>
                <c:pt idx="7">
                  <c:v>F -057</c:v>
                </c:pt>
              </c:strCache>
            </c:strRef>
          </c:cat>
          <c:val>
            <c:numRef>
              <c:f>'Reciprocal  (2)'!$M$2:$M$9</c:f>
              <c:numCache>
                <c:formatCode>General</c:formatCode>
                <c:ptCount val="8"/>
                <c:pt idx="0">
                  <c:v>35.565019257231597</c:v>
                </c:pt>
                <c:pt idx="1">
                  <c:v>59.659793658792786</c:v>
                </c:pt>
                <c:pt idx="3">
                  <c:v>46.77496550158795</c:v>
                </c:pt>
                <c:pt idx="5">
                  <c:v>10.393982885361019</c:v>
                </c:pt>
                <c:pt idx="6">
                  <c:v>26.374396362762987</c:v>
                </c:pt>
                <c:pt idx="7">
                  <c:v>8.9124639897502362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3-443F-87A4-14A6B855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92240"/>
        <c:axId val="690090600"/>
      </c:barChart>
      <c:catAx>
        <c:axId val="6900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90600"/>
        <c:crosses val="autoZero"/>
        <c:auto val="1"/>
        <c:lblAlgn val="ctr"/>
        <c:lblOffset val="100"/>
        <c:noMultiLvlLbl val="0"/>
      </c:catAx>
      <c:valAx>
        <c:axId val="6900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Average of Crosses</a:t>
                </a:r>
                <a:r>
                  <a:rPr lang="en-US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with Each Genet (n=5) </a:t>
                </a:r>
                <a:endParaRPr lang="en-US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4.4166666666666668E-3"/>
              <c:y val="0.2226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ACER Night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78633382707752E-2"/>
          <c:y val="9.5153916094835769E-2"/>
          <c:w val="0.90532392062689437"/>
          <c:h val="0.75090251613681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571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5-434A-B4C8-CC89B4A6271C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D85-434A-B4C8-CC89B4A6271C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D85-434A-B4C8-CC89B4A6271C}"/>
              </c:ext>
            </c:extLst>
          </c:dPt>
          <c:dPt>
            <c:idx val="4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D85-434A-B4C8-CC89B4A6271C}"/>
              </c:ext>
            </c:extLst>
          </c:dPt>
          <c:dPt>
            <c:idx val="5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D85-434A-B4C8-CC89B4A6271C}"/>
              </c:ext>
            </c:extLst>
          </c:dPt>
          <c:dPt>
            <c:idx val="6"/>
            <c:invertIfNegative val="0"/>
            <c:bubble3D val="0"/>
            <c:spPr>
              <a:solidFill>
                <a:srgbClr val="FFCC0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D85-434A-B4C8-CC89B4A6271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85-434A-B4C8-CC89B4A6271C}"/>
              </c:ext>
            </c:extLst>
          </c:dPt>
          <c:dPt>
            <c:idx val="11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D85-434A-B4C8-CC89B4A6271C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D85-434A-B4C8-CC89B4A6271C}"/>
              </c:ext>
            </c:extLst>
          </c:dPt>
          <c:dPt>
            <c:idx val="13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D85-434A-B4C8-CC89B4A6271C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D85-434A-B4C8-CC89B4A6271C}"/>
              </c:ext>
            </c:extLst>
          </c:dPt>
          <c:dPt>
            <c:idx val="15"/>
            <c:invertIfNegative val="0"/>
            <c:bubble3D val="0"/>
            <c:spPr>
              <a:solidFill>
                <a:srgbClr val="00808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D85-434A-B4C8-CC89B4A6271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5-434A-B4C8-CC89B4A6271C}"/>
              </c:ext>
            </c:extLst>
          </c:dPt>
          <c:dPt>
            <c:idx val="20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D85-434A-B4C8-CC89B4A6271C}"/>
              </c:ext>
            </c:extLst>
          </c:dPt>
          <c:dPt>
            <c:idx val="21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D85-434A-B4C8-CC89B4A6271C}"/>
              </c:ext>
            </c:extLst>
          </c:dPt>
          <c:dPt>
            <c:idx val="22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85-434A-B4C8-CC89B4A6271C}"/>
              </c:ext>
            </c:extLst>
          </c:dPt>
          <c:dPt>
            <c:idx val="23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D85-434A-B4C8-CC89B4A6271C}"/>
              </c:ext>
            </c:extLst>
          </c:dPt>
          <c:dPt>
            <c:idx val="24"/>
            <c:invertIfNegative val="0"/>
            <c:bubble3D val="0"/>
            <c:spPr>
              <a:solidFill>
                <a:srgbClr val="CC0099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D85-434A-B4C8-CC89B4A6271C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85-434A-B4C8-CC89B4A6271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D85-434A-B4C8-CC89B4A6271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85-434A-B4C8-CC89B4A6271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85-434A-B4C8-CC89B4A6271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D85-434A-B4C8-CC89B4A6271C}"/>
              </c:ext>
            </c:extLst>
          </c:dPt>
          <c:dPt>
            <c:idx val="3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D85-434A-B4C8-CC89B4A6271C}"/>
              </c:ext>
            </c:extLst>
          </c:dPt>
          <c:dPt>
            <c:idx val="38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D85-434A-B4C8-CC89B4A6271C}"/>
              </c:ext>
            </c:extLst>
          </c:dPt>
          <c:dPt>
            <c:idx val="39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85-434A-B4C8-CC89B4A6271C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D85-434A-B4C8-CC89B4A6271C}"/>
              </c:ext>
            </c:extLst>
          </c:dPt>
          <c:dPt>
            <c:idx val="41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85-434A-B4C8-CC89B4A6271C}"/>
              </c:ext>
            </c:extLst>
          </c:dPt>
          <c:dPt>
            <c:idx val="42"/>
            <c:invertIfNegative val="0"/>
            <c:bubble3D val="0"/>
            <c:spPr>
              <a:solidFill>
                <a:srgbClr val="00B0F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85-434A-B4C8-CC89B4A6271C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5-434A-B4C8-CC89B4A6271C}"/>
              </c:ext>
            </c:extLst>
          </c:dPt>
          <c:dPt>
            <c:idx val="54"/>
            <c:invertIfNegative val="0"/>
            <c:bubble3D val="0"/>
            <c:spPr>
              <a:solidFill>
                <a:srgbClr val="7030A0"/>
              </a:solidFill>
              <a:ln w="571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85-434A-B4C8-CC89B4A6271C}"/>
              </c:ext>
            </c:extLst>
          </c:dPt>
          <c:errBars>
            <c:errBarType val="both"/>
            <c:errValType val="cust"/>
            <c:noEndCap val="0"/>
            <c:plus>
              <c:numRef>
                <c:f>'Sperm Doner &amp; Reciprocal '!$D$2:$D$56</c:f>
                <c:numCache>
                  <c:formatCode>General</c:formatCode>
                  <c:ptCount val="55"/>
                  <c:pt idx="0">
                    <c:v>0.28269964113863982</c:v>
                  </c:pt>
                  <c:pt idx="2">
                    <c:v>3.7644774079566816</c:v>
                  </c:pt>
                  <c:pt idx="3">
                    <c:v>3.0462086197339726</c:v>
                  </c:pt>
                  <c:pt idx="4">
                    <c:v>8.7653113648931669</c:v>
                  </c:pt>
                  <c:pt idx="5">
                    <c:v>1.8683168483367203</c:v>
                  </c:pt>
                  <c:pt idx="6">
                    <c:v>14.774372578840584</c:v>
                  </c:pt>
                  <c:pt idx="9">
                    <c:v>2.1332430508927294</c:v>
                  </c:pt>
                  <c:pt idx="11">
                    <c:v>2.415828289390761</c:v>
                  </c:pt>
                  <c:pt idx="12">
                    <c:v>3.4998403083023524</c:v>
                  </c:pt>
                  <c:pt idx="13">
                    <c:v>4.4402315037454576</c:v>
                  </c:pt>
                  <c:pt idx="14">
                    <c:v>5.8670360321337807</c:v>
                  </c:pt>
                  <c:pt idx="15">
                    <c:v>0.77786683088551323</c:v>
                  </c:pt>
                  <c:pt idx="18">
                    <c:v>1.287384948246133</c:v>
                  </c:pt>
                  <c:pt idx="20">
                    <c:v>3.5884267438557114</c:v>
                  </c:pt>
                  <c:pt idx="21">
                    <c:v>3.3540585326468482</c:v>
                  </c:pt>
                  <c:pt idx="22">
                    <c:v>1.4572847912607214</c:v>
                  </c:pt>
                  <c:pt idx="23">
                    <c:v>4.9890907666769921</c:v>
                  </c:pt>
                  <c:pt idx="24">
                    <c:v>6.9230769230769278</c:v>
                  </c:pt>
                  <c:pt idx="27">
                    <c:v>0.96214900588657237</c:v>
                  </c:pt>
                  <c:pt idx="29">
                    <c:v>5.525232400847079</c:v>
                  </c:pt>
                  <c:pt idx="30">
                    <c:v>0.45562608047595726</c:v>
                  </c:pt>
                  <c:pt idx="31">
                    <c:v>2.8814666708602052</c:v>
                  </c:pt>
                  <c:pt idx="32">
                    <c:v>2.3929863917130079</c:v>
                  </c:pt>
                  <c:pt idx="33">
                    <c:v>0</c:v>
                  </c:pt>
                  <c:pt idx="36">
                    <c:v>0.81107782539440731</c:v>
                  </c:pt>
                  <c:pt idx="38">
                    <c:v>9.0559765486268642</c:v>
                  </c:pt>
                  <c:pt idx="39">
                    <c:v>1.4989791127423331</c:v>
                  </c:pt>
                  <c:pt idx="40">
                    <c:v>9.6792688279979462</c:v>
                  </c:pt>
                  <c:pt idx="41">
                    <c:v>1.2835177852038253</c:v>
                  </c:pt>
                  <c:pt idx="42">
                    <c:v>14.437376618516293</c:v>
                  </c:pt>
                  <c:pt idx="45">
                    <c:v>1.5873015873015874</c:v>
                  </c:pt>
                  <c:pt idx="47">
                    <c:v>3.7655164713670972</c:v>
                  </c:pt>
                  <c:pt idx="48">
                    <c:v>2.0202131907501295</c:v>
                  </c:pt>
                  <c:pt idx="49">
                    <c:v>3.6994628494332877</c:v>
                  </c:pt>
                  <c:pt idx="50">
                    <c:v>6.7608127645722966</c:v>
                  </c:pt>
                  <c:pt idx="51">
                    <c:v>0.58479532163742698</c:v>
                  </c:pt>
                  <c:pt idx="54">
                    <c:v>3.5459995184524735</c:v>
                  </c:pt>
                </c:numCache>
              </c:numRef>
            </c:plus>
            <c:minus>
              <c:numRef>
                <c:f>'Sperm Doner &amp; Reciprocal '!$D$2:$D$56</c:f>
                <c:numCache>
                  <c:formatCode>General</c:formatCode>
                  <c:ptCount val="55"/>
                  <c:pt idx="0">
                    <c:v>0.28269964113863982</c:v>
                  </c:pt>
                  <c:pt idx="2">
                    <c:v>3.7644774079566816</c:v>
                  </c:pt>
                  <c:pt idx="3">
                    <c:v>3.0462086197339726</c:v>
                  </c:pt>
                  <c:pt idx="4">
                    <c:v>8.7653113648931669</c:v>
                  </c:pt>
                  <c:pt idx="5">
                    <c:v>1.8683168483367203</c:v>
                  </c:pt>
                  <c:pt idx="6">
                    <c:v>14.774372578840584</c:v>
                  </c:pt>
                  <c:pt idx="9">
                    <c:v>2.1332430508927294</c:v>
                  </c:pt>
                  <c:pt idx="11">
                    <c:v>2.415828289390761</c:v>
                  </c:pt>
                  <c:pt idx="12">
                    <c:v>3.4998403083023524</c:v>
                  </c:pt>
                  <c:pt idx="13">
                    <c:v>4.4402315037454576</c:v>
                  </c:pt>
                  <c:pt idx="14">
                    <c:v>5.8670360321337807</c:v>
                  </c:pt>
                  <c:pt idx="15">
                    <c:v>0.77786683088551323</c:v>
                  </c:pt>
                  <c:pt idx="18">
                    <c:v>1.287384948246133</c:v>
                  </c:pt>
                  <c:pt idx="20">
                    <c:v>3.5884267438557114</c:v>
                  </c:pt>
                  <c:pt idx="21">
                    <c:v>3.3540585326468482</c:v>
                  </c:pt>
                  <c:pt idx="22">
                    <c:v>1.4572847912607214</c:v>
                  </c:pt>
                  <c:pt idx="23">
                    <c:v>4.9890907666769921</c:v>
                  </c:pt>
                  <c:pt idx="24">
                    <c:v>6.9230769230769278</c:v>
                  </c:pt>
                  <c:pt idx="27">
                    <c:v>0.96214900588657237</c:v>
                  </c:pt>
                  <c:pt idx="29">
                    <c:v>5.525232400847079</c:v>
                  </c:pt>
                  <c:pt idx="30">
                    <c:v>0.45562608047595726</c:v>
                  </c:pt>
                  <c:pt idx="31">
                    <c:v>2.8814666708602052</c:v>
                  </c:pt>
                  <c:pt idx="32">
                    <c:v>2.3929863917130079</c:v>
                  </c:pt>
                  <c:pt idx="33">
                    <c:v>0</c:v>
                  </c:pt>
                  <c:pt idx="36">
                    <c:v>0.81107782539440731</c:v>
                  </c:pt>
                  <c:pt idx="38">
                    <c:v>9.0559765486268642</c:v>
                  </c:pt>
                  <c:pt idx="39">
                    <c:v>1.4989791127423331</c:v>
                  </c:pt>
                  <c:pt idx="40">
                    <c:v>9.6792688279979462</c:v>
                  </c:pt>
                  <c:pt idx="41">
                    <c:v>1.2835177852038253</c:v>
                  </c:pt>
                  <c:pt idx="42">
                    <c:v>14.437376618516293</c:v>
                  </c:pt>
                  <c:pt idx="45">
                    <c:v>1.5873015873015874</c:v>
                  </c:pt>
                  <c:pt idx="47">
                    <c:v>3.7655164713670972</c:v>
                  </c:pt>
                  <c:pt idx="48">
                    <c:v>2.0202131907501295</c:v>
                  </c:pt>
                  <c:pt idx="49">
                    <c:v>3.6994628494332877</c:v>
                  </c:pt>
                  <c:pt idx="50">
                    <c:v>6.7608127645722966</c:v>
                  </c:pt>
                  <c:pt idx="51">
                    <c:v>0.58479532163742698</c:v>
                  </c:pt>
                  <c:pt idx="54">
                    <c:v>3.5459995184524735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>
                <a:outerShdw blurRad="50800" dist="50800" dir="5400000" sx="1000" sy="1000" algn="ctr" rotWithShape="0">
                  <a:schemeClr val="tx1">
                    <a:lumMod val="95000"/>
                    <a:lumOff val="5000"/>
                  </a:schemeClr>
                </a:outerShdw>
              </a:effectLst>
            </c:spPr>
          </c:errBars>
          <c:cat>
            <c:strRef>
              <c:f>'Sperm Doner &amp; Reciprocal '!$B$2:$B$56</c:f>
              <c:strCache>
                <c:ptCount val="55"/>
                <c:pt idx="0">
                  <c:v>056 Self</c:v>
                </c:pt>
                <c:pt idx="2">
                  <c:v>056-098 </c:v>
                </c:pt>
                <c:pt idx="3">
                  <c:v>056-108 </c:v>
                </c:pt>
                <c:pt idx="4">
                  <c:v>056-065 </c:v>
                </c:pt>
                <c:pt idx="5">
                  <c:v>056-029 </c:v>
                </c:pt>
                <c:pt idx="6">
                  <c:v>056-057 </c:v>
                </c:pt>
                <c:pt idx="9">
                  <c:v>098 Self</c:v>
                </c:pt>
                <c:pt idx="11">
                  <c:v>098-056 </c:v>
                </c:pt>
                <c:pt idx="12">
                  <c:v>098-108 </c:v>
                </c:pt>
                <c:pt idx="13">
                  <c:v>098-065 </c:v>
                </c:pt>
                <c:pt idx="14">
                  <c:v>098-029 </c:v>
                </c:pt>
                <c:pt idx="15">
                  <c:v>098-057 </c:v>
                </c:pt>
                <c:pt idx="18">
                  <c:v>108 Self</c:v>
                </c:pt>
                <c:pt idx="20">
                  <c:v>108-056 </c:v>
                </c:pt>
                <c:pt idx="21">
                  <c:v>108-098 </c:v>
                </c:pt>
                <c:pt idx="22">
                  <c:v>108-065 </c:v>
                </c:pt>
                <c:pt idx="23">
                  <c:v>108-029 </c:v>
                </c:pt>
                <c:pt idx="24">
                  <c:v>108-057 </c:v>
                </c:pt>
                <c:pt idx="27">
                  <c:v>065 Self</c:v>
                </c:pt>
                <c:pt idx="29">
                  <c:v>065-056 </c:v>
                </c:pt>
                <c:pt idx="30">
                  <c:v>065-098 </c:v>
                </c:pt>
                <c:pt idx="31">
                  <c:v>065-108 </c:v>
                </c:pt>
                <c:pt idx="32">
                  <c:v>065-029 </c:v>
                </c:pt>
                <c:pt idx="33">
                  <c:v>065-057 </c:v>
                </c:pt>
                <c:pt idx="36">
                  <c:v>029 Self</c:v>
                </c:pt>
                <c:pt idx="38">
                  <c:v>029-056 </c:v>
                </c:pt>
                <c:pt idx="39">
                  <c:v>029-098 </c:v>
                </c:pt>
                <c:pt idx="40">
                  <c:v>029-108 </c:v>
                </c:pt>
                <c:pt idx="41">
                  <c:v>029-065 </c:v>
                </c:pt>
                <c:pt idx="42">
                  <c:v>029-057 </c:v>
                </c:pt>
                <c:pt idx="45">
                  <c:v>057 Self</c:v>
                </c:pt>
                <c:pt idx="47">
                  <c:v>057-056 </c:v>
                </c:pt>
                <c:pt idx="48">
                  <c:v>057-098 </c:v>
                </c:pt>
                <c:pt idx="49">
                  <c:v>057-108 </c:v>
                </c:pt>
                <c:pt idx="50">
                  <c:v>057-065 </c:v>
                </c:pt>
                <c:pt idx="51">
                  <c:v>057-029 </c:v>
                </c:pt>
                <c:pt idx="54">
                  <c:v>Batch</c:v>
                </c:pt>
              </c:strCache>
            </c:strRef>
          </c:cat>
          <c:val>
            <c:numRef>
              <c:f>'Sperm Doner &amp; Reciprocal '!$C$2:$C$56</c:f>
              <c:numCache>
                <c:formatCode>General</c:formatCode>
                <c:ptCount val="55"/>
                <c:pt idx="0">
                  <c:v>6.3440603254965735</c:v>
                </c:pt>
                <c:pt idx="2">
                  <c:v>9.775198083655793</c:v>
                </c:pt>
                <c:pt idx="3">
                  <c:v>33.767821975369145</c:v>
                </c:pt>
                <c:pt idx="4">
                  <c:v>39.993261455525605</c:v>
                </c:pt>
                <c:pt idx="5">
                  <c:v>37.498691314817307</c:v>
                </c:pt>
                <c:pt idx="6">
                  <c:v>56.790123456790127</c:v>
                </c:pt>
                <c:pt idx="9">
                  <c:v>4.2145593869731792</c:v>
                </c:pt>
                <c:pt idx="11">
                  <c:v>75.110670873382745</c:v>
                </c:pt>
                <c:pt idx="12">
                  <c:v>38.424566401144148</c:v>
                </c:pt>
                <c:pt idx="13">
                  <c:v>51.126891793205914</c:v>
                </c:pt>
                <c:pt idx="14">
                  <c:v>37.841129432879832</c:v>
                </c:pt>
                <c:pt idx="15">
                  <c:v>95.795709793351307</c:v>
                </c:pt>
                <c:pt idx="18">
                  <c:v>8.1079613337677845</c:v>
                </c:pt>
                <c:pt idx="20">
                  <c:v>67.959850606909427</c:v>
                </c:pt>
                <c:pt idx="21">
                  <c:v>19.003512372764025</c:v>
                </c:pt>
                <c:pt idx="22">
                  <c:v>25.473193473193476</c:v>
                </c:pt>
                <c:pt idx="23">
                  <c:v>38.361347978149745</c:v>
                </c:pt>
                <c:pt idx="24">
                  <c:v>83.07692307692308</c:v>
                </c:pt>
                <c:pt idx="27">
                  <c:v>4.5989571351890186</c:v>
                </c:pt>
                <c:pt idx="29">
                  <c:v>20.899737368311097</c:v>
                </c:pt>
                <c:pt idx="30">
                  <c:v>2.3815441669625597</c:v>
                </c:pt>
                <c:pt idx="31">
                  <c:v>23.950617283950617</c:v>
                </c:pt>
                <c:pt idx="32">
                  <c:v>4.7380156075808246</c:v>
                </c:pt>
                <c:pt idx="33">
                  <c:v>0</c:v>
                </c:pt>
                <c:pt idx="36">
                  <c:v>1.5107212475633529</c:v>
                </c:pt>
                <c:pt idx="38">
                  <c:v>29.413479344322258</c:v>
                </c:pt>
                <c:pt idx="39">
                  <c:v>6.549747986388442</c:v>
                </c:pt>
                <c:pt idx="40">
                  <c:v>34.80533926585094</c:v>
                </c:pt>
                <c:pt idx="41">
                  <c:v>16.311986863710999</c:v>
                </c:pt>
                <c:pt idx="42">
                  <c:v>44.79142835354228</c:v>
                </c:pt>
                <c:pt idx="45">
                  <c:v>1.5873015873015872</c:v>
                </c:pt>
                <c:pt idx="47">
                  <c:v>11.454910551296095</c:v>
                </c:pt>
                <c:pt idx="48">
                  <c:v>3.7913878881454792</c:v>
                </c:pt>
                <c:pt idx="49">
                  <c:v>17.705627705627705</c:v>
                </c:pt>
                <c:pt idx="50">
                  <c:v>11.025598482044474</c:v>
                </c:pt>
                <c:pt idx="51">
                  <c:v>0.58479532163742687</c:v>
                </c:pt>
                <c:pt idx="54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5-434A-B4C8-CC89B4A6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61"/>
        <c:axId val="692072608"/>
        <c:axId val="692078512"/>
      </c:barChart>
      <c:catAx>
        <c:axId val="692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8512"/>
        <c:crosses val="autoZero"/>
        <c:auto val="1"/>
        <c:lblAlgn val="ctr"/>
        <c:lblOffset val="100"/>
        <c:noMultiLvlLbl val="0"/>
      </c:catAx>
      <c:valAx>
        <c:axId val="692078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66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527050</xdr:colOff>
      <xdr:row>5</xdr:row>
      <xdr:rowOff>82550</xdr:rowOff>
    </xdr:from>
    <xdr:to>
      <xdr:col>39</xdr:col>
      <xdr:colOff>228600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49476-A7F6-26B0-8DBD-F16438E34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10422</xdr:colOff>
      <xdr:row>2</xdr:row>
      <xdr:rowOff>131303</xdr:rowOff>
    </xdr:from>
    <xdr:to>
      <xdr:col>40</xdr:col>
      <xdr:colOff>507608</xdr:colOff>
      <xdr:row>29</xdr:row>
      <xdr:rowOff>112290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8E7D0-964F-FAE5-1664-DEC79D03E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597503</xdr:colOff>
      <xdr:row>1</xdr:row>
      <xdr:rowOff>179348</xdr:rowOff>
    </xdr:from>
    <xdr:to>
      <xdr:col>20</xdr:col>
      <xdr:colOff>88765</xdr:colOff>
      <xdr:row>23</xdr:row>
      <xdr:rowOff>186257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87BCC-E9C7-FD94-8D88-7CE3914BD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485162</xdr:colOff>
      <xdr:row>29</xdr:row>
      <xdr:rowOff>55702</xdr:rowOff>
    </xdr:from>
    <xdr:to>
      <xdr:col>22</xdr:col>
      <xdr:colOff>199969</xdr:colOff>
      <xdr:row>44</xdr:row>
      <xdr:rowOff>19385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005A8-E4EC-F0D6-A890-2D9EB583C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378772</xdr:colOff>
      <xdr:row>2</xdr:row>
      <xdr:rowOff>100263</xdr:rowOff>
    </xdr:from>
    <xdr:to>
      <xdr:col>22</xdr:col>
      <xdr:colOff>44561</xdr:colOff>
      <xdr:row>4</xdr:row>
      <xdr:rowOff>1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ABB1CECE-ACFE-4C97-BA2F-338E698F4954}"/>
            </a:ext>
          </a:extLst>
        </xdr:cNvPr>
        <xdr:cNvSpPr txBox="1"/>
      </xdr:nvSpPr>
      <xdr:spPr>
        <a:xfrm>
          <a:off x="10950965" y="467895"/>
          <a:ext cx="272938" cy="26736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*</a:t>
          </a: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0.09115</cdr:x>
      <cdr:y>0.22758</cdr:y>
    </cdr:from>
    <cdr:to>
      <cdr:x>0.12223</cdr:x>
      <cdr:y>0.29322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C48DE4-77F2-4569-AFC1-D119DB3ED01D}"/>
            </a:ext>
          </a:extLst>
        </cdr:cNvPr>
        <cdr:cNvSpPr txBox="1"/>
      </cdr:nvSpPr>
      <cdr:spPr>
        <a:xfrm xmlns:a="http://schemas.openxmlformats.org/drawingml/2006/main">
          <a:off x="800433" y="926959"/>
          <a:ext cx="272938" cy="26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*</a:t>
          </a:r>
        </a:p>
      </cdr:txBody>
    </cdr:sp>
  </cdr:relSizeAnchor>
  <cdr:relSizeAnchor xmlns:cdr="http://schemas.openxmlformats.org/drawingml/2006/chartDrawing">
    <cdr:from>
      <cdr:x>0.15104</cdr:x>
      <cdr:y>0.27367</cdr:y>
    </cdr:from>
    <cdr:to>
      <cdr:x>0.18211</cdr:x>
      <cdr:y>0.33931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BB1CECE-ACFE-4C97-BA2F-338E698F4954}"/>
            </a:ext>
          </a:extLst>
        </cdr:cNvPr>
        <cdr:cNvSpPr txBox="1"/>
      </cdr:nvSpPr>
      <cdr:spPr>
        <a:xfrm xmlns:a="http://schemas.openxmlformats.org/drawingml/2006/main">
          <a:off x="1326371" y="1114704"/>
          <a:ext cx="272938" cy="26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*</a:t>
          </a:r>
        </a:p>
      </cdr:txBody>
    </cdr:sp>
  </cdr:relSizeAnchor>
  <cdr:relSizeAnchor xmlns:cdr="http://schemas.openxmlformats.org/drawingml/2006/chartDrawing">
    <cdr:from>
      <cdr:x>0.45105</cdr:x>
      <cdr:y>0.38308</cdr:y>
    </cdr:from>
    <cdr:to>
      <cdr:x>0.48213</cdr:x>
      <cdr:y>0.44872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BB1CECE-ACFE-4C97-BA2F-338E698F4954}"/>
            </a:ext>
          </a:extLst>
        </cdr:cNvPr>
        <cdr:cNvSpPr txBox="1"/>
      </cdr:nvSpPr>
      <cdr:spPr>
        <a:xfrm xmlns:a="http://schemas.openxmlformats.org/drawingml/2006/main">
          <a:off x="3961063" y="1560318"/>
          <a:ext cx="272938" cy="26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*</a:t>
          </a:r>
        </a:p>
      </cdr:txBody>
    </cdr:sp>
  </cdr:relSizeAnchor>
  <cdr:relSizeAnchor xmlns:cdr="http://schemas.openxmlformats.org/drawingml/2006/chartDrawing">
    <cdr:from>
      <cdr:x>0.5094</cdr:x>
      <cdr:y>0.4665</cdr:y>
    </cdr:from>
    <cdr:to>
      <cdr:x>0.54048</cdr:x>
      <cdr:y>0.53214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BB1CECE-ACFE-4C97-BA2F-338E698F4954}"/>
            </a:ext>
          </a:extLst>
        </cdr:cNvPr>
        <cdr:cNvSpPr txBox="1"/>
      </cdr:nvSpPr>
      <cdr:spPr>
        <a:xfrm xmlns:a="http://schemas.openxmlformats.org/drawingml/2006/main">
          <a:off x="4473519" y="1900099"/>
          <a:ext cx="272938" cy="26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*</a:t>
          </a:r>
        </a:p>
      </cdr:txBody>
    </cdr:sp>
  </cdr:relSizeAnchor>
  <cdr:relSizeAnchor xmlns:cdr="http://schemas.openxmlformats.org/drawingml/2006/chartDrawing">
    <cdr:from>
      <cdr:x>0.74345</cdr:x>
      <cdr:y>0.17247</cdr:y>
    </cdr:from>
    <cdr:to>
      <cdr:x>0.77453</cdr:x>
      <cdr:y>0.23812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BB1CECE-ACFE-4C97-BA2F-338E698F4954}"/>
            </a:ext>
          </a:extLst>
        </cdr:cNvPr>
        <cdr:cNvSpPr txBox="1"/>
      </cdr:nvSpPr>
      <cdr:spPr>
        <a:xfrm xmlns:a="http://schemas.openxmlformats.org/drawingml/2006/main">
          <a:off x="6528914" y="702510"/>
          <a:ext cx="272938" cy="26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*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0.72018</cdr:x>
      <cdr:y>0.02461</cdr:y>
    </cdr:from>
    <cdr:to>
      <cdr:x>0.8885</cdr:x>
      <cdr:y>0.35794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DC4508-DA33-83AD-C5B8-56CDF2E0CF57}"/>
            </a:ext>
          </a:extLst>
        </cdr:cNvPr>
        <cdr:cNvSpPr txBox="1"/>
      </cdr:nvSpPr>
      <cdr:spPr>
        <a:xfrm xmlns:a="http://schemas.openxmlformats.org/drawingml/2006/main">
          <a:off x="3292642" y="67511"/>
          <a:ext cx="7695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B0F0"/>
              </a:solidFill>
            </a:rPr>
            <a:t>Middle</a:t>
          </a:r>
          <a:r>
            <a:rPr lang="en-US" sz="1100" b="1" baseline="0">
              <a:solidFill>
                <a:srgbClr val="00B0F0"/>
              </a:solidFill>
            </a:rPr>
            <a:t> Keys</a:t>
          </a:r>
        </a:p>
        <a:p xmlns:a="http://schemas.openxmlformats.org/drawingml/2006/main"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Upper Keys</a:t>
          </a:r>
        </a:p>
        <a:p xmlns:a="http://schemas.openxmlformats.org/drawingml/2006/main"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Lower Keys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3</xdr:row>
      <xdr:rowOff>15875</xdr:rowOff>
    </xdr:from>
    <xdr:to>
      <xdr:col>20</xdr:col>
      <xdr:colOff>304800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C15E0-6B7E-BE4B-A9BE-5FCEED1F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175391</xdr:colOff>
      <xdr:row>6</xdr:row>
      <xdr:rowOff>54743</xdr:rowOff>
    </xdr:from>
    <xdr:to>
      <xdr:col>22</xdr:col>
      <xdr:colOff>109483</xdr:colOff>
      <xdr:row>38</xdr:row>
      <xdr:rowOff>123207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522A5-2F0E-48E9-93A9-4CB8B0C93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548130</xdr:colOff>
      <xdr:row>1</xdr:row>
      <xdr:rowOff>78341</xdr:rowOff>
    </xdr:from>
    <xdr:to>
      <xdr:col>30</xdr:col>
      <xdr:colOff>258480</xdr:colOff>
      <xdr:row>19</xdr:row>
      <xdr:rowOff>141842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7242F-7F1E-D500-AE3A-338B6C58F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368188</xdr:colOff>
      <xdr:row>21</xdr:row>
      <xdr:rowOff>29300</xdr:rowOff>
    </xdr:from>
    <xdr:to>
      <xdr:col>20</xdr:col>
      <xdr:colOff>82995</xdr:colOff>
      <xdr:row>35</xdr:row>
      <xdr:rowOff>176798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4867A-43E9-B4A7-5C9E-60B0F1D8B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0.66143</cdr:x>
      <cdr:y>0.01775</cdr:y>
    </cdr:from>
    <cdr:to>
      <cdr:x>0.82975</cdr:x>
      <cdr:y>0.35108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CEC110-AEF5-B1B0-EBB3-D21C6BE87441}"/>
            </a:ext>
          </a:extLst>
        </cdr:cNvPr>
        <cdr:cNvSpPr txBox="1"/>
      </cdr:nvSpPr>
      <cdr:spPr>
        <a:xfrm xmlns:a="http://schemas.openxmlformats.org/drawingml/2006/main">
          <a:off x="3024048" y="48683"/>
          <a:ext cx="7695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B0F0"/>
              </a:solidFill>
            </a:rPr>
            <a:t>Middle</a:t>
          </a:r>
          <a:r>
            <a:rPr lang="en-US" sz="1100" b="1" baseline="0">
              <a:solidFill>
                <a:srgbClr val="00B0F0"/>
              </a:solidFill>
            </a:rPr>
            <a:t> Keys</a:t>
          </a:r>
        </a:p>
        <a:p xmlns:a="http://schemas.openxmlformats.org/drawingml/2006/main"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Upper Keys</a:t>
          </a:r>
        </a:p>
        <a:p xmlns:a="http://schemas.openxmlformats.org/drawingml/2006/main"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Lower Keys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20</xdr:row>
      <xdr:rowOff>34925</xdr:rowOff>
    </xdr:from>
    <xdr:to>
      <xdr:col>21</xdr:col>
      <xdr:colOff>209550</xdr:colOff>
      <xdr:row>35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1591-4A4E-4BDA-9254-8CFE5770A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485393</xdr:colOff>
      <xdr:row>3</xdr:row>
      <xdr:rowOff>170510</xdr:rowOff>
    </xdr:from>
    <xdr:to>
      <xdr:col>33</xdr:col>
      <xdr:colOff>322708</xdr:colOff>
      <xdr:row>30</xdr:row>
      <xdr:rowOff>169929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EABCC-0850-4B21-87E8-4A18B9971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445543</xdr:colOff>
      <xdr:row>5</xdr:row>
      <xdr:rowOff>90908</xdr:rowOff>
    </xdr:from>
    <xdr:to>
      <xdr:col>47</xdr:col>
      <xdr:colOff>335139</xdr:colOff>
      <xdr:row>39</xdr:row>
      <xdr:rowOff>160106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FB92A-3EC1-4952-95A0-869DACB6C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0.725</cdr:x>
      <cdr:y>0.25463</cdr:y>
    </cdr:from>
    <cdr:to>
      <cdr:x>0.925</cdr:x>
      <cdr:y>0.58796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F395A2A-4622-46FA-A06A-B477B9B8D28A}"/>
            </a:ext>
          </a:extLst>
        </cdr:cNvPr>
        <cdr:cNvSpPr txBox="1"/>
      </cdr:nvSpPr>
      <cdr:spPr>
        <a:xfrm xmlns:a="http://schemas.openxmlformats.org/drawingml/2006/main">
          <a:off x="3314700" y="698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*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2</xdr:row>
      <xdr:rowOff>171450</xdr:rowOff>
    </xdr:from>
    <xdr:to>
      <xdr:col>25</xdr:col>
      <xdr:colOff>549275</xdr:colOff>
      <xdr:row>21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6B65B-9A85-62E1-B079-D3C493F1F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0.69601</cdr:x>
      <cdr:y>0.02936</cdr:y>
    </cdr:from>
    <cdr:to>
      <cdr:x>0.91144</cdr:x>
      <cdr:y>0.29358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5DAE32-A80A-ADB8-C299-2EDEF6F1A276}"/>
            </a:ext>
          </a:extLst>
        </cdr:cNvPr>
        <cdr:cNvSpPr txBox="1"/>
      </cdr:nvSpPr>
      <cdr:spPr>
        <a:xfrm xmlns:a="http://schemas.openxmlformats.org/drawingml/2006/main">
          <a:off x="4267200" y="101600"/>
          <a:ext cx="13208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>
                  <a:lumMod val="75000"/>
                </a:schemeClr>
              </a:solidFill>
            </a:rPr>
            <a:t>L = Lower Keys</a:t>
          </a:r>
        </a:p>
        <a:p xmlns:a="http://schemas.openxmlformats.org/drawingml/2006/main">
          <a:r>
            <a:rPr lang="en-US" sz="1100" b="1">
              <a:solidFill>
                <a:schemeClr val="accent6"/>
              </a:solidFill>
            </a:rPr>
            <a:t>U = Upper Key</a:t>
          </a:r>
        </a:p>
        <a:p xmlns:a="http://schemas.openxmlformats.org/drawingml/2006/main">
          <a:r>
            <a:rPr lang="en-US" sz="1100" b="1">
              <a:solidFill>
                <a:schemeClr val="accent5"/>
              </a:solidFill>
            </a:rPr>
            <a:t>M = Middle Keys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10422</xdr:colOff>
      <xdr:row>2</xdr:row>
      <xdr:rowOff>131303</xdr:rowOff>
    </xdr:from>
    <xdr:to>
      <xdr:col>37</xdr:col>
      <xdr:colOff>507608</xdr:colOff>
      <xdr:row>29</xdr:row>
      <xdr:rowOff>112290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B3370-AEC6-4E59-8939-5A37CBE2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47796</xdr:colOff>
      <xdr:row>1</xdr:row>
      <xdr:rowOff>131552</xdr:rowOff>
    </xdr:from>
    <xdr:to>
      <xdr:col>15</xdr:col>
      <xdr:colOff>40969</xdr:colOff>
      <xdr:row>23</xdr:row>
      <xdr:rowOff>138461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5AF8C-2A5C-4E19-95A5-2C6D8162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485162</xdr:colOff>
      <xdr:row>29</xdr:row>
      <xdr:rowOff>55702</xdr:rowOff>
    </xdr:from>
    <xdr:to>
      <xdr:col>19</xdr:col>
      <xdr:colOff>199969</xdr:colOff>
      <xdr:row>44</xdr:row>
      <xdr:rowOff>19385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CA20C-92C5-4633-9D2A-2FEE7A0D4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378772</xdr:colOff>
      <xdr:row>2</xdr:row>
      <xdr:rowOff>100263</xdr:rowOff>
    </xdr:from>
    <xdr:to>
      <xdr:col>19</xdr:col>
      <xdr:colOff>44561</xdr:colOff>
      <xdr:row>4</xdr:row>
      <xdr:rowOff>1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47C02529-7557-42E3-9540-4B81D47426D6}"/>
            </a:ext>
          </a:extLst>
        </xdr:cNvPr>
        <xdr:cNvSpPr txBox="1"/>
      </xdr:nvSpPr>
      <xdr:spPr>
        <a:xfrm>
          <a:off x="13256572" y="468563"/>
          <a:ext cx="275389" cy="2680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*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0.72018</cdr:x>
      <cdr:y>0.02461</cdr:y>
    </cdr:from>
    <cdr:to>
      <cdr:x>0.8885</cdr:x>
      <cdr:y>0.35794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DC4508-DA33-83AD-C5B8-56CDF2E0CF57}"/>
            </a:ext>
          </a:extLst>
        </cdr:cNvPr>
        <cdr:cNvSpPr txBox="1"/>
      </cdr:nvSpPr>
      <cdr:spPr>
        <a:xfrm xmlns:a="http://schemas.openxmlformats.org/drawingml/2006/main">
          <a:off x="3292642" y="67511"/>
          <a:ext cx="7695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B0F0"/>
              </a:solidFill>
            </a:rPr>
            <a:t>Middle</a:t>
          </a:r>
          <a:r>
            <a:rPr lang="en-US" sz="1100" b="1" baseline="0">
              <a:solidFill>
                <a:srgbClr val="00B0F0"/>
              </a:solidFill>
            </a:rPr>
            <a:t> Keys</a:t>
          </a:r>
        </a:p>
        <a:p xmlns:a="http://schemas.openxmlformats.org/drawingml/2006/main"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Upper Keys</a:t>
          </a:r>
        </a:p>
        <a:p xmlns:a="http://schemas.openxmlformats.org/drawingml/2006/main"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Lower Keys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CDD4-1420-4AF8-B1C6-6BE8D0829EA1}">
  <dimension ref="A1:V79"/>
  <sheetViews>
    <sheetView zoomScale="49" workbookViewId="0">
      <selection activeCell="Q3" sqref="Q3:Q8"/>
    </sheetView>
  </sheetViews>
  <sheetFormatPr defaultRowHeight="14.5" x14ac:dyDescent="0.35"/>
  <cols>
    <col min="2" max="2" width="9.08984375" customWidth="1"/>
  </cols>
  <sheetData>
    <row r="1" spans="1:22" x14ac:dyDescent="0.35">
      <c r="A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4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6"/>
      <c r="P1" s="6"/>
      <c r="Q1" s="6"/>
      <c r="R1" s="6"/>
    </row>
    <row r="2" spans="1:22" x14ac:dyDescent="0.35">
      <c r="B2" s="7" t="s">
        <v>7</v>
      </c>
      <c r="C2">
        <v>6</v>
      </c>
      <c r="D2">
        <v>83</v>
      </c>
      <c r="E2">
        <f>C2+D2</f>
        <v>89</v>
      </c>
      <c r="F2">
        <f>(C2/E2)*100</f>
        <v>6.7415730337078648</v>
      </c>
      <c r="I2" s="7" t="s">
        <v>79</v>
      </c>
      <c r="J2">
        <v>8</v>
      </c>
      <c r="K2">
        <v>43</v>
      </c>
      <c r="L2">
        <f>J2+K2</f>
        <v>51</v>
      </c>
      <c r="M2">
        <f>(J2/L2)*100</f>
        <v>15.686274509803921</v>
      </c>
      <c r="T2" t="s">
        <v>151</v>
      </c>
      <c r="U2">
        <v>6.3440603254965735</v>
      </c>
      <c r="V2">
        <v>0.28269964113863982</v>
      </c>
    </row>
    <row r="3" spans="1:22" x14ac:dyDescent="0.35">
      <c r="B3" s="8" t="s">
        <v>8</v>
      </c>
      <c r="C3">
        <v>5</v>
      </c>
      <c r="D3">
        <v>72</v>
      </c>
      <c r="E3">
        <f t="shared" ref="E3:E66" si="0">C3+D3</f>
        <v>77</v>
      </c>
      <c r="F3">
        <f t="shared" ref="F3:F4" si="1">(C3/E3)*100</f>
        <v>6.4935064935064926</v>
      </c>
      <c r="I3" s="8" t="s">
        <v>80</v>
      </c>
      <c r="J3">
        <v>11</v>
      </c>
      <c r="K3">
        <v>62</v>
      </c>
      <c r="L3">
        <f t="shared" ref="L3:L66" si="2">J3+K3</f>
        <v>73</v>
      </c>
      <c r="M3">
        <f t="shared" ref="M3:M4" si="3">(J3/L3)*100</f>
        <v>15.068493150684931</v>
      </c>
      <c r="P3" t="s">
        <v>230</v>
      </c>
      <c r="Q3">
        <v>56</v>
      </c>
      <c r="R3" t="s">
        <v>235</v>
      </c>
      <c r="T3" t="s">
        <v>154</v>
      </c>
      <c r="U3">
        <v>4.2145593869731792</v>
      </c>
      <c r="V3">
        <v>2.1332430508927294</v>
      </c>
    </row>
    <row r="4" spans="1:22" x14ac:dyDescent="0.35">
      <c r="B4" s="8" t="s">
        <v>9</v>
      </c>
      <c r="C4">
        <v>4</v>
      </c>
      <c r="D4">
        <v>65</v>
      </c>
      <c r="E4">
        <f t="shared" si="0"/>
        <v>69</v>
      </c>
      <c r="F4">
        <f t="shared" si="1"/>
        <v>5.7971014492753623</v>
      </c>
      <c r="I4" s="8" t="s">
        <v>81</v>
      </c>
      <c r="J4">
        <v>23</v>
      </c>
      <c r="K4">
        <v>49</v>
      </c>
      <c r="L4">
        <f t="shared" si="2"/>
        <v>72</v>
      </c>
      <c r="M4">
        <f t="shared" si="3"/>
        <v>31.944444444444443</v>
      </c>
      <c r="P4" t="s">
        <v>231</v>
      </c>
      <c r="Q4" s="15">
        <v>98</v>
      </c>
      <c r="R4" t="s">
        <v>235</v>
      </c>
      <c r="T4" t="s">
        <v>155</v>
      </c>
      <c r="U4">
        <v>8.1079613337677845</v>
      </c>
      <c r="V4">
        <v>1.287384948246133</v>
      </c>
    </row>
    <row r="5" spans="1:22" x14ac:dyDescent="0.35">
      <c r="B5" s="9" t="s">
        <v>10</v>
      </c>
      <c r="C5" s="2"/>
      <c r="D5" s="2"/>
      <c r="E5">
        <f t="shared" si="0"/>
        <v>0</v>
      </c>
      <c r="F5" s="2">
        <f>AVERAGE(F2:F4)</f>
        <v>6.3440603254965735</v>
      </c>
      <c r="G5" s="2">
        <f>STDEV(F2:F4)/SQRT(3)</f>
        <v>0.28269964113863982</v>
      </c>
      <c r="I5" s="9" t="s">
        <v>82</v>
      </c>
      <c r="J5" s="2"/>
      <c r="K5" s="2"/>
      <c r="L5">
        <f t="shared" si="2"/>
        <v>0</v>
      </c>
      <c r="M5" s="2">
        <f>AVERAGE(M2:M4)</f>
        <v>20.899737368311097</v>
      </c>
      <c r="N5" s="2">
        <f>STDEV(M2:M4)/SQRT(3)</f>
        <v>5.525232400847079</v>
      </c>
      <c r="O5" s="2"/>
      <c r="P5" s="2" t="s">
        <v>232</v>
      </c>
      <c r="Q5" s="2">
        <v>108</v>
      </c>
      <c r="R5" s="2" t="s">
        <v>236</v>
      </c>
      <c r="S5" s="4"/>
      <c r="T5" t="s">
        <v>156</v>
      </c>
      <c r="U5">
        <v>4.5989571351890186</v>
      </c>
      <c r="V5">
        <v>0.96214900588657237</v>
      </c>
    </row>
    <row r="6" spans="1:22" x14ac:dyDescent="0.35">
      <c r="B6" s="8" t="s">
        <v>11</v>
      </c>
      <c r="C6">
        <v>6</v>
      </c>
      <c r="D6">
        <v>61</v>
      </c>
      <c r="E6">
        <f t="shared" si="0"/>
        <v>67</v>
      </c>
      <c r="F6">
        <f>(C6/E6)*100</f>
        <v>8.9552238805970141</v>
      </c>
      <c r="I6" s="8" t="s">
        <v>83</v>
      </c>
      <c r="J6">
        <v>2</v>
      </c>
      <c r="K6">
        <v>68</v>
      </c>
      <c r="L6">
        <f t="shared" si="2"/>
        <v>70</v>
      </c>
      <c r="M6">
        <f>(J6/L6)*100</f>
        <v>2.8571428571428572</v>
      </c>
      <c r="P6" t="s">
        <v>192</v>
      </c>
      <c r="Q6" s="15">
        <v>65</v>
      </c>
      <c r="R6" t="s">
        <v>237</v>
      </c>
      <c r="T6" t="s">
        <v>157</v>
      </c>
      <c r="U6">
        <v>1.5107212475633529</v>
      </c>
      <c r="V6">
        <v>0.81107782539440731</v>
      </c>
    </row>
    <row r="7" spans="1:22" x14ac:dyDescent="0.35">
      <c r="B7" s="8" t="s">
        <v>12</v>
      </c>
      <c r="C7">
        <v>2</v>
      </c>
      <c r="D7">
        <v>52</v>
      </c>
      <c r="E7">
        <f t="shared" si="0"/>
        <v>54</v>
      </c>
      <c r="F7">
        <f t="shared" ref="F7:F8" si="4">(C7/E7)*100</f>
        <v>3.7037037037037033</v>
      </c>
      <c r="I7" s="8" t="s">
        <v>84</v>
      </c>
      <c r="J7">
        <v>2</v>
      </c>
      <c r="K7">
        <v>69</v>
      </c>
      <c r="L7">
        <f t="shared" si="2"/>
        <v>71</v>
      </c>
      <c r="M7">
        <f t="shared" ref="M7:M8" si="5">(J7/L7)*100</f>
        <v>2.8169014084507045</v>
      </c>
      <c r="P7" t="s">
        <v>233</v>
      </c>
      <c r="Q7" s="15">
        <v>29</v>
      </c>
      <c r="R7" t="s">
        <v>237</v>
      </c>
      <c r="T7" t="s">
        <v>158</v>
      </c>
      <c r="U7">
        <v>1.5873015873015872</v>
      </c>
      <c r="V7">
        <v>1.5873015873015874</v>
      </c>
    </row>
    <row r="8" spans="1:22" x14ac:dyDescent="0.35">
      <c r="B8" s="8" t="s">
        <v>13</v>
      </c>
      <c r="C8">
        <v>9</v>
      </c>
      <c r="D8">
        <v>45</v>
      </c>
      <c r="E8">
        <f t="shared" si="0"/>
        <v>54</v>
      </c>
      <c r="F8">
        <f t="shared" si="4"/>
        <v>16.666666666666664</v>
      </c>
      <c r="I8" s="8" t="s">
        <v>85</v>
      </c>
      <c r="J8">
        <v>1</v>
      </c>
      <c r="K8">
        <v>67</v>
      </c>
      <c r="L8">
        <f t="shared" si="2"/>
        <v>68</v>
      </c>
      <c r="M8">
        <f t="shared" si="5"/>
        <v>1.4705882352941175</v>
      </c>
      <c r="P8" t="s">
        <v>234</v>
      </c>
      <c r="Q8" s="15">
        <v>57</v>
      </c>
      <c r="R8" t="s">
        <v>238</v>
      </c>
    </row>
    <row r="9" spans="1:22" x14ac:dyDescent="0.35">
      <c r="B9" s="9" t="s">
        <v>14</v>
      </c>
      <c r="C9" s="2"/>
      <c r="D9" s="2"/>
      <c r="E9">
        <f t="shared" si="0"/>
        <v>0</v>
      </c>
      <c r="F9" s="2">
        <f>AVERAGE(F6:F8)</f>
        <v>9.775198083655793</v>
      </c>
      <c r="G9" s="2">
        <f>STDEV(F6:F8)/SQRT(3)</f>
        <v>3.7644774079566816</v>
      </c>
      <c r="I9" s="9" t="s">
        <v>86</v>
      </c>
      <c r="J9" s="2"/>
      <c r="K9" s="2"/>
      <c r="L9">
        <f t="shared" si="2"/>
        <v>0</v>
      </c>
      <c r="M9" s="2">
        <f>AVERAGE(M6:M8)</f>
        <v>2.3815441669625597</v>
      </c>
      <c r="N9" s="2">
        <f>STDEV(M6:M8)/SQRT(3)</f>
        <v>0.45562608047595726</v>
      </c>
      <c r="O9" s="2"/>
      <c r="P9" s="2"/>
      <c r="Q9" s="2"/>
      <c r="R9" s="2"/>
      <c r="T9" t="s">
        <v>152</v>
      </c>
      <c r="U9">
        <v>9.775198083655793</v>
      </c>
      <c r="V9">
        <v>3.7644774079566816</v>
      </c>
    </row>
    <row r="10" spans="1:22" x14ac:dyDescent="0.35">
      <c r="B10" s="8" t="s">
        <v>15</v>
      </c>
      <c r="C10">
        <v>25</v>
      </c>
      <c r="D10">
        <v>38</v>
      </c>
      <c r="E10">
        <f t="shared" si="0"/>
        <v>63</v>
      </c>
      <c r="F10">
        <f>(C10/E10)*100</f>
        <v>39.682539682539684</v>
      </c>
      <c r="I10" s="8" t="s">
        <v>87</v>
      </c>
      <c r="J10">
        <v>19</v>
      </c>
      <c r="K10">
        <v>57</v>
      </c>
      <c r="L10">
        <f t="shared" si="2"/>
        <v>76</v>
      </c>
      <c r="M10">
        <f>(J10/L10)*100</f>
        <v>25</v>
      </c>
      <c r="T10" t="s">
        <v>153</v>
      </c>
      <c r="U10">
        <v>75.110670873382745</v>
      </c>
      <c r="V10">
        <v>2.415828289390761</v>
      </c>
    </row>
    <row r="11" spans="1:22" x14ac:dyDescent="0.35">
      <c r="B11" s="8" t="s">
        <v>16</v>
      </c>
      <c r="C11">
        <v>17</v>
      </c>
      <c r="D11">
        <v>36</v>
      </c>
      <c r="E11">
        <f t="shared" si="0"/>
        <v>53</v>
      </c>
      <c r="F11">
        <f t="shared" ref="F11:F12" si="6">(C11/E11)*100</f>
        <v>32.075471698113205</v>
      </c>
      <c r="I11" s="8" t="s">
        <v>88</v>
      </c>
      <c r="J11">
        <v>17</v>
      </c>
      <c r="K11">
        <v>43</v>
      </c>
      <c r="L11">
        <f t="shared" si="2"/>
        <v>60</v>
      </c>
      <c r="M11">
        <f t="shared" ref="M11:M12" si="7">(J11/L11)*100</f>
        <v>28.333333333333332</v>
      </c>
    </row>
    <row r="12" spans="1:22" x14ac:dyDescent="0.35">
      <c r="B12" s="8" t="s">
        <v>17</v>
      </c>
      <c r="C12">
        <v>13</v>
      </c>
      <c r="D12">
        <v>31</v>
      </c>
      <c r="E12">
        <f t="shared" si="0"/>
        <v>44</v>
      </c>
      <c r="F12">
        <f t="shared" si="6"/>
        <v>29.545454545454547</v>
      </c>
      <c r="I12" s="8" t="s">
        <v>89</v>
      </c>
      <c r="J12">
        <v>10</v>
      </c>
      <c r="K12">
        <v>44</v>
      </c>
      <c r="L12">
        <f t="shared" si="2"/>
        <v>54</v>
      </c>
      <c r="M12">
        <f t="shared" si="7"/>
        <v>18.518518518518519</v>
      </c>
      <c r="T12" t="s">
        <v>159</v>
      </c>
      <c r="U12">
        <v>33.767821975369145</v>
      </c>
      <c r="V12">
        <v>3.0462086197339726</v>
      </c>
    </row>
    <row r="13" spans="1:22" x14ac:dyDescent="0.35">
      <c r="B13" s="9" t="s">
        <v>18</v>
      </c>
      <c r="C13" s="2"/>
      <c r="D13" s="2"/>
      <c r="E13">
        <f t="shared" si="0"/>
        <v>0</v>
      </c>
      <c r="F13" s="2">
        <f>AVERAGE(F10:F12)</f>
        <v>33.767821975369145</v>
      </c>
      <c r="G13" s="2">
        <f>STDEV(F10:F12)/SQRT(3)</f>
        <v>3.0462086197339726</v>
      </c>
      <c r="I13" s="9" t="s">
        <v>90</v>
      </c>
      <c r="J13" s="2"/>
      <c r="K13" s="2"/>
      <c r="L13">
        <f t="shared" si="2"/>
        <v>0</v>
      </c>
      <c r="M13" s="2">
        <f>AVERAGE(M10:M12)</f>
        <v>23.950617283950617</v>
      </c>
      <c r="N13" s="2">
        <f>STDEV(M10:M12)/SQRT(3)</f>
        <v>2.8814666708602052</v>
      </c>
      <c r="O13" s="2"/>
      <c r="P13" s="2"/>
      <c r="Q13" s="2"/>
      <c r="R13" s="2"/>
      <c r="T13" t="s">
        <v>160</v>
      </c>
      <c r="U13">
        <v>67.959850606909427</v>
      </c>
      <c r="V13">
        <v>3.5884267438557114</v>
      </c>
    </row>
    <row r="14" spans="1:22" x14ac:dyDescent="0.35">
      <c r="B14" s="8" t="s">
        <v>19</v>
      </c>
      <c r="C14">
        <v>31</v>
      </c>
      <c r="D14">
        <v>25</v>
      </c>
      <c r="E14">
        <f t="shared" si="0"/>
        <v>56</v>
      </c>
      <c r="F14">
        <f>(C14/E14)*100</f>
        <v>55.357142857142861</v>
      </c>
      <c r="I14" s="8" t="s">
        <v>91</v>
      </c>
      <c r="J14">
        <v>3</v>
      </c>
      <c r="K14">
        <v>43</v>
      </c>
      <c r="L14">
        <f t="shared" si="2"/>
        <v>46</v>
      </c>
      <c r="M14">
        <f>(J14/L14)*100</f>
        <v>6.5217391304347823</v>
      </c>
    </row>
    <row r="15" spans="1:22" x14ac:dyDescent="0.35">
      <c r="B15" s="8" t="s">
        <v>20</v>
      </c>
      <c r="C15">
        <v>12</v>
      </c>
      <c r="D15">
        <v>36</v>
      </c>
      <c r="E15">
        <f t="shared" si="0"/>
        <v>48</v>
      </c>
      <c r="F15">
        <f t="shared" ref="F15:F16" si="8">(C15/E15)*100</f>
        <v>25</v>
      </c>
      <c r="I15" s="8" t="s">
        <v>92</v>
      </c>
      <c r="J15">
        <v>1</v>
      </c>
      <c r="K15">
        <v>27</v>
      </c>
      <c r="L15">
        <f t="shared" si="2"/>
        <v>28</v>
      </c>
      <c r="M15">
        <f t="shared" ref="M15:M16" si="9">(J15/L15)*100</f>
        <v>3.5714285714285712</v>
      </c>
      <c r="T15" t="s">
        <v>161</v>
      </c>
      <c r="U15">
        <v>39.993261455525605</v>
      </c>
      <c r="V15">
        <v>8.7653113648931669</v>
      </c>
    </row>
    <row r="16" spans="1:22" x14ac:dyDescent="0.35">
      <c r="B16" s="8" t="s">
        <v>21</v>
      </c>
      <c r="C16">
        <v>21</v>
      </c>
      <c r="D16">
        <v>32</v>
      </c>
      <c r="E16">
        <f t="shared" si="0"/>
        <v>53</v>
      </c>
      <c r="F16">
        <f t="shared" si="8"/>
        <v>39.622641509433961</v>
      </c>
      <c r="I16" s="8" t="s">
        <v>93</v>
      </c>
      <c r="J16">
        <v>1</v>
      </c>
      <c r="K16">
        <v>26</v>
      </c>
      <c r="L16">
        <f t="shared" si="2"/>
        <v>27</v>
      </c>
      <c r="M16">
        <f t="shared" si="9"/>
        <v>3.7037037037037033</v>
      </c>
      <c r="T16" t="s">
        <v>162</v>
      </c>
      <c r="U16">
        <v>20.899737368311097</v>
      </c>
      <c r="V16">
        <v>5.525232400847079</v>
      </c>
    </row>
    <row r="17" spans="2:22" x14ac:dyDescent="0.35">
      <c r="B17" s="9" t="s">
        <v>22</v>
      </c>
      <c r="C17" s="2"/>
      <c r="D17" s="2"/>
      <c r="E17">
        <f t="shared" si="0"/>
        <v>0</v>
      </c>
      <c r="F17" s="2">
        <f>AVERAGE(F14:F16)</f>
        <v>39.993261455525605</v>
      </c>
      <c r="G17" s="2">
        <f>STDEV(F14:F16)/SQRT(3)</f>
        <v>8.7653113648931669</v>
      </c>
      <c r="I17" s="9" t="s">
        <v>94</v>
      </c>
      <c r="J17" s="2"/>
      <c r="K17" s="2"/>
      <c r="L17">
        <f t="shared" si="2"/>
        <v>0</v>
      </c>
      <c r="M17" s="2">
        <f>AVERAGE(M14:M16)</f>
        <v>4.5989571351890186</v>
      </c>
      <c r="N17" s="2">
        <f>STDEV(M14:M16)/SQRT(3)</f>
        <v>0.96214900588657237</v>
      </c>
      <c r="O17" s="2"/>
      <c r="P17" s="2"/>
      <c r="Q17" s="2"/>
      <c r="R17" s="2"/>
      <c r="S17" s="2"/>
    </row>
    <row r="18" spans="2:22" x14ac:dyDescent="0.35">
      <c r="B18" s="8" t="s">
        <v>31</v>
      </c>
      <c r="C18">
        <v>25</v>
      </c>
      <c r="D18">
        <v>44</v>
      </c>
      <c r="E18">
        <f t="shared" si="0"/>
        <v>69</v>
      </c>
      <c r="F18">
        <f>(C18/E18)*100</f>
        <v>36.231884057971016</v>
      </c>
      <c r="I18" s="8" t="s">
        <v>95</v>
      </c>
      <c r="J18">
        <v>0</v>
      </c>
      <c r="K18">
        <v>37</v>
      </c>
      <c r="L18">
        <f t="shared" si="2"/>
        <v>37</v>
      </c>
      <c r="M18">
        <f>(J18/L18)*100</f>
        <v>0</v>
      </c>
      <c r="T18" t="s">
        <v>163</v>
      </c>
      <c r="U18">
        <v>37.498691314817307</v>
      </c>
      <c r="V18">
        <v>1.8683168483367203</v>
      </c>
    </row>
    <row r="19" spans="2:22" x14ac:dyDescent="0.35">
      <c r="B19" s="8" t="s">
        <v>32</v>
      </c>
      <c r="C19">
        <v>28</v>
      </c>
      <c r="D19">
        <v>40</v>
      </c>
      <c r="E19">
        <f t="shared" si="0"/>
        <v>68</v>
      </c>
      <c r="F19">
        <f t="shared" ref="F19:F20" si="10">(C19/E19)*100</f>
        <v>41.17647058823529</v>
      </c>
      <c r="I19" s="8" t="s">
        <v>96</v>
      </c>
      <c r="J19">
        <v>3</v>
      </c>
      <c r="K19">
        <v>36</v>
      </c>
      <c r="L19">
        <f t="shared" si="2"/>
        <v>39</v>
      </c>
      <c r="M19">
        <f t="shared" ref="M19:M20" si="11">(J19/L19)*100</f>
        <v>7.6923076923076925</v>
      </c>
      <c r="T19" t="s">
        <v>164</v>
      </c>
      <c r="U19">
        <v>29.413479344322258</v>
      </c>
      <c r="V19">
        <v>9.0559765486268642</v>
      </c>
    </row>
    <row r="20" spans="2:22" x14ac:dyDescent="0.35">
      <c r="B20" s="8" t="s">
        <v>33</v>
      </c>
      <c r="C20">
        <v>20</v>
      </c>
      <c r="D20">
        <v>37</v>
      </c>
      <c r="E20">
        <f t="shared" si="0"/>
        <v>57</v>
      </c>
      <c r="F20">
        <f t="shared" si="10"/>
        <v>35.087719298245609</v>
      </c>
      <c r="I20" s="8" t="s">
        <v>97</v>
      </c>
      <c r="J20">
        <v>3</v>
      </c>
      <c r="K20">
        <v>43</v>
      </c>
      <c r="L20">
        <f t="shared" si="2"/>
        <v>46</v>
      </c>
      <c r="M20">
        <f t="shared" si="11"/>
        <v>6.5217391304347823</v>
      </c>
    </row>
    <row r="21" spans="2:22" x14ac:dyDescent="0.35">
      <c r="B21" s="9" t="s">
        <v>37</v>
      </c>
      <c r="C21" s="2"/>
      <c r="D21" s="2"/>
      <c r="E21">
        <f t="shared" si="0"/>
        <v>0</v>
      </c>
      <c r="F21" s="2">
        <f>AVERAGE(F18:F20)</f>
        <v>37.498691314817307</v>
      </c>
      <c r="G21" s="2">
        <f>STDEV(F18:F20)/SQRT(3)</f>
        <v>1.8683168483367203</v>
      </c>
      <c r="I21" s="9" t="s">
        <v>98</v>
      </c>
      <c r="J21" s="2"/>
      <c r="K21" s="2"/>
      <c r="L21">
        <f t="shared" si="2"/>
        <v>0</v>
      </c>
      <c r="M21" s="2">
        <f>AVERAGE(M18:M20)</f>
        <v>4.7380156075808246</v>
      </c>
      <c r="N21" s="2">
        <f>STDEV(M18:M20)/SQRT(3)</f>
        <v>2.3929863917130079</v>
      </c>
      <c r="O21" s="2"/>
      <c r="P21" s="2"/>
      <c r="Q21" s="2"/>
      <c r="R21" s="2"/>
      <c r="S21" s="2"/>
      <c r="T21" t="s">
        <v>165</v>
      </c>
      <c r="U21">
        <v>56.790123456790127</v>
      </c>
      <c r="V21">
        <v>14.774372578840584</v>
      </c>
    </row>
    <row r="22" spans="2:22" x14ac:dyDescent="0.35">
      <c r="B22" s="8" t="s">
        <v>34</v>
      </c>
      <c r="C22">
        <v>24</v>
      </c>
      <c r="D22">
        <v>9</v>
      </c>
      <c r="E22">
        <f t="shared" si="0"/>
        <v>33</v>
      </c>
      <c r="F22">
        <f>(C22/E22)*100</f>
        <v>72.727272727272734</v>
      </c>
      <c r="I22" s="8" t="s">
        <v>99</v>
      </c>
      <c r="J22">
        <v>0</v>
      </c>
      <c r="K22">
        <v>23</v>
      </c>
      <c r="L22">
        <f t="shared" si="2"/>
        <v>23</v>
      </c>
      <c r="M22">
        <f>(J22/L22)*100</f>
        <v>0</v>
      </c>
      <c r="T22" t="s">
        <v>166</v>
      </c>
      <c r="U22">
        <v>11.454910551296095</v>
      </c>
      <c r="V22">
        <v>3.7655164713670972</v>
      </c>
    </row>
    <row r="23" spans="2:22" x14ac:dyDescent="0.35">
      <c r="B23" s="8" t="s">
        <v>35</v>
      </c>
      <c r="C23">
        <v>19</v>
      </c>
      <c r="D23">
        <v>8</v>
      </c>
      <c r="E23">
        <f t="shared" si="0"/>
        <v>27</v>
      </c>
      <c r="F23">
        <f t="shared" ref="F23:F24" si="12">(C23/E23)*100</f>
        <v>70.370370370370367</v>
      </c>
      <c r="I23" s="8" t="s">
        <v>100</v>
      </c>
      <c r="J23">
        <v>0</v>
      </c>
      <c r="K23">
        <v>21</v>
      </c>
      <c r="L23">
        <f t="shared" si="2"/>
        <v>21</v>
      </c>
      <c r="M23">
        <f t="shared" ref="M23:M24" si="13">(J23/L23)*100</f>
        <v>0</v>
      </c>
    </row>
    <row r="24" spans="2:22" x14ac:dyDescent="0.35">
      <c r="B24" s="8" t="s">
        <v>36</v>
      </c>
      <c r="C24">
        <v>6</v>
      </c>
      <c r="D24">
        <v>16</v>
      </c>
      <c r="E24">
        <f t="shared" si="0"/>
        <v>22</v>
      </c>
      <c r="F24">
        <f t="shared" si="12"/>
        <v>27.27272727272727</v>
      </c>
      <c r="I24" s="8" t="s">
        <v>101</v>
      </c>
      <c r="J24">
        <v>0</v>
      </c>
      <c r="K24">
        <v>17</v>
      </c>
      <c r="L24">
        <f t="shared" si="2"/>
        <v>17</v>
      </c>
      <c r="M24">
        <f t="shared" si="13"/>
        <v>0</v>
      </c>
      <c r="T24" t="s">
        <v>167</v>
      </c>
      <c r="U24">
        <v>38.424566401144148</v>
      </c>
      <c r="V24">
        <v>3.4998403083023524</v>
      </c>
    </row>
    <row r="25" spans="2:22" x14ac:dyDescent="0.35">
      <c r="B25" s="10" t="s">
        <v>38</v>
      </c>
      <c r="C25" s="3"/>
      <c r="D25" s="3"/>
      <c r="E25">
        <f t="shared" si="0"/>
        <v>0</v>
      </c>
      <c r="F25" s="2">
        <f>AVERAGE(F22:F24)</f>
        <v>56.790123456790127</v>
      </c>
      <c r="G25" s="3">
        <f>STDEV(F22:F24)/SQRT(3)</f>
        <v>14.774372578840584</v>
      </c>
      <c r="I25" s="9" t="s">
        <v>102</v>
      </c>
      <c r="J25" s="3"/>
      <c r="K25" s="3"/>
      <c r="L25">
        <f t="shared" si="2"/>
        <v>0</v>
      </c>
      <c r="M25" s="2">
        <f>AVERAGE(M22:M24)</f>
        <v>0</v>
      </c>
      <c r="N25" s="3">
        <f>STDEV(M22:M24)/SQRT(3)</f>
        <v>0</v>
      </c>
      <c r="O25" s="5"/>
      <c r="P25" s="5"/>
      <c r="Q25" s="5"/>
      <c r="R25" s="5"/>
      <c r="T25" t="s">
        <v>168</v>
      </c>
      <c r="U25">
        <v>19.003512372764025</v>
      </c>
      <c r="V25">
        <v>3.3540585326468482</v>
      </c>
    </row>
    <row r="26" spans="2:22" x14ac:dyDescent="0.35">
      <c r="B26" s="11" t="s">
        <v>23</v>
      </c>
      <c r="C26">
        <v>30</v>
      </c>
      <c r="D26">
        <v>12</v>
      </c>
      <c r="E26">
        <f t="shared" si="0"/>
        <v>42</v>
      </c>
      <c r="F26">
        <f>(C26/E26)*100</f>
        <v>71.428571428571431</v>
      </c>
      <c r="I26" s="8" t="s">
        <v>103</v>
      </c>
      <c r="J26">
        <v>38</v>
      </c>
      <c r="K26">
        <v>45</v>
      </c>
      <c r="L26">
        <f t="shared" si="2"/>
        <v>83</v>
      </c>
      <c r="M26">
        <f>(J26/L26)*100</f>
        <v>45.783132530120483</v>
      </c>
    </row>
    <row r="27" spans="2:22" x14ac:dyDescent="0.35">
      <c r="B27" s="11" t="s">
        <v>24</v>
      </c>
      <c r="C27">
        <v>49</v>
      </c>
      <c r="D27">
        <v>17</v>
      </c>
      <c r="E27">
        <f t="shared" si="0"/>
        <v>66</v>
      </c>
      <c r="F27">
        <f t="shared" ref="F27:F28" si="14">(C27/E27)*100</f>
        <v>74.242424242424249</v>
      </c>
      <c r="I27" s="8" t="s">
        <v>104</v>
      </c>
      <c r="J27">
        <v>9</v>
      </c>
      <c r="K27">
        <v>53</v>
      </c>
      <c r="L27">
        <f t="shared" si="2"/>
        <v>62</v>
      </c>
      <c r="M27">
        <f t="shared" ref="M27:M28" si="15">(J27/L27)*100</f>
        <v>14.516129032258066</v>
      </c>
      <c r="T27" t="s">
        <v>169</v>
      </c>
      <c r="U27">
        <v>51.126891793205914</v>
      </c>
      <c r="V27">
        <v>4.4402315037454576</v>
      </c>
    </row>
    <row r="28" spans="2:22" x14ac:dyDescent="0.35">
      <c r="B28" s="11" t="s">
        <v>25</v>
      </c>
      <c r="C28">
        <v>47</v>
      </c>
      <c r="D28">
        <v>12</v>
      </c>
      <c r="E28">
        <f t="shared" si="0"/>
        <v>59</v>
      </c>
      <c r="F28">
        <f t="shared" si="14"/>
        <v>79.66101694915254</v>
      </c>
      <c r="I28" s="8" t="s">
        <v>105</v>
      </c>
      <c r="J28">
        <v>19</v>
      </c>
      <c r="K28">
        <v>49</v>
      </c>
      <c r="L28">
        <f t="shared" si="2"/>
        <v>68</v>
      </c>
      <c r="M28">
        <f t="shared" si="15"/>
        <v>27.941176470588236</v>
      </c>
      <c r="T28" t="s">
        <v>170</v>
      </c>
      <c r="U28">
        <v>2.3815441669625597</v>
      </c>
      <c r="V28">
        <v>0.45562608047595726</v>
      </c>
    </row>
    <row r="29" spans="2:22" x14ac:dyDescent="0.35">
      <c r="B29" s="12" t="s">
        <v>26</v>
      </c>
      <c r="C29" s="2"/>
      <c r="D29" s="2"/>
      <c r="E29">
        <f t="shared" si="0"/>
        <v>0</v>
      </c>
      <c r="F29" s="2">
        <f>AVERAGE(F26:F28)</f>
        <v>75.110670873382745</v>
      </c>
      <c r="G29" s="2">
        <f>STDEV(F26:F28)/SQRT(3)</f>
        <v>2.415828289390761</v>
      </c>
      <c r="I29" s="9" t="s">
        <v>106</v>
      </c>
      <c r="J29" s="2"/>
      <c r="K29" s="2"/>
      <c r="L29">
        <f t="shared" si="2"/>
        <v>0</v>
      </c>
      <c r="M29" s="2">
        <f>AVERAGE(M26:M28)</f>
        <v>29.413479344322258</v>
      </c>
      <c r="N29" s="2">
        <f>STDEV(M26:M28)/SQRT(3)</f>
        <v>9.0559765486268642</v>
      </c>
      <c r="O29" s="2"/>
      <c r="P29" s="2"/>
      <c r="Q29" s="2"/>
      <c r="R29" s="2"/>
    </row>
    <row r="30" spans="2:22" x14ac:dyDescent="0.35">
      <c r="B30" s="11" t="s">
        <v>27</v>
      </c>
      <c r="C30">
        <v>0</v>
      </c>
      <c r="D30">
        <v>99</v>
      </c>
      <c r="E30">
        <f t="shared" si="0"/>
        <v>99</v>
      </c>
      <c r="F30">
        <f>(C30/E30)*100</f>
        <v>0</v>
      </c>
      <c r="I30" s="8" t="s">
        <v>107</v>
      </c>
      <c r="J30">
        <v>6</v>
      </c>
      <c r="K30">
        <v>61</v>
      </c>
      <c r="L30">
        <f t="shared" si="2"/>
        <v>67</v>
      </c>
      <c r="M30">
        <f>(J30/L30)*100</f>
        <v>8.9552238805970141</v>
      </c>
      <c r="T30" t="s">
        <v>171</v>
      </c>
      <c r="U30">
        <v>37.841129432879832</v>
      </c>
      <c r="V30">
        <v>5.8670360321337807</v>
      </c>
    </row>
    <row r="31" spans="2:22" x14ac:dyDescent="0.35">
      <c r="B31" s="11" t="s">
        <v>28</v>
      </c>
      <c r="C31">
        <v>6</v>
      </c>
      <c r="D31">
        <v>81</v>
      </c>
      <c r="E31">
        <f t="shared" si="0"/>
        <v>87</v>
      </c>
      <c r="F31">
        <f t="shared" ref="F31:F32" si="16">(C31/E31)*100</f>
        <v>6.8965517241379306</v>
      </c>
      <c r="I31" s="8" t="s">
        <v>108</v>
      </c>
      <c r="J31">
        <v>3</v>
      </c>
      <c r="K31">
        <v>76</v>
      </c>
      <c r="L31">
        <f t="shared" si="2"/>
        <v>79</v>
      </c>
      <c r="M31">
        <f t="shared" ref="M31:M32" si="17">(J31/L31)*100</f>
        <v>3.79746835443038</v>
      </c>
      <c r="T31" t="s">
        <v>172</v>
      </c>
      <c r="U31">
        <v>6.549747986388442</v>
      </c>
      <c r="V31">
        <v>1.4989791127423331</v>
      </c>
    </row>
    <row r="32" spans="2:22" x14ac:dyDescent="0.35">
      <c r="B32" s="11" t="s">
        <v>29</v>
      </c>
      <c r="C32">
        <v>5</v>
      </c>
      <c r="D32">
        <v>82</v>
      </c>
      <c r="E32">
        <f t="shared" si="0"/>
        <v>87</v>
      </c>
      <c r="F32">
        <f t="shared" si="16"/>
        <v>5.7471264367816088</v>
      </c>
      <c r="I32" s="8" t="s">
        <v>109</v>
      </c>
      <c r="J32">
        <v>4</v>
      </c>
      <c r="K32">
        <v>54</v>
      </c>
      <c r="L32">
        <f t="shared" si="2"/>
        <v>58</v>
      </c>
      <c r="M32">
        <f t="shared" si="17"/>
        <v>6.8965517241379306</v>
      </c>
    </row>
    <row r="33" spans="2:22" x14ac:dyDescent="0.35">
      <c r="B33" s="12" t="s">
        <v>30</v>
      </c>
      <c r="C33" s="2"/>
      <c r="D33" s="2"/>
      <c r="E33">
        <f t="shared" si="0"/>
        <v>0</v>
      </c>
      <c r="F33" s="2">
        <f>AVERAGE(F30:F32)</f>
        <v>4.2145593869731792</v>
      </c>
      <c r="G33" s="2">
        <f>STDEV(F30:F32)/SQRT(3)</f>
        <v>2.1332430508927294</v>
      </c>
      <c r="I33" s="9" t="s">
        <v>110</v>
      </c>
      <c r="J33" s="2"/>
      <c r="K33" s="2"/>
      <c r="L33">
        <f t="shared" si="2"/>
        <v>0</v>
      </c>
      <c r="M33" s="2">
        <f>AVERAGE(M30:M32)</f>
        <v>6.549747986388442</v>
      </c>
      <c r="N33" s="2">
        <f>STDEV(M30:M32)/SQRT(3)</f>
        <v>1.4989791127423331</v>
      </c>
      <c r="O33" s="2"/>
      <c r="P33" s="2"/>
      <c r="Q33" s="2"/>
      <c r="R33" s="2"/>
      <c r="T33" t="s">
        <v>173</v>
      </c>
      <c r="U33">
        <v>95.795709793351307</v>
      </c>
      <c r="V33">
        <v>0.77786683088551323</v>
      </c>
    </row>
    <row r="34" spans="2:22" x14ac:dyDescent="0.35">
      <c r="B34" s="11" t="s">
        <v>39</v>
      </c>
      <c r="C34">
        <v>25</v>
      </c>
      <c r="D34">
        <v>49</v>
      </c>
      <c r="E34">
        <f t="shared" si="0"/>
        <v>74</v>
      </c>
      <c r="F34">
        <f>(C34/E34)*100</f>
        <v>33.783783783783782</v>
      </c>
      <c r="I34" s="8" t="s">
        <v>111</v>
      </c>
      <c r="J34">
        <v>13</v>
      </c>
      <c r="K34">
        <v>49</v>
      </c>
      <c r="L34">
        <f t="shared" si="2"/>
        <v>62</v>
      </c>
      <c r="M34">
        <f>(J34/L34)*100</f>
        <v>20.967741935483872</v>
      </c>
      <c r="T34" t="s">
        <v>174</v>
      </c>
      <c r="U34">
        <v>3.7913878881454792</v>
      </c>
      <c r="V34">
        <v>2.0202131907501295</v>
      </c>
    </row>
    <row r="35" spans="2:22" x14ac:dyDescent="0.35">
      <c r="B35" s="11" t="s">
        <v>40</v>
      </c>
      <c r="C35">
        <v>21</v>
      </c>
      <c r="D35">
        <v>37</v>
      </c>
      <c r="E35">
        <f t="shared" si="0"/>
        <v>58</v>
      </c>
      <c r="F35">
        <f t="shared" ref="F35:F36" si="18">(C35/E35)*100</f>
        <v>36.206896551724135</v>
      </c>
      <c r="I35" s="8" t="s">
        <v>112</v>
      </c>
      <c r="J35">
        <v>31</v>
      </c>
      <c r="K35">
        <v>27</v>
      </c>
      <c r="L35">
        <f t="shared" si="2"/>
        <v>58</v>
      </c>
      <c r="M35">
        <f t="shared" ref="M35:M36" si="19">(J35/L35)*100</f>
        <v>53.448275862068961</v>
      </c>
    </row>
    <row r="36" spans="2:22" x14ac:dyDescent="0.35">
      <c r="B36" s="11" t="s">
        <v>41</v>
      </c>
      <c r="C36">
        <v>24</v>
      </c>
      <c r="D36">
        <v>29</v>
      </c>
      <c r="E36">
        <f t="shared" si="0"/>
        <v>53</v>
      </c>
      <c r="F36">
        <f t="shared" si="18"/>
        <v>45.283018867924532</v>
      </c>
      <c r="I36" s="8" t="s">
        <v>113</v>
      </c>
      <c r="J36">
        <v>18</v>
      </c>
      <c r="K36">
        <v>42</v>
      </c>
      <c r="L36">
        <f t="shared" si="2"/>
        <v>60</v>
      </c>
      <c r="M36">
        <f t="shared" si="19"/>
        <v>30</v>
      </c>
      <c r="T36" t="s">
        <v>175</v>
      </c>
      <c r="U36">
        <v>25.473193473193476</v>
      </c>
      <c r="V36">
        <v>1.4572847912607214</v>
      </c>
    </row>
    <row r="37" spans="2:22" x14ac:dyDescent="0.35">
      <c r="B37" s="12" t="s">
        <v>42</v>
      </c>
      <c r="C37" s="2"/>
      <c r="D37" s="2"/>
      <c r="E37">
        <f t="shared" si="0"/>
        <v>0</v>
      </c>
      <c r="F37" s="2">
        <f>AVERAGE(F34:F36)</f>
        <v>38.424566401144148</v>
      </c>
      <c r="G37" s="2">
        <f>STDEV(F34:F36)/SQRT(3)</f>
        <v>3.4998403083023524</v>
      </c>
      <c r="I37" s="9" t="s">
        <v>114</v>
      </c>
      <c r="J37" s="2"/>
      <c r="K37" s="2"/>
      <c r="L37">
        <f t="shared" si="2"/>
        <v>0</v>
      </c>
      <c r="M37" s="2">
        <f>AVERAGE(M34:M36)</f>
        <v>34.80533926585094</v>
      </c>
      <c r="N37" s="2">
        <f>STDEV(M34:M36)/SQRT(3)</f>
        <v>9.6792688279979462</v>
      </c>
      <c r="O37" s="2"/>
      <c r="P37" s="2"/>
      <c r="Q37" s="2"/>
      <c r="R37" s="2"/>
      <c r="T37" t="s">
        <v>176</v>
      </c>
      <c r="U37">
        <v>23.950617283950617</v>
      </c>
      <c r="V37">
        <v>2.8814666708602052</v>
      </c>
    </row>
    <row r="38" spans="2:22" x14ac:dyDescent="0.35">
      <c r="B38" s="11" t="s">
        <v>43</v>
      </c>
      <c r="C38">
        <v>32</v>
      </c>
      <c r="D38">
        <v>29</v>
      </c>
      <c r="E38">
        <f t="shared" si="0"/>
        <v>61</v>
      </c>
      <c r="F38">
        <f>(C38/E38)*100</f>
        <v>52.459016393442624</v>
      </c>
      <c r="I38" s="8" t="s">
        <v>115</v>
      </c>
      <c r="J38">
        <v>6</v>
      </c>
      <c r="K38">
        <v>29</v>
      </c>
      <c r="L38">
        <f t="shared" si="2"/>
        <v>35</v>
      </c>
      <c r="M38">
        <f>(J38/L38)*100</f>
        <v>17.142857142857142</v>
      </c>
    </row>
    <row r="39" spans="2:22" x14ac:dyDescent="0.35">
      <c r="B39" s="11" t="s">
        <v>44</v>
      </c>
      <c r="C39">
        <v>36</v>
      </c>
      <c r="D39">
        <v>26</v>
      </c>
      <c r="E39">
        <f t="shared" si="0"/>
        <v>62</v>
      </c>
      <c r="F39">
        <f t="shared" ref="F39:F40" si="20">(C39/E39)*100</f>
        <v>58.064516129032263</v>
      </c>
      <c r="I39" s="8" t="s">
        <v>116</v>
      </c>
      <c r="J39">
        <v>9</v>
      </c>
      <c r="K39">
        <v>41</v>
      </c>
      <c r="L39">
        <f t="shared" si="2"/>
        <v>50</v>
      </c>
      <c r="M39">
        <f t="shared" ref="M39:M40" si="21">(J39/L39)*100</f>
        <v>18</v>
      </c>
      <c r="T39" t="s">
        <v>177</v>
      </c>
      <c r="U39">
        <v>38.361347978149745</v>
      </c>
      <c r="V39">
        <v>4.9890907666769921</v>
      </c>
    </row>
    <row r="40" spans="2:22" x14ac:dyDescent="0.35">
      <c r="B40" s="11" t="s">
        <v>45</v>
      </c>
      <c r="C40">
        <v>33</v>
      </c>
      <c r="D40">
        <v>44</v>
      </c>
      <c r="E40">
        <f t="shared" si="0"/>
        <v>77</v>
      </c>
      <c r="F40">
        <f t="shared" si="20"/>
        <v>42.857142857142854</v>
      </c>
      <c r="I40" s="8" t="s">
        <v>117</v>
      </c>
      <c r="J40">
        <v>8</v>
      </c>
      <c r="K40">
        <v>50</v>
      </c>
      <c r="L40">
        <f t="shared" si="2"/>
        <v>58</v>
      </c>
      <c r="M40">
        <f t="shared" si="21"/>
        <v>13.793103448275861</v>
      </c>
      <c r="T40" t="s">
        <v>178</v>
      </c>
      <c r="U40">
        <v>34.80533926585094</v>
      </c>
      <c r="V40">
        <v>9.6792688279979462</v>
      </c>
    </row>
    <row r="41" spans="2:22" x14ac:dyDescent="0.35">
      <c r="B41" s="12" t="s">
        <v>46</v>
      </c>
      <c r="C41" s="2"/>
      <c r="D41" s="2"/>
      <c r="E41">
        <f t="shared" si="0"/>
        <v>0</v>
      </c>
      <c r="F41" s="2">
        <f>AVERAGE(F38:F40)</f>
        <v>51.126891793205914</v>
      </c>
      <c r="G41" s="2">
        <f>STDEV(F38:F40)/SQRT(3)</f>
        <v>4.4402315037454576</v>
      </c>
      <c r="I41" s="9" t="s">
        <v>118</v>
      </c>
      <c r="J41" s="2"/>
      <c r="K41" s="2"/>
      <c r="L41">
        <f t="shared" si="2"/>
        <v>0</v>
      </c>
      <c r="M41" s="2">
        <f>AVERAGE(M38:M40)</f>
        <v>16.311986863710999</v>
      </c>
      <c r="N41" s="2">
        <f>STDEV(M38:M40)/SQRT(3)</f>
        <v>1.2835177852038253</v>
      </c>
      <c r="O41" s="2"/>
      <c r="P41" s="2"/>
      <c r="Q41" s="2"/>
      <c r="R41" s="2"/>
    </row>
    <row r="42" spans="2:22" x14ac:dyDescent="0.35">
      <c r="B42" s="11" t="s">
        <v>47</v>
      </c>
      <c r="C42">
        <v>24</v>
      </c>
      <c r="D42">
        <v>38</v>
      </c>
      <c r="E42">
        <f t="shared" si="0"/>
        <v>62</v>
      </c>
      <c r="F42">
        <f>(C42/E42)*100</f>
        <v>38.70967741935484</v>
      </c>
      <c r="I42" s="8" t="s">
        <v>119</v>
      </c>
      <c r="J42">
        <v>1</v>
      </c>
      <c r="K42">
        <v>35</v>
      </c>
      <c r="L42">
        <f t="shared" si="2"/>
        <v>36</v>
      </c>
      <c r="M42">
        <f>(J42/L42)*100</f>
        <v>2.7777777777777777</v>
      </c>
      <c r="T42" t="s">
        <v>179</v>
      </c>
      <c r="U42">
        <v>83.07692307692308</v>
      </c>
      <c r="V42">
        <v>6.9230769230769278</v>
      </c>
    </row>
    <row r="43" spans="2:22" x14ac:dyDescent="0.35">
      <c r="B43" s="11" t="s">
        <v>48</v>
      </c>
      <c r="C43">
        <v>15</v>
      </c>
      <c r="D43">
        <v>40</v>
      </c>
      <c r="E43">
        <f t="shared" si="0"/>
        <v>55</v>
      </c>
      <c r="F43">
        <f t="shared" ref="F43:F44" si="22">(C43/E43)*100</f>
        <v>27.27272727272727</v>
      </c>
      <c r="I43" s="8" t="s">
        <v>120</v>
      </c>
      <c r="J43">
        <v>0</v>
      </c>
      <c r="K43">
        <v>52</v>
      </c>
      <c r="L43">
        <f t="shared" si="2"/>
        <v>52</v>
      </c>
      <c r="M43">
        <f t="shared" ref="M43:M44" si="23">(J43/L43)*100</f>
        <v>0</v>
      </c>
      <c r="T43" t="s">
        <v>180</v>
      </c>
      <c r="U43">
        <v>17.705627705627705</v>
      </c>
      <c r="V43">
        <v>3.6994628494332877</v>
      </c>
    </row>
    <row r="44" spans="2:22" x14ac:dyDescent="0.35">
      <c r="B44" s="11" t="s">
        <v>49</v>
      </c>
      <c r="C44">
        <v>29</v>
      </c>
      <c r="D44">
        <v>32</v>
      </c>
      <c r="E44">
        <f t="shared" si="0"/>
        <v>61</v>
      </c>
      <c r="F44">
        <f t="shared" si="22"/>
        <v>47.540983606557376</v>
      </c>
      <c r="I44" s="8" t="s">
        <v>121</v>
      </c>
      <c r="J44">
        <v>1</v>
      </c>
      <c r="K44">
        <v>56</v>
      </c>
      <c r="L44">
        <f t="shared" si="2"/>
        <v>57</v>
      </c>
      <c r="M44">
        <f t="shared" si="23"/>
        <v>1.7543859649122806</v>
      </c>
    </row>
    <row r="45" spans="2:22" x14ac:dyDescent="0.35">
      <c r="B45" s="12" t="s">
        <v>50</v>
      </c>
      <c r="C45" s="2"/>
      <c r="D45" s="2"/>
      <c r="E45">
        <f t="shared" si="0"/>
        <v>0</v>
      </c>
      <c r="F45" s="2">
        <f>AVERAGE(F42:F44)</f>
        <v>37.841129432879832</v>
      </c>
      <c r="G45" s="2">
        <f>STDEV(F42:F44)/SQRT(3)</f>
        <v>5.8670360321337807</v>
      </c>
      <c r="I45" s="9" t="s">
        <v>122</v>
      </c>
      <c r="J45" s="2"/>
      <c r="K45" s="2"/>
      <c r="L45">
        <f t="shared" si="2"/>
        <v>0</v>
      </c>
      <c r="M45" s="2">
        <f>AVERAGE(M42:M44)</f>
        <v>1.5107212475633529</v>
      </c>
      <c r="N45" s="2">
        <f>STDEV(M42:M44)/SQRT(3)</f>
        <v>0.81107782539440731</v>
      </c>
      <c r="O45" s="2"/>
      <c r="P45" s="2"/>
      <c r="Q45" s="2"/>
      <c r="R45" s="2"/>
      <c r="T45" t="s">
        <v>181</v>
      </c>
      <c r="U45">
        <v>4.7380156075808246</v>
      </c>
      <c r="V45">
        <v>2.3929863917130079</v>
      </c>
    </row>
    <row r="46" spans="2:22" x14ac:dyDescent="0.35">
      <c r="B46" s="11" t="s">
        <v>51</v>
      </c>
      <c r="C46">
        <v>33</v>
      </c>
      <c r="D46">
        <v>2</v>
      </c>
      <c r="E46">
        <f t="shared" si="0"/>
        <v>35</v>
      </c>
      <c r="F46">
        <f>(C46/E46)*100</f>
        <v>94.285714285714278</v>
      </c>
      <c r="I46" s="8" t="s">
        <v>123</v>
      </c>
      <c r="J46">
        <v>20</v>
      </c>
      <c r="K46">
        <v>11</v>
      </c>
      <c r="L46">
        <f t="shared" si="2"/>
        <v>31</v>
      </c>
      <c r="M46">
        <f>(J46/L46)*100</f>
        <v>64.516129032258064</v>
      </c>
      <c r="T46" t="s">
        <v>182</v>
      </c>
      <c r="U46">
        <v>16.311986863710999</v>
      </c>
      <c r="V46">
        <v>1.2835177852038253</v>
      </c>
    </row>
    <row r="47" spans="2:22" x14ac:dyDescent="0.35">
      <c r="B47" s="11" t="s">
        <v>52</v>
      </c>
      <c r="C47">
        <v>31</v>
      </c>
      <c r="D47">
        <v>1</v>
      </c>
      <c r="E47">
        <f t="shared" si="0"/>
        <v>32</v>
      </c>
      <c r="F47">
        <f t="shared" ref="F47:F48" si="24">(C47/E47)*100</f>
        <v>96.875</v>
      </c>
      <c r="I47" s="8" t="s">
        <v>124</v>
      </c>
      <c r="J47">
        <v>6</v>
      </c>
      <c r="K47">
        <v>30</v>
      </c>
      <c r="L47">
        <f t="shared" si="2"/>
        <v>36</v>
      </c>
      <c r="M47">
        <f t="shared" ref="M47:M48" si="25">(J47/L47)*100</f>
        <v>16.666666666666664</v>
      </c>
    </row>
    <row r="48" spans="2:22" x14ac:dyDescent="0.35">
      <c r="B48" s="11" t="s">
        <v>53</v>
      </c>
      <c r="C48">
        <v>51</v>
      </c>
      <c r="D48">
        <v>2</v>
      </c>
      <c r="E48">
        <f t="shared" si="0"/>
        <v>53</v>
      </c>
      <c r="F48">
        <f t="shared" si="24"/>
        <v>96.226415094339629</v>
      </c>
      <c r="I48" s="8" t="s">
        <v>125</v>
      </c>
      <c r="J48">
        <v>25</v>
      </c>
      <c r="K48">
        <v>22</v>
      </c>
      <c r="L48">
        <f t="shared" si="2"/>
        <v>47</v>
      </c>
      <c r="M48">
        <f t="shared" si="25"/>
        <v>53.191489361702125</v>
      </c>
      <c r="T48" t="s">
        <v>183</v>
      </c>
      <c r="U48">
        <v>0</v>
      </c>
      <c r="V48">
        <v>0</v>
      </c>
    </row>
    <row r="49" spans="2:22" x14ac:dyDescent="0.35">
      <c r="B49" s="13" t="s">
        <v>54</v>
      </c>
      <c r="C49" s="3"/>
      <c r="D49" s="3"/>
      <c r="E49">
        <f t="shared" si="0"/>
        <v>0</v>
      </c>
      <c r="F49" s="2">
        <f>AVERAGE(F46:F48)</f>
        <v>95.795709793351307</v>
      </c>
      <c r="G49" s="3">
        <f>STDEV(F46:F48)/SQRT(3)</f>
        <v>0.77786683088551323</v>
      </c>
      <c r="I49" s="9" t="s">
        <v>126</v>
      </c>
      <c r="J49" s="3"/>
      <c r="K49" s="3"/>
      <c r="L49">
        <f t="shared" si="2"/>
        <v>0</v>
      </c>
      <c r="M49" s="2">
        <f>AVERAGE(M46:M48)</f>
        <v>44.79142835354228</v>
      </c>
      <c r="N49" s="3">
        <f>STDEV(M46:M48)/SQRT(3)</f>
        <v>14.437376618516293</v>
      </c>
      <c r="O49" s="5"/>
      <c r="P49" s="5"/>
      <c r="Q49" s="5"/>
      <c r="R49" s="5"/>
      <c r="S49" s="2"/>
      <c r="T49" t="s">
        <v>184</v>
      </c>
      <c r="U49">
        <v>11.025598482044474</v>
      </c>
      <c r="V49">
        <v>6.7608127645722966</v>
      </c>
    </row>
    <row r="50" spans="2:22" x14ac:dyDescent="0.35">
      <c r="B50" s="11" t="s">
        <v>55</v>
      </c>
      <c r="C50">
        <v>55</v>
      </c>
      <c r="D50">
        <v>22</v>
      </c>
      <c r="E50">
        <f t="shared" si="0"/>
        <v>77</v>
      </c>
      <c r="F50">
        <f>(C50/E50)*100</f>
        <v>71.428571428571431</v>
      </c>
      <c r="I50" s="8" t="s">
        <v>127</v>
      </c>
      <c r="J50">
        <v>4</v>
      </c>
      <c r="K50">
        <v>79</v>
      </c>
      <c r="L50">
        <f t="shared" si="2"/>
        <v>83</v>
      </c>
      <c r="M50">
        <f>(J50/L50)*100</f>
        <v>4.8192771084337354</v>
      </c>
    </row>
    <row r="51" spans="2:22" x14ac:dyDescent="0.35">
      <c r="B51" s="11" t="s">
        <v>56</v>
      </c>
      <c r="C51">
        <v>43</v>
      </c>
      <c r="D51">
        <v>17</v>
      </c>
      <c r="E51">
        <f t="shared" si="0"/>
        <v>60</v>
      </c>
      <c r="F51">
        <f t="shared" ref="F51:F52" si="26">(C51/E51)*100</f>
        <v>71.666666666666671</v>
      </c>
      <c r="I51" s="8" t="s">
        <v>128</v>
      </c>
      <c r="J51">
        <v>9</v>
      </c>
      <c r="K51">
        <v>68</v>
      </c>
      <c r="L51">
        <f t="shared" si="2"/>
        <v>77</v>
      </c>
      <c r="M51">
        <f t="shared" ref="M51:M52" si="27">(J51/L51)*100</f>
        <v>11.688311688311687</v>
      </c>
      <c r="T51" t="s">
        <v>185</v>
      </c>
      <c r="U51">
        <v>44.79142835354228</v>
      </c>
      <c r="V51">
        <v>14.437376618516293</v>
      </c>
    </row>
    <row r="52" spans="2:22" x14ac:dyDescent="0.35">
      <c r="B52" s="11" t="s">
        <v>57</v>
      </c>
      <c r="C52">
        <v>31</v>
      </c>
      <c r="D52">
        <v>20</v>
      </c>
      <c r="E52">
        <f t="shared" si="0"/>
        <v>51</v>
      </c>
      <c r="F52">
        <f t="shared" si="26"/>
        <v>60.784313725490193</v>
      </c>
      <c r="I52" s="8" t="s">
        <v>129</v>
      </c>
      <c r="J52">
        <v>10</v>
      </c>
      <c r="K52">
        <v>46</v>
      </c>
      <c r="L52">
        <f t="shared" si="2"/>
        <v>56</v>
      </c>
      <c r="M52">
        <f t="shared" si="27"/>
        <v>17.857142857142858</v>
      </c>
      <c r="T52" t="s">
        <v>186</v>
      </c>
      <c r="U52">
        <v>0.58479532163742687</v>
      </c>
      <c r="V52">
        <v>0.58479532163742698</v>
      </c>
    </row>
    <row r="53" spans="2:22" x14ac:dyDescent="0.35">
      <c r="B53" s="12" t="s">
        <v>58</v>
      </c>
      <c r="C53" s="2"/>
      <c r="D53" s="2"/>
      <c r="E53">
        <f t="shared" si="0"/>
        <v>0</v>
      </c>
      <c r="F53" s="2">
        <f>AVERAGE(F50:F52)</f>
        <v>67.959850606909427</v>
      </c>
      <c r="G53" s="2">
        <f>STDEV(F50:F52)/SQRT(3)</f>
        <v>3.5884267438557114</v>
      </c>
      <c r="I53" s="9" t="s">
        <v>130</v>
      </c>
      <c r="J53" s="2"/>
      <c r="K53" s="2"/>
      <c r="L53">
        <f t="shared" si="2"/>
        <v>0</v>
      </c>
      <c r="M53" s="2">
        <f>AVERAGE(M50:M52)</f>
        <v>11.454910551296095</v>
      </c>
      <c r="N53" s="2">
        <f>STDEV(M50:M52)/SQRT(3)</f>
        <v>3.7655164713670972</v>
      </c>
      <c r="O53" s="2"/>
      <c r="P53" s="2"/>
      <c r="Q53" s="2"/>
      <c r="R53" s="2"/>
    </row>
    <row r="54" spans="2:22" x14ac:dyDescent="0.35">
      <c r="B54" s="11" t="s">
        <v>59</v>
      </c>
      <c r="C54">
        <v>20</v>
      </c>
      <c r="D54">
        <v>63</v>
      </c>
      <c r="E54">
        <f t="shared" si="0"/>
        <v>83</v>
      </c>
      <c r="F54">
        <f>(C54/E54)*100</f>
        <v>24.096385542168676</v>
      </c>
      <c r="I54" s="8" t="s">
        <v>131</v>
      </c>
      <c r="J54">
        <v>3</v>
      </c>
      <c r="K54">
        <v>64</v>
      </c>
      <c r="L54">
        <f t="shared" si="2"/>
        <v>67</v>
      </c>
      <c r="M54">
        <f>(J54/L54)*100</f>
        <v>4.4776119402985071</v>
      </c>
      <c r="T54" t="s">
        <v>191</v>
      </c>
      <c r="U54">
        <v>50.473692849519601</v>
      </c>
      <c r="V54">
        <v>3.5459995184524735</v>
      </c>
    </row>
    <row r="55" spans="2:22" x14ac:dyDescent="0.35">
      <c r="B55" s="11" t="s">
        <v>60</v>
      </c>
      <c r="C55">
        <v>9</v>
      </c>
      <c r="D55">
        <v>62</v>
      </c>
      <c r="E55">
        <f t="shared" si="0"/>
        <v>71</v>
      </c>
      <c r="F55">
        <f t="shared" ref="F55:F56" si="28">(C55/E55)*100</f>
        <v>12.676056338028168</v>
      </c>
      <c r="I55" s="8" t="s">
        <v>132</v>
      </c>
      <c r="J55">
        <v>4</v>
      </c>
      <c r="K55">
        <v>54</v>
      </c>
      <c r="L55">
        <f t="shared" si="2"/>
        <v>58</v>
      </c>
      <c r="M55">
        <f t="shared" ref="M55:M56" si="29">(J55/L55)*100</f>
        <v>6.8965517241379306</v>
      </c>
    </row>
    <row r="56" spans="2:22" x14ac:dyDescent="0.35">
      <c r="B56" s="11" t="s">
        <v>61</v>
      </c>
      <c r="C56">
        <v>17</v>
      </c>
      <c r="D56">
        <v>67</v>
      </c>
      <c r="E56">
        <f t="shared" si="0"/>
        <v>84</v>
      </c>
      <c r="F56">
        <f t="shared" si="28"/>
        <v>20.238095238095237</v>
      </c>
      <c r="I56" s="8" t="s">
        <v>133</v>
      </c>
      <c r="J56">
        <v>0</v>
      </c>
      <c r="K56">
        <v>46</v>
      </c>
      <c r="L56">
        <f t="shared" si="2"/>
        <v>46</v>
      </c>
      <c r="M56">
        <f t="shared" si="29"/>
        <v>0</v>
      </c>
    </row>
    <row r="57" spans="2:22" x14ac:dyDescent="0.35">
      <c r="B57" s="12" t="s">
        <v>62</v>
      </c>
      <c r="C57" s="2"/>
      <c r="D57" s="2"/>
      <c r="E57">
        <f t="shared" si="0"/>
        <v>0</v>
      </c>
      <c r="F57" s="2">
        <f>AVERAGE(F54:F56)</f>
        <v>19.003512372764025</v>
      </c>
      <c r="G57" s="2">
        <f>STDEV(F54:F56)/SQRT(3)</f>
        <v>3.3540585326468482</v>
      </c>
      <c r="I57" s="9" t="s">
        <v>134</v>
      </c>
      <c r="J57" s="2"/>
      <c r="K57" s="2"/>
      <c r="L57">
        <f t="shared" si="2"/>
        <v>0</v>
      </c>
      <c r="M57" s="2">
        <f>AVERAGE(M54:M56)</f>
        <v>3.7913878881454792</v>
      </c>
      <c r="N57" s="2">
        <f>STDEV(M54:M56)/SQRT(3)</f>
        <v>2.0202131907501295</v>
      </c>
      <c r="O57" s="2"/>
      <c r="P57" s="2"/>
      <c r="Q57" s="2"/>
      <c r="R57" s="2"/>
    </row>
    <row r="58" spans="2:22" x14ac:dyDescent="0.35">
      <c r="B58" s="11" t="s">
        <v>63</v>
      </c>
      <c r="C58">
        <v>4</v>
      </c>
      <c r="D58">
        <v>68</v>
      </c>
      <c r="E58">
        <f t="shared" si="0"/>
        <v>72</v>
      </c>
      <c r="F58">
        <f>(C58/E58)*100</f>
        <v>5.5555555555555554</v>
      </c>
      <c r="I58" s="8" t="s">
        <v>135</v>
      </c>
      <c r="J58">
        <v>6</v>
      </c>
      <c r="K58">
        <v>49</v>
      </c>
      <c r="L58">
        <f t="shared" si="2"/>
        <v>55</v>
      </c>
      <c r="M58">
        <f>(J58/L58)*100</f>
        <v>10.909090909090908</v>
      </c>
    </row>
    <row r="59" spans="2:22" x14ac:dyDescent="0.35">
      <c r="B59" s="11" t="s">
        <v>64</v>
      </c>
      <c r="C59">
        <v>8</v>
      </c>
      <c r="D59">
        <v>80</v>
      </c>
      <c r="E59">
        <f t="shared" si="0"/>
        <v>88</v>
      </c>
      <c r="F59">
        <f t="shared" ref="F59:F60" si="30">(C59/E59)*100</f>
        <v>9.0909090909090917</v>
      </c>
      <c r="I59" s="8" t="s">
        <v>136</v>
      </c>
      <c r="J59">
        <v>13</v>
      </c>
      <c r="K59">
        <v>42</v>
      </c>
      <c r="L59">
        <f t="shared" si="2"/>
        <v>55</v>
      </c>
      <c r="M59">
        <f t="shared" ref="M59:M60" si="31">(J59/L59)*100</f>
        <v>23.636363636363637</v>
      </c>
    </row>
    <row r="60" spans="2:22" x14ac:dyDescent="0.35">
      <c r="B60" s="11" t="s">
        <v>65</v>
      </c>
      <c r="C60">
        <v>6</v>
      </c>
      <c r="D60">
        <v>56</v>
      </c>
      <c r="E60">
        <f t="shared" si="0"/>
        <v>62</v>
      </c>
      <c r="F60">
        <f t="shared" si="30"/>
        <v>9.67741935483871</v>
      </c>
      <c r="I60" s="8" t="s">
        <v>137</v>
      </c>
      <c r="J60">
        <v>13</v>
      </c>
      <c r="K60">
        <v>57</v>
      </c>
      <c r="L60">
        <f t="shared" si="2"/>
        <v>70</v>
      </c>
      <c r="M60">
        <f t="shared" si="31"/>
        <v>18.571428571428573</v>
      </c>
    </row>
    <row r="61" spans="2:22" x14ac:dyDescent="0.35">
      <c r="B61" s="12" t="s">
        <v>66</v>
      </c>
      <c r="C61" s="2"/>
      <c r="D61" s="2"/>
      <c r="E61">
        <f t="shared" si="0"/>
        <v>0</v>
      </c>
      <c r="F61" s="2">
        <f>AVERAGE(F58:F60)</f>
        <v>8.1079613337677845</v>
      </c>
      <c r="G61" s="2">
        <f>STDEV(F58:F60)/SQRT(3)</f>
        <v>1.287384948246133</v>
      </c>
      <c r="I61" s="9" t="s">
        <v>138</v>
      </c>
      <c r="J61" s="2"/>
      <c r="K61" s="2"/>
      <c r="L61">
        <f t="shared" si="2"/>
        <v>0</v>
      </c>
      <c r="M61" s="2">
        <f>AVERAGE(M58:M60)</f>
        <v>17.705627705627705</v>
      </c>
      <c r="N61" s="2">
        <f>STDEV(M58:M60)/SQRT(3)</f>
        <v>3.6994628494332877</v>
      </c>
      <c r="O61" s="2"/>
      <c r="P61" s="2"/>
      <c r="Q61" s="2"/>
      <c r="R61" s="2"/>
    </row>
    <row r="62" spans="2:22" x14ac:dyDescent="0.35">
      <c r="B62" s="11" t="s">
        <v>67</v>
      </c>
      <c r="C62">
        <v>15</v>
      </c>
      <c r="D62">
        <v>51</v>
      </c>
      <c r="E62">
        <f t="shared" si="0"/>
        <v>66</v>
      </c>
      <c r="F62">
        <f>(C62/E62)*100</f>
        <v>22.727272727272727</v>
      </c>
      <c r="I62" s="8" t="s">
        <v>139</v>
      </c>
      <c r="J62">
        <v>10</v>
      </c>
      <c r="K62">
        <v>31</v>
      </c>
      <c r="L62">
        <f t="shared" si="2"/>
        <v>41</v>
      </c>
      <c r="M62">
        <f>(J62/L62)*100</f>
        <v>24.390243902439025</v>
      </c>
    </row>
    <row r="63" spans="2:22" x14ac:dyDescent="0.35">
      <c r="B63" s="11" t="s">
        <v>68</v>
      </c>
      <c r="C63">
        <v>18</v>
      </c>
      <c r="D63">
        <v>47</v>
      </c>
      <c r="E63">
        <f t="shared" si="0"/>
        <v>65</v>
      </c>
      <c r="F63">
        <f t="shared" ref="F63:F64" si="32">(C63/E63)*100</f>
        <v>27.692307692307693</v>
      </c>
      <c r="I63" s="8" t="s">
        <v>140</v>
      </c>
      <c r="J63">
        <v>1</v>
      </c>
      <c r="K63">
        <v>38</v>
      </c>
      <c r="L63">
        <f t="shared" si="2"/>
        <v>39</v>
      </c>
      <c r="M63">
        <f t="shared" ref="M63:M64" si="33">(J63/L63)*100</f>
        <v>2.5641025641025639</v>
      </c>
    </row>
    <row r="64" spans="2:22" x14ac:dyDescent="0.35">
      <c r="B64" s="11" t="s">
        <v>69</v>
      </c>
      <c r="C64">
        <v>13</v>
      </c>
      <c r="D64">
        <v>37</v>
      </c>
      <c r="E64">
        <f t="shared" si="0"/>
        <v>50</v>
      </c>
      <c r="F64">
        <f t="shared" si="32"/>
        <v>26</v>
      </c>
      <c r="I64" s="8" t="s">
        <v>141</v>
      </c>
      <c r="J64">
        <v>3</v>
      </c>
      <c r="K64">
        <v>46</v>
      </c>
      <c r="L64">
        <f t="shared" si="2"/>
        <v>49</v>
      </c>
      <c r="M64">
        <f t="shared" si="33"/>
        <v>6.1224489795918364</v>
      </c>
    </row>
    <row r="65" spans="2:18" x14ac:dyDescent="0.35">
      <c r="B65" s="12" t="s">
        <v>70</v>
      </c>
      <c r="C65" s="2"/>
      <c r="D65" s="2"/>
      <c r="E65">
        <f t="shared" si="0"/>
        <v>0</v>
      </c>
      <c r="F65" s="2">
        <f>AVERAGE(F62:F64)</f>
        <v>25.473193473193476</v>
      </c>
      <c r="G65" s="2">
        <f>STDEV(F62:F64)/SQRT(3)</f>
        <v>1.4572847912607214</v>
      </c>
      <c r="I65" s="9" t="s">
        <v>142</v>
      </c>
      <c r="J65" s="2"/>
      <c r="K65" s="2"/>
      <c r="L65">
        <f t="shared" si="2"/>
        <v>0</v>
      </c>
      <c r="M65" s="2">
        <f>AVERAGE(M62:M64)</f>
        <v>11.025598482044474</v>
      </c>
      <c r="N65" s="2">
        <f>STDEV(M62:M64)/SQRT(3)</f>
        <v>6.7608127645722966</v>
      </c>
      <c r="O65" s="2"/>
      <c r="P65" s="2"/>
      <c r="Q65" s="2"/>
      <c r="R65" s="2"/>
    </row>
    <row r="66" spans="2:18" x14ac:dyDescent="0.35">
      <c r="B66" s="11" t="s">
        <v>71</v>
      </c>
      <c r="C66">
        <v>18</v>
      </c>
      <c r="D66">
        <v>41</v>
      </c>
      <c r="E66">
        <f t="shared" si="0"/>
        <v>59</v>
      </c>
      <c r="F66">
        <f>(C66/E66)*100</f>
        <v>30.508474576271187</v>
      </c>
      <c r="I66" s="8" t="s">
        <v>143</v>
      </c>
      <c r="J66">
        <v>1</v>
      </c>
      <c r="K66">
        <v>56</v>
      </c>
      <c r="L66">
        <f t="shared" si="2"/>
        <v>57</v>
      </c>
      <c r="M66">
        <f>(J66/L66)*100</f>
        <v>1.7543859649122806</v>
      </c>
    </row>
    <row r="67" spans="2:18" x14ac:dyDescent="0.35">
      <c r="B67" s="11" t="s">
        <v>72</v>
      </c>
      <c r="C67">
        <v>17</v>
      </c>
      <c r="D67">
        <v>29</v>
      </c>
      <c r="E67">
        <f t="shared" ref="E67:E73" si="34">C67+D67</f>
        <v>46</v>
      </c>
      <c r="F67">
        <f t="shared" ref="F67:F68" si="35">(C67/E67)*100</f>
        <v>36.95652173913043</v>
      </c>
      <c r="I67" s="8" t="s">
        <v>144</v>
      </c>
      <c r="J67">
        <v>0</v>
      </c>
      <c r="K67">
        <v>58</v>
      </c>
      <c r="L67">
        <f t="shared" ref="L67:L73" si="36">J67+K67</f>
        <v>58</v>
      </c>
      <c r="M67">
        <f t="shared" ref="M67:M68" si="37">(J67/L67)*100</f>
        <v>0</v>
      </c>
    </row>
    <row r="68" spans="2:18" x14ac:dyDescent="0.35">
      <c r="B68" s="11" t="s">
        <v>73</v>
      </c>
      <c r="C68">
        <v>20</v>
      </c>
      <c r="D68">
        <v>22</v>
      </c>
      <c r="E68">
        <f t="shared" si="34"/>
        <v>42</v>
      </c>
      <c r="F68">
        <f t="shared" si="35"/>
        <v>47.619047619047613</v>
      </c>
      <c r="I68" s="8" t="s">
        <v>145</v>
      </c>
      <c r="J68">
        <v>0</v>
      </c>
      <c r="K68">
        <v>41</v>
      </c>
      <c r="L68">
        <f t="shared" si="36"/>
        <v>41</v>
      </c>
      <c r="M68">
        <f t="shared" si="37"/>
        <v>0</v>
      </c>
    </row>
    <row r="69" spans="2:18" x14ac:dyDescent="0.35">
      <c r="B69" s="12" t="s">
        <v>74</v>
      </c>
      <c r="C69" s="2"/>
      <c r="D69" s="2"/>
      <c r="E69">
        <f t="shared" si="34"/>
        <v>0</v>
      </c>
      <c r="F69" s="2">
        <f>AVERAGE(F66:F68)</f>
        <v>38.361347978149745</v>
      </c>
      <c r="G69" s="2">
        <f>STDEV(F66:F68)/SQRT(3)</f>
        <v>4.9890907666769921</v>
      </c>
      <c r="I69" s="9" t="s">
        <v>146</v>
      </c>
      <c r="J69" s="2"/>
      <c r="K69" s="2"/>
      <c r="L69">
        <f t="shared" si="36"/>
        <v>0</v>
      </c>
      <c r="M69" s="2">
        <f>AVERAGE(M66:M68)</f>
        <v>0.58479532163742687</v>
      </c>
      <c r="N69" s="2">
        <f>STDEV(M66:M68)/SQRT(3)</f>
        <v>0.58479532163742698</v>
      </c>
      <c r="O69" s="2"/>
      <c r="P69" s="2"/>
      <c r="Q69" s="2"/>
      <c r="R69" s="2"/>
    </row>
    <row r="70" spans="2:18" x14ac:dyDescent="0.35">
      <c r="B70" s="11" t="s">
        <v>75</v>
      </c>
      <c r="C70">
        <v>27</v>
      </c>
      <c r="D70">
        <v>3</v>
      </c>
      <c r="E70">
        <f t="shared" si="34"/>
        <v>30</v>
      </c>
      <c r="F70">
        <f>(C70/E70)*100</f>
        <v>90</v>
      </c>
      <c r="I70" s="8" t="s">
        <v>147</v>
      </c>
      <c r="J70">
        <v>0</v>
      </c>
      <c r="K70">
        <v>22</v>
      </c>
      <c r="L70">
        <f t="shared" si="36"/>
        <v>22</v>
      </c>
      <c r="M70">
        <f>(J70/L70)*100</f>
        <v>0</v>
      </c>
    </row>
    <row r="71" spans="2:18" x14ac:dyDescent="0.35">
      <c r="B71" s="11" t="s">
        <v>76</v>
      </c>
      <c r="C71">
        <v>27</v>
      </c>
      <c r="D71">
        <v>3</v>
      </c>
      <c r="E71">
        <f t="shared" si="34"/>
        <v>30</v>
      </c>
      <c r="F71">
        <f t="shared" ref="F71:F72" si="38">(C71/E71)*100</f>
        <v>90</v>
      </c>
      <c r="I71" s="8" t="s">
        <v>148</v>
      </c>
      <c r="J71">
        <v>1</v>
      </c>
      <c r="K71">
        <v>20</v>
      </c>
      <c r="L71">
        <f t="shared" si="36"/>
        <v>21</v>
      </c>
      <c r="M71">
        <f t="shared" ref="M71:M72" si="39">(J71/L71)*100</f>
        <v>4.7619047619047619</v>
      </c>
    </row>
    <row r="72" spans="2:18" x14ac:dyDescent="0.35">
      <c r="B72" s="11" t="s">
        <v>77</v>
      </c>
      <c r="C72">
        <v>36</v>
      </c>
      <c r="D72">
        <v>16</v>
      </c>
      <c r="E72">
        <f t="shared" si="34"/>
        <v>52</v>
      </c>
      <c r="F72">
        <f t="shared" si="38"/>
        <v>69.230769230769226</v>
      </c>
      <c r="I72" s="8" t="s">
        <v>149</v>
      </c>
      <c r="J72">
        <v>0</v>
      </c>
      <c r="K72">
        <v>26</v>
      </c>
      <c r="L72">
        <f t="shared" si="36"/>
        <v>26</v>
      </c>
      <c r="M72">
        <f t="shared" si="39"/>
        <v>0</v>
      </c>
    </row>
    <row r="73" spans="2:18" x14ac:dyDescent="0.35">
      <c r="B73" s="12" t="s">
        <v>78</v>
      </c>
      <c r="C73" s="5"/>
      <c r="D73" s="5"/>
      <c r="E73">
        <f t="shared" si="34"/>
        <v>0</v>
      </c>
      <c r="F73" s="2">
        <f>AVERAGE(F70:F72)</f>
        <v>83.07692307692308</v>
      </c>
      <c r="G73" s="5">
        <f>STDEV(F70:F72)/SQRT(3)</f>
        <v>6.9230769230769278</v>
      </c>
      <c r="H73" s="6"/>
      <c r="I73" s="9" t="s">
        <v>150</v>
      </c>
      <c r="J73" s="5"/>
      <c r="K73" s="5"/>
      <c r="L73">
        <f t="shared" si="36"/>
        <v>0</v>
      </c>
      <c r="M73" s="2">
        <f>AVERAGE(M70:M72)</f>
        <v>1.5873015873015872</v>
      </c>
      <c r="N73" s="5">
        <f>STDEV(M70:M72)/SQRT(3)</f>
        <v>1.5873015873015874</v>
      </c>
      <c r="O73" s="5"/>
      <c r="P73" s="5"/>
      <c r="Q73" s="5"/>
      <c r="R73" s="5"/>
    </row>
    <row r="76" spans="2:18" x14ac:dyDescent="0.35">
      <c r="I76" s="8" t="s">
        <v>187</v>
      </c>
      <c r="J76">
        <v>72</v>
      </c>
      <c r="K76">
        <v>92</v>
      </c>
      <c r="L76">
        <f>J76+K76</f>
        <v>164</v>
      </c>
      <c r="M76">
        <f>(J76/L76)*100</f>
        <v>43.902439024390247</v>
      </c>
    </row>
    <row r="77" spans="2:18" x14ac:dyDescent="0.35">
      <c r="I77" s="8" t="s">
        <v>188</v>
      </c>
      <c r="J77">
        <v>71</v>
      </c>
      <c r="K77">
        <v>67</v>
      </c>
      <c r="L77">
        <f t="shared" ref="L77:L78" si="40">J77+K77</f>
        <v>138</v>
      </c>
      <c r="M77">
        <f t="shared" ref="M77:M78" si="41">(J77/L77)*100</f>
        <v>51.449275362318836</v>
      </c>
    </row>
    <row r="78" spans="2:18" x14ac:dyDescent="0.35">
      <c r="I78" s="8" t="s">
        <v>189</v>
      </c>
      <c r="J78">
        <v>97</v>
      </c>
      <c r="K78">
        <v>76</v>
      </c>
      <c r="L78">
        <f t="shared" si="40"/>
        <v>173</v>
      </c>
      <c r="M78">
        <f t="shared" si="41"/>
        <v>56.069364161849713</v>
      </c>
    </row>
    <row r="79" spans="2:18" x14ac:dyDescent="0.35">
      <c r="I79" s="9" t="s">
        <v>190</v>
      </c>
      <c r="J79" s="5"/>
      <c r="K79" s="5"/>
      <c r="L79">
        <f t="shared" ref="L79" si="42">J79+K79</f>
        <v>0</v>
      </c>
      <c r="M79" s="2">
        <f>AVERAGE(M76:M78)</f>
        <v>50.473692849519601</v>
      </c>
      <c r="N79" s="5">
        <f>STDEV(M76:M78)/SQRT(3)</f>
        <v>3.5459995184524735</v>
      </c>
      <c r="O79" s="5"/>
      <c r="P79" s="5"/>
      <c r="Q79" s="5"/>
      <c r="R79" s="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579A-BB00-4844-A7B0-70B04A3BC65B}">
  <dimension ref="B2:Q62"/>
  <sheetViews>
    <sheetView topLeftCell="A46" zoomScale="74" workbookViewId="0">
      <selection activeCell="B60" sqref="B60:C62"/>
    </sheetView>
  </sheetViews>
  <sheetFormatPr defaultRowHeight="14.5" x14ac:dyDescent="0.35"/>
  <sheetData>
    <row r="2" spans="2:17" x14ac:dyDescent="0.35">
      <c r="H2" t="s">
        <v>265</v>
      </c>
    </row>
    <row r="3" spans="2:17" x14ac:dyDescent="0.35">
      <c r="B3" t="s">
        <v>11</v>
      </c>
      <c r="C3">
        <v>8.9552238805970141</v>
      </c>
      <c r="E3" t="s">
        <v>23</v>
      </c>
      <c r="F3">
        <v>71.428571428571431</v>
      </c>
      <c r="J3" t="s">
        <v>152</v>
      </c>
      <c r="P3">
        <v>56</v>
      </c>
      <c r="Q3" t="s">
        <v>266</v>
      </c>
    </row>
    <row r="4" spans="2:17" x14ac:dyDescent="0.35">
      <c r="B4" t="s">
        <v>12</v>
      </c>
      <c r="C4">
        <v>3.7037037037037033</v>
      </c>
      <c r="E4" t="s">
        <v>24</v>
      </c>
      <c r="F4">
        <v>74.242424242424249</v>
      </c>
      <c r="J4" t="s">
        <v>153</v>
      </c>
      <c r="P4" s="15">
        <v>98</v>
      </c>
      <c r="Q4" t="s">
        <v>267</v>
      </c>
    </row>
    <row r="5" spans="2:17" x14ac:dyDescent="0.35">
      <c r="B5" t="s">
        <v>13</v>
      </c>
      <c r="C5">
        <v>16.666666666666664</v>
      </c>
      <c r="E5" t="s">
        <v>25</v>
      </c>
      <c r="F5">
        <v>79.66101694915254</v>
      </c>
      <c r="H5">
        <f>_xlfn.T.TEST(C3:C5,F3:F5,2,1)</f>
        <v>1.5871028893641242E-3</v>
      </c>
      <c r="P5" s="2">
        <v>108</v>
      </c>
      <c r="Q5" t="s">
        <v>268</v>
      </c>
    </row>
    <row r="6" spans="2:17" x14ac:dyDescent="0.35">
      <c r="P6" s="15">
        <v>65</v>
      </c>
      <c r="Q6" t="s">
        <v>269</v>
      </c>
    </row>
    <row r="7" spans="2:17" x14ac:dyDescent="0.35">
      <c r="B7" t="s">
        <v>15</v>
      </c>
      <c r="C7">
        <v>39.682539682539684</v>
      </c>
      <c r="E7" t="s">
        <v>55</v>
      </c>
      <c r="F7">
        <v>71.428571428571431</v>
      </c>
      <c r="P7" s="15">
        <v>29</v>
      </c>
      <c r="Q7" t="s">
        <v>270</v>
      </c>
    </row>
    <row r="8" spans="2:17" x14ac:dyDescent="0.35">
      <c r="B8" t="s">
        <v>16</v>
      </c>
      <c r="C8">
        <v>32.075471698113205</v>
      </c>
      <c r="E8" t="s">
        <v>56</v>
      </c>
      <c r="F8">
        <v>71.666666666666671</v>
      </c>
      <c r="P8" s="15">
        <v>57</v>
      </c>
      <c r="Q8" t="s">
        <v>271</v>
      </c>
    </row>
    <row r="9" spans="2:17" x14ac:dyDescent="0.35">
      <c r="B9" t="s">
        <v>17</v>
      </c>
      <c r="C9">
        <v>29.545454545454547</v>
      </c>
      <c r="E9" t="s">
        <v>57</v>
      </c>
      <c r="F9">
        <v>60.784313725490193</v>
      </c>
      <c r="H9">
        <f t="shared" ref="H9:H54" si="0">_xlfn.T.TEST(C7:C9,F7:F9,2,1)</f>
        <v>6.1939762547721907E-3</v>
      </c>
    </row>
    <row r="11" spans="2:17" x14ac:dyDescent="0.35">
      <c r="B11" t="s">
        <v>19</v>
      </c>
      <c r="C11">
        <v>55.357142857142861</v>
      </c>
      <c r="E11" t="s">
        <v>79</v>
      </c>
      <c r="F11">
        <v>15.686274509803921</v>
      </c>
    </row>
    <row r="12" spans="2:17" x14ac:dyDescent="0.35">
      <c r="B12" t="s">
        <v>20</v>
      </c>
      <c r="C12">
        <v>25</v>
      </c>
      <c r="E12" t="s">
        <v>80</v>
      </c>
      <c r="F12">
        <v>15.068493150684931</v>
      </c>
    </row>
    <row r="13" spans="2:17" x14ac:dyDescent="0.35">
      <c r="B13" t="s">
        <v>21</v>
      </c>
      <c r="C13">
        <v>39.622641509433961</v>
      </c>
      <c r="E13" t="s">
        <v>81</v>
      </c>
      <c r="F13">
        <v>31.944444444444443</v>
      </c>
      <c r="H13">
        <f t="shared" si="0"/>
        <v>0.20521051806870816</v>
      </c>
    </row>
    <row r="15" spans="2:17" x14ac:dyDescent="0.35">
      <c r="B15" t="s">
        <v>31</v>
      </c>
      <c r="C15">
        <v>36.231884057971016</v>
      </c>
      <c r="E15" t="s">
        <v>103</v>
      </c>
      <c r="F15">
        <v>45.783132530120483</v>
      </c>
    </row>
    <row r="16" spans="2:17" x14ac:dyDescent="0.35">
      <c r="B16" t="s">
        <v>32</v>
      </c>
      <c r="C16">
        <v>41.17647058823529</v>
      </c>
      <c r="E16" t="s">
        <v>104</v>
      </c>
      <c r="F16">
        <v>14.516129032258066</v>
      </c>
    </row>
    <row r="17" spans="2:8" x14ac:dyDescent="0.35">
      <c r="B17" t="s">
        <v>33</v>
      </c>
      <c r="C17">
        <v>35.087719298245609</v>
      </c>
      <c r="E17" t="s">
        <v>105</v>
      </c>
      <c r="F17">
        <v>27.941176470588236</v>
      </c>
      <c r="H17">
        <f t="shared" si="0"/>
        <v>0.52053282524713407</v>
      </c>
    </row>
    <row r="19" spans="2:8" x14ac:dyDescent="0.35">
      <c r="B19" t="s">
        <v>34</v>
      </c>
      <c r="C19">
        <v>72.727272727272734</v>
      </c>
      <c r="E19" t="s">
        <v>127</v>
      </c>
      <c r="F19">
        <v>4.8192771084337354</v>
      </c>
    </row>
    <row r="20" spans="2:8" x14ac:dyDescent="0.35">
      <c r="B20" t="s">
        <v>35</v>
      </c>
      <c r="C20">
        <v>70.370370370370367</v>
      </c>
      <c r="E20" t="s">
        <v>128</v>
      </c>
      <c r="F20">
        <v>11.688311688311687</v>
      </c>
    </row>
    <row r="21" spans="2:8" x14ac:dyDescent="0.35">
      <c r="B21" t="s">
        <v>36</v>
      </c>
      <c r="C21">
        <v>27.27272727272727</v>
      </c>
      <c r="E21" t="s">
        <v>129</v>
      </c>
      <c r="F21">
        <v>17.857142857142858</v>
      </c>
      <c r="H21">
        <f t="shared" si="0"/>
        <v>0.12986924171883651</v>
      </c>
    </row>
    <row r="23" spans="2:8" x14ac:dyDescent="0.35">
      <c r="B23" t="s">
        <v>39</v>
      </c>
      <c r="C23">
        <v>33.783783783783782</v>
      </c>
      <c r="E23" t="s">
        <v>59</v>
      </c>
      <c r="F23">
        <v>24.096385542168676</v>
      </c>
    </row>
    <row r="24" spans="2:8" x14ac:dyDescent="0.35">
      <c r="B24" t="s">
        <v>40</v>
      </c>
      <c r="C24">
        <v>36.206896551724135</v>
      </c>
      <c r="E24" t="s">
        <v>60</v>
      </c>
      <c r="F24">
        <v>12.676056338028168</v>
      </c>
    </row>
    <row r="25" spans="2:8" x14ac:dyDescent="0.35">
      <c r="B25" t="s">
        <v>41</v>
      </c>
      <c r="C25">
        <v>45.283018867924532</v>
      </c>
      <c r="E25" t="s">
        <v>61</v>
      </c>
      <c r="F25">
        <v>20.238095238095237</v>
      </c>
      <c r="H25">
        <f t="shared" si="0"/>
        <v>5.7864511891605908E-2</v>
      </c>
    </row>
    <row r="27" spans="2:8" x14ac:dyDescent="0.35">
      <c r="B27" t="s">
        <v>43</v>
      </c>
      <c r="C27">
        <v>52.459016393442624</v>
      </c>
      <c r="E27" t="s">
        <v>83</v>
      </c>
      <c r="F27">
        <v>2.8571428571428572</v>
      </c>
    </row>
    <row r="28" spans="2:8" x14ac:dyDescent="0.35">
      <c r="B28" t="s">
        <v>44</v>
      </c>
      <c r="C28">
        <v>58.064516129032263</v>
      </c>
      <c r="E28" t="s">
        <v>84</v>
      </c>
      <c r="F28">
        <v>2.8169014084507045</v>
      </c>
    </row>
    <row r="29" spans="2:8" x14ac:dyDescent="0.35">
      <c r="B29" t="s">
        <v>45</v>
      </c>
      <c r="C29">
        <v>42.857142857142854</v>
      </c>
      <c r="E29" t="s">
        <v>85</v>
      </c>
      <c r="F29">
        <v>1.4705882352941175</v>
      </c>
      <c r="H29">
        <f t="shared" si="0"/>
        <v>6.7465180585488419E-3</v>
      </c>
    </row>
    <row r="31" spans="2:8" x14ac:dyDescent="0.35">
      <c r="B31" t="s">
        <v>47</v>
      </c>
      <c r="C31">
        <v>38.70967741935484</v>
      </c>
      <c r="E31" t="s">
        <v>107</v>
      </c>
      <c r="F31">
        <v>8.9552238805970141</v>
      </c>
    </row>
    <row r="32" spans="2:8" x14ac:dyDescent="0.35">
      <c r="B32" t="s">
        <v>48</v>
      </c>
      <c r="C32">
        <v>27.27272727272727</v>
      </c>
      <c r="E32" t="s">
        <v>108</v>
      </c>
      <c r="F32">
        <v>3.79746835443038</v>
      </c>
    </row>
    <row r="33" spans="2:8" x14ac:dyDescent="0.35">
      <c r="B33" t="s">
        <v>49</v>
      </c>
      <c r="C33">
        <v>47.540983606557376</v>
      </c>
      <c r="E33" t="s">
        <v>109</v>
      </c>
      <c r="F33">
        <v>6.8965517241379306</v>
      </c>
      <c r="H33">
        <f t="shared" si="0"/>
        <v>2.4741738971845204E-2</v>
      </c>
    </row>
    <row r="35" spans="2:8" x14ac:dyDescent="0.35">
      <c r="B35" t="s">
        <v>51</v>
      </c>
      <c r="C35">
        <v>94.285714285714278</v>
      </c>
      <c r="E35" t="s">
        <v>131</v>
      </c>
      <c r="F35">
        <v>4.4776119402985071</v>
      </c>
    </row>
    <row r="36" spans="2:8" x14ac:dyDescent="0.35">
      <c r="B36" t="s">
        <v>52</v>
      </c>
      <c r="C36">
        <v>96.875</v>
      </c>
      <c r="E36" t="s">
        <v>132</v>
      </c>
      <c r="F36">
        <v>6.8965517241379306</v>
      </c>
    </row>
    <row r="37" spans="2:8" x14ac:dyDescent="0.35">
      <c r="B37" t="s">
        <v>53</v>
      </c>
      <c r="C37">
        <v>96.226415094339629</v>
      </c>
      <c r="E37" t="s">
        <v>133</v>
      </c>
      <c r="F37">
        <v>0</v>
      </c>
      <c r="H37">
        <f t="shared" si="0"/>
        <v>5.2634654809355418E-4</v>
      </c>
    </row>
    <row r="39" spans="2:8" x14ac:dyDescent="0.35">
      <c r="B39" t="s">
        <v>67</v>
      </c>
      <c r="C39">
        <v>22.727272727272727</v>
      </c>
      <c r="E39" t="s">
        <v>87</v>
      </c>
      <c r="F39">
        <v>25</v>
      </c>
    </row>
    <row r="40" spans="2:8" x14ac:dyDescent="0.35">
      <c r="B40" t="s">
        <v>68</v>
      </c>
      <c r="C40">
        <v>27.692307692307693</v>
      </c>
      <c r="E40" t="s">
        <v>88</v>
      </c>
      <c r="F40">
        <v>28.333333333333332</v>
      </c>
    </row>
    <row r="41" spans="2:8" x14ac:dyDescent="0.35">
      <c r="B41" t="s">
        <v>69</v>
      </c>
      <c r="C41">
        <v>26</v>
      </c>
      <c r="E41" t="s">
        <v>89</v>
      </c>
      <c r="F41">
        <v>18.518518518518519</v>
      </c>
      <c r="H41">
        <f t="shared" si="0"/>
        <v>0.66385242849734905</v>
      </c>
    </row>
    <row r="43" spans="2:8" x14ac:dyDescent="0.35">
      <c r="B43" t="s">
        <v>71</v>
      </c>
      <c r="C43">
        <v>30.508474576271187</v>
      </c>
      <c r="E43" t="s">
        <v>111</v>
      </c>
      <c r="F43">
        <v>20.967741935483872</v>
      </c>
    </row>
    <row r="44" spans="2:8" x14ac:dyDescent="0.35">
      <c r="B44" t="s">
        <v>72</v>
      </c>
      <c r="C44">
        <v>36.95652173913043</v>
      </c>
      <c r="E44" t="s">
        <v>112</v>
      </c>
      <c r="F44">
        <v>53.448275862068961</v>
      </c>
    </row>
    <row r="45" spans="2:8" x14ac:dyDescent="0.35">
      <c r="B45" t="s">
        <v>73</v>
      </c>
      <c r="C45">
        <v>47.619047619047613</v>
      </c>
      <c r="E45" t="s">
        <v>113</v>
      </c>
      <c r="F45">
        <v>30</v>
      </c>
      <c r="H45">
        <f t="shared" si="0"/>
        <v>0.76265734070236735</v>
      </c>
    </row>
    <row r="47" spans="2:8" x14ac:dyDescent="0.35">
      <c r="B47" t="s">
        <v>75</v>
      </c>
      <c r="C47">
        <v>90</v>
      </c>
      <c r="E47" t="s">
        <v>135</v>
      </c>
      <c r="F47">
        <v>10.909090909090908</v>
      </c>
    </row>
    <row r="48" spans="2:8" x14ac:dyDescent="0.35">
      <c r="B48" t="s">
        <v>76</v>
      </c>
      <c r="C48">
        <v>90</v>
      </c>
      <c r="E48" t="s">
        <v>136</v>
      </c>
      <c r="F48">
        <v>23.636363636363637</v>
      </c>
    </row>
    <row r="49" spans="2:8" x14ac:dyDescent="0.35">
      <c r="B49" t="s">
        <v>77</v>
      </c>
      <c r="C49">
        <v>69.230769230769226</v>
      </c>
      <c r="E49" t="s">
        <v>137</v>
      </c>
      <c r="F49">
        <v>18.571428571428573</v>
      </c>
      <c r="H49">
        <f t="shared" si="0"/>
        <v>1.5455058102323263E-2</v>
      </c>
    </row>
    <row r="52" spans="2:8" x14ac:dyDescent="0.35">
      <c r="B52" t="s">
        <v>95</v>
      </c>
      <c r="C52">
        <v>0</v>
      </c>
      <c r="E52" t="s">
        <v>115</v>
      </c>
      <c r="F52">
        <v>17.142857142857142</v>
      </c>
    </row>
    <row r="53" spans="2:8" x14ac:dyDescent="0.35">
      <c r="B53" t="s">
        <v>96</v>
      </c>
      <c r="C53">
        <v>7.6923076923076925</v>
      </c>
      <c r="E53" t="s">
        <v>116</v>
      </c>
      <c r="F53">
        <v>18</v>
      </c>
    </row>
    <row r="54" spans="2:8" x14ac:dyDescent="0.35">
      <c r="B54" t="s">
        <v>97</v>
      </c>
      <c r="C54">
        <v>6.5217391304347823</v>
      </c>
      <c r="E54" t="s">
        <v>117</v>
      </c>
      <c r="F54">
        <v>13.793103448275861</v>
      </c>
      <c r="H54">
        <f t="shared" si="0"/>
        <v>5.8122340640183179E-2</v>
      </c>
    </row>
    <row r="56" spans="2:8" x14ac:dyDescent="0.35">
      <c r="B56" t="s">
        <v>99</v>
      </c>
      <c r="C56">
        <v>0</v>
      </c>
      <c r="E56" t="s">
        <v>139</v>
      </c>
      <c r="F56">
        <v>24.390243902439025</v>
      </c>
    </row>
    <row r="57" spans="2:8" x14ac:dyDescent="0.35">
      <c r="B57" t="s">
        <v>100</v>
      </c>
      <c r="C57">
        <v>0</v>
      </c>
      <c r="E57" t="s">
        <v>140</v>
      </c>
      <c r="F57">
        <v>2.5641025641025639</v>
      </c>
    </row>
    <row r="58" spans="2:8" x14ac:dyDescent="0.35">
      <c r="B58" t="s">
        <v>101</v>
      </c>
      <c r="C58">
        <v>0</v>
      </c>
      <c r="E58" t="s">
        <v>141</v>
      </c>
      <c r="F58">
        <v>6.1224489795918364</v>
      </c>
      <c r="H58">
        <f>_xlfn.T.TEST(C56:C58,F56:F58,2,1)</f>
        <v>0.24450474419474955</v>
      </c>
    </row>
    <row r="60" spans="2:8" x14ac:dyDescent="0.35">
      <c r="B60" t="s">
        <v>123</v>
      </c>
      <c r="C60">
        <v>64.516129032258064</v>
      </c>
      <c r="E60" t="s">
        <v>143</v>
      </c>
      <c r="F60">
        <v>1.7543859649122806</v>
      </c>
    </row>
    <row r="61" spans="2:8" x14ac:dyDescent="0.35">
      <c r="B61" t="s">
        <v>124</v>
      </c>
      <c r="C61">
        <v>16.666666666666664</v>
      </c>
      <c r="E61" t="s">
        <v>144</v>
      </c>
      <c r="F61">
        <v>0</v>
      </c>
    </row>
    <row r="62" spans="2:8" x14ac:dyDescent="0.35">
      <c r="B62" t="s">
        <v>125</v>
      </c>
      <c r="C62">
        <v>53.191489361702125</v>
      </c>
      <c r="E62" t="s">
        <v>145</v>
      </c>
      <c r="F62">
        <v>0</v>
      </c>
      <c r="H62">
        <f>_xlfn.T.TEST(C60:C62,F60:F62,2,1)</f>
        <v>8.7837606273640678E-2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46FF-991E-460F-A0B8-48E097E0E2BF}">
  <dimension ref="D4:I11"/>
  <sheetViews>
    <sheetView zoomScale="46" workbookViewId="0">
      <selection activeCell="G14" sqref="G14"/>
    </sheetView>
  </sheetViews>
  <sheetFormatPr defaultRowHeight="14.5" x14ac:dyDescent="0.35"/>
  <sheetData>
    <row r="4" spans="4:9" x14ac:dyDescent="0.35">
      <c r="D4" t="s">
        <v>257</v>
      </c>
      <c r="G4" s="31" t="s">
        <v>400</v>
      </c>
      <c r="H4" s="19">
        <v>6.3440603254965735</v>
      </c>
      <c r="I4">
        <v>0.28269964113863982</v>
      </c>
    </row>
    <row r="5" spans="4:9" x14ac:dyDescent="0.35">
      <c r="D5" t="s">
        <v>258</v>
      </c>
      <c r="G5" s="31" t="s">
        <v>401</v>
      </c>
      <c r="H5" s="19">
        <v>4.2145593869731792</v>
      </c>
      <c r="I5">
        <v>2.1332430508927294</v>
      </c>
    </row>
    <row r="6" spans="4:9" x14ac:dyDescent="0.35">
      <c r="G6" s="33" t="s">
        <v>402</v>
      </c>
      <c r="H6" s="19">
        <v>8.1079613337677845</v>
      </c>
      <c r="I6">
        <v>1.287384948246133</v>
      </c>
    </row>
    <row r="7" spans="4:9" x14ac:dyDescent="0.35">
      <c r="D7" t="s">
        <v>259</v>
      </c>
      <c r="G7" t="s">
        <v>406</v>
      </c>
      <c r="H7" s="19">
        <v>4.5989571351890186</v>
      </c>
      <c r="I7">
        <v>0.96214900588657237</v>
      </c>
    </row>
    <row r="8" spans="4:9" x14ac:dyDescent="0.35">
      <c r="G8" s="33" t="s">
        <v>404</v>
      </c>
      <c r="H8" s="19">
        <v>1.5107212475633529</v>
      </c>
      <c r="I8">
        <v>0.81107782539440731</v>
      </c>
    </row>
    <row r="9" spans="4:9" ht="15" thickBot="1" x14ac:dyDescent="0.4">
      <c r="D9" t="s">
        <v>260</v>
      </c>
      <c r="G9" s="35" t="s">
        <v>405</v>
      </c>
      <c r="H9" s="19">
        <v>1.5873015873015872</v>
      </c>
      <c r="I9">
        <v>1.5873015873015874</v>
      </c>
    </row>
    <row r="10" spans="4:9" x14ac:dyDescent="0.35">
      <c r="D10" t="s">
        <v>261</v>
      </c>
    </row>
    <row r="11" spans="4:9" x14ac:dyDescent="0.35">
      <c r="D11" t="s">
        <v>262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41ED-C1A6-4D2B-B867-A1BA087A7A11}">
  <dimension ref="A1"/>
  <sheetViews>
    <sheetView zoomScale="27" workbookViewId="0">
      <selection activeCell="B6" sqref="B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8326-890A-4A9D-9739-34122FA74682}">
  <dimension ref="B2:V56"/>
  <sheetViews>
    <sheetView topLeftCell="O1" zoomScale="98" zoomScaleNormal="98" workbookViewId="0">
      <selection activeCell="B2" sqref="B2:D3"/>
    </sheetView>
  </sheetViews>
  <sheetFormatPr defaultRowHeight="14.5" x14ac:dyDescent="0.35"/>
  <sheetData>
    <row r="2" spans="2:16" x14ac:dyDescent="0.35">
      <c r="B2" t="s">
        <v>343</v>
      </c>
      <c r="C2">
        <v>6.3440603254965735</v>
      </c>
      <c r="D2">
        <v>0.28269964113863982</v>
      </c>
      <c r="H2" t="s">
        <v>201</v>
      </c>
      <c r="I2">
        <v>6.3440603254965735</v>
      </c>
      <c r="J2">
        <v>0.28269964113863999</v>
      </c>
    </row>
    <row r="3" spans="2:16" x14ac:dyDescent="0.35">
      <c r="N3" t="s">
        <v>152</v>
      </c>
      <c r="O3">
        <v>9.775198083655793</v>
      </c>
      <c r="P3">
        <v>3.7644774079566816</v>
      </c>
    </row>
    <row r="4" spans="2:16" x14ac:dyDescent="0.35">
      <c r="B4" t="s">
        <v>310</v>
      </c>
      <c r="C4">
        <v>75.110670873382745</v>
      </c>
      <c r="D4">
        <v>2.415828289390761</v>
      </c>
      <c r="H4" t="s">
        <v>199</v>
      </c>
      <c r="I4">
        <v>9.775198083655793</v>
      </c>
      <c r="J4">
        <v>3.7644774079566816</v>
      </c>
      <c r="N4" t="s">
        <v>153</v>
      </c>
      <c r="O4">
        <v>75.110670873382745</v>
      </c>
      <c r="P4">
        <v>2.415828289390761</v>
      </c>
    </row>
    <row r="5" spans="2:16" x14ac:dyDescent="0.35">
      <c r="B5" t="s">
        <v>312</v>
      </c>
      <c r="C5">
        <v>67.959850606909427</v>
      </c>
      <c r="D5">
        <v>3.5884267438557114</v>
      </c>
      <c r="H5" t="s">
        <v>202</v>
      </c>
      <c r="I5">
        <v>33.767821975369145</v>
      </c>
      <c r="J5">
        <v>3.0462086197339726</v>
      </c>
    </row>
    <row r="6" spans="2:16" ht="15" thickBot="1" x14ac:dyDescent="0.4">
      <c r="B6" t="s">
        <v>314</v>
      </c>
      <c r="C6">
        <v>20.899737368311097</v>
      </c>
      <c r="D6">
        <v>5.525232400847079</v>
      </c>
      <c r="H6" t="s">
        <v>200</v>
      </c>
      <c r="I6">
        <v>39.993261455525605</v>
      </c>
      <c r="J6">
        <v>8.7653113648931669</v>
      </c>
      <c r="N6" t="s">
        <v>159</v>
      </c>
      <c r="O6">
        <v>33.767821975369145</v>
      </c>
      <c r="P6">
        <v>3.0462086197339726</v>
      </c>
    </row>
    <row r="7" spans="2:16" x14ac:dyDescent="0.35">
      <c r="B7" t="s">
        <v>316</v>
      </c>
      <c r="C7">
        <v>29.413479344322258</v>
      </c>
      <c r="D7">
        <v>9.0559765486268642</v>
      </c>
      <c r="E7" s="16" t="s">
        <v>239</v>
      </c>
      <c r="F7" s="6"/>
      <c r="G7" s="6"/>
      <c r="H7" t="s">
        <v>203</v>
      </c>
      <c r="I7">
        <v>37.498691314817307</v>
      </c>
      <c r="J7">
        <v>1.8683168483367203</v>
      </c>
      <c r="K7" s="6" t="s">
        <v>239</v>
      </c>
      <c r="L7" s="6"/>
      <c r="N7" t="s">
        <v>160</v>
      </c>
      <c r="O7">
        <v>67.959850606909427</v>
      </c>
      <c r="P7">
        <v>3.5884267438557114</v>
      </c>
    </row>
    <row r="8" spans="2:16" ht="15" thickBot="1" x14ac:dyDescent="0.4">
      <c r="B8" t="s">
        <v>318</v>
      </c>
      <c r="C8">
        <v>11.454910551296095</v>
      </c>
      <c r="D8">
        <v>3.7655164713670972</v>
      </c>
      <c r="E8" s="17">
        <f>AVERAGE(C4:C8)</f>
        <v>40.967729748844327</v>
      </c>
      <c r="F8" s="2">
        <f>STDEV(C4:C8)/SQRT(5)</f>
        <v>12.848242165044983</v>
      </c>
      <c r="G8" s="6"/>
      <c r="H8" t="s">
        <v>204</v>
      </c>
      <c r="I8">
        <v>56.790123456790127</v>
      </c>
      <c r="J8">
        <v>14.774372578840584</v>
      </c>
      <c r="K8" s="6">
        <f>AVERAGE(I4:I8)</f>
        <v>35.565019257231597</v>
      </c>
      <c r="L8" s="2">
        <f>STDEV(I4:I8)/SQRT(5)</f>
        <v>7.5571100928533141</v>
      </c>
      <c r="M8" s="2"/>
    </row>
    <row r="9" spans="2:16" x14ac:dyDescent="0.35">
      <c r="N9" t="s">
        <v>161</v>
      </c>
      <c r="O9">
        <v>39.993261455525605</v>
      </c>
      <c r="P9">
        <v>8.7653113648931669</v>
      </c>
    </row>
    <row r="10" spans="2:16" x14ac:dyDescent="0.35">
      <c r="N10" t="s">
        <v>162</v>
      </c>
      <c r="O10">
        <v>20.899737368311097</v>
      </c>
      <c r="P10">
        <v>5.525232400847079</v>
      </c>
    </row>
    <row r="11" spans="2:16" x14ac:dyDescent="0.35">
      <c r="B11" t="s">
        <v>349</v>
      </c>
      <c r="C11">
        <v>4.2145593869731792</v>
      </c>
      <c r="D11">
        <v>2.1332430508927294</v>
      </c>
      <c r="H11" t="s">
        <v>194</v>
      </c>
      <c r="I11">
        <v>4.2145593869731792</v>
      </c>
      <c r="J11">
        <v>2.1332430508927294</v>
      </c>
    </row>
    <row r="12" spans="2:16" x14ac:dyDescent="0.35">
      <c r="N12" t="s">
        <v>163</v>
      </c>
      <c r="O12">
        <v>37.498691314817307</v>
      </c>
      <c r="P12">
        <v>1.8683168483367203</v>
      </c>
    </row>
    <row r="13" spans="2:16" x14ac:dyDescent="0.35">
      <c r="B13" t="s">
        <v>309</v>
      </c>
      <c r="C13">
        <v>9.775198083655793</v>
      </c>
      <c r="D13">
        <v>3.7644774079566816</v>
      </c>
      <c r="H13" t="s">
        <v>205</v>
      </c>
      <c r="I13">
        <v>75.110670873382745</v>
      </c>
      <c r="J13">
        <v>2.415828289390761</v>
      </c>
      <c r="N13" t="s">
        <v>164</v>
      </c>
      <c r="O13">
        <v>29.413479344322258</v>
      </c>
      <c r="P13">
        <v>9.0559765486268642</v>
      </c>
    </row>
    <row r="14" spans="2:16" x14ac:dyDescent="0.35">
      <c r="B14" t="s">
        <v>320</v>
      </c>
      <c r="C14">
        <v>19.003512372764025</v>
      </c>
      <c r="D14">
        <v>3.3540585326468482</v>
      </c>
      <c r="H14" t="s">
        <v>206</v>
      </c>
      <c r="I14">
        <v>38.424566401144148</v>
      </c>
      <c r="J14">
        <v>3.4998403083023524</v>
      </c>
    </row>
    <row r="15" spans="2:16" ht="15" thickBot="1" x14ac:dyDescent="0.4">
      <c r="B15" t="s">
        <v>322</v>
      </c>
      <c r="C15">
        <v>2.3815441669625597</v>
      </c>
      <c r="D15">
        <v>0.45562608047595726</v>
      </c>
      <c r="H15" t="s">
        <v>207</v>
      </c>
      <c r="I15">
        <v>51.126891793205914</v>
      </c>
      <c r="J15">
        <v>4.4402315037454576</v>
      </c>
      <c r="N15" t="s">
        <v>165</v>
      </c>
      <c r="O15">
        <v>56.790123456790127</v>
      </c>
      <c r="P15">
        <v>14.774372578840584</v>
      </c>
    </row>
    <row r="16" spans="2:16" x14ac:dyDescent="0.35">
      <c r="B16" t="s">
        <v>324</v>
      </c>
      <c r="C16">
        <v>6.549747986388442</v>
      </c>
      <c r="D16">
        <v>1.4989791127423331</v>
      </c>
      <c r="E16" s="16" t="s">
        <v>239</v>
      </c>
      <c r="F16" s="6"/>
      <c r="G16" s="6"/>
      <c r="H16" t="s">
        <v>208</v>
      </c>
      <c r="I16">
        <v>37.841129432879832</v>
      </c>
      <c r="J16">
        <v>5.8670360321337807</v>
      </c>
      <c r="K16" s="6"/>
      <c r="L16" s="6"/>
      <c r="N16" t="s">
        <v>166</v>
      </c>
      <c r="O16">
        <v>11.454910551296095</v>
      </c>
      <c r="P16">
        <v>3.7655164713670972</v>
      </c>
    </row>
    <row r="17" spans="2:22" ht="15" thickBot="1" x14ac:dyDescent="0.4">
      <c r="B17" t="s">
        <v>326</v>
      </c>
      <c r="C17">
        <v>3.7913878881454792</v>
      </c>
      <c r="D17">
        <v>2.0202131907501295</v>
      </c>
      <c r="E17" s="17">
        <f>AVERAGE(C13:C17)</f>
        <v>8.3002780995832595</v>
      </c>
      <c r="F17" s="2">
        <f>STDEV(C13:C17)/SQRT(5)</f>
        <v>2.9593958069778785</v>
      </c>
      <c r="G17" s="6"/>
      <c r="H17" t="s">
        <v>209</v>
      </c>
      <c r="I17">
        <v>95.795709793351307</v>
      </c>
      <c r="J17">
        <v>0.77786683088551323</v>
      </c>
      <c r="K17" s="17">
        <f>AVERAGE(I13:I17)</f>
        <v>59.659793658792786</v>
      </c>
      <c r="L17" s="2">
        <f>STDEV(I13:I17)/SQRT(5)</f>
        <v>11.279036840792385</v>
      </c>
    </row>
    <row r="18" spans="2:22" x14ac:dyDescent="0.35">
      <c r="N18" t="s">
        <v>167</v>
      </c>
      <c r="O18">
        <v>38.424566401144148</v>
      </c>
      <c r="P18">
        <v>3.4998403083023524</v>
      </c>
    </row>
    <row r="19" spans="2:22" x14ac:dyDescent="0.35">
      <c r="N19" t="s">
        <v>168</v>
      </c>
      <c r="O19">
        <v>19.003512372764025</v>
      </c>
      <c r="P19">
        <v>3.3540585326468482</v>
      </c>
    </row>
    <row r="20" spans="2:22" x14ac:dyDescent="0.35">
      <c r="B20" t="s">
        <v>375</v>
      </c>
      <c r="C20">
        <v>8.1079613337677845</v>
      </c>
      <c r="D20">
        <v>1.287384948246133</v>
      </c>
      <c r="H20" t="s">
        <v>195</v>
      </c>
      <c r="I20">
        <v>8.1079613337677845</v>
      </c>
      <c r="J20">
        <v>1.287384948246133</v>
      </c>
    </row>
    <row r="21" spans="2:22" x14ac:dyDescent="0.35">
      <c r="N21" t="s">
        <v>169</v>
      </c>
      <c r="O21">
        <v>51.126891793205914</v>
      </c>
      <c r="P21">
        <v>4.4402315037454576</v>
      </c>
    </row>
    <row r="22" spans="2:22" x14ac:dyDescent="0.35">
      <c r="B22" t="s">
        <v>311</v>
      </c>
      <c r="C22">
        <v>33.767821975369145</v>
      </c>
      <c r="D22">
        <v>3.0462086197339726</v>
      </c>
      <c r="H22" t="s">
        <v>210</v>
      </c>
      <c r="I22">
        <v>67.959850606909427</v>
      </c>
      <c r="J22">
        <v>3.5884267438557114</v>
      </c>
      <c r="N22" t="s">
        <v>170</v>
      </c>
      <c r="O22">
        <v>2.3815441669625597</v>
      </c>
      <c r="P22">
        <v>0.45562608047595726</v>
      </c>
      <c r="R22" t="s">
        <v>230</v>
      </c>
      <c r="S22">
        <v>40.967729748844327</v>
      </c>
    </row>
    <row r="23" spans="2:22" x14ac:dyDescent="0.35">
      <c r="B23" t="s">
        <v>319</v>
      </c>
      <c r="C23">
        <v>38.424566401144148</v>
      </c>
      <c r="D23">
        <v>3.4998403083023524</v>
      </c>
      <c r="H23" t="s">
        <v>211</v>
      </c>
      <c r="I23">
        <v>19.003512372764025</v>
      </c>
      <c r="J23">
        <v>3.3540585326468482</v>
      </c>
      <c r="R23" t="s">
        <v>231</v>
      </c>
      <c r="S23">
        <v>8.3002780995832595</v>
      </c>
      <c r="V23" t="s">
        <v>257</v>
      </c>
    </row>
    <row r="24" spans="2:22" ht="15" thickBot="1" x14ac:dyDescent="0.4">
      <c r="B24" t="s">
        <v>328</v>
      </c>
      <c r="C24">
        <v>23.950617283950617</v>
      </c>
      <c r="D24">
        <v>2.8814666708602052</v>
      </c>
      <c r="H24" t="s">
        <v>212</v>
      </c>
      <c r="I24">
        <v>25.473193473193476</v>
      </c>
      <c r="J24">
        <v>1.4572847912607214</v>
      </c>
      <c r="N24" t="s">
        <v>171</v>
      </c>
      <c r="O24">
        <v>37.841129432879832</v>
      </c>
      <c r="P24">
        <v>5.8670360321337807</v>
      </c>
      <c r="R24" t="s">
        <v>232</v>
      </c>
      <c r="S24">
        <v>29.730794526388514</v>
      </c>
      <c r="V24" t="s">
        <v>258</v>
      </c>
    </row>
    <row r="25" spans="2:22" x14ac:dyDescent="0.35">
      <c r="B25" t="s">
        <v>330</v>
      </c>
      <c r="C25">
        <v>34.80533926585094</v>
      </c>
      <c r="D25">
        <v>9.6792688279979462</v>
      </c>
      <c r="E25" s="16" t="s">
        <v>239</v>
      </c>
      <c r="F25" s="6"/>
      <c r="G25" s="6"/>
      <c r="H25" t="s">
        <v>213</v>
      </c>
      <c r="I25">
        <v>38.361347978149745</v>
      </c>
      <c r="J25">
        <v>4.9890907666769921</v>
      </c>
      <c r="K25" s="6"/>
      <c r="L25" s="6"/>
      <c r="N25" t="s">
        <v>172</v>
      </c>
      <c r="O25">
        <v>6.549747986388442</v>
      </c>
      <c r="P25">
        <v>1.4989791127423331</v>
      </c>
      <c r="R25" t="s">
        <v>192</v>
      </c>
      <c r="S25">
        <v>28.786186413536097</v>
      </c>
      <c r="V25" t="s">
        <v>259</v>
      </c>
    </row>
    <row r="26" spans="2:22" ht="15" thickBot="1" x14ac:dyDescent="0.4">
      <c r="B26" t="s">
        <v>332</v>
      </c>
      <c r="C26">
        <v>17.705627705627705</v>
      </c>
      <c r="D26">
        <v>3.6994628494332877</v>
      </c>
      <c r="E26" s="17">
        <f>AVERAGE(C22:C26)</f>
        <v>29.730794526388514</v>
      </c>
      <c r="F26" s="2">
        <f>STDEV(C22:C26)/SQRT(5)</f>
        <v>3.8447714520374494</v>
      </c>
      <c r="G26" s="6"/>
      <c r="H26" t="s">
        <v>214</v>
      </c>
      <c r="I26">
        <v>83.07692307692308</v>
      </c>
      <c r="J26">
        <v>6.9230769230769278</v>
      </c>
      <c r="K26" s="17">
        <f>AVERAGE(I22:I26)</f>
        <v>46.77496550158795</v>
      </c>
      <c r="L26" s="2">
        <f>STDEV(I22:I26)/SQRT(5)</f>
        <v>12.374246524524153</v>
      </c>
      <c r="R26" t="s">
        <v>233</v>
      </c>
      <c r="S26">
        <v>23.804795931013025</v>
      </c>
      <c r="V26" t="s">
        <v>263</v>
      </c>
    </row>
    <row r="27" spans="2:22" x14ac:dyDescent="0.35">
      <c r="N27" t="s">
        <v>173</v>
      </c>
      <c r="O27">
        <v>95.795709793351307</v>
      </c>
      <c r="P27">
        <v>0.77786683088551323</v>
      </c>
      <c r="R27" t="s">
        <v>234</v>
      </c>
      <c r="S27">
        <v>56.090836936121363</v>
      </c>
      <c r="V27" t="s">
        <v>261</v>
      </c>
    </row>
    <row r="28" spans="2:22" x14ac:dyDescent="0.35">
      <c r="N28" t="s">
        <v>174</v>
      </c>
      <c r="O28">
        <v>3.7913878881454792</v>
      </c>
      <c r="P28">
        <v>2.0202131907501295</v>
      </c>
      <c r="V28" t="s">
        <v>264</v>
      </c>
    </row>
    <row r="29" spans="2:22" x14ac:dyDescent="0.35">
      <c r="B29" t="s">
        <v>376</v>
      </c>
      <c r="C29">
        <v>4.5989571351890186</v>
      </c>
      <c r="D29">
        <v>0.96214900588657237</v>
      </c>
      <c r="H29" t="s">
        <v>196</v>
      </c>
      <c r="I29">
        <v>4.5989571351890186</v>
      </c>
      <c r="J29">
        <v>0.96214900588657237</v>
      </c>
    </row>
    <row r="30" spans="2:22" x14ac:dyDescent="0.35">
      <c r="N30" t="s">
        <v>175</v>
      </c>
      <c r="O30">
        <v>25.473193473193476</v>
      </c>
      <c r="P30">
        <v>1.4572847912607214</v>
      </c>
    </row>
    <row r="31" spans="2:22" x14ac:dyDescent="0.35">
      <c r="B31" t="s">
        <v>313</v>
      </c>
      <c r="C31">
        <v>39.993261455525605</v>
      </c>
      <c r="D31">
        <v>8.7653113648931669</v>
      </c>
      <c r="H31" t="s">
        <v>215</v>
      </c>
      <c r="I31">
        <v>20.899737368311097</v>
      </c>
      <c r="J31">
        <v>5.525232400847079</v>
      </c>
      <c r="N31" t="s">
        <v>176</v>
      </c>
      <c r="O31">
        <v>23.950617283950617</v>
      </c>
      <c r="P31">
        <v>2.8814666708602052</v>
      </c>
    </row>
    <row r="32" spans="2:22" x14ac:dyDescent="0.35">
      <c r="B32" t="s">
        <v>321</v>
      </c>
      <c r="C32">
        <v>51.126891793205914</v>
      </c>
      <c r="D32">
        <v>4.4402315037454576</v>
      </c>
      <c r="H32" t="s">
        <v>216</v>
      </c>
      <c r="I32">
        <v>2.3815441669625597</v>
      </c>
      <c r="J32">
        <v>0.45562608047595726</v>
      </c>
    </row>
    <row r="33" spans="2:16" ht="15" thickBot="1" x14ac:dyDescent="0.4">
      <c r="B33" t="s">
        <v>327</v>
      </c>
      <c r="C33">
        <v>25.473193473193476</v>
      </c>
      <c r="D33">
        <v>1.4572847912607214</v>
      </c>
      <c r="H33" t="s">
        <v>217</v>
      </c>
      <c r="I33">
        <v>23.950617283950617</v>
      </c>
      <c r="J33">
        <v>2.8814666708602052</v>
      </c>
      <c r="N33" t="s">
        <v>177</v>
      </c>
      <c r="O33">
        <v>38.361347978149745</v>
      </c>
      <c r="P33">
        <v>4.9890907666769921</v>
      </c>
    </row>
    <row r="34" spans="2:16" x14ac:dyDescent="0.35">
      <c r="B34" t="s">
        <v>334</v>
      </c>
      <c r="C34">
        <v>16.311986863710999</v>
      </c>
      <c r="D34">
        <v>1.2835177852038253</v>
      </c>
      <c r="E34" s="16" t="s">
        <v>239</v>
      </c>
      <c r="F34" s="6"/>
      <c r="G34" s="6"/>
      <c r="H34" t="s">
        <v>218</v>
      </c>
      <c r="I34">
        <v>4.7380156075808246</v>
      </c>
      <c r="J34">
        <v>2.3929863917130079</v>
      </c>
      <c r="K34" s="6"/>
      <c r="L34" s="6"/>
      <c r="N34" t="s">
        <v>178</v>
      </c>
      <c r="O34">
        <v>34.80533926585094</v>
      </c>
      <c r="P34">
        <v>9.6792688279979462</v>
      </c>
    </row>
    <row r="35" spans="2:16" ht="15" thickBot="1" x14ac:dyDescent="0.4">
      <c r="B35" t="s">
        <v>336</v>
      </c>
      <c r="C35">
        <v>11.025598482044474</v>
      </c>
      <c r="D35">
        <v>6.7608127645722966</v>
      </c>
      <c r="E35" s="17">
        <f>AVERAGE(C31:C35)</f>
        <v>28.786186413536097</v>
      </c>
      <c r="F35" s="2">
        <f>STDEV(C31:C35)/SQRT(5)</f>
        <v>7.438836293943611</v>
      </c>
      <c r="G35" s="6"/>
      <c r="H35" t="s">
        <v>219</v>
      </c>
      <c r="I35">
        <v>0</v>
      </c>
      <c r="J35">
        <v>0</v>
      </c>
      <c r="K35" s="17">
        <f>AVERAGE(I31:I35)</f>
        <v>10.393982885361019</v>
      </c>
      <c r="L35" s="2">
        <f>STDEV(I31:I35)/SQRT(5)</f>
        <v>4.9918795746574123</v>
      </c>
    </row>
    <row r="36" spans="2:16" x14ac:dyDescent="0.35">
      <c r="N36" t="s">
        <v>179</v>
      </c>
      <c r="O36">
        <v>83.07692307692308</v>
      </c>
      <c r="P36">
        <v>6.9230769230769278</v>
      </c>
    </row>
    <row r="37" spans="2:16" x14ac:dyDescent="0.35">
      <c r="N37" t="s">
        <v>180</v>
      </c>
      <c r="O37">
        <v>17.705627705627705</v>
      </c>
      <c r="P37">
        <v>3.6994628494332877</v>
      </c>
    </row>
    <row r="38" spans="2:16" x14ac:dyDescent="0.35">
      <c r="B38" t="s">
        <v>377</v>
      </c>
      <c r="C38">
        <v>1.5107212475633529</v>
      </c>
      <c r="D38">
        <v>0.81107782539440731</v>
      </c>
      <c r="H38" t="s">
        <v>197</v>
      </c>
      <c r="I38">
        <v>1.5107212475633529</v>
      </c>
      <c r="J38">
        <v>0.81107782539440731</v>
      </c>
    </row>
    <row r="39" spans="2:16" x14ac:dyDescent="0.35">
      <c r="N39" t="s">
        <v>181</v>
      </c>
      <c r="O39">
        <v>4.7380156075808246</v>
      </c>
      <c r="P39">
        <v>2.3929863917130079</v>
      </c>
    </row>
    <row r="40" spans="2:16" x14ac:dyDescent="0.35">
      <c r="B40" t="s">
        <v>315</v>
      </c>
      <c r="C40">
        <v>37.498691314817307</v>
      </c>
      <c r="D40">
        <v>1.8683168483367203</v>
      </c>
      <c r="H40" t="s">
        <v>220</v>
      </c>
      <c r="I40">
        <v>29.413479344322258</v>
      </c>
      <c r="J40">
        <v>9.0559765486268642</v>
      </c>
      <c r="N40" t="s">
        <v>182</v>
      </c>
      <c r="O40">
        <v>16.311986863710999</v>
      </c>
      <c r="P40">
        <v>1.2835177852038253</v>
      </c>
    </row>
    <row r="41" spans="2:16" x14ac:dyDescent="0.35">
      <c r="B41" t="s">
        <v>323</v>
      </c>
      <c r="C41">
        <v>37.841129432879832</v>
      </c>
      <c r="D41">
        <v>5.8670360321337807</v>
      </c>
      <c r="H41" t="s">
        <v>221</v>
      </c>
      <c r="I41">
        <v>6.549747986388442</v>
      </c>
      <c r="J41">
        <v>1.4989791127423331</v>
      </c>
    </row>
    <row r="42" spans="2:16" ht="15" thickBot="1" x14ac:dyDescent="0.4">
      <c r="B42" t="s">
        <v>329</v>
      </c>
      <c r="C42">
        <v>38.361347978149745</v>
      </c>
      <c r="D42">
        <v>4.9890907666769921</v>
      </c>
      <c r="H42" t="s">
        <v>222</v>
      </c>
      <c r="I42">
        <v>34.80533926585094</v>
      </c>
      <c r="J42">
        <v>9.6792688279979462</v>
      </c>
      <c r="N42" t="s">
        <v>183</v>
      </c>
      <c r="O42">
        <v>0</v>
      </c>
      <c r="P42">
        <v>0</v>
      </c>
    </row>
    <row r="43" spans="2:16" x14ac:dyDescent="0.35">
      <c r="B43" t="s">
        <v>333</v>
      </c>
      <c r="C43">
        <v>4.7380156075808246</v>
      </c>
      <c r="D43">
        <v>2.3929863917130079</v>
      </c>
      <c r="E43" s="16" t="s">
        <v>239</v>
      </c>
      <c r="F43" s="6"/>
      <c r="G43" s="6"/>
      <c r="H43" t="s">
        <v>223</v>
      </c>
      <c r="I43">
        <v>16.311986863710999</v>
      </c>
      <c r="J43">
        <v>1.2835177852038253</v>
      </c>
      <c r="K43" s="6"/>
      <c r="L43" s="6"/>
      <c r="N43" t="s">
        <v>184</v>
      </c>
      <c r="O43">
        <v>11.025598482044474</v>
      </c>
      <c r="P43">
        <v>6.7608127645722966</v>
      </c>
    </row>
    <row r="44" spans="2:16" ht="15" thickBot="1" x14ac:dyDescent="0.4">
      <c r="B44" t="s">
        <v>338</v>
      </c>
      <c r="C44">
        <v>0.58479532163742687</v>
      </c>
      <c r="D44">
        <v>0.58479532163742698</v>
      </c>
      <c r="E44" s="17">
        <f>AVERAGE(C40:C44)</f>
        <v>23.804795931013025</v>
      </c>
      <c r="F44" s="2">
        <f>STDEV(C40:C44)/SQRT(5)</f>
        <v>8.6577860237494555</v>
      </c>
      <c r="G44" s="6"/>
      <c r="H44" t="s">
        <v>224</v>
      </c>
      <c r="I44">
        <v>44.79142835354228</v>
      </c>
      <c r="J44">
        <v>14.437376618516293</v>
      </c>
      <c r="K44" s="17">
        <f>AVERAGE(I40:I44)</f>
        <v>26.374396362762987</v>
      </c>
      <c r="L44" s="2">
        <f>STDEV(I40:I44)/SQRT(5)</f>
        <v>6.7593367245863014</v>
      </c>
    </row>
    <row r="45" spans="2:16" x14ac:dyDescent="0.35">
      <c r="N45" t="s">
        <v>185</v>
      </c>
      <c r="O45">
        <v>44.79142835354228</v>
      </c>
      <c r="P45">
        <v>14.437376618516293</v>
      </c>
    </row>
    <row r="46" spans="2:16" x14ac:dyDescent="0.35">
      <c r="N46" t="s">
        <v>186</v>
      </c>
      <c r="O46">
        <v>0.58479532163742687</v>
      </c>
      <c r="P46">
        <v>0.58479532163742698</v>
      </c>
    </row>
    <row r="47" spans="2:16" x14ac:dyDescent="0.35">
      <c r="B47" t="s">
        <v>378</v>
      </c>
      <c r="C47">
        <v>1.5873015873015872</v>
      </c>
      <c r="D47">
        <v>1.5873015873015874</v>
      </c>
      <c r="H47" t="s">
        <v>198</v>
      </c>
      <c r="I47">
        <v>1.5873015873015872</v>
      </c>
      <c r="J47">
        <v>1.5873015873015874</v>
      </c>
    </row>
    <row r="49" spans="2:12" x14ac:dyDescent="0.35">
      <c r="B49" t="s">
        <v>317</v>
      </c>
      <c r="C49">
        <v>56.790123456790127</v>
      </c>
      <c r="D49">
        <v>14.774372578840584</v>
      </c>
      <c r="H49" t="s">
        <v>225</v>
      </c>
      <c r="I49">
        <v>11.454910551296095</v>
      </c>
      <c r="J49">
        <v>3.7655164713670972</v>
      </c>
    </row>
    <row r="50" spans="2:12" x14ac:dyDescent="0.35">
      <c r="B50" t="s">
        <v>325</v>
      </c>
      <c r="C50">
        <v>95.795709793351307</v>
      </c>
      <c r="D50">
        <v>0.77786683088551323</v>
      </c>
      <c r="H50" t="s">
        <v>226</v>
      </c>
      <c r="I50">
        <v>3.7913878881454792</v>
      </c>
      <c r="J50">
        <v>2.0202131907501295</v>
      </c>
    </row>
    <row r="51" spans="2:12" ht="15" thickBot="1" x14ac:dyDescent="0.4">
      <c r="B51" t="s">
        <v>331</v>
      </c>
      <c r="C51">
        <v>83.07692307692308</v>
      </c>
      <c r="D51">
        <v>6.9230769230769278</v>
      </c>
      <c r="H51" t="s">
        <v>227</v>
      </c>
      <c r="I51">
        <v>17.705627705627705</v>
      </c>
      <c r="J51">
        <v>3.6994628494332877</v>
      </c>
    </row>
    <row r="52" spans="2:12" x14ac:dyDescent="0.35">
      <c r="B52" t="s">
        <v>335</v>
      </c>
      <c r="C52">
        <v>0</v>
      </c>
      <c r="D52">
        <v>0</v>
      </c>
      <c r="E52" s="16" t="s">
        <v>239</v>
      </c>
      <c r="F52" s="6"/>
      <c r="G52" s="6"/>
      <c r="H52" t="s">
        <v>228</v>
      </c>
      <c r="I52">
        <v>11.025598482044474</v>
      </c>
      <c r="J52">
        <v>6.7608127645722966</v>
      </c>
      <c r="K52" s="6"/>
      <c r="L52" s="6"/>
    </row>
    <row r="53" spans="2:12" ht="15" thickBot="1" x14ac:dyDescent="0.4">
      <c r="B53" t="s">
        <v>337</v>
      </c>
      <c r="C53">
        <v>44.79142835354228</v>
      </c>
      <c r="D53">
        <v>14.437376618516293</v>
      </c>
      <c r="E53" s="17">
        <f>AVERAGE(C49:C53)</f>
        <v>56.090836936121363</v>
      </c>
      <c r="F53" s="2">
        <f>STDEV(C49:C53)/SQRT(5)</f>
        <v>16.701906175577935</v>
      </c>
      <c r="G53" s="6"/>
      <c r="H53" t="s">
        <v>229</v>
      </c>
      <c r="I53">
        <v>0.58479532163742687</v>
      </c>
      <c r="J53">
        <v>0.58479532163742698</v>
      </c>
      <c r="K53" s="17">
        <f>AVERAGE(I49:I53)</f>
        <v>8.9124639897502362</v>
      </c>
      <c r="L53" s="2">
        <f>STDEV(I49:I53)/SQRT(5)</f>
        <v>3.031704025126456</v>
      </c>
    </row>
    <row r="56" spans="2:12" x14ac:dyDescent="0.35">
      <c r="B56" t="s">
        <v>191</v>
      </c>
      <c r="C56">
        <v>50.473692849519601</v>
      </c>
      <c r="D56">
        <v>3.5459995184524735</v>
      </c>
      <c r="H56" t="s">
        <v>191</v>
      </c>
      <c r="I56">
        <v>50.473692849519601</v>
      </c>
      <c r="J56">
        <v>3.5459995184524735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C82D-17E1-47A3-BE06-5152E395B22E}">
  <dimension ref="F2:L33"/>
  <sheetViews>
    <sheetView zoomScale="54" workbookViewId="0">
      <selection activeCell="N20" sqref="N20"/>
    </sheetView>
  </sheetViews>
  <sheetFormatPr defaultRowHeight="14.5" x14ac:dyDescent="0.35"/>
  <sheetData>
    <row r="2" spans="6:12" x14ac:dyDescent="0.35">
      <c r="J2" t="s">
        <v>302</v>
      </c>
      <c r="K2" t="s">
        <v>303</v>
      </c>
      <c r="L2" t="s">
        <v>304</v>
      </c>
    </row>
    <row r="3" spans="6:12" x14ac:dyDescent="0.35">
      <c r="J3" t="s">
        <v>153</v>
      </c>
      <c r="K3" s="25">
        <v>0.19236111111111112</v>
      </c>
      <c r="L3">
        <v>75.110670873382745</v>
      </c>
    </row>
    <row r="4" spans="6:12" x14ac:dyDescent="0.35">
      <c r="F4" t="s">
        <v>153</v>
      </c>
      <c r="G4">
        <v>75.110670873382745</v>
      </c>
      <c r="H4">
        <v>2.415828289390761</v>
      </c>
      <c r="I4" s="25">
        <v>0.19236111111111112</v>
      </c>
      <c r="J4" t="s">
        <v>160</v>
      </c>
      <c r="K4" s="25">
        <v>0.19305555555555554</v>
      </c>
      <c r="L4">
        <v>67.959850606909427</v>
      </c>
    </row>
    <row r="5" spans="6:12" x14ac:dyDescent="0.35">
      <c r="F5" t="s">
        <v>160</v>
      </c>
      <c r="G5">
        <v>67.959850606909427</v>
      </c>
      <c r="H5">
        <v>3.5884267438557114</v>
      </c>
      <c r="I5" s="25">
        <v>0.19305555555555554</v>
      </c>
      <c r="J5" t="s">
        <v>162</v>
      </c>
      <c r="K5" s="25">
        <v>0.19375000000000001</v>
      </c>
      <c r="L5">
        <v>20.899737368311097</v>
      </c>
    </row>
    <row r="6" spans="6:12" x14ac:dyDescent="0.35">
      <c r="F6" t="s">
        <v>162</v>
      </c>
      <c r="G6">
        <v>20.899737368311097</v>
      </c>
      <c r="H6">
        <v>5.525232400847079</v>
      </c>
      <c r="I6" s="25">
        <v>0.19375000000000001</v>
      </c>
      <c r="J6" t="s">
        <v>164</v>
      </c>
      <c r="K6" s="25">
        <v>0.194444444444444</v>
      </c>
      <c r="L6">
        <v>29.413479344322258</v>
      </c>
    </row>
    <row r="7" spans="6:12" x14ac:dyDescent="0.35">
      <c r="F7" t="s">
        <v>164</v>
      </c>
      <c r="G7">
        <v>29.413479344322258</v>
      </c>
      <c r="H7">
        <v>9.0559765486268642</v>
      </c>
      <c r="I7" s="25">
        <v>0.194444444444444</v>
      </c>
      <c r="J7" t="s">
        <v>166</v>
      </c>
      <c r="K7" s="25">
        <v>0.195138888888889</v>
      </c>
      <c r="L7">
        <v>11.454910551296095</v>
      </c>
    </row>
    <row r="8" spans="6:12" x14ac:dyDescent="0.35">
      <c r="F8" t="s">
        <v>166</v>
      </c>
      <c r="G8">
        <v>11.454910551296095</v>
      </c>
      <c r="H8">
        <v>3.7655164713670972</v>
      </c>
      <c r="I8" s="25">
        <v>0.195138888888889</v>
      </c>
      <c r="J8" t="s">
        <v>152</v>
      </c>
      <c r="K8" s="25">
        <v>0.195833333333333</v>
      </c>
      <c r="L8">
        <v>9.775198083655793</v>
      </c>
    </row>
    <row r="9" spans="6:12" x14ac:dyDescent="0.35">
      <c r="F9" t="s">
        <v>152</v>
      </c>
      <c r="G9">
        <v>9.775198083655793</v>
      </c>
      <c r="H9">
        <v>3.7644774079566816</v>
      </c>
      <c r="I9" s="25">
        <v>0.195833333333333</v>
      </c>
      <c r="J9" t="s">
        <v>168</v>
      </c>
      <c r="K9" s="25">
        <v>0.196527777777778</v>
      </c>
      <c r="L9">
        <v>19.003512372764025</v>
      </c>
    </row>
    <row r="10" spans="6:12" x14ac:dyDescent="0.35">
      <c r="F10" t="s">
        <v>168</v>
      </c>
      <c r="G10">
        <v>19.003512372764025</v>
      </c>
      <c r="H10">
        <v>3.3540585326468482</v>
      </c>
      <c r="I10" s="25">
        <v>0.196527777777778</v>
      </c>
      <c r="J10" t="s">
        <v>170</v>
      </c>
      <c r="K10" s="25">
        <v>0.19722222222222199</v>
      </c>
      <c r="L10">
        <v>2.3815441669625597</v>
      </c>
    </row>
    <row r="11" spans="6:12" x14ac:dyDescent="0.35">
      <c r="F11" t="s">
        <v>170</v>
      </c>
      <c r="G11">
        <v>2.3815441669625597</v>
      </c>
      <c r="H11">
        <v>0.45562608047595726</v>
      </c>
      <c r="I11" s="25">
        <v>0.19722222222222199</v>
      </c>
      <c r="J11" t="s">
        <v>172</v>
      </c>
      <c r="K11" s="25">
        <v>0.19791666666666599</v>
      </c>
      <c r="L11">
        <v>6.549747986388442</v>
      </c>
    </row>
    <row r="12" spans="6:12" x14ac:dyDescent="0.35">
      <c r="F12" t="s">
        <v>172</v>
      </c>
      <c r="G12">
        <v>6.549747986388442</v>
      </c>
      <c r="H12">
        <v>1.4989791127423331</v>
      </c>
      <c r="I12" s="25">
        <v>0.19791666666666599</v>
      </c>
      <c r="J12" t="s">
        <v>174</v>
      </c>
      <c r="K12" s="25">
        <v>0.19861111111111099</v>
      </c>
      <c r="L12">
        <v>3.7913878881454792</v>
      </c>
    </row>
    <row r="13" spans="6:12" x14ac:dyDescent="0.35">
      <c r="F13" t="s">
        <v>174</v>
      </c>
      <c r="G13">
        <v>3.7913878881454792</v>
      </c>
      <c r="H13">
        <v>2.0202131907501295</v>
      </c>
      <c r="I13" s="25">
        <v>0.19861111111111099</v>
      </c>
      <c r="J13" t="s">
        <v>159</v>
      </c>
      <c r="K13" s="25">
        <v>0.19930555555555499</v>
      </c>
      <c r="L13">
        <v>33.767821975369145</v>
      </c>
    </row>
    <row r="14" spans="6:12" x14ac:dyDescent="0.35">
      <c r="F14" t="s">
        <v>159</v>
      </c>
      <c r="G14">
        <v>33.767821975369145</v>
      </c>
      <c r="H14">
        <v>3.0462086197339726</v>
      </c>
      <c r="I14" s="25">
        <v>0.19930555555555499</v>
      </c>
      <c r="J14" t="s">
        <v>167</v>
      </c>
      <c r="K14" s="25">
        <v>0.2</v>
      </c>
      <c r="L14">
        <v>38.424566401144148</v>
      </c>
    </row>
    <row r="15" spans="6:12" x14ac:dyDescent="0.35">
      <c r="F15" t="s">
        <v>167</v>
      </c>
      <c r="G15">
        <v>38.424566401144148</v>
      </c>
      <c r="H15">
        <v>3.4998403083023524</v>
      </c>
      <c r="I15" s="25">
        <v>0.2</v>
      </c>
      <c r="J15" t="s">
        <v>176</v>
      </c>
      <c r="K15" s="25">
        <v>0.20069444444444401</v>
      </c>
      <c r="L15">
        <v>23.950617283950617</v>
      </c>
    </row>
    <row r="16" spans="6:12" x14ac:dyDescent="0.35">
      <c r="F16" t="s">
        <v>176</v>
      </c>
      <c r="G16">
        <v>23.950617283950617</v>
      </c>
      <c r="H16">
        <v>2.8814666708602052</v>
      </c>
      <c r="I16" s="25">
        <v>0.20069444444444401</v>
      </c>
      <c r="J16" t="s">
        <v>178</v>
      </c>
      <c r="K16" s="25">
        <v>0.20138888888888901</v>
      </c>
      <c r="L16">
        <v>34.80533926585094</v>
      </c>
    </row>
    <row r="17" spans="6:12" x14ac:dyDescent="0.35">
      <c r="F17" t="s">
        <v>178</v>
      </c>
      <c r="G17">
        <v>34.80533926585094</v>
      </c>
      <c r="H17">
        <v>9.6792688279979462</v>
      </c>
      <c r="I17" s="25">
        <v>0.20138888888888901</v>
      </c>
      <c r="J17" t="s">
        <v>180</v>
      </c>
      <c r="K17" s="25">
        <v>0.202083333333333</v>
      </c>
      <c r="L17">
        <v>17.705627705627705</v>
      </c>
    </row>
    <row r="18" spans="6:12" x14ac:dyDescent="0.35">
      <c r="F18" t="s">
        <v>180</v>
      </c>
      <c r="G18">
        <v>17.705627705627705</v>
      </c>
      <c r="H18">
        <v>3.6994628494332877</v>
      </c>
      <c r="I18" s="25">
        <v>0.202083333333333</v>
      </c>
      <c r="J18" t="s">
        <v>161</v>
      </c>
      <c r="K18" s="25">
        <v>0.202777777777777</v>
      </c>
      <c r="L18">
        <v>39.993261455525605</v>
      </c>
    </row>
    <row r="19" spans="6:12" x14ac:dyDescent="0.35">
      <c r="F19" t="s">
        <v>161</v>
      </c>
      <c r="G19">
        <v>39.993261455525605</v>
      </c>
      <c r="H19">
        <v>8.7653113648931669</v>
      </c>
      <c r="I19" s="25">
        <v>0.202777777777777</v>
      </c>
      <c r="J19" t="s">
        <v>169</v>
      </c>
      <c r="K19" s="25">
        <v>0.203472222222222</v>
      </c>
      <c r="L19">
        <v>51.126891793205914</v>
      </c>
    </row>
    <row r="20" spans="6:12" x14ac:dyDescent="0.35">
      <c r="F20" t="s">
        <v>169</v>
      </c>
      <c r="G20">
        <v>51.126891793205914</v>
      </c>
      <c r="H20">
        <v>4.4402315037454576</v>
      </c>
      <c r="I20" s="25">
        <v>0.203472222222222</v>
      </c>
      <c r="J20" t="s">
        <v>175</v>
      </c>
      <c r="K20" s="25">
        <v>0.204166666666666</v>
      </c>
      <c r="L20">
        <v>25.473193473193476</v>
      </c>
    </row>
    <row r="21" spans="6:12" x14ac:dyDescent="0.35">
      <c r="F21" t="s">
        <v>175</v>
      </c>
      <c r="G21">
        <v>25.473193473193476</v>
      </c>
      <c r="H21">
        <v>1.4572847912607214</v>
      </c>
      <c r="I21" s="25">
        <v>0.204166666666666</v>
      </c>
      <c r="J21" t="s">
        <v>182</v>
      </c>
      <c r="K21" s="25">
        <v>0.20486111111111099</v>
      </c>
      <c r="L21">
        <v>16.311986863710999</v>
      </c>
    </row>
    <row r="22" spans="6:12" x14ac:dyDescent="0.35">
      <c r="F22" t="s">
        <v>182</v>
      </c>
      <c r="G22">
        <v>16.311986863710999</v>
      </c>
      <c r="H22">
        <v>1.2835177852038253</v>
      </c>
      <c r="I22" s="25">
        <v>0.20486111111111099</v>
      </c>
      <c r="J22" t="s">
        <v>184</v>
      </c>
      <c r="K22" s="25">
        <v>0.20555555555555499</v>
      </c>
      <c r="L22">
        <v>11.025598482044474</v>
      </c>
    </row>
    <row r="23" spans="6:12" x14ac:dyDescent="0.35">
      <c r="F23" t="s">
        <v>184</v>
      </c>
      <c r="G23">
        <v>11.025598482044474</v>
      </c>
      <c r="H23">
        <v>6.7608127645722966</v>
      </c>
      <c r="I23" s="25">
        <v>0.20555555555555499</v>
      </c>
      <c r="J23" t="s">
        <v>163</v>
      </c>
      <c r="K23" s="25">
        <v>0.20624999999999899</v>
      </c>
      <c r="L23">
        <v>37.498691314817307</v>
      </c>
    </row>
    <row r="24" spans="6:12" x14ac:dyDescent="0.35">
      <c r="F24" t="s">
        <v>163</v>
      </c>
      <c r="G24">
        <v>37.498691314817307</v>
      </c>
      <c r="H24">
        <v>1.8683168483367203</v>
      </c>
      <c r="I24" s="25">
        <v>0.20624999999999899</v>
      </c>
      <c r="J24" t="s">
        <v>171</v>
      </c>
      <c r="K24" s="25">
        <v>0.20694444444444399</v>
      </c>
      <c r="L24">
        <v>37.841129432879832</v>
      </c>
    </row>
    <row r="25" spans="6:12" x14ac:dyDescent="0.35">
      <c r="F25" t="s">
        <v>171</v>
      </c>
      <c r="G25">
        <v>37.841129432879832</v>
      </c>
      <c r="H25">
        <v>5.8670360321337807</v>
      </c>
      <c r="I25" s="25">
        <v>0.20694444444444399</v>
      </c>
      <c r="J25" t="s">
        <v>177</v>
      </c>
      <c r="K25" s="25">
        <v>0.20763888888888801</v>
      </c>
      <c r="L25">
        <v>38.361347978149745</v>
      </c>
    </row>
    <row r="26" spans="6:12" x14ac:dyDescent="0.35">
      <c r="F26" t="s">
        <v>177</v>
      </c>
      <c r="G26">
        <v>38.361347978149745</v>
      </c>
      <c r="H26">
        <v>4.9890907666769921</v>
      </c>
      <c r="I26" s="25">
        <v>0.20763888888888801</v>
      </c>
      <c r="J26" t="s">
        <v>181</v>
      </c>
      <c r="K26" s="25">
        <v>0.20833333333333301</v>
      </c>
      <c r="L26">
        <v>4.7380156075808246</v>
      </c>
    </row>
    <row r="27" spans="6:12" x14ac:dyDescent="0.35">
      <c r="F27" t="s">
        <v>181</v>
      </c>
      <c r="G27">
        <v>4.7380156075808246</v>
      </c>
      <c r="H27">
        <v>2.3929863917130079</v>
      </c>
      <c r="I27" s="25">
        <v>0.20833333333333301</v>
      </c>
      <c r="J27" t="s">
        <v>186</v>
      </c>
      <c r="K27" s="25">
        <v>0.20902777777777701</v>
      </c>
      <c r="L27">
        <v>0.58479532163742687</v>
      </c>
    </row>
    <row r="28" spans="6:12" x14ac:dyDescent="0.35">
      <c r="F28" t="s">
        <v>186</v>
      </c>
      <c r="G28">
        <v>0.58479532163742687</v>
      </c>
      <c r="H28">
        <v>0.58479532163742698</v>
      </c>
      <c r="I28" s="25">
        <v>0.20902777777777701</v>
      </c>
      <c r="J28" t="s">
        <v>165</v>
      </c>
      <c r="K28" s="25">
        <v>0.209722222222222</v>
      </c>
      <c r="L28">
        <v>56.790123456790127</v>
      </c>
    </row>
    <row r="29" spans="6:12" x14ac:dyDescent="0.35">
      <c r="F29" t="s">
        <v>165</v>
      </c>
      <c r="G29">
        <v>56.790123456790127</v>
      </c>
      <c r="H29">
        <v>14.774372578840584</v>
      </c>
      <c r="I29" s="25">
        <v>0.209722222222222</v>
      </c>
      <c r="J29" t="s">
        <v>173</v>
      </c>
      <c r="K29" s="25">
        <v>0.210416666666666</v>
      </c>
      <c r="L29">
        <v>95.795709793351307</v>
      </c>
    </row>
    <row r="30" spans="6:12" x14ac:dyDescent="0.35">
      <c r="F30" t="s">
        <v>173</v>
      </c>
      <c r="G30">
        <v>95.795709793351307</v>
      </c>
      <c r="H30">
        <v>0.77786683088551323</v>
      </c>
      <c r="I30" s="25">
        <v>0.210416666666666</v>
      </c>
      <c r="J30" t="s">
        <v>179</v>
      </c>
      <c r="K30" s="25">
        <v>0.21111111111111</v>
      </c>
      <c r="L30">
        <v>83.07692307692308</v>
      </c>
    </row>
    <row r="31" spans="6:12" x14ac:dyDescent="0.35">
      <c r="F31" t="s">
        <v>179</v>
      </c>
      <c r="G31">
        <v>83.07692307692308</v>
      </c>
      <c r="H31">
        <v>6.9230769230769278</v>
      </c>
      <c r="I31" s="25">
        <v>0.21111111111111</v>
      </c>
      <c r="J31" t="s">
        <v>183</v>
      </c>
      <c r="K31" s="25">
        <v>0.211805555555555</v>
      </c>
      <c r="L31">
        <v>0</v>
      </c>
    </row>
    <row r="32" spans="6:12" x14ac:dyDescent="0.35">
      <c r="F32" t="s">
        <v>183</v>
      </c>
      <c r="G32">
        <v>0</v>
      </c>
      <c r="H32">
        <v>0</v>
      </c>
      <c r="I32" s="25">
        <v>0.211805555555555</v>
      </c>
      <c r="J32" t="s">
        <v>185</v>
      </c>
      <c r="K32" s="25">
        <v>0.212499999999999</v>
      </c>
      <c r="L32">
        <v>44.79142835354228</v>
      </c>
    </row>
    <row r="33" spans="6:9" x14ac:dyDescent="0.35">
      <c r="F33" t="s">
        <v>185</v>
      </c>
      <c r="G33">
        <v>44.79142835354228</v>
      </c>
      <c r="H33">
        <v>14.437376618516293</v>
      </c>
      <c r="I33" s="25">
        <v>0.212499999999999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433D-BB0B-4300-AFC7-2193B16BA581}">
  <dimension ref="B2:T111"/>
  <sheetViews>
    <sheetView tabSelected="1" zoomScale="52" workbookViewId="0">
      <selection activeCell="K4" sqref="K4:M11"/>
    </sheetView>
  </sheetViews>
  <sheetFormatPr defaultRowHeight="14.5" x14ac:dyDescent="0.35"/>
  <cols>
    <col min="12" max="12" width="17.08984375" customWidth="1"/>
  </cols>
  <sheetData>
    <row r="2" spans="2:20" x14ac:dyDescent="0.35">
      <c r="H2" t="s">
        <v>293</v>
      </c>
      <c r="I2" t="s">
        <v>294</v>
      </c>
    </row>
    <row r="3" spans="2:20" ht="15" thickBot="1" x14ac:dyDescent="0.4">
      <c r="B3" t="s">
        <v>199</v>
      </c>
      <c r="C3">
        <v>9.775198083655793</v>
      </c>
      <c r="D3">
        <v>3.7644774079566816</v>
      </c>
      <c r="F3" t="s">
        <v>288</v>
      </c>
      <c r="G3">
        <v>6.7415730337078648</v>
      </c>
      <c r="H3">
        <f>_xlfn.T.TEST(C3:C12,G3:G5,2,3)</f>
        <v>1.4717142971300552E-3</v>
      </c>
      <c r="I3">
        <f>_xlfn.T.TEST(C3:C12,$L21:$L23,2,3)</f>
        <v>0.15166038574803584</v>
      </c>
      <c r="K3" s="21" t="s">
        <v>275</v>
      </c>
      <c r="L3" s="21" t="s">
        <v>285</v>
      </c>
      <c r="M3" s="21" t="s">
        <v>286</v>
      </c>
      <c r="N3" s="22" t="s">
        <v>287</v>
      </c>
      <c r="O3" s="22" t="s">
        <v>278</v>
      </c>
      <c r="T3" s="11"/>
    </row>
    <row r="4" spans="2:20" x14ac:dyDescent="0.35">
      <c r="B4" t="s">
        <v>202</v>
      </c>
      <c r="C4">
        <v>33.767821975369145</v>
      </c>
      <c r="D4">
        <v>3.0462086197339726</v>
      </c>
      <c r="G4">
        <v>6.4935064935064926</v>
      </c>
      <c r="K4" s="37" t="s">
        <v>407</v>
      </c>
      <c r="L4" s="19">
        <v>38.266374503037959</v>
      </c>
      <c r="M4" s="19">
        <v>7.0841905327468186</v>
      </c>
      <c r="N4" s="19">
        <v>6.3440603254965735</v>
      </c>
      <c r="O4" s="19">
        <v>0.28269964113863982</v>
      </c>
      <c r="T4" s="11"/>
    </row>
    <row r="5" spans="2:20" x14ac:dyDescent="0.35">
      <c r="B5" t="s">
        <v>200</v>
      </c>
      <c r="C5">
        <v>39.993261455525605</v>
      </c>
      <c r="D5">
        <v>8.7653113648931669</v>
      </c>
      <c r="G5">
        <v>5.7971014492753623</v>
      </c>
      <c r="K5" s="37" t="s">
        <v>408</v>
      </c>
      <c r="L5" s="19">
        <v>33.980035879188023</v>
      </c>
      <c r="M5" s="19">
        <v>10.172945333447442</v>
      </c>
      <c r="N5" s="19">
        <v>4.2145593869731792</v>
      </c>
      <c r="O5" s="19">
        <v>2.1332430508927294</v>
      </c>
      <c r="T5" s="11"/>
    </row>
    <row r="6" spans="2:20" x14ac:dyDescent="0.35">
      <c r="B6" t="s">
        <v>203</v>
      </c>
      <c r="C6">
        <v>37.498691314817307</v>
      </c>
      <c r="D6">
        <v>1.8683168483367203</v>
      </c>
      <c r="K6" s="37">
        <v>108</v>
      </c>
      <c r="L6" s="19">
        <v>38.252880013988232</v>
      </c>
      <c r="M6" s="19">
        <v>6.7365869217955208</v>
      </c>
      <c r="N6" s="19">
        <v>8.1079613337677845</v>
      </c>
      <c r="O6" s="19">
        <v>1.287384948246133</v>
      </c>
      <c r="T6" s="11"/>
    </row>
    <row r="7" spans="2:20" x14ac:dyDescent="0.35">
      <c r="B7" t="s">
        <v>204</v>
      </c>
      <c r="C7">
        <v>56.790123456790127</v>
      </c>
      <c r="D7">
        <v>14.774372578840584</v>
      </c>
      <c r="K7" s="37" t="s">
        <v>409</v>
      </c>
      <c r="L7" s="19">
        <v>19.590084649448556</v>
      </c>
      <c r="M7" s="19">
        <v>5.2183286154285407</v>
      </c>
      <c r="N7" s="19">
        <v>4.5989571351890186</v>
      </c>
      <c r="O7" s="19">
        <v>0.96214900588657237</v>
      </c>
      <c r="T7" s="11"/>
    </row>
    <row r="8" spans="2:20" x14ac:dyDescent="0.35">
      <c r="B8" t="s">
        <v>153</v>
      </c>
      <c r="C8">
        <v>75.110670873382745</v>
      </c>
      <c r="D8">
        <v>2.415828289390761</v>
      </c>
      <c r="K8" s="37" t="s">
        <v>410</v>
      </c>
      <c r="L8" s="19">
        <v>25.089596146888006</v>
      </c>
      <c r="M8" s="19">
        <v>5.1955375636048124</v>
      </c>
      <c r="N8" s="19">
        <v>1.5107212475633529</v>
      </c>
      <c r="O8" s="19">
        <v>0.81107782539440731</v>
      </c>
      <c r="T8" s="11"/>
    </row>
    <row r="9" spans="2:20" x14ac:dyDescent="0.35">
      <c r="B9" t="s">
        <v>160</v>
      </c>
      <c r="C9">
        <v>67.959850606909427</v>
      </c>
      <c r="D9">
        <v>3.5884267438557114</v>
      </c>
      <c r="K9" s="37" t="s">
        <v>411</v>
      </c>
      <c r="L9" s="19">
        <v>32.5016504629358</v>
      </c>
      <c r="M9" s="19">
        <v>11.218731938910988</v>
      </c>
      <c r="N9" s="19">
        <v>1.5873015873015872</v>
      </c>
      <c r="O9" s="19">
        <v>1.5873015873015874</v>
      </c>
      <c r="T9" s="7"/>
    </row>
    <row r="10" spans="2:20" x14ac:dyDescent="0.35">
      <c r="B10" t="s">
        <v>162</v>
      </c>
      <c r="C10">
        <v>20.899737368311097</v>
      </c>
      <c r="D10">
        <v>5.525232400847079</v>
      </c>
      <c r="T10" s="8"/>
    </row>
    <row r="11" spans="2:20" x14ac:dyDescent="0.35">
      <c r="B11" t="s">
        <v>164</v>
      </c>
      <c r="C11">
        <v>29.413479344322258</v>
      </c>
      <c r="D11">
        <v>9.0559765486268642</v>
      </c>
      <c r="E11" t="s">
        <v>239</v>
      </c>
      <c r="F11" t="s">
        <v>278</v>
      </c>
      <c r="K11" t="s">
        <v>289</v>
      </c>
      <c r="L11" s="19">
        <v>50.473692849519601</v>
      </c>
      <c r="M11">
        <v>3.5459995184524735</v>
      </c>
      <c r="T11" s="8"/>
    </row>
    <row r="12" spans="2:20" ht="15" thickBot="1" x14ac:dyDescent="0.4">
      <c r="B12" t="s">
        <v>166</v>
      </c>
      <c r="C12">
        <v>11.454910551296095</v>
      </c>
      <c r="D12">
        <v>3.7655164713670972</v>
      </c>
      <c r="E12">
        <f>AVERAGE(C3:C12)</f>
        <v>38.266374503037959</v>
      </c>
      <c r="F12" s="2">
        <f>STDEV(C3:C12)/SQRT(10)</f>
        <v>7.0841905327468186</v>
      </c>
      <c r="G12" s="2"/>
      <c r="H12" s="2"/>
      <c r="I12" s="2"/>
      <c r="K12" s="21" t="s">
        <v>275</v>
      </c>
      <c r="L12" s="21" t="s">
        <v>285</v>
      </c>
      <c r="M12" s="21" t="s">
        <v>287</v>
      </c>
      <c r="N12" s="21" t="s">
        <v>291</v>
      </c>
      <c r="O12" s="24" t="s">
        <v>292</v>
      </c>
      <c r="P12" s="23"/>
      <c r="S12" s="8"/>
    </row>
    <row r="13" spans="2:20" x14ac:dyDescent="0.35">
      <c r="K13" t="s">
        <v>279</v>
      </c>
      <c r="L13" s="19">
        <v>38.266374503037959</v>
      </c>
      <c r="M13" s="19">
        <v>6.3440603254965735</v>
      </c>
      <c r="N13" s="20">
        <v>1.4717142971300552E-3</v>
      </c>
      <c r="O13" s="18">
        <v>0.15166038574803584</v>
      </c>
      <c r="S13" s="8"/>
    </row>
    <row r="14" spans="2:20" x14ac:dyDescent="0.35">
      <c r="B14" t="s">
        <v>205</v>
      </c>
      <c r="C14">
        <v>75.110670873382745</v>
      </c>
      <c r="D14">
        <v>2.415828289390761</v>
      </c>
      <c r="F14" t="s">
        <v>288</v>
      </c>
      <c r="G14">
        <v>0</v>
      </c>
      <c r="H14">
        <f>_xlfn.T.TEST(C14:C23,G14:G16,2,3)</f>
        <v>1.7308208627063022E-2</v>
      </c>
      <c r="I14">
        <f>_xlfn.T.TEST(C14:C23,L21:L23,2,3)</f>
        <v>0.15501527141973048</v>
      </c>
      <c r="K14" s="31" t="s">
        <v>400</v>
      </c>
      <c r="L14" s="19">
        <v>33.980035879188023</v>
      </c>
      <c r="M14" s="19">
        <v>4.2145593869731792</v>
      </c>
      <c r="N14" s="20">
        <v>1.7308208627063022E-2</v>
      </c>
      <c r="O14" s="18">
        <v>0.15501527141973048</v>
      </c>
      <c r="S14" s="8"/>
    </row>
    <row r="15" spans="2:20" x14ac:dyDescent="0.35">
      <c r="B15" t="s">
        <v>206</v>
      </c>
      <c r="C15">
        <v>38.424566401144148</v>
      </c>
      <c r="D15">
        <v>3.4998403083023524</v>
      </c>
      <c r="G15">
        <v>6.8965517241379306</v>
      </c>
      <c r="K15" s="31" t="s">
        <v>401</v>
      </c>
      <c r="L15" s="19">
        <v>38.252880013988232</v>
      </c>
      <c r="M15" s="19">
        <v>8.1079613337677845</v>
      </c>
      <c r="N15" s="20">
        <v>1.4789145962609599E-3</v>
      </c>
      <c r="O15" s="18">
        <v>0.13696452687126659</v>
      </c>
      <c r="S15" s="8"/>
    </row>
    <row r="16" spans="2:20" x14ac:dyDescent="0.35">
      <c r="B16" t="s">
        <v>207</v>
      </c>
      <c r="C16">
        <v>51.126891793205914</v>
      </c>
      <c r="D16">
        <v>4.4402315037454576</v>
      </c>
      <c r="G16">
        <v>5.7471264367816088</v>
      </c>
      <c r="K16" s="33" t="s">
        <v>402</v>
      </c>
      <c r="L16" s="19">
        <v>19.590084649448556</v>
      </c>
      <c r="M16" s="19">
        <v>4.5989571351890186</v>
      </c>
      <c r="N16" s="20">
        <v>1.8747468131119445E-2</v>
      </c>
      <c r="O16" s="20">
        <v>6.6303804046297121E-4</v>
      </c>
      <c r="S16" s="8"/>
    </row>
    <row r="17" spans="2:19" x14ac:dyDescent="0.35">
      <c r="B17" t="s">
        <v>208</v>
      </c>
      <c r="C17">
        <v>37.841129432879832</v>
      </c>
      <c r="D17">
        <v>5.8670360321337807</v>
      </c>
      <c r="K17" t="s">
        <v>406</v>
      </c>
      <c r="L17" s="19">
        <v>25.089596146888006</v>
      </c>
      <c r="M17" s="19">
        <v>1.5107212475633529</v>
      </c>
      <c r="N17" s="20">
        <v>1.3601614396622622E-3</v>
      </c>
      <c r="O17" s="20">
        <v>2.4863042806580514E-3</v>
      </c>
      <c r="S17" s="8"/>
    </row>
    <row r="18" spans="2:19" x14ac:dyDescent="0.35">
      <c r="B18" t="s">
        <v>209</v>
      </c>
      <c r="C18">
        <v>95.795709793351307</v>
      </c>
      <c r="D18">
        <v>0.77786683088551323</v>
      </c>
      <c r="K18" s="33" t="s">
        <v>404</v>
      </c>
      <c r="L18" s="19">
        <v>32.5016504629358</v>
      </c>
      <c r="M18" s="19">
        <v>1.5873015873015872</v>
      </c>
      <c r="N18" s="20">
        <v>2.2522159001814982E-2</v>
      </c>
      <c r="O18" s="18">
        <v>0.15640823547021182</v>
      </c>
      <c r="P18" s="11"/>
      <c r="S18" s="11"/>
    </row>
    <row r="19" spans="2:19" ht="15" thickBot="1" x14ac:dyDescent="0.4">
      <c r="B19" t="s">
        <v>152</v>
      </c>
      <c r="C19">
        <v>9.775198083655793</v>
      </c>
      <c r="D19">
        <v>3.7644774079566816</v>
      </c>
      <c r="K19" s="35" t="s">
        <v>405</v>
      </c>
      <c r="L19" s="19"/>
      <c r="M19" s="19"/>
      <c r="Q19" s="11"/>
    </row>
    <row r="20" spans="2:19" x14ac:dyDescent="0.35">
      <c r="B20" t="s">
        <v>168</v>
      </c>
      <c r="C20">
        <v>19.003512372764025</v>
      </c>
      <c r="D20">
        <v>3.3540585326468482</v>
      </c>
      <c r="L20" s="19"/>
      <c r="M20" s="19"/>
      <c r="Q20" s="11"/>
    </row>
    <row r="21" spans="2:19" x14ac:dyDescent="0.35">
      <c r="B21" t="s">
        <v>170</v>
      </c>
      <c r="C21">
        <v>2.3815441669625597</v>
      </c>
      <c r="D21">
        <v>0.45562608047595726</v>
      </c>
      <c r="K21" t="s">
        <v>290</v>
      </c>
      <c r="L21" s="19">
        <v>43.902439024390247</v>
      </c>
      <c r="M21" s="19"/>
      <c r="Q21" s="11"/>
    </row>
    <row r="22" spans="2:19" x14ac:dyDescent="0.35">
      <c r="B22" t="s">
        <v>172</v>
      </c>
      <c r="C22">
        <v>6.549747986388442</v>
      </c>
      <c r="D22">
        <v>1.4989791127423331</v>
      </c>
      <c r="E22" t="s">
        <v>239</v>
      </c>
      <c r="F22" t="s">
        <v>278</v>
      </c>
      <c r="L22">
        <v>51.449275362318836</v>
      </c>
      <c r="Q22" s="11"/>
    </row>
    <row r="23" spans="2:19" x14ac:dyDescent="0.35">
      <c r="B23" t="s">
        <v>174</v>
      </c>
      <c r="C23">
        <v>3.7913878881454792</v>
      </c>
      <c r="D23">
        <v>2.0202131907501295</v>
      </c>
      <c r="E23">
        <f>AVERAGE(C14:C23)</f>
        <v>33.980035879188023</v>
      </c>
      <c r="F23" s="2">
        <f>STDEV(C14:C23)/SQRT(10)</f>
        <v>10.172945333447442</v>
      </c>
      <c r="G23" s="2"/>
      <c r="H23" s="2"/>
      <c r="I23" s="2"/>
      <c r="L23">
        <v>56.069364161849713</v>
      </c>
      <c r="M23" t="s">
        <v>239</v>
      </c>
      <c r="N23" t="s">
        <v>278</v>
      </c>
      <c r="O23" t="s">
        <v>247</v>
      </c>
      <c r="Q23" s="11"/>
    </row>
    <row r="24" spans="2:19" x14ac:dyDescent="0.35">
      <c r="M24" s="19">
        <f>AVERAGE(L21:L23)</f>
        <v>50.473692849519601</v>
      </c>
      <c r="N24" s="2">
        <f>STDEV(L21:L23)/SQRT(3)</f>
        <v>3.5459995184524735</v>
      </c>
      <c r="O24">
        <f>STDEV(L21:L23)</f>
        <v>6.1418513295744566</v>
      </c>
      <c r="Q24" s="7"/>
    </row>
    <row r="25" spans="2:19" x14ac:dyDescent="0.35">
      <c r="B25" t="s">
        <v>210</v>
      </c>
      <c r="C25">
        <v>67.959850606909427</v>
      </c>
      <c r="D25">
        <v>3.5884267438557114</v>
      </c>
      <c r="F25" t="s">
        <v>288</v>
      </c>
      <c r="G25">
        <v>5.5555555555555554</v>
      </c>
      <c r="H25">
        <f>_xlfn.T.TEST(C25:C34,G25:G27,2,3)</f>
        <v>1.4789145962609599E-3</v>
      </c>
      <c r="I25">
        <f>_xlfn.T.TEST(C25:C34,L21:L23,2,3)</f>
        <v>0.13696452687126659</v>
      </c>
      <c r="Q25" s="8"/>
    </row>
    <row r="26" spans="2:19" x14ac:dyDescent="0.35">
      <c r="B26" t="s">
        <v>211</v>
      </c>
      <c r="C26">
        <v>19.003512372764025</v>
      </c>
      <c r="D26">
        <v>3.3540585326468482</v>
      </c>
      <c r="G26">
        <v>9.0909090909090917</v>
      </c>
      <c r="Q26" s="8"/>
    </row>
    <row r="27" spans="2:19" x14ac:dyDescent="0.35">
      <c r="B27" t="s">
        <v>212</v>
      </c>
      <c r="C27">
        <v>25.473193473193476</v>
      </c>
      <c r="D27">
        <v>1.4572847912607214</v>
      </c>
      <c r="G27">
        <v>9.67741935483871</v>
      </c>
      <c r="Q27" s="8"/>
    </row>
    <row r="28" spans="2:19" x14ac:dyDescent="0.35">
      <c r="B28" t="s">
        <v>213</v>
      </c>
      <c r="C28">
        <v>38.361347978149745</v>
      </c>
      <c r="D28">
        <v>4.9890907666769921</v>
      </c>
      <c r="Q28" s="8"/>
    </row>
    <row r="29" spans="2:19" x14ac:dyDescent="0.35">
      <c r="B29" t="s">
        <v>214</v>
      </c>
      <c r="C29">
        <v>83.07692307692308</v>
      </c>
      <c r="D29">
        <v>6.9230769230769278</v>
      </c>
      <c r="Q29" s="8"/>
    </row>
    <row r="30" spans="2:19" x14ac:dyDescent="0.35">
      <c r="B30" t="s">
        <v>159</v>
      </c>
      <c r="C30">
        <v>33.767821975369145</v>
      </c>
      <c r="D30">
        <v>3.0462086197339726</v>
      </c>
      <c r="Q30" s="8"/>
    </row>
    <row r="31" spans="2:19" x14ac:dyDescent="0.35">
      <c r="B31" t="s">
        <v>167</v>
      </c>
      <c r="C31">
        <v>38.424566401144148</v>
      </c>
      <c r="D31">
        <v>3.4998403083023524</v>
      </c>
      <c r="Q31" s="8"/>
    </row>
    <row r="32" spans="2:19" x14ac:dyDescent="0.35">
      <c r="B32" t="s">
        <v>176</v>
      </c>
      <c r="C32">
        <v>23.950617283950617</v>
      </c>
      <c r="D32">
        <v>2.8814666708602052</v>
      </c>
      <c r="Q32" s="8"/>
    </row>
    <row r="33" spans="2:17" x14ac:dyDescent="0.35">
      <c r="B33" t="s">
        <v>178</v>
      </c>
      <c r="C33">
        <v>34.80533926585094</v>
      </c>
      <c r="D33">
        <v>9.6792688279979462</v>
      </c>
      <c r="E33" t="s">
        <v>239</v>
      </c>
      <c r="F33" t="s">
        <v>278</v>
      </c>
      <c r="Q33" s="11"/>
    </row>
    <row r="34" spans="2:17" x14ac:dyDescent="0.35">
      <c r="B34" t="s">
        <v>180</v>
      </c>
      <c r="C34">
        <v>17.705627705627705</v>
      </c>
      <c r="D34">
        <v>3.6994628494332877</v>
      </c>
      <c r="E34">
        <f>AVERAGE(C25:C34)</f>
        <v>38.252880013988232</v>
      </c>
      <c r="F34" s="2">
        <f>STDEV(C25:C34)/SQRT(10)</f>
        <v>6.7365869217955208</v>
      </c>
      <c r="G34" s="2"/>
      <c r="H34" s="2"/>
      <c r="I34" s="2"/>
    </row>
    <row r="36" spans="2:17" x14ac:dyDescent="0.35">
      <c r="B36" t="s">
        <v>215</v>
      </c>
      <c r="C36">
        <v>20.899737368311097</v>
      </c>
      <c r="D36">
        <v>5.525232400847079</v>
      </c>
      <c r="F36" t="s">
        <v>288</v>
      </c>
      <c r="G36">
        <v>6.5217391304347823</v>
      </c>
      <c r="H36">
        <f>_xlfn.T.TEST(C36:C45,G36:G38,2,3)</f>
        <v>1.8747468131119445E-2</v>
      </c>
      <c r="I36">
        <f>_xlfn.T.TEST(C36:C45,$L$21:$L$23,2,3)</f>
        <v>6.6303804046297121E-4</v>
      </c>
    </row>
    <row r="37" spans="2:17" x14ac:dyDescent="0.35">
      <c r="B37" t="s">
        <v>216</v>
      </c>
      <c r="C37">
        <v>2.3815441669625597</v>
      </c>
      <c r="D37">
        <v>0.45562608047595726</v>
      </c>
      <c r="G37">
        <v>3.5714285714285712</v>
      </c>
    </row>
    <row r="38" spans="2:17" x14ac:dyDescent="0.35">
      <c r="B38" t="s">
        <v>217</v>
      </c>
      <c r="C38">
        <v>23.950617283950617</v>
      </c>
      <c r="D38">
        <v>2.8814666708602052</v>
      </c>
      <c r="G38">
        <v>3.7037037037037033</v>
      </c>
    </row>
    <row r="39" spans="2:17" x14ac:dyDescent="0.35">
      <c r="B39" t="s">
        <v>218</v>
      </c>
      <c r="C39">
        <v>4.7380156075808246</v>
      </c>
      <c r="D39">
        <v>2.3929863917130079</v>
      </c>
    </row>
    <row r="40" spans="2:17" x14ac:dyDescent="0.35">
      <c r="B40" t="s">
        <v>219</v>
      </c>
      <c r="C40">
        <v>0</v>
      </c>
      <c r="D40">
        <v>0</v>
      </c>
    </row>
    <row r="41" spans="2:17" x14ac:dyDescent="0.35">
      <c r="B41" t="s">
        <v>161</v>
      </c>
      <c r="C41">
        <v>39.993261455525605</v>
      </c>
      <c r="D41">
        <v>8.7653113648931669</v>
      </c>
    </row>
    <row r="42" spans="2:17" x14ac:dyDescent="0.35">
      <c r="B42" t="s">
        <v>169</v>
      </c>
      <c r="C42">
        <v>51.126891793205914</v>
      </c>
      <c r="D42">
        <v>4.4402315037454576</v>
      </c>
    </row>
    <row r="43" spans="2:17" x14ac:dyDescent="0.35">
      <c r="B43" t="s">
        <v>175</v>
      </c>
      <c r="C43">
        <v>25.473193473193476</v>
      </c>
      <c r="D43">
        <v>1.4572847912607214</v>
      </c>
    </row>
    <row r="44" spans="2:17" x14ac:dyDescent="0.35">
      <c r="B44" t="s">
        <v>182</v>
      </c>
      <c r="C44">
        <v>16.311986863710999</v>
      </c>
      <c r="D44">
        <v>1.2835177852038253</v>
      </c>
      <c r="E44" t="s">
        <v>239</v>
      </c>
      <c r="F44" t="s">
        <v>278</v>
      </c>
      <c r="G44" t="s">
        <v>247</v>
      </c>
    </row>
    <row r="45" spans="2:17" x14ac:dyDescent="0.35">
      <c r="B45" t="s">
        <v>184</v>
      </c>
      <c r="C45">
        <v>11.025598482044474</v>
      </c>
      <c r="D45">
        <v>6.7608127645722966</v>
      </c>
      <c r="E45">
        <f>AVERAGE(C36:C45)</f>
        <v>19.590084649448556</v>
      </c>
      <c r="F45" s="2">
        <f>STDEV(C36:C45)/SQRT(10)</f>
        <v>5.2183286154285407</v>
      </c>
      <c r="G45" s="2">
        <f>STDEV(C36:C45)</f>
        <v>16.501804003987065</v>
      </c>
      <c r="H45" s="2"/>
      <c r="I45" s="2"/>
    </row>
    <row r="47" spans="2:17" x14ac:dyDescent="0.35">
      <c r="B47" t="s">
        <v>220</v>
      </c>
      <c r="C47">
        <v>29.413479344322258</v>
      </c>
      <c r="D47">
        <v>9.0559765486268642</v>
      </c>
      <c r="F47" t="s">
        <v>288</v>
      </c>
      <c r="G47">
        <v>2.7777777777777777</v>
      </c>
      <c r="H47">
        <f>_xlfn.T.TEST(C47:C56,G47:G49,2,3)</f>
        <v>1.3601614396622622E-3</v>
      </c>
      <c r="I47">
        <f>_xlfn.T.TEST(C47:C56,$L$21:$L$23,2,3)</f>
        <v>2.4863042806580514E-3</v>
      </c>
    </row>
    <row r="48" spans="2:17" x14ac:dyDescent="0.35">
      <c r="B48" t="s">
        <v>221</v>
      </c>
      <c r="C48">
        <v>6.549747986388442</v>
      </c>
      <c r="D48">
        <v>1.4989791127423331</v>
      </c>
      <c r="G48">
        <v>0</v>
      </c>
    </row>
    <row r="49" spans="2:9" x14ac:dyDescent="0.35">
      <c r="B49" t="s">
        <v>222</v>
      </c>
      <c r="C49">
        <v>34.80533926585094</v>
      </c>
      <c r="D49">
        <v>9.6792688279979462</v>
      </c>
      <c r="G49">
        <v>1.7543859649122806</v>
      </c>
    </row>
    <row r="50" spans="2:9" x14ac:dyDescent="0.35">
      <c r="B50" t="s">
        <v>223</v>
      </c>
      <c r="C50">
        <v>16.311986863710999</v>
      </c>
      <c r="D50">
        <v>1.2835177852038253</v>
      </c>
    </row>
    <row r="51" spans="2:9" x14ac:dyDescent="0.35">
      <c r="B51" t="s">
        <v>224</v>
      </c>
      <c r="C51">
        <v>44.79142835354228</v>
      </c>
      <c r="D51">
        <v>14.437376618516293</v>
      </c>
    </row>
    <row r="52" spans="2:9" x14ac:dyDescent="0.35">
      <c r="B52" t="s">
        <v>163</v>
      </c>
      <c r="C52">
        <v>37.498691314817307</v>
      </c>
      <c r="D52">
        <v>1.8683168483367203</v>
      </c>
    </row>
    <row r="53" spans="2:9" x14ac:dyDescent="0.35">
      <c r="B53" t="s">
        <v>171</v>
      </c>
      <c r="C53">
        <v>37.841129432879832</v>
      </c>
      <c r="D53">
        <v>5.8670360321337807</v>
      </c>
    </row>
    <row r="54" spans="2:9" x14ac:dyDescent="0.35">
      <c r="B54" t="s">
        <v>177</v>
      </c>
      <c r="C54">
        <v>38.361347978149745</v>
      </c>
      <c r="D54">
        <v>4.9890907666769921</v>
      </c>
    </row>
    <row r="55" spans="2:9" x14ac:dyDescent="0.35">
      <c r="B55" t="s">
        <v>181</v>
      </c>
      <c r="C55">
        <v>4.7380156075808246</v>
      </c>
      <c r="D55">
        <v>2.3929863917130079</v>
      </c>
      <c r="E55" t="s">
        <v>239</v>
      </c>
      <c r="F55" t="s">
        <v>278</v>
      </c>
    </row>
    <row r="56" spans="2:9" x14ac:dyDescent="0.35">
      <c r="B56" t="s">
        <v>186</v>
      </c>
      <c r="C56">
        <v>0.58479532163742687</v>
      </c>
      <c r="D56">
        <v>0.58479532163742698</v>
      </c>
      <c r="E56">
        <f>AVERAGE(C47:C56)</f>
        <v>25.089596146888006</v>
      </c>
      <c r="F56" s="2">
        <f>STDEV(C47:C56)/SQRT(10)</f>
        <v>5.1955375636048124</v>
      </c>
      <c r="G56" s="2">
        <f>STDEV(C47:C56)</f>
        <v>16.42973236995315</v>
      </c>
      <c r="H56" s="2"/>
      <c r="I56" s="2"/>
    </row>
    <row r="58" spans="2:9" x14ac:dyDescent="0.35">
      <c r="B58" t="s">
        <v>225</v>
      </c>
      <c r="C58">
        <v>11.454910551296095</v>
      </c>
      <c r="D58">
        <v>3.7655164713670972</v>
      </c>
      <c r="F58" t="s">
        <v>288</v>
      </c>
      <c r="G58">
        <v>0</v>
      </c>
      <c r="H58">
        <f>_xlfn.T.TEST(C58:C67,G58:G60,2,3)</f>
        <v>2.2522159001814982E-2</v>
      </c>
      <c r="I58">
        <f>_xlfn.T.TEST(C58:C67,$L$21:$L$23,2,3)</f>
        <v>0.15640823547021182</v>
      </c>
    </row>
    <row r="59" spans="2:9" x14ac:dyDescent="0.35">
      <c r="B59" t="s">
        <v>226</v>
      </c>
      <c r="C59">
        <v>3.7913878881454792</v>
      </c>
      <c r="D59">
        <v>2.0202131907501295</v>
      </c>
      <c r="G59">
        <v>4.7619047619047619</v>
      </c>
    </row>
    <row r="60" spans="2:9" x14ac:dyDescent="0.35">
      <c r="B60" t="s">
        <v>227</v>
      </c>
      <c r="C60">
        <v>17.705627705627705</v>
      </c>
      <c r="D60">
        <v>3.6994628494332877</v>
      </c>
      <c r="G60">
        <v>0</v>
      </c>
    </row>
    <row r="61" spans="2:9" x14ac:dyDescent="0.35">
      <c r="B61" t="s">
        <v>228</v>
      </c>
      <c r="C61">
        <v>11.025598482044474</v>
      </c>
      <c r="D61">
        <v>6.7608127645722966</v>
      </c>
    </row>
    <row r="62" spans="2:9" x14ac:dyDescent="0.35">
      <c r="B62" t="s">
        <v>229</v>
      </c>
      <c r="C62">
        <v>0.58479532163742687</v>
      </c>
      <c r="D62">
        <v>0.58479532163742698</v>
      </c>
    </row>
    <row r="63" spans="2:9" x14ac:dyDescent="0.35">
      <c r="B63" t="s">
        <v>165</v>
      </c>
      <c r="C63">
        <v>56.790123456790127</v>
      </c>
      <c r="D63">
        <v>14.774372578840584</v>
      </c>
    </row>
    <row r="64" spans="2:9" x14ac:dyDescent="0.35">
      <c r="B64" t="s">
        <v>173</v>
      </c>
      <c r="C64">
        <v>95.795709793351307</v>
      </c>
      <c r="D64">
        <v>0.77786683088551323</v>
      </c>
    </row>
    <row r="65" spans="2:13" x14ac:dyDescent="0.35">
      <c r="B65" t="s">
        <v>179</v>
      </c>
      <c r="C65">
        <v>83.07692307692308</v>
      </c>
      <c r="D65">
        <v>6.9230769230769278</v>
      </c>
    </row>
    <row r="66" spans="2:13" x14ac:dyDescent="0.35">
      <c r="B66" t="s">
        <v>183</v>
      </c>
      <c r="C66">
        <v>0</v>
      </c>
      <c r="D66">
        <v>0</v>
      </c>
      <c r="E66" t="s">
        <v>239</v>
      </c>
      <c r="F66" t="s">
        <v>278</v>
      </c>
    </row>
    <row r="67" spans="2:13" x14ac:dyDescent="0.35">
      <c r="B67" t="s">
        <v>185</v>
      </c>
      <c r="C67">
        <v>44.79142835354228</v>
      </c>
      <c r="D67">
        <v>14.437376618516293</v>
      </c>
      <c r="E67">
        <f>AVERAGE(C58:C67)</f>
        <v>32.5016504629358</v>
      </c>
      <c r="F67" s="2">
        <f>STDEV(C58:C67)/SQRT(10)</f>
        <v>11.218731938910988</v>
      </c>
      <c r="G67" s="2"/>
      <c r="H67" s="2"/>
      <c r="I67" s="2"/>
      <c r="L67" s="2"/>
      <c r="M67" s="2"/>
    </row>
    <row r="78" spans="2:13" x14ac:dyDescent="0.35">
      <c r="L78" s="2"/>
      <c r="M78" s="2"/>
    </row>
    <row r="89" spans="12:13" x14ac:dyDescent="0.35">
      <c r="L89" s="2"/>
      <c r="M89" s="2"/>
    </row>
    <row r="100" spans="12:13" x14ac:dyDescent="0.35">
      <c r="L100" s="2"/>
      <c r="M100" s="2"/>
    </row>
    <row r="111" spans="12:13" x14ac:dyDescent="0.35">
      <c r="L111" s="2"/>
      <c r="M1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5E93-1162-470B-BE88-4F2F06B9DCCB}">
  <dimension ref="C2:L20"/>
  <sheetViews>
    <sheetView zoomScale="52" workbookViewId="0">
      <selection activeCell="C2" sqref="C2:J20"/>
    </sheetView>
  </sheetViews>
  <sheetFormatPr defaultRowHeight="14.5" x14ac:dyDescent="0.35"/>
  <sheetData>
    <row r="2" spans="3:12" x14ac:dyDescent="0.35">
      <c r="C2" t="s">
        <v>398</v>
      </c>
      <c r="L2" t="s">
        <v>399</v>
      </c>
    </row>
    <row r="3" spans="3:12" x14ac:dyDescent="0.35">
      <c r="D3" t="s">
        <v>379</v>
      </c>
      <c r="E3">
        <v>95.719600609364377</v>
      </c>
      <c r="F3">
        <v>0.90271267664879318</v>
      </c>
    </row>
    <row r="4" spans="3:12" x14ac:dyDescent="0.35">
      <c r="D4" t="s">
        <v>380</v>
      </c>
      <c r="E4">
        <v>95.738437076267289</v>
      </c>
      <c r="F4">
        <v>0.96300256529385264</v>
      </c>
    </row>
    <row r="5" spans="3:12" x14ac:dyDescent="0.35">
      <c r="D5" t="s">
        <v>381</v>
      </c>
      <c r="E5">
        <v>92.979251085146288</v>
      </c>
      <c r="F5">
        <v>1.6986286951129832</v>
      </c>
    </row>
    <row r="6" spans="3:12" x14ac:dyDescent="0.35">
      <c r="D6" t="s">
        <v>382</v>
      </c>
      <c r="E6">
        <v>7.3699460820784912</v>
      </c>
      <c r="F6">
        <v>0.83992558006539186</v>
      </c>
    </row>
    <row r="7" spans="3:12" x14ac:dyDescent="0.35">
      <c r="D7" t="s">
        <v>383</v>
      </c>
      <c r="E7">
        <v>84.947738421214197</v>
      </c>
      <c r="F7">
        <v>1.7709212584863421</v>
      </c>
    </row>
    <row r="8" spans="3:12" x14ac:dyDescent="0.35">
      <c r="D8" t="s">
        <v>384</v>
      </c>
      <c r="E8">
        <v>94.668674507411836</v>
      </c>
      <c r="F8">
        <v>1.1139723205581584</v>
      </c>
    </row>
    <row r="9" spans="3:12" x14ac:dyDescent="0.35">
      <c r="D9" t="s">
        <v>385</v>
      </c>
      <c r="E9">
        <v>93.940891351446567</v>
      </c>
      <c r="F9">
        <v>1.8657387878366045</v>
      </c>
    </row>
    <row r="10" spans="3:12" x14ac:dyDescent="0.35">
      <c r="D10" t="s">
        <v>386</v>
      </c>
      <c r="E10">
        <v>81.659793547048437</v>
      </c>
      <c r="F10">
        <v>1.3220609382170037</v>
      </c>
    </row>
    <row r="11" spans="3:12" x14ac:dyDescent="0.35">
      <c r="D11" t="s">
        <v>387</v>
      </c>
      <c r="E11">
        <v>87.834296035802126</v>
      </c>
      <c r="F11">
        <v>0.49938019524356292</v>
      </c>
    </row>
    <row r="12" spans="3:12" x14ac:dyDescent="0.35">
      <c r="D12" t="s">
        <v>388</v>
      </c>
      <c r="E12">
        <v>94.763017175493658</v>
      </c>
      <c r="F12">
        <v>0.86079788130917345</v>
      </c>
    </row>
    <row r="13" spans="3:12" x14ac:dyDescent="0.35">
      <c r="D13" t="s">
        <v>389</v>
      </c>
      <c r="E13">
        <v>83.159222739194561</v>
      </c>
      <c r="F13">
        <v>1.2340987330270896</v>
      </c>
    </row>
    <row r="14" spans="3:12" x14ac:dyDescent="0.35">
      <c r="D14" t="s">
        <v>390</v>
      </c>
      <c r="E14">
        <v>80.841965292702398</v>
      </c>
      <c r="F14">
        <v>1.7546147559183951</v>
      </c>
    </row>
    <row r="15" spans="3:12" x14ac:dyDescent="0.35">
      <c r="D15" t="s">
        <v>391</v>
      </c>
      <c r="E15">
        <v>1.4062347117829093</v>
      </c>
      <c r="F15">
        <v>0.41715601204918146</v>
      </c>
    </row>
    <row r="16" spans="3:12" x14ac:dyDescent="0.35">
      <c r="D16" t="s">
        <v>392</v>
      </c>
      <c r="E16">
        <v>68.454307390434849</v>
      </c>
      <c r="F16">
        <v>1.2159472039949133</v>
      </c>
    </row>
    <row r="17" spans="4:10" x14ac:dyDescent="0.35">
      <c r="D17" t="s">
        <v>393</v>
      </c>
      <c r="E17">
        <v>97.236134441684769</v>
      </c>
      <c r="F17">
        <v>0.64335711459846934</v>
      </c>
    </row>
    <row r="18" spans="4:10" x14ac:dyDescent="0.35">
      <c r="D18" t="s">
        <v>394</v>
      </c>
      <c r="E18">
        <v>96.228901207620751</v>
      </c>
      <c r="F18">
        <v>0.17811339477560312</v>
      </c>
    </row>
    <row r="19" spans="4:10" x14ac:dyDescent="0.35">
      <c r="D19" t="s">
        <v>395</v>
      </c>
      <c r="E19">
        <v>91.308615260520881</v>
      </c>
      <c r="F19">
        <v>1.4970099873806335</v>
      </c>
      <c r="I19" t="s">
        <v>396</v>
      </c>
      <c r="J19" t="s">
        <v>247</v>
      </c>
    </row>
    <row r="20" spans="4:10" x14ac:dyDescent="0.35">
      <c r="D20" t="s">
        <v>397</v>
      </c>
      <c r="E20">
        <v>92.633799039329006</v>
      </c>
      <c r="F20">
        <v>1.1299501257663502</v>
      </c>
      <c r="G20">
        <v>80.049490331919074</v>
      </c>
      <c r="H20">
        <v>6.7211873534369539</v>
      </c>
      <c r="I20">
        <v>3.0060949167915459E-2</v>
      </c>
      <c r="J20">
        <v>28.515582931443205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5310-365A-4AE6-A049-FFAC4E3F26F6}">
  <dimension ref="A1:AH67"/>
  <sheetViews>
    <sheetView zoomScale="20" workbookViewId="0">
      <selection activeCell="P12" sqref="P12"/>
    </sheetView>
  </sheetViews>
  <sheetFormatPr defaultRowHeight="14.5" x14ac:dyDescent="0.35"/>
  <cols>
    <col min="26" max="26" width="15" customWidth="1"/>
  </cols>
  <sheetData>
    <row r="1" spans="1:34" x14ac:dyDescent="0.35">
      <c r="E1" t="s">
        <v>295</v>
      </c>
      <c r="F1" t="s">
        <v>301</v>
      </c>
    </row>
    <row r="2" spans="1:34" x14ac:dyDescent="0.35">
      <c r="A2" t="s">
        <v>201</v>
      </c>
      <c r="B2">
        <v>6.3440603254965735</v>
      </c>
      <c r="C2">
        <v>0.28269964113863999</v>
      </c>
      <c r="E2">
        <f>_xlfn.T.TEST(B4:B8,M3:M5,2,3)</f>
        <v>1.7991233280243692E-2</v>
      </c>
      <c r="F2">
        <f>_xlfn.T.TEST(B4:B8,$R$21:$R$23,2,3)</f>
        <v>0.12952243384714007</v>
      </c>
      <c r="H2" t="s">
        <v>193</v>
      </c>
      <c r="I2">
        <v>6.3440603254965735</v>
      </c>
      <c r="J2">
        <v>0.28269964113863982</v>
      </c>
      <c r="N2" t="s">
        <v>300</v>
      </c>
      <c r="O2" t="s">
        <v>301</v>
      </c>
    </row>
    <row r="3" spans="1:34" x14ac:dyDescent="0.35">
      <c r="L3" t="s">
        <v>288</v>
      </c>
      <c r="M3">
        <v>6.7415730337078648</v>
      </c>
      <c r="N3">
        <f>_xlfn.T.TEST(I4:I8,M3:M5,2,3)</f>
        <v>5.4366449069371041E-2</v>
      </c>
      <c r="O3">
        <f>_xlfn.T.TEST(I4:I8,$R$21:$R$23,2,3)</f>
        <v>0.51039615594355192</v>
      </c>
    </row>
    <row r="4" spans="1:34" x14ac:dyDescent="0.35">
      <c r="A4" t="s">
        <v>199</v>
      </c>
      <c r="B4">
        <v>9.775198083655793</v>
      </c>
      <c r="C4">
        <v>3.7644774079566816</v>
      </c>
      <c r="H4" t="s">
        <v>153</v>
      </c>
      <c r="I4">
        <v>75.110670873382745</v>
      </c>
      <c r="J4">
        <v>2.415828289390761</v>
      </c>
      <c r="M4">
        <v>6.4935064935064926</v>
      </c>
      <c r="R4" t="s">
        <v>275</v>
      </c>
      <c r="S4" t="s">
        <v>276</v>
      </c>
      <c r="T4" t="s">
        <v>278</v>
      </c>
      <c r="U4" t="s">
        <v>277</v>
      </c>
      <c r="V4" t="s">
        <v>278</v>
      </c>
      <c r="W4" t="s">
        <v>265</v>
      </c>
      <c r="X4" s="22" t="s">
        <v>287</v>
      </c>
      <c r="Y4" s="22" t="s">
        <v>278</v>
      </c>
      <c r="Z4" s="22" t="s">
        <v>296</v>
      </c>
      <c r="AA4" s="22" t="s">
        <v>297</v>
      </c>
      <c r="AC4">
        <v>56</v>
      </c>
      <c r="AD4" t="s">
        <v>266</v>
      </c>
    </row>
    <row r="5" spans="1:34" x14ac:dyDescent="0.35">
      <c r="A5" t="s">
        <v>202</v>
      </c>
      <c r="B5">
        <v>33.767821975369145</v>
      </c>
      <c r="C5">
        <v>3.0462086197339726</v>
      </c>
      <c r="H5" t="s">
        <v>160</v>
      </c>
      <c r="I5">
        <v>67.959850606909427</v>
      </c>
      <c r="J5">
        <v>3.5884267438557114</v>
      </c>
      <c r="M5">
        <v>5.7971014492753623</v>
      </c>
      <c r="R5" s="37" t="s">
        <v>407</v>
      </c>
      <c r="S5">
        <v>35.565019257231597</v>
      </c>
      <c r="T5">
        <v>7.5571100928533141</v>
      </c>
      <c r="U5">
        <v>40.967729748844327</v>
      </c>
      <c r="V5">
        <v>12.848242165044983</v>
      </c>
      <c r="W5">
        <f>_xlfn.T.TEST(B4:B8,I4:I8,2,1)</f>
        <v>0.79766671031767278</v>
      </c>
      <c r="X5" s="19">
        <v>6.3440603254965735</v>
      </c>
      <c r="Y5" s="19">
        <v>0.28269964113863999</v>
      </c>
      <c r="Z5" s="20">
        <v>1.7991233280243692E-2</v>
      </c>
      <c r="AA5" s="18">
        <v>5.4366449069371041E-2</v>
      </c>
      <c r="AC5" s="15">
        <v>98</v>
      </c>
      <c r="AD5" t="s">
        <v>267</v>
      </c>
      <c r="AG5" s="31" t="s">
        <v>400</v>
      </c>
      <c r="AH5" s="32">
        <v>56</v>
      </c>
    </row>
    <row r="6" spans="1:34" x14ac:dyDescent="0.35">
      <c r="A6" t="s">
        <v>200</v>
      </c>
      <c r="B6">
        <v>39.993261455525605</v>
      </c>
      <c r="C6">
        <v>8.7653113648931669</v>
      </c>
      <c r="H6" t="s">
        <v>162</v>
      </c>
      <c r="I6">
        <v>20.899737368311097</v>
      </c>
      <c r="J6">
        <v>5.525232400847079</v>
      </c>
      <c r="R6" s="37" t="s">
        <v>408</v>
      </c>
      <c r="S6">
        <v>59.659793658792786</v>
      </c>
      <c r="T6">
        <v>11.279036840792385</v>
      </c>
      <c r="U6">
        <v>8.3002780995832595</v>
      </c>
      <c r="V6">
        <v>2.9593958069778785</v>
      </c>
      <c r="W6" s="2">
        <f>_xlfn.T.TEST(B13:B17,I13:I17,2,1)</f>
        <v>1.5965202065645313E-2</v>
      </c>
      <c r="X6" s="19">
        <v>4.2145593869731792</v>
      </c>
      <c r="Y6" s="19">
        <v>2.1332430508927294</v>
      </c>
      <c r="Z6" s="20">
        <v>7.1264896673077947E-3</v>
      </c>
      <c r="AA6" s="18">
        <v>0.3055654448765483</v>
      </c>
      <c r="AC6" s="2">
        <v>108</v>
      </c>
      <c r="AD6" t="s">
        <v>268</v>
      </c>
      <c r="AG6" s="31" t="s">
        <v>401</v>
      </c>
      <c r="AH6" s="32">
        <v>98</v>
      </c>
    </row>
    <row r="7" spans="1:34" x14ac:dyDescent="0.35">
      <c r="A7" t="s">
        <v>203</v>
      </c>
      <c r="B7">
        <v>37.498691314817307</v>
      </c>
      <c r="C7">
        <v>1.8683168483367203</v>
      </c>
      <c r="D7" t="s">
        <v>239</v>
      </c>
      <c r="E7" t="s">
        <v>247</v>
      </c>
      <c r="H7" t="s">
        <v>164</v>
      </c>
      <c r="I7">
        <v>29.413479344322258</v>
      </c>
      <c r="J7">
        <v>9.0559765486268642</v>
      </c>
      <c r="K7" t="s">
        <v>239</v>
      </c>
      <c r="L7" t="s">
        <v>247</v>
      </c>
      <c r="R7" s="37">
        <v>108</v>
      </c>
      <c r="S7">
        <v>46.77496550158795</v>
      </c>
      <c r="T7">
        <v>12.374246524524153</v>
      </c>
      <c r="U7">
        <v>29.730794526388514</v>
      </c>
      <c r="V7">
        <v>3.8447714520374494</v>
      </c>
      <c r="W7">
        <f>_xlfn.T.TEST(B22:B26,I22:I26,2,1)</f>
        <v>0.3136862753711675</v>
      </c>
      <c r="X7" s="19">
        <v>8.1079613337677845</v>
      </c>
      <c r="Y7" s="19">
        <v>1.287384948246133</v>
      </c>
      <c r="Z7" s="20">
        <v>3.4920467815142131E-2</v>
      </c>
      <c r="AA7" s="20">
        <v>3.454821026957228E-3</v>
      </c>
      <c r="AC7" s="15">
        <v>65</v>
      </c>
      <c r="AD7" t="s">
        <v>269</v>
      </c>
      <c r="AG7" s="33" t="s">
        <v>402</v>
      </c>
      <c r="AH7" s="32">
        <v>108</v>
      </c>
    </row>
    <row r="8" spans="1:34" x14ac:dyDescent="0.35">
      <c r="A8" t="s">
        <v>204</v>
      </c>
      <c r="B8">
        <v>56.790123456790127</v>
      </c>
      <c r="C8">
        <v>14.774372578840584</v>
      </c>
      <c r="D8">
        <v>35.565019257231597</v>
      </c>
      <c r="E8">
        <v>7.5571100928533141</v>
      </c>
      <c r="H8" t="s">
        <v>166</v>
      </c>
      <c r="I8">
        <v>11.454910551296095</v>
      </c>
      <c r="J8">
        <v>3.7655164713670972</v>
      </c>
      <c r="K8">
        <v>40.967729748844327</v>
      </c>
      <c r="L8">
        <v>12.848242165044983</v>
      </c>
      <c r="R8" s="37" t="s">
        <v>409</v>
      </c>
      <c r="S8">
        <v>10.393982885361019</v>
      </c>
      <c r="T8">
        <v>4.9918795746574123</v>
      </c>
      <c r="U8">
        <v>28.786186413536097</v>
      </c>
      <c r="V8">
        <v>7.438836293943611</v>
      </c>
      <c r="W8">
        <f>_xlfn.T.TEST(B31:B35,I31:I35,2,1)</f>
        <v>8.525292077175757E-2</v>
      </c>
      <c r="X8" s="19">
        <v>4.5989571351890186</v>
      </c>
      <c r="Y8" s="19">
        <v>0.96214900588657237</v>
      </c>
      <c r="Z8" s="18">
        <v>0.31392870118477989</v>
      </c>
      <c r="AA8" s="20">
        <v>3.066996109182149E-2</v>
      </c>
      <c r="AC8" s="15">
        <v>29</v>
      </c>
      <c r="AD8" t="s">
        <v>270</v>
      </c>
      <c r="AG8" s="34" t="s">
        <v>403</v>
      </c>
      <c r="AH8" s="32">
        <v>65</v>
      </c>
    </row>
    <row r="9" spans="1:34" x14ac:dyDescent="0.35">
      <c r="R9" s="37" t="s">
        <v>410</v>
      </c>
      <c r="S9">
        <v>26.374396362762987</v>
      </c>
      <c r="T9">
        <v>6.7593367245863014</v>
      </c>
      <c r="U9">
        <v>23.804795931013025</v>
      </c>
      <c r="V9">
        <v>8.6577860237494555</v>
      </c>
      <c r="W9">
        <f>_xlfn.T.TEST(B40:B44,I40:I44,2,1)</f>
        <v>0.84686119660701742</v>
      </c>
      <c r="X9" s="19">
        <v>1.5107212475633529</v>
      </c>
      <c r="Y9" s="19">
        <v>0.81107782539440731</v>
      </c>
      <c r="Z9" s="20">
        <v>2.0692416921335978E-2</v>
      </c>
      <c r="AA9" s="18">
        <v>6.13439706063722E-2</v>
      </c>
      <c r="AC9" s="15">
        <v>57</v>
      </c>
      <c r="AD9" t="s">
        <v>271</v>
      </c>
      <c r="AG9" s="33" t="s">
        <v>404</v>
      </c>
      <c r="AH9" s="32">
        <v>29</v>
      </c>
    </row>
    <row r="10" spans="1:34" ht="15" thickBot="1" x14ac:dyDescent="0.4">
      <c r="E10" t="s">
        <v>295</v>
      </c>
      <c r="F10" t="s">
        <v>301</v>
      </c>
      <c r="R10" s="37" t="s">
        <v>411</v>
      </c>
      <c r="S10">
        <v>8.9124639897502362</v>
      </c>
      <c r="T10">
        <v>3.031704025126456</v>
      </c>
      <c r="U10">
        <v>56.090836936121363</v>
      </c>
      <c r="V10">
        <v>16.701906175577935</v>
      </c>
      <c r="W10" s="2">
        <f>_xlfn.T.TEST(B49:B53,I49:I53,2,1)</f>
        <v>4.9575487696994401E-2</v>
      </c>
      <c r="X10" s="19">
        <v>1.5873015873015872</v>
      </c>
      <c r="Y10" s="19">
        <v>1.5873015873015874</v>
      </c>
      <c r="Z10" s="18">
        <v>7.89693763343495E-2</v>
      </c>
      <c r="AA10" s="20">
        <v>3.0613086304635141E-2</v>
      </c>
      <c r="AG10" s="35" t="s">
        <v>405</v>
      </c>
      <c r="AH10" s="36">
        <v>57</v>
      </c>
    </row>
    <row r="11" spans="1:34" x14ac:dyDescent="0.35">
      <c r="A11" t="s">
        <v>194</v>
      </c>
      <c r="B11">
        <v>4.2145593869731792</v>
      </c>
      <c r="C11">
        <v>2.1332430508927294</v>
      </c>
      <c r="E11">
        <f>_xlfn.T.TEST(B13:B17,M12:M14,2,3)</f>
        <v>7.1264896673077947E-3</v>
      </c>
      <c r="F11">
        <f>_xlfn.T.TEST(B13:B17,$R$21:$R$23,2,3)</f>
        <v>0.47417659361283926</v>
      </c>
      <c r="H11" t="s">
        <v>194</v>
      </c>
      <c r="I11">
        <v>4.2145593869731792</v>
      </c>
      <c r="J11">
        <v>2.1332430508927294</v>
      </c>
      <c r="N11" t="s">
        <v>300</v>
      </c>
      <c r="O11" t="s">
        <v>301</v>
      </c>
      <c r="R11" t="s">
        <v>412</v>
      </c>
      <c r="S11">
        <v>50.473692849519601</v>
      </c>
      <c r="T11">
        <v>3.5459995184524735</v>
      </c>
      <c r="U11">
        <v>50.473692849519601</v>
      </c>
      <c r="V11">
        <v>3.5459995184524735</v>
      </c>
    </row>
    <row r="12" spans="1:34" x14ac:dyDescent="0.35">
      <c r="L12" t="s">
        <v>288</v>
      </c>
      <c r="M12">
        <v>0</v>
      </c>
      <c r="N12">
        <f>_xlfn.T.TEST(I13:I17,M12:M14,2,3)</f>
        <v>0.3055654448765483</v>
      </c>
      <c r="O12">
        <f>_xlfn.T.TEST(I13:I17,$R$21:$R$23,2,3)</f>
        <v>3.9089679958620492E-4</v>
      </c>
    </row>
    <row r="13" spans="1:34" ht="15" thickBot="1" x14ac:dyDescent="0.4">
      <c r="A13" t="s">
        <v>205</v>
      </c>
      <c r="B13">
        <v>75.110670873382745</v>
      </c>
      <c r="C13">
        <v>2.415828289390761</v>
      </c>
      <c r="H13" t="s">
        <v>152</v>
      </c>
      <c r="I13">
        <v>9.775198083655793</v>
      </c>
      <c r="J13">
        <v>3.7644774079566816</v>
      </c>
      <c r="M13">
        <v>6.8965517241379306</v>
      </c>
      <c r="R13" s="21" t="s">
        <v>275</v>
      </c>
      <c r="S13" s="21" t="s">
        <v>276</v>
      </c>
      <c r="T13" s="21" t="s">
        <v>277</v>
      </c>
      <c r="U13" s="21" t="s">
        <v>265</v>
      </c>
      <c r="W13" s="21" t="s">
        <v>275</v>
      </c>
    </row>
    <row r="14" spans="1:34" ht="15" thickBot="1" x14ac:dyDescent="0.4">
      <c r="A14" t="s">
        <v>206</v>
      </c>
      <c r="B14">
        <v>38.424566401144148</v>
      </c>
      <c r="C14">
        <v>3.4998403083023524</v>
      </c>
      <c r="H14" t="s">
        <v>168</v>
      </c>
      <c r="I14">
        <v>19.003512372764025</v>
      </c>
      <c r="J14">
        <v>3.3540585326468482</v>
      </c>
      <c r="M14">
        <v>5.7471264367816088</v>
      </c>
      <c r="R14" s="37" t="s">
        <v>407</v>
      </c>
      <c r="S14" s="19">
        <v>35.565019257231597</v>
      </c>
      <c r="T14" s="19">
        <v>40.967729748844327</v>
      </c>
      <c r="U14" s="18">
        <v>0.79766671031767278</v>
      </c>
      <c r="W14" t="s">
        <v>279</v>
      </c>
      <c r="X14" s="21" t="s">
        <v>276</v>
      </c>
      <c r="Y14" s="21" t="s">
        <v>296</v>
      </c>
      <c r="Z14" s="21" t="s">
        <v>298</v>
      </c>
    </row>
    <row r="15" spans="1:34" x14ac:dyDescent="0.35">
      <c r="A15" t="s">
        <v>207</v>
      </c>
      <c r="B15">
        <v>51.126891793205914</v>
      </c>
      <c r="C15">
        <v>4.4402315037454576</v>
      </c>
      <c r="H15" t="s">
        <v>170</v>
      </c>
      <c r="I15">
        <v>2.3815441669625597</v>
      </c>
      <c r="J15">
        <v>0.45562608047595726</v>
      </c>
      <c r="R15" s="37" t="s">
        <v>408</v>
      </c>
      <c r="S15" s="19">
        <v>59.659793658792786</v>
      </c>
      <c r="T15" s="19">
        <v>8.3002780995832595</v>
      </c>
      <c r="U15" s="20">
        <v>1.5965202065645313E-2</v>
      </c>
      <c r="W15" t="s">
        <v>280</v>
      </c>
      <c r="X15" s="19">
        <v>35.565019257231597</v>
      </c>
      <c r="Y15" s="20">
        <v>1.7991233280243692E-2</v>
      </c>
      <c r="Z15" s="18">
        <v>0.12952243384714007</v>
      </c>
    </row>
    <row r="16" spans="1:34" x14ac:dyDescent="0.35">
      <c r="A16" t="s">
        <v>208</v>
      </c>
      <c r="B16">
        <v>37.841129432879832</v>
      </c>
      <c r="C16">
        <v>5.8670360321337807</v>
      </c>
      <c r="D16" t="s">
        <v>239</v>
      </c>
      <c r="E16" t="s">
        <v>247</v>
      </c>
      <c r="H16" t="s">
        <v>172</v>
      </c>
      <c r="I16">
        <v>6.549747986388442</v>
      </c>
      <c r="J16">
        <v>1.4989791127423331</v>
      </c>
      <c r="K16" t="s">
        <v>239</v>
      </c>
      <c r="L16" t="s">
        <v>247</v>
      </c>
      <c r="R16" s="37">
        <v>108</v>
      </c>
      <c r="S16" s="19">
        <v>46.77496550158795</v>
      </c>
      <c r="T16" s="19">
        <v>29.730794526388514</v>
      </c>
      <c r="U16" s="18">
        <v>0.3136862753711675</v>
      </c>
      <c r="W16" t="s">
        <v>281</v>
      </c>
      <c r="X16" s="19">
        <v>59.659793658792786</v>
      </c>
      <c r="Y16" s="20">
        <v>7.1264896673077947E-3</v>
      </c>
      <c r="Z16" s="18">
        <v>0.47417659361283926</v>
      </c>
    </row>
    <row r="17" spans="1:26" x14ac:dyDescent="0.35">
      <c r="A17" t="s">
        <v>209</v>
      </c>
      <c r="B17">
        <v>95.795709793351307</v>
      </c>
      <c r="C17">
        <v>0.77786683088551323</v>
      </c>
      <c r="D17">
        <v>59.659793658792786</v>
      </c>
      <c r="E17">
        <v>11.279036840792385</v>
      </c>
      <c r="H17" t="s">
        <v>174</v>
      </c>
      <c r="I17">
        <v>3.7913878881454792</v>
      </c>
      <c r="J17">
        <v>2.0202131907501295</v>
      </c>
      <c r="K17">
        <v>8.3002780995832595</v>
      </c>
      <c r="L17">
        <v>2.9593958069778785</v>
      </c>
      <c r="R17" s="37" t="s">
        <v>409</v>
      </c>
      <c r="S17" s="19">
        <v>10.393982885361019</v>
      </c>
      <c r="T17" s="19">
        <v>28.786186413536097</v>
      </c>
      <c r="U17" s="18">
        <v>8.525292077175757E-2</v>
      </c>
      <c r="W17" t="s">
        <v>283</v>
      </c>
      <c r="X17" s="19">
        <v>46.77496550158795</v>
      </c>
      <c r="Y17" s="20">
        <v>3.4920467815142131E-2</v>
      </c>
      <c r="Z17" s="18">
        <v>0.78628507532852965</v>
      </c>
    </row>
    <row r="18" spans="1:26" x14ac:dyDescent="0.35">
      <c r="R18" s="37" t="s">
        <v>410</v>
      </c>
      <c r="S18" s="19">
        <v>26.374396362762987</v>
      </c>
      <c r="T18" s="19">
        <v>23.804795931013025</v>
      </c>
      <c r="U18" s="18">
        <v>0.84686119660701742</v>
      </c>
      <c r="W18" t="s">
        <v>282</v>
      </c>
      <c r="X18" s="19">
        <v>10.393982885361019</v>
      </c>
      <c r="Y18" s="18">
        <v>0.31392870118477989</v>
      </c>
      <c r="Z18" s="20">
        <v>6.0810198803964912E-4</v>
      </c>
    </row>
    <row r="19" spans="1:26" x14ac:dyDescent="0.35">
      <c r="E19" t="s">
        <v>295</v>
      </c>
      <c r="F19" t="s">
        <v>301</v>
      </c>
      <c r="R19" s="37" t="s">
        <v>411</v>
      </c>
      <c r="S19" s="19">
        <v>8.9124639897502362</v>
      </c>
      <c r="T19" s="19">
        <v>56.090836936121363</v>
      </c>
      <c r="U19" s="20">
        <v>4.9575487696994401E-2</v>
      </c>
      <c r="W19" t="s">
        <v>284</v>
      </c>
      <c r="X19" s="19">
        <v>26.374396362762987</v>
      </c>
      <c r="Y19" s="20">
        <v>2.0692416921335978E-2</v>
      </c>
      <c r="Z19" s="20">
        <v>2.130309661762143E-2</v>
      </c>
    </row>
    <row r="20" spans="1:26" x14ac:dyDescent="0.35">
      <c r="A20" t="s">
        <v>195</v>
      </c>
      <c r="B20">
        <v>8.1079613337677845</v>
      </c>
      <c r="C20">
        <v>1.287384948246133</v>
      </c>
      <c r="E20">
        <f>_xlfn.T.TEST(B22:B26,M21:M23,2,3)</f>
        <v>3.4920467815142131E-2</v>
      </c>
      <c r="F20">
        <f>_xlfn.T.TEST(B22:B26,$R$21:$R$23,2,3)</f>
        <v>0.78628507532852965</v>
      </c>
      <c r="H20" t="s">
        <v>195</v>
      </c>
      <c r="I20">
        <v>8.1079613337677845</v>
      </c>
      <c r="J20">
        <v>1.287384948246133</v>
      </c>
      <c r="N20" t="s">
        <v>300</v>
      </c>
      <c r="O20" t="s">
        <v>301</v>
      </c>
      <c r="X20" s="19">
        <v>8.9124639897502362</v>
      </c>
      <c r="Y20" s="18">
        <v>7.89693763343495E-2</v>
      </c>
      <c r="Z20" s="20">
        <v>3.9348653343875944E-4</v>
      </c>
    </row>
    <row r="21" spans="1:26" x14ac:dyDescent="0.35">
      <c r="L21" t="s">
        <v>288</v>
      </c>
      <c r="M21">
        <v>5.5555555555555554</v>
      </c>
      <c r="N21">
        <f>_xlfn.T.TEST(I22:I26,M21:M23,2,3)</f>
        <v>3.454821026957228E-3</v>
      </c>
      <c r="O21">
        <f>_xlfn.T.TEST(I22:I26,$R$21:$R$23,2,3)</f>
        <v>8.5126783027357194E-3</v>
      </c>
      <c r="Q21" t="s">
        <v>290</v>
      </c>
      <c r="R21" s="19">
        <v>43.902439024390247</v>
      </c>
      <c r="S21" s="19"/>
    </row>
    <row r="22" spans="1:26" ht="15" thickBot="1" x14ac:dyDescent="0.4">
      <c r="A22" t="s">
        <v>210</v>
      </c>
      <c r="B22">
        <v>67.959850606909427</v>
      </c>
      <c r="C22">
        <v>3.5884267438557114</v>
      </c>
      <c r="H22" t="s">
        <v>159</v>
      </c>
      <c r="I22">
        <v>33.767821975369145</v>
      </c>
      <c r="J22">
        <v>3.0462086197339726</v>
      </c>
      <c r="M22">
        <v>9.0909090909090917</v>
      </c>
      <c r="R22">
        <v>51.449275362318836</v>
      </c>
      <c r="W22" s="21" t="s">
        <v>275</v>
      </c>
    </row>
    <row r="23" spans="1:26" ht="15" thickBot="1" x14ac:dyDescent="0.4">
      <c r="A23" t="s">
        <v>211</v>
      </c>
      <c r="B23">
        <v>19.003512372764025</v>
      </c>
      <c r="C23">
        <v>3.3540585326468482</v>
      </c>
      <c r="H23" t="s">
        <v>167</v>
      </c>
      <c r="I23">
        <v>38.424566401144148</v>
      </c>
      <c r="J23">
        <v>3.4998403083023524</v>
      </c>
      <c r="M23">
        <v>9.67741935483871</v>
      </c>
      <c r="N23" s="2"/>
      <c r="O23" s="2"/>
      <c r="P23" s="2"/>
      <c r="R23">
        <v>56.069364161849713</v>
      </c>
      <c r="S23" t="s">
        <v>239</v>
      </c>
      <c r="T23" t="s">
        <v>278</v>
      </c>
      <c r="W23" t="s">
        <v>279</v>
      </c>
      <c r="X23" s="21" t="s">
        <v>277</v>
      </c>
      <c r="Y23" s="21" t="s">
        <v>297</v>
      </c>
      <c r="Z23" s="21" t="s">
        <v>299</v>
      </c>
    </row>
    <row r="24" spans="1:26" x14ac:dyDescent="0.35">
      <c r="A24" t="s">
        <v>212</v>
      </c>
      <c r="B24">
        <v>25.473193473193476</v>
      </c>
      <c r="C24">
        <v>1.4572847912607214</v>
      </c>
      <c r="H24" t="s">
        <v>176</v>
      </c>
      <c r="I24">
        <v>23.950617283950617</v>
      </c>
      <c r="J24">
        <v>2.8814666708602052</v>
      </c>
      <c r="S24" s="19">
        <f>AVERAGE(R21:R23)</f>
        <v>50.473692849519601</v>
      </c>
      <c r="T24" s="2">
        <f>STDEV(R21:R23)/SQRT(3)</f>
        <v>3.5459995184524735</v>
      </c>
      <c r="W24" t="s">
        <v>280</v>
      </c>
      <c r="X24" s="19">
        <v>40.967729748844327</v>
      </c>
      <c r="Y24" s="18">
        <v>5.4366449069371041E-2</v>
      </c>
      <c r="Z24" s="18">
        <v>0.51039615594355192</v>
      </c>
    </row>
    <row r="25" spans="1:26" x14ac:dyDescent="0.35">
      <c r="A25" t="s">
        <v>213</v>
      </c>
      <c r="B25">
        <v>38.361347978149745</v>
      </c>
      <c r="C25">
        <v>4.9890907666769921</v>
      </c>
      <c r="D25" t="s">
        <v>239</v>
      </c>
      <c r="E25" t="s">
        <v>247</v>
      </c>
      <c r="H25" t="s">
        <v>178</v>
      </c>
      <c r="I25">
        <v>34.80533926585094</v>
      </c>
      <c r="J25">
        <v>9.6792688279979462</v>
      </c>
      <c r="K25" t="s">
        <v>239</v>
      </c>
      <c r="L25" t="s">
        <v>247</v>
      </c>
      <c r="W25" t="s">
        <v>281</v>
      </c>
      <c r="X25" s="19">
        <v>8.3002780995832595</v>
      </c>
      <c r="Y25" s="18">
        <v>0.3055654448765483</v>
      </c>
      <c r="Z25" s="20">
        <v>3.9089679958620492E-4</v>
      </c>
    </row>
    <row r="26" spans="1:26" x14ac:dyDescent="0.35">
      <c r="A26" t="s">
        <v>214</v>
      </c>
      <c r="B26">
        <v>83.07692307692308</v>
      </c>
      <c r="C26">
        <v>6.9230769230769278</v>
      </c>
      <c r="D26">
        <v>46.77496550158795</v>
      </c>
      <c r="E26">
        <v>12.374246524524153</v>
      </c>
      <c r="H26" t="s">
        <v>180</v>
      </c>
      <c r="I26">
        <v>17.705627705627705</v>
      </c>
      <c r="J26">
        <v>3.6994628494332877</v>
      </c>
      <c r="K26">
        <v>29.730794526388514</v>
      </c>
      <c r="L26">
        <v>3.8447714520374494</v>
      </c>
      <c r="W26" t="s">
        <v>283</v>
      </c>
      <c r="X26" s="19">
        <v>29.730794526388514</v>
      </c>
      <c r="Y26" s="20">
        <v>3.454821026957228E-3</v>
      </c>
      <c r="Z26" s="20">
        <v>8.5126783027357194E-3</v>
      </c>
    </row>
    <row r="27" spans="1:26" x14ac:dyDescent="0.35">
      <c r="W27" t="s">
        <v>282</v>
      </c>
      <c r="X27" s="19">
        <v>28.786186413536097</v>
      </c>
      <c r="Y27" s="20">
        <v>3.066996109182149E-2</v>
      </c>
      <c r="Z27" s="20">
        <v>4.2622819511854391E-2</v>
      </c>
    </row>
    <row r="28" spans="1:26" x14ac:dyDescent="0.35">
      <c r="E28" t="s">
        <v>295</v>
      </c>
      <c r="F28" t="s">
        <v>301</v>
      </c>
      <c r="W28" t="s">
        <v>284</v>
      </c>
      <c r="X28" s="19">
        <v>23.804795931013025</v>
      </c>
      <c r="Y28" s="18">
        <v>6.13439706063722E-2</v>
      </c>
      <c r="Z28" s="20">
        <v>3.4509024981878696E-2</v>
      </c>
    </row>
    <row r="29" spans="1:26" x14ac:dyDescent="0.35">
      <c r="A29" t="s">
        <v>196</v>
      </c>
      <c r="B29">
        <v>4.5989571351890186</v>
      </c>
      <c r="C29">
        <v>0.96214900588657237</v>
      </c>
      <c r="E29">
        <f>_xlfn.T.TEST(B31:B35,M30:M32,2,3)</f>
        <v>0.31392870118477989</v>
      </c>
      <c r="F29">
        <f>_xlfn.T.TEST(B31:B35,$R$21:$R$23,2,3)</f>
        <v>6.0810198803964912E-4</v>
      </c>
      <c r="H29" t="s">
        <v>196</v>
      </c>
      <c r="I29">
        <v>4.5989571351890186</v>
      </c>
      <c r="J29">
        <v>0.96214900588657237</v>
      </c>
      <c r="N29" t="s">
        <v>300</v>
      </c>
      <c r="O29" t="s">
        <v>301</v>
      </c>
      <c r="X29" s="19">
        <v>56.090836936121363</v>
      </c>
      <c r="Y29" s="20">
        <v>3.0613086304635141E-2</v>
      </c>
      <c r="Z29" s="18">
        <v>0.75740062441798961</v>
      </c>
    </row>
    <row r="30" spans="1:26" x14ac:dyDescent="0.35">
      <c r="L30" t="s">
        <v>288</v>
      </c>
      <c r="M30">
        <v>6.5217391304347823</v>
      </c>
      <c r="N30">
        <f>_xlfn.T.TEST(I31:I35,M30:M32,2,3)</f>
        <v>3.066996109182149E-2</v>
      </c>
      <c r="O30">
        <f>_xlfn.T.TEST(I31:I35,$R$21:$R$23,2,3)</f>
        <v>4.2622819511854391E-2</v>
      </c>
      <c r="X30" s="19"/>
    </row>
    <row r="31" spans="1:26" x14ac:dyDescent="0.35">
      <c r="A31" t="s">
        <v>215</v>
      </c>
      <c r="B31">
        <v>20.899737368311097</v>
      </c>
      <c r="C31">
        <v>5.525232400847079</v>
      </c>
      <c r="H31" t="s">
        <v>161</v>
      </c>
      <c r="I31">
        <v>39.993261455525605</v>
      </c>
      <c r="J31">
        <v>8.7653113648931669</v>
      </c>
      <c r="M31">
        <v>3.5714285714285712</v>
      </c>
    </row>
    <row r="32" spans="1:26" x14ac:dyDescent="0.35">
      <c r="A32" t="s">
        <v>216</v>
      </c>
      <c r="B32">
        <v>2.3815441669625597</v>
      </c>
      <c r="C32">
        <v>0.45562608047595726</v>
      </c>
      <c r="H32" t="s">
        <v>169</v>
      </c>
      <c r="I32">
        <v>51.126891793205914</v>
      </c>
      <c r="J32">
        <v>4.4402315037454576</v>
      </c>
      <c r="M32">
        <v>3.7037037037037033</v>
      </c>
    </row>
    <row r="33" spans="1:16" x14ac:dyDescent="0.35">
      <c r="A33" t="s">
        <v>217</v>
      </c>
      <c r="B33">
        <v>23.950617283950617</v>
      </c>
      <c r="C33">
        <v>2.8814666708602052</v>
      </c>
      <c r="H33" t="s">
        <v>175</v>
      </c>
      <c r="I33">
        <v>25.473193473193476</v>
      </c>
      <c r="J33">
        <v>1.4572847912607214</v>
      </c>
    </row>
    <row r="34" spans="1:16" x14ac:dyDescent="0.35">
      <c r="A34" t="s">
        <v>218</v>
      </c>
      <c r="B34">
        <v>4.7380156075808246</v>
      </c>
      <c r="C34">
        <v>2.3929863917130079</v>
      </c>
      <c r="D34" t="s">
        <v>239</v>
      </c>
      <c r="E34" t="s">
        <v>247</v>
      </c>
      <c r="H34" t="s">
        <v>182</v>
      </c>
      <c r="I34">
        <v>16.311986863710999</v>
      </c>
      <c r="J34">
        <v>1.2835177852038253</v>
      </c>
      <c r="K34" t="s">
        <v>239</v>
      </c>
      <c r="L34" t="s">
        <v>247</v>
      </c>
      <c r="M34" s="2"/>
      <c r="N34" s="2"/>
      <c r="O34" s="2"/>
      <c r="P34" s="2"/>
    </row>
    <row r="35" spans="1:16" x14ac:dyDescent="0.35">
      <c r="A35" t="s">
        <v>219</v>
      </c>
      <c r="B35">
        <v>0</v>
      </c>
      <c r="C35">
        <v>0</v>
      </c>
      <c r="D35">
        <v>10.393982885361019</v>
      </c>
      <c r="E35">
        <v>4.9918795746574123</v>
      </c>
      <c r="H35" t="s">
        <v>184</v>
      </c>
      <c r="I35">
        <v>11.025598482044474</v>
      </c>
      <c r="J35">
        <v>6.7608127645722966</v>
      </c>
      <c r="K35">
        <v>28.786186413536097</v>
      </c>
      <c r="L35">
        <v>7.438836293943611</v>
      </c>
    </row>
    <row r="37" spans="1:16" x14ac:dyDescent="0.35">
      <c r="E37" t="s">
        <v>295</v>
      </c>
      <c r="F37" t="s">
        <v>301</v>
      </c>
    </row>
    <row r="38" spans="1:16" x14ac:dyDescent="0.35">
      <c r="A38" t="s">
        <v>197</v>
      </c>
      <c r="B38">
        <v>1.5107212475633529</v>
      </c>
      <c r="C38">
        <v>0.81107782539440731</v>
      </c>
      <c r="E38">
        <f>_xlfn.T.TEST(B40:B44,M39:M41,2,3)</f>
        <v>2.0692416921335978E-2</v>
      </c>
      <c r="F38">
        <f>_xlfn.T.TEST(B40:B44,$R$21:$R$23,2,3)</f>
        <v>2.130309661762143E-2</v>
      </c>
      <c r="H38" t="s">
        <v>197</v>
      </c>
      <c r="I38">
        <v>1.5107212475633529</v>
      </c>
      <c r="J38">
        <v>0.81107782539440731</v>
      </c>
      <c r="N38" t="s">
        <v>300</v>
      </c>
      <c r="O38" t="s">
        <v>301</v>
      </c>
    </row>
    <row r="39" spans="1:16" x14ac:dyDescent="0.35">
      <c r="L39" t="s">
        <v>288</v>
      </c>
      <c r="M39">
        <v>2.7777777777777777</v>
      </c>
      <c r="N39">
        <f>_xlfn.T.TEST(I40:I44,M39:M41,2,3)</f>
        <v>6.13439706063722E-2</v>
      </c>
      <c r="O39">
        <f>_xlfn.T.TEST(I40:I44,$R$21:$R$23,2,3)</f>
        <v>3.4509024981878696E-2</v>
      </c>
    </row>
    <row r="40" spans="1:16" x14ac:dyDescent="0.35">
      <c r="A40" t="s">
        <v>220</v>
      </c>
      <c r="B40">
        <v>29.413479344322258</v>
      </c>
      <c r="C40">
        <v>9.0559765486268642</v>
      </c>
      <c r="H40" t="s">
        <v>163</v>
      </c>
      <c r="I40">
        <v>37.498691314817307</v>
      </c>
      <c r="J40">
        <v>1.8683168483367203</v>
      </c>
      <c r="M40">
        <v>0</v>
      </c>
    </row>
    <row r="41" spans="1:16" x14ac:dyDescent="0.35">
      <c r="A41" t="s">
        <v>221</v>
      </c>
      <c r="B41">
        <v>6.549747986388442</v>
      </c>
      <c r="C41">
        <v>1.4989791127423331</v>
      </c>
      <c r="H41" t="s">
        <v>171</v>
      </c>
      <c r="I41">
        <v>37.841129432879832</v>
      </c>
      <c r="J41">
        <v>5.8670360321337807</v>
      </c>
      <c r="M41">
        <v>1.7543859649122806</v>
      </c>
    </row>
    <row r="42" spans="1:16" x14ac:dyDescent="0.35">
      <c r="A42" t="s">
        <v>222</v>
      </c>
      <c r="B42">
        <v>34.80533926585094</v>
      </c>
      <c r="C42">
        <v>9.6792688279979462</v>
      </c>
      <c r="H42" t="s">
        <v>177</v>
      </c>
      <c r="I42">
        <v>38.361347978149745</v>
      </c>
      <c r="J42">
        <v>4.9890907666769921</v>
      </c>
    </row>
    <row r="43" spans="1:16" x14ac:dyDescent="0.35">
      <c r="A43" t="s">
        <v>223</v>
      </c>
      <c r="B43">
        <v>16.311986863710999</v>
      </c>
      <c r="C43">
        <v>1.2835177852038253</v>
      </c>
      <c r="D43" t="s">
        <v>239</v>
      </c>
      <c r="E43" t="s">
        <v>247</v>
      </c>
      <c r="H43" t="s">
        <v>181</v>
      </c>
      <c r="I43">
        <v>4.7380156075808246</v>
      </c>
      <c r="J43">
        <v>2.3929863917130079</v>
      </c>
      <c r="K43" t="s">
        <v>239</v>
      </c>
      <c r="L43" t="s">
        <v>247</v>
      </c>
    </row>
    <row r="44" spans="1:16" x14ac:dyDescent="0.35">
      <c r="A44" t="s">
        <v>224</v>
      </c>
      <c r="B44">
        <v>44.79142835354228</v>
      </c>
      <c r="C44">
        <v>14.437376618516293</v>
      </c>
      <c r="D44">
        <v>26.374396362762987</v>
      </c>
      <c r="E44">
        <v>6.7593367245863014</v>
      </c>
      <c r="H44" t="s">
        <v>186</v>
      </c>
      <c r="I44">
        <v>0.58479532163742687</v>
      </c>
      <c r="J44">
        <v>0.58479532163742698</v>
      </c>
      <c r="K44">
        <v>23.804795931013025</v>
      </c>
      <c r="L44">
        <v>8.6577860237494555</v>
      </c>
    </row>
    <row r="45" spans="1:16" x14ac:dyDescent="0.35">
      <c r="M45" s="2"/>
      <c r="N45" s="2"/>
      <c r="O45" s="2"/>
      <c r="P45" s="2"/>
    </row>
    <row r="46" spans="1:16" x14ac:dyDescent="0.35">
      <c r="E46" t="s">
        <v>295</v>
      </c>
      <c r="F46" t="s">
        <v>301</v>
      </c>
    </row>
    <row r="47" spans="1:16" x14ac:dyDescent="0.35">
      <c r="A47" t="s">
        <v>198</v>
      </c>
      <c r="B47">
        <v>1.5873015873015872</v>
      </c>
      <c r="C47">
        <v>1.5873015873015874</v>
      </c>
      <c r="E47">
        <f>_xlfn.T.TEST(B49:B53,M48:M50,2,3)</f>
        <v>7.89693763343495E-2</v>
      </c>
      <c r="F47">
        <f>_xlfn.T.TEST(B49:B53,$R$21:$R$23,2,3)</f>
        <v>3.9348653343875944E-4</v>
      </c>
      <c r="H47" t="s">
        <v>198</v>
      </c>
      <c r="I47">
        <v>1.5873015873015872</v>
      </c>
      <c r="J47">
        <v>1.5873015873015874</v>
      </c>
      <c r="N47" t="s">
        <v>300</v>
      </c>
      <c r="O47" t="s">
        <v>301</v>
      </c>
    </row>
    <row r="48" spans="1:16" x14ac:dyDescent="0.35">
      <c r="L48" t="s">
        <v>288</v>
      </c>
      <c r="M48">
        <v>0</v>
      </c>
      <c r="N48">
        <f>_xlfn.T.TEST(I49:I53,M48:M50,2,3)</f>
        <v>3.0613086304635141E-2</v>
      </c>
      <c r="O48">
        <f>_xlfn.T.TEST(I49:I53,$R$21:$R$23,2,3)</f>
        <v>0.75740062441798961</v>
      </c>
    </row>
    <row r="49" spans="1:16" x14ac:dyDescent="0.35">
      <c r="A49" t="s">
        <v>225</v>
      </c>
      <c r="B49">
        <v>11.454910551296095</v>
      </c>
      <c r="C49">
        <v>3.7655164713670972</v>
      </c>
      <c r="H49" t="s">
        <v>165</v>
      </c>
      <c r="I49">
        <v>56.790123456790127</v>
      </c>
      <c r="J49">
        <v>14.774372578840584</v>
      </c>
      <c r="M49">
        <v>4.7619047619047619</v>
      </c>
    </row>
    <row r="50" spans="1:16" x14ac:dyDescent="0.35">
      <c r="A50" t="s">
        <v>226</v>
      </c>
      <c r="B50">
        <v>3.7913878881454792</v>
      </c>
      <c r="C50">
        <v>2.0202131907501295</v>
      </c>
      <c r="H50" t="s">
        <v>173</v>
      </c>
      <c r="I50">
        <v>95.795709793351307</v>
      </c>
      <c r="J50">
        <v>0.77786683088551323</v>
      </c>
      <c r="M50">
        <v>0</v>
      </c>
    </row>
    <row r="51" spans="1:16" x14ac:dyDescent="0.35">
      <c r="A51" t="s">
        <v>227</v>
      </c>
      <c r="B51">
        <v>17.705627705627705</v>
      </c>
      <c r="C51">
        <v>3.6994628494332877</v>
      </c>
      <c r="H51" t="s">
        <v>179</v>
      </c>
      <c r="I51">
        <v>83.07692307692308</v>
      </c>
      <c r="J51">
        <v>6.9230769230769278</v>
      </c>
    </row>
    <row r="52" spans="1:16" x14ac:dyDescent="0.35">
      <c r="A52" t="s">
        <v>228</v>
      </c>
      <c r="B52">
        <v>11.025598482044474</v>
      </c>
      <c r="C52">
        <v>6.7608127645722966</v>
      </c>
      <c r="D52" t="s">
        <v>239</v>
      </c>
      <c r="E52" t="s">
        <v>247</v>
      </c>
      <c r="H52" t="s">
        <v>183</v>
      </c>
      <c r="I52">
        <v>0</v>
      </c>
      <c r="J52">
        <v>0</v>
      </c>
      <c r="K52" t="s">
        <v>239</v>
      </c>
      <c r="L52" t="s">
        <v>247</v>
      </c>
    </row>
    <row r="53" spans="1:16" x14ac:dyDescent="0.35">
      <c r="A53" t="s">
        <v>229</v>
      </c>
      <c r="B53">
        <v>0.58479532163742687</v>
      </c>
      <c r="C53">
        <v>0.58479532163742698</v>
      </c>
      <c r="D53">
        <v>8.9124639897502362</v>
      </c>
      <c r="E53">
        <v>3.031704025126456</v>
      </c>
      <c r="H53" t="s">
        <v>185</v>
      </c>
      <c r="I53">
        <v>44.79142835354228</v>
      </c>
      <c r="J53">
        <v>14.437376618516293</v>
      </c>
      <c r="K53">
        <v>56.090836936121363</v>
      </c>
      <c r="L53">
        <v>16.701906175577935</v>
      </c>
    </row>
    <row r="56" spans="1:16" x14ac:dyDescent="0.35">
      <c r="A56" t="s">
        <v>191</v>
      </c>
      <c r="B56">
        <v>50.473692849519601</v>
      </c>
      <c r="C56">
        <v>3.5459995184524735</v>
      </c>
      <c r="H56" t="s">
        <v>191</v>
      </c>
      <c r="I56">
        <v>50.473692849519601</v>
      </c>
      <c r="J56">
        <v>3.5459995184524735</v>
      </c>
      <c r="M56" s="2"/>
      <c r="N56" s="2"/>
      <c r="O56" s="2"/>
      <c r="P56" s="2"/>
    </row>
    <row r="67" spans="13:16" x14ac:dyDescent="0.35">
      <c r="M67" s="2"/>
      <c r="N67" s="2"/>
      <c r="O67" s="2"/>
      <c r="P6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6DC5-7F5B-41FD-80C1-C9DC28AA6E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0984-B6AD-47F2-B151-E34D994828D7}">
  <dimension ref="B2:O92"/>
  <sheetViews>
    <sheetView zoomScale="53" workbookViewId="0">
      <selection activeCell="K75" sqref="K75"/>
    </sheetView>
  </sheetViews>
  <sheetFormatPr defaultRowHeight="14.5" x14ac:dyDescent="0.35"/>
  <sheetData>
    <row r="2" spans="2:15" x14ac:dyDescent="0.35">
      <c r="K2" t="s">
        <v>247</v>
      </c>
    </row>
    <row r="3" spans="2:15" x14ac:dyDescent="0.35">
      <c r="B3" s="8" t="s">
        <v>11</v>
      </c>
      <c r="C3">
        <v>6</v>
      </c>
      <c r="D3">
        <v>61</v>
      </c>
      <c r="E3">
        <f t="shared" ref="E3:E20" si="0">C3+D3</f>
        <v>67</v>
      </c>
      <c r="F3">
        <f>(C3/E3)*100</f>
        <v>8.9552238805970141</v>
      </c>
      <c r="H3" t="s">
        <v>240</v>
      </c>
      <c r="J3">
        <f>AVERAGE(F3:F8)</f>
        <v>42.44293447851927</v>
      </c>
      <c r="K3">
        <f>STDEV(F3:F8)/SQRT(6)</f>
        <v>14.745769004315269</v>
      </c>
      <c r="L3" t="s">
        <v>308</v>
      </c>
      <c r="M3" t="s">
        <v>248</v>
      </c>
      <c r="N3">
        <v>42.44293447851927</v>
      </c>
      <c r="O3">
        <v>14.745769004315269</v>
      </c>
    </row>
    <row r="4" spans="2:15" x14ac:dyDescent="0.35">
      <c r="B4" s="8" t="s">
        <v>12</v>
      </c>
      <c r="C4">
        <v>2</v>
      </c>
      <c r="D4">
        <v>52</v>
      </c>
      <c r="E4">
        <f t="shared" si="0"/>
        <v>54</v>
      </c>
      <c r="F4">
        <f t="shared" ref="F4:F5" si="1">(C4/E4)*100</f>
        <v>3.7037037037037033</v>
      </c>
      <c r="M4" t="s">
        <v>249</v>
      </c>
      <c r="N4">
        <v>36.096194188256646</v>
      </c>
      <c r="O4">
        <v>2.321619533873108</v>
      </c>
    </row>
    <row r="5" spans="2:15" x14ac:dyDescent="0.35">
      <c r="B5" s="8" t="s">
        <v>13</v>
      </c>
      <c r="C5">
        <v>9</v>
      </c>
      <c r="D5">
        <v>45</v>
      </c>
      <c r="E5">
        <f t="shared" si="0"/>
        <v>54</v>
      </c>
      <c r="F5">
        <f t="shared" si="1"/>
        <v>16.666666666666664</v>
      </c>
      <c r="M5" t="s">
        <v>250</v>
      </c>
      <c r="N5">
        <v>53.17430120776168</v>
      </c>
      <c r="O5">
        <v>5.5968423154226725</v>
      </c>
    </row>
    <row r="6" spans="2:15" x14ac:dyDescent="0.35">
      <c r="B6" s="11" t="s">
        <v>23</v>
      </c>
      <c r="C6">
        <v>30</v>
      </c>
      <c r="D6">
        <v>12</v>
      </c>
      <c r="E6">
        <f t="shared" si="0"/>
        <v>42</v>
      </c>
      <c r="F6">
        <f>(C6/E6)*100</f>
        <v>71.428571428571431</v>
      </c>
    </row>
    <row r="7" spans="2:15" x14ac:dyDescent="0.35">
      <c r="B7" s="11" t="s">
        <v>24</v>
      </c>
      <c r="C7">
        <v>49</v>
      </c>
      <c r="D7">
        <v>17</v>
      </c>
      <c r="E7">
        <f t="shared" si="0"/>
        <v>66</v>
      </c>
      <c r="F7">
        <f t="shared" ref="F7:F8" si="2">(C7/E7)*100</f>
        <v>74.242424242424249</v>
      </c>
    </row>
    <row r="8" spans="2:15" x14ac:dyDescent="0.35">
      <c r="B8" s="11" t="s">
        <v>25</v>
      </c>
      <c r="C8">
        <v>47</v>
      </c>
      <c r="D8">
        <v>12</v>
      </c>
      <c r="E8">
        <f t="shared" si="0"/>
        <v>59</v>
      </c>
      <c r="F8">
        <f t="shared" si="2"/>
        <v>79.66101694915254</v>
      </c>
      <c r="M8" t="s">
        <v>251</v>
      </c>
      <c r="N8">
        <v>43.481681489836724</v>
      </c>
      <c r="O8">
        <v>11.165189460644655</v>
      </c>
    </row>
    <row r="9" spans="2:15" x14ac:dyDescent="0.35">
      <c r="B9" s="11" t="s">
        <v>39</v>
      </c>
      <c r="C9">
        <v>25</v>
      </c>
      <c r="D9">
        <v>49</v>
      </c>
      <c r="E9">
        <f t="shared" si="0"/>
        <v>74</v>
      </c>
      <c r="F9">
        <f>(C9/E9)*100</f>
        <v>33.783783783783782</v>
      </c>
      <c r="H9" t="s">
        <v>241</v>
      </c>
      <c r="J9">
        <f>AVERAGE(F9:F14)</f>
        <v>36.096194188256646</v>
      </c>
      <c r="K9">
        <f>STDEV(F9:F14)/SQRT(6)</f>
        <v>2.321619533873108</v>
      </c>
      <c r="L9" t="s">
        <v>308</v>
      </c>
      <c r="M9" t="s">
        <v>252</v>
      </c>
      <c r="N9">
        <v>48.970488176088764</v>
      </c>
      <c r="O9">
        <v>9.0779334450512703</v>
      </c>
    </row>
    <row r="10" spans="2:15" x14ac:dyDescent="0.35">
      <c r="B10" s="11" t="s">
        <v>40</v>
      </c>
      <c r="C10">
        <v>21</v>
      </c>
      <c r="D10">
        <v>37</v>
      </c>
      <c r="E10">
        <f t="shared" si="0"/>
        <v>58</v>
      </c>
      <c r="F10">
        <f t="shared" ref="F10:F11" si="3">(C10/E10)*100</f>
        <v>36.206896551724135</v>
      </c>
    </row>
    <row r="11" spans="2:15" x14ac:dyDescent="0.35">
      <c r="B11" s="11" t="s">
        <v>41</v>
      </c>
      <c r="C11">
        <v>24</v>
      </c>
      <c r="D11">
        <v>29</v>
      </c>
      <c r="E11">
        <f t="shared" si="0"/>
        <v>53</v>
      </c>
      <c r="F11">
        <f t="shared" si="3"/>
        <v>45.283018867924532</v>
      </c>
    </row>
    <row r="12" spans="2:15" x14ac:dyDescent="0.35">
      <c r="B12" s="8" t="s">
        <v>15</v>
      </c>
      <c r="C12">
        <v>25</v>
      </c>
      <c r="D12">
        <v>38</v>
      </c>
      <c r="E12">
        <f t="shared" si="0"/>
        <v>63</v>
      </c>
      <c r="F12">
        <f>(C12/E12)*100</f>
        <v>39.682539682539684</v>
      </c>
      <c r="M12" t="s">
        <v>253</v>
      </c>
      <c r="N12">
        <v>12.415134550904323</v>
      </c>
      <c r="O12">
        <v>2.8659710221892332</v>
      </c>
    </row>
    <row r="13" spans="2:15" x14ac:dyDescent="0.35">
      <c r="B13" s="8" t="s">
        <v>16</v>
      </c>
      <c r="C13">
        <v>17</v>
      </c>
      <c r="D13">
        <v>36</v>
      </c>
      <c r="E13">
        <f t="shared" si="0"/>
        <v>53</v>
      </c>
      <c r="F13">
        <f>(C13/E13)*100</f>
        <v>32.075471698113205</v>
      </c>
      <c r="M13" t="s">
        <v>254</v>
      </c>
      <c r="N13">
        <v>25.487194751809753</v>
      </c>
      <c r="O13">
        <v>3.9848458480329505</v>
      </c>
    </row>
    <row r="14" spans="2:15" x14ac:dyDescent="0.35">
      <c r="B14" s="8" t="s">
        <v>17</v>
      </c>
      <c r="C14">
        <v>13</v>
      </c>
      <c r="D14">
        <v>31</v>
      </c>
      <c r="E14">
        <f t="shared" si="0"/>
        <v>44</v>
      </c>
      <c r="F14">
        <f t="shared" ref="F14" si="4">(C14/E14)*100</f>
        <v>29.545454545454547</v>
      </c>
      <c r="M14" t="s">
        <v>255</v>
      </c>
      <c r="N14">
        <v>12.908637438086</v>
      </c>
      <c r="O14">
        <v>2.8672201421412273</v>
      </c>
    </row>
    <row r="15" spans="2:15" x14ac:dyDescent="0.35">
      <c r="B15" s="11" t="s">
        <v>55</v>
      </c>
      <c r="C15">
        <v>55</v>
      </c>
      <c r="D15">
        <v>22</v>
      </c>
      <c r="E15">
        <f t="shared" si="0"/>
        <v>77</v>
      </c>
      <c r="F15">
        <f>(C15/E15)*100</f>
        <v>71.428571428571431</v>
      </c>
      <c r="H15" t="s">
        <v>242</v>
      </c>
      <c r="J15">
        <f>AVERAGE(F15:F20)</f>
        <v>43.481681489836724</v>
      </c>
      <c r="K15">
        <f>STDEV(F15:F20)/SQRT(6)</f>
        <v>11.165189460644655</v>
      </c>
      <c r="L15" t="s">
        <v>308</v>
      </c>
    </row>
    <row r="16" spans="2:15" x14ac:dyDescent="0.35">
      <c r="B16" s="11" t="s">
        <v>56</v>
      </c>
      <c r="C16">
        <v>43</v>
      </c>
      <c r="D16">
        <v>17</v>
      </c>
      <c r="E16">
        <f t="shared" si="0"/>
        <v>60</v>
      </c>
      <c r="F16">
        <f t="shared" ref="F16:F17" si="5">(C16/E16)*100</f>
        <v>71.666666666666671</v>
      </c>
    </row>
    <row r="17" spans="2:12" x14ac:dyDescent="0.35">
      <c r="B17" s="11" t="s">
        <v>57</v>
      </c>
      <c r="C17">
        <v>31</v>
      </c>
      <c r="D17">
        <v>20</v>
      </c>
      <c r="E17">
        <f t="shared" si="0"/>
        <v>51</v>
      </c>
      <c r="F17">
        <f t="shared" si="5"/>
        <v>60.784313725490193</v>
      </c>
    </row>
    <row r="18" spans="2:12" x14ac:dyDescent="0.35">
      <c r="B18" s="11" t="s">
        <v>59</v>
      </c>
      <c r="C18">
        <v>20</v>
      </c>
      <c r="D18">
        <v>63</v>
      </c>
      <c r="E18">
        <f t="shared" si="0"/>
        <v>83</v>
      </c>
      <c r="F18">
        <f>(C18/E18)*100</f>
        <v>24.096385542168676</v>
      </c>
    </row>
    <row r="19" spans="2:12" x14ac:dyDescent="0.35">
      <c r="B19" s="11" t="s">
        <v>60</v>
      </c>
      <c r="C19">
        <v>9</v>
      </c>
      <c r="D19">
        <v>62</v>
      </c>
      <c r="E19">
        <f t="shared" si="0"/>
        <v>71</v>
      </c>
      <c r="F19">
        <f t="shared" ref="F19:F20" si="6">(C19/E19)*100</f>
        <v>12.676056338028168</v>
      </c>
    </row>
    <row r="20" spans="2:12" x14ac:dyDescent="0.35">
      <c r="B20" s="11" t="s">
        <v>61</v>
      </c>
      <c r="C20">
        <v>17</v>
      </c>
      <c r="D20">
        <v>67</v>
      </c>
      <c r="E20">
        <f t="shared" si="0"/>
        <v>84</v>
      </c>
      <c r="F20">
        <f t="shared" si="6"/>
        <v>20.238095238095237</v>
      </c>
    </row>
    <row r="21" spans="2:12" x14ac:dyDescent="0.35">
      <c r="B21" t="s">
        <v>19</v>
      </c>
      <c r="C21">
        <v>31</v>
      </c>
      <c r="D21">
        <v>25</v>
      </c>
      <c r="E21">
        <v>56</v>
      </c>
      <c r="F21">
        <v>55.357142857142861</v>
      </c>
      <c r="H21" t="s">
        <v>243</v>
      </c>
      <c r="J21">
        <f>AVERAGE(F21:F38)</f>
        <v>53.17430120776168</v>
      </c>
      <c r="K21">
        <f>STDEV(F21:F38)/SQRT(18)</f>
        <v>5.5968423154226725</v>
      </c>
      <c r="L21" t="s">
        <v>307</v>
      </c>
    </row>
    <row r="22" spans="2:12" x14ac:dyDescent="0.35">
      <c r="B22" t="s">
        <v>20</v>
      </c>
      <c r="C22">
        <v>12</v>
      </c>
      <c r="D22">
        <v>36</v>
      </c>
      <c r="E22">
        <v>48</v>
      </c>
      <c r="F22">
        <v>25</v>
      </c>
    </row>
    <row r="23" spans="2:12" x14ac:dyDescent="0.35">
      <c r="B23" t="s">
        <v>21</v>
      </c>
      <c r="C23">
        <v>21</v>
      </c>
      <c r="D23">
        <v>32</v>
      </c>
      <c r="E23">
        <v>53</v>
      </c>
      <c r="F23">
        <v>39.622641509433961</v>
      </c>
    </row>
    <row r="24" spans="2:12" x14ac:dyDescent="0.35">
      <c r="B24" t="s">
        <v>31</v>
      </c>
      <c r="C24">
        <v>25</v>
      </c>
      <c r="D24">
        <v>44</v>
      </c>
      <c r="E24">
        <v>69</v>
      </c>
      <c r="F24">
        <v>36.231884057971016</v>
      </c>
    </row>
    <row r="25" spans="2:12" x14ac:dyDescent="0.35">
      <c r="B25" t="s">
        <v>32</v>
      </c>
      <c r="C25">
        <v>28</v>
      </c>
      <c r="D25">
        <v>40</v>
      </c>
      <c r="E25">
        <v>68</v>
      </c>
      <c r="F25">
        <v>41.17647058823529</v>
      </c>
    </row>
    <row r="26" spans="2:12" x14ac:dyDescent="0.35">
      <c r="B26" t="s">
        <v>33</v>
      </c>
      <c r="C26">
        <v>20</v>
      </c>
      <c r="D26">
        <v>37</v>
      </c>
      <c r="E26">
        <v>57</v>
      </c>
      <c r="F26">
        <v>35.087719298245609</v>
      </c>
    </row>
    <row r="27" spans="2:12" x14ac:dyDescent="0.35">
      <c r="B27" t="s">
        <v>34</v>
      </c>
      <c r="C27">
        <v>24</v>
      </c>
      <c r="D27">
        <v>9</v>
      </c>
      <c r="E27">
        <v>33</v>
      </c>
      <c r="F27">
        <v>72.727272727272734</v>
      </c>
    </row>
    <row r="28" spans="2:12" x14ac:dyDescent="0.35">
      <c r="B28" t="s">
        <v>35</v>
      </c>
      <c r="C28">
        <v>19</v>
      </c>
      <c r="D28">
        <v>8</v>
      </c>
      <c r="E28">
        <v>27</v>
      </c>
      <c r="F28">
        <v>70.370370370370367</v>
      </c>
    </row>
    <row r="29" spans="2:12" x14ac:dyDescent="0.35">
      <c r="B29" t="s">
        <v>36</v>
      </c>
      <c r="C29">
        <v>6</v>
      </c>
      <c r="D29">
        <v>16</v>
      </c>
      <c r="E29">
        <v>22</v>
      </c>
      <c r="F29">
        <v>27.27272727272727</v>
      </c>
    </row>
    <row r="30" spans="2:12" x14ac:dyDescent="0.35">
      <c r="B30" s="11" t="s">
        <v>43</v>
      </c>
      <c r="C30">
        <v>32</v>
      </c>
      <c r="D30">
        <v>29</v>
      </c>
      <c r="E30">
        <f t="shared" ref="E30:E38" si="7">C30+D30</f>
        <v>61</v>
      </c>
      <c r="F30">
        <f>(C30/E30)*100</f>
        <v>52.459016393442624</v>
      </c>
    </row>
    <row r="31" spans="2:12" x14ac:dyDescent="0.35">
      <c r="B31" s="11" t="s">
        <v>44</v>
      </c>
      <c r="C31">
        <v>36</v>
      </c>
      <c r="D31">
        <v>26</v>
      </c>
      <c r="E31">
        <f t="shared" si="7"/>
        <v>62</v>
      </c>
      <c r="F31">
        <f t="shared" ref="F31:F32" si="8">(C31/E31)*100</f>
        <v>58.064516129032263</v>
      </c>
    </row>
    <row r="32" spans="2:12" x14ac:dyDescent="0.35">
      <c r="B32" s="11" t="s">
        <v>45</v>
      </c>
      <c r="C32">
        <v>33</v>
      </c>
      <c r="D32">
        <v>44</v>
      </c>
      <c r="E32">
        <f t="shared" si="7"/>
        <v>77</v>
      </c>
      <c r="F32">
        <f t="shared" si="8"/>
        <v>42.857142857142854</v>
      </c>
    </row>
    <row r="33" spans="2:12" x14ac:dyDescent="0.35">
      <c r="B33" s="11" t="s">
        <v>47</v>
      </c>
      <c r="C33">
        <v>24</v>
      </c>
      <c r="D33">
        <v>38</v>
      </c>
      <c r="E33">
        <f t="shared" si="7"/>
        <v>62</v>
      </c>
      <c r="F33">
        <f>(C33/E33)*100</f>
        <v>38.70967741935484</v>
      </c>
    </row>
    <row r="34" spans="2:12" x14ac:dyDescent="0.35">
      <c r="B34" s="11" t="s">
        <v>48</v>
      </c>
      <c r="C34">
        <v>15</v>
      </c>
      <c r="D34">
        <v>40</v>
      </c>
      <c r="E34">
        <f t="shared" si="7"/>
        <v>55</v>
      </c>
      <c r="F34">
        <f t="shared" ref="F34:F35" si="9">(C34/E34)*100</f>
        <v>27.27272727272727</v>
      </c>
    </row>
    <row r="35" spans="2:12" x14ac:dyDescent="0.35">
      <c r="B35" s="11" t="s">
        <v>49</v>
      </c>
      <c r="C35">
        <v>29</v>
      </c>
      <c r="D35">
        <v>32</v>
      </c>
      <c r="E35">
        <f t="shared" si="7"/>
        <v>61</v>
      </c>
      <c r="F35">
        <f t="shared" si="9"/>
        <v>47.540983606557376</v>
      </c>
    </row>
    <row r="36" spans="2:12" x14ac:dyDescent="0.35">
      <c r="B36" s="11" t="s">
        <v>51</v>
      </c>
      <c r="C36">
        <v>33</v>
      </c>
      <c r="D36">
        <v>2</v>
      </c>
      <c r="E36">
        <f t="shared" si="7"/>
        <v>35</v>
      </c>
      <c r="F36">
        <f>(C36/E36)*100</f>
        <v>94.285714285714278</v>
      </c>
    </row>
    <row r="37" spans="2:12" x14ac:dyDescent="0.35">
      <c r="B37" s="11" t="s">
        <v>52</v>
      </c>
      <c r="C37">
        <v>31</v>
      </c>
      <c r="D37">
        <v>1</v>
      </c>
      <c r="E37">
        <f t="shared" si="7"/>
        <v>32</v>
      </c>
      <c r="F37">
        <f t="shared" ref="F37:F38" si="10">(C37/E37)*100</f>
        <v>96.875</v>
      </c>
    </row>
    <row r="38" spans="2:12" x14ac:dyDescent="0.35">
      <c r="B38" s="11" t="s">
        <v>53</v>
      </c>
      <c r="C38">
        <v>51</v>
      </c>
      <c r="D38">
        <v>2</v>
      </c>
      <c r="E38">
        <f t="shared" si="7"/>
        <v>53</v>
      </c>
      <c r="F38">
        <f t="shared" si="10"/>
        <v>96.226415094339629</v>
      </c>
    </row>
    <row r="39" spans="2:12" x14ac:dyDescent="0.35">
      <c r="B39" t="s">
        <v>67</v>
      </c>
      <c r="C39">
        <v>15</v>
      </c>
      <c r="D39">
        <v>51</v>
      </c>
      <c r="E39">
        <v>66</v>
      </c>
      <c r="F39">
        <v>22.727272727272727</v>
      </c>
      <c r="H39" t="s">
        <v>244</v>
      </c>
      <c r="J39">
        <f>AVERAGE(F39:F47)</f>
        <v>48.970488176088764</v>
      </c>
      <c r="K39">
        <f>STDEV(F39:F47)/SQRT(9)</f>
        <v>9.0779334450512703</v>
      </c>
      <c r="L39" t="s">
        <v>305</v>
      </c>
    </row>
    <row r="40" spans="2:12" x14ac:dyDescent="0.35">
      <c r="B40" t="s">
        <v>68</v>
      </c>
      <c r="C40">
        <v>18</v>
      </c>
      <c r="D40">
        <v>47</v>
      </c>
      <c r="E40">
        <v>65</v>
      </c>
      <c r="F40">
        <v>27.692307692307693</v>
      </c>
    </row>
    <row r="41" spans="2:12" x14ac:dyDescent="0.35">
      <c r="B41" t="s">
        <v>69</v>
      </c>
      <c r="C41">
        <v>13</v>
      </c>
      <c r="D41">
        <v>37</v>
      </c>
      <c r="E41">
        <v>50</v>
      </c>
      <c r="F41">
        <v>26</v>
      </c>
    </row>
    <row r="42" spans="2:12" x14ac:dyDescent="0.35">
      <c r="B42" t="s">
        <v>71</v>
      </c>
      <c r="C42">
        <v>18</v>
      </c>
      <c r="D42">
        <v>41</v>
      </c>
      <c r="E42">
        <v>59</v>
      </c>
      <c r="F42">
        <v>30.508474576271187</v>
      </c>
    </row>
    <row r="43" spans="2:12" x14ac:dyDescent="0.35">
      <c r="B43" t="s">
        <v>72</v>
      </c>
      <c r="C43">
        <v>17</v>
      </c>
      <c r="D43">
        <v>29</v>
      </c>
      <c r="E43">
        <v>46</v>
      </c>
      <c r="F43">
        <v>36.95652173913043</v>
      </c>
    </row>
    <row r="44" spans="2:12" x14ac:dyDescent="0.35">
      <c r="B44" t="s">
        <v>73</v>
      </c>
      <c r="C44">
        <v>20</v>
      </c>
      <c r="D44">
        <v>22</v>
      </c>
      <c r="E44">
        <v>42</v>
      </c>
      <c r="F44">
        <v>47.619047619047613</v>
      </c>
    </row>
    <row r="45" spans="2:12" x14ac:dyDescent="0.35">
      <c r="B45" t="s">
        <v>75</v>
      </c>
      <c r="C45">
        <v>27</v>
      </c>
      <c r="D45">
        <v>3</v>
      </c>
      <c r="E45">
        <v>30</v>
      </c>
      <c r="F45">
        <v>90</v>
      </c>
    </row>
    <row r="46" spans="2:12" x14ac:dyDescent="0.35">
      <c r="B46" t="s">
        <v>76</v>
      </c>
      <c r="C46">
        <v>27</v>
      </c>
      <c r="D46">
        <v>3</v>
      </c>
      <c r="E46">
        <v>30</v>
      </c>
      <c r="F46">
        <v>90</v>
      </c>
    </row>
    <row r="47" spans="2:12" x14ac:dyDescent="0.35">
      <c r="B47" t="s">
        <v>77</v>
      </c>
      <c r="C47">
        <v>36</v>
      </c>
      <c r="D47">
        <v>16</v>
      </c>
      <c r="E47">
        <v>52</v>
      </c>
      <c r="F47">
        <v>69.230769230769226</v>
      </c>
    </row>
    <row r="48" spans="2:12" x14ac:dyDescent="0.35">
      <c r="B48" s="7" t="s">
        <v>79</v>
      </c>
      <c r="C48">
        <v>8</v>
      </c>
      <c r="D48">
        <v>43</v>
      </c>
      <c r="E48">
        <f>C48+D48</f>
        <v>51</v>
      </c>
      <c r="F48">
        <f>(C48/E48)*100</f>
        <v>15.686274509803921</v>
      </c>
      <c r="H48" t="s">
        <v>245</v>
      </c>
      <c r="J48">
        <f>AVERAGE(F48:F65)</f>
        <v>12.415134550904323</v>
      </c>
      <c r="K48">
        <f>STDEV(F48:F65)/SQRT(18)</f>
        <v>2.8659710221892332</v>
      </c>
      <c r="L48" t="s">
        <v>306</v>
      </c>
    </row>
    <row r="49" spans="2:6" x14ac:dyDescent="0.35">
      <c r="B49" s="8" t="s">
        <v>80</v>
      </c>
      <c r="C49">
        <v>11</v>
      </c>
      <c r="D49">
        <v>62</v>
      </c>
      <c r="E49">
        <f t="shared" ref="E49:E59" si="11">C49+D49</f>
        <v>73</v>
      </c>
      <c r="F49">
        <f t="shared" ref="F49:F50" si="12">(C49/E49)*100</f>
        <v>15.068493150684931</v>
      </c>
    </row>
    <row r="50" spans="2:6" x14ac:dyDescent="0.35">
      <c r="B50" s="8" t="s">
        <v>81</v>
      </c>
      <c r="C50">
        <v>23</v>
      </c>
      <c r="D50">
        <v>49</v>
      </c>
      <c r="E50">
        <f t="shared" si="11"/>
        <v>72</v>
      </c>
      <c r="F50">
        <f t="shared" si="12"/>
        <v>31.944444444444443</v>
      </c>
    </row>
    <row r="51" spans="2:6" x14ac:dyDescent="0.35">
      <c r="B51" s="8" t="s">
        <v>83</v>
      </c>
      <c r="C51">
        <v>2</v>
      </c>
      <c r="D51">
        <v>68</v>
      </c>
      <c r="E51">
        <f t="shared" si="11"/>
        <v>70</v>
      </c>
      <c r="F51">
        <f>(C51/E51)*100</f>
        <v>2.8571428571428572</v>
      </c>
    </row>
    <row r="52" spans="2:6" x14ac:dyDescent="0.35">
      <c r="B52" s="8" t="s">
        <v>84</v>
      </c>
      <c r="C52">
        <v>2</v>
      </c>
      <c r="D52">
        <v>69</v>
      </c>
      <c r="E52">
        <f t="shared" si="11"/>
        <v>71</v>
      </c>
      <c r="F52">
        <f t="shared" ref="F52:F53" si="13">(C52/E52)*100</f>
        <v>2.8169014084507045</v>
      </c>
    </row>
    <row r="53" spans="2:6" x14ac:dyDescent="0.35">
      <c r="B53" s="8" t="s">
        <v>85</v>
      </c>
      <c r="C53">
        <v>1</v>
      </c>
      <c r="D53">
        <v>67</v>
      </c>
      <c r="E53">
        <f t="shared" si="11"/>
        <v>68</v>
      </c>
      <c r="F53">
        <f t="shared" si="13"/>
        <v>1.4705882352941175</v>
      </c>
    </row>
    <row r="54" spans="2:6" x14ac:dyDescent="0.35">
      <c r="B54" s="8" t="s">
        <v>103</v>
      </c>
      <c r="C54">
        <v>38</v>
      </c>
      <c r="D54">
        <v>45</v>
      </c>
      <c r="E54">
        <f t="shared" si="11"/>
        <v>83</v>
      </c>
      <c r="F54">
        <f>(C54/E54)*100</f>
        <v>45.783132530120483</v>
      </c>
    </row>
    <row r="55" spans="2:6" x14ac:dyDescent="0.35">
      <c r="B55" s="8" t="s">
        <v>104</v>
      </c>
      <c r="C55">
        <v>9</v>
      </c>
      <c r="D55">
        <v>53</v>
      </c>
      <c r="E55">
        <f t="shared" si="11"/>
        <v>62</v>
      </c>
      <c r="F55">
        <f t="shared" ref="F55:F56" si="14">(C55/E55)*100</f>
        <v>14.516129032258066</v>
      </c>
    </row>
    <row r="56" spans="2:6" x14ac:dyDescent="0.35">
      <c r="B56" s="8" t="s">
        <v>105</v>
      </c>
      <c r="C56">
        <v>19</v>
      </c>
      <c r="D56">
        <v>49</v>
      </c>
      <c r="E56">
        <f t="shared" si="11"/>
        <v>68</v>
      </c>
      <c r="F56">
        <f t="shared" si="14"/>
        <v>27.941176470588236</v>
      </c>
    </row>
    <row r="57" spans="2:6" x14ac:dyDescent="0.35">
      <c r="B57" s="8" t="s">
        <v>107</v>
      </c>
      <c r="C57">
        <v>6</v>
      </c>
      <c r="D57">
        <v>61</v>
      </c>
      <c r="E57">
        <f t="shared" si="11"/>
        <v>67</v>
      </c>
      <c r="F57">
        <f>(C57/E57)*100</f>
        <v>8.9552238805970141</v>
      </c>
    </row>
    <row r="58" spans="2:6" x14ac:dyDescent="0.35">
      <c r="B58" s="8" t="s">
        <v>108</v>
      </c>
      <c r="C58">
        <v>3</v>
      </c>
      <c r="D58">
        <v>76</v>
      </c>
      <c r="E58">
        <f t="shared" si="11"/>
        <v>79</v>
      </c>
      <c r="F58">
        <f t="shared" ref="F58:F59" si="15">(C58/E58)*100</f>
        <v>3.79746835443038</v>
      </c>
    </row>
    <row r="59" spans="2:6" x14ac:dyDescent="0.35">
      <c r="B59" s="8" t="s">
        <v>109</v>
      </c>
      <c r="C59">
        <v>4</v>
      </c>
      <c r="D59">
        <v>54</v>
      </c>
      <c r="E59">
        <f t="shared" si="11"/>
        <v>58</v>
      </c>
      <c r="F59">
        <f t="shared" si="15"/>
        <v>6.8965517241379306</v>
      </c>
    </row>
    <row r="60" spans="2:6" x14ac:dyDescent="0.35">
      <c r="B60" t="s">
        <v>127</v>
      </c>
      <c r="C60">
        <v>4</v>
      </c>
      <c r="D60">
        <v>79</v>
      </c>
      <c r="E60">
        <v>83</v>
      </c>
      <c r="F60">
        <v>4.8192771084337354</v>
      </c>
    </row>
    <row r="61" spans="2:6" x14ac:dyDescent="0.35">
      <c r="B61" t="s">
        <v>128</v>
      </c>
      <c r="C61">
        <v>9</v>
      </c>
      <c r="D61">
        <v>68</v>
      </c>
      <c r="E61">
        <v>77</v>
      </c>
      <c r="F61">
        <v>11.688311688311687</v>
      </c>
    </row>
    <row r="62" spans="2:6" x14ac:dyDescent="0.35">
      <c r="B62" t="s">
        <v>129</v>
      </c>
      <c r="C62">
        <v>10</v>
      </c>
      <c r="D62">
        <v>46</v>
      </c>
      <c r="E62">
        <v>56</v>
      </c>
      <c r="F62">
        <v>17.857142857142858</v>
      </c>
    </row>
    <row r="63" spans="2:6" x14ac:dyDescent="0.35">
      <c r="B63" t="s">
        <v>131</v>
      </c>
      <c r="C63">
        <v>3</v>
      </c>
      <c r="D63">
        <v>64</v>
      </c>
      <c r="E63">
        <v>67</v>
      </c>
      <c r="F63">
        <v>4.4776119402985071</v>
      </c>
    </row>
    <row r="64" spans="2:6" x14ac:dyDescent="0.35">
      <c r="B64" t="s">
        <v>132</v>
      </c>
      <c r="C64">
        <v>4</v>
      </c>
      <c r="D64">
        <v>54</v>
      </c>
      <c r="E64">
        <v>58</v>
      </c>
      <c r="F64">
        <v>6.8965517241379306</v>
      </c>
    </row>
    <row r="65" spans="2:12" x14ac:dyDescent="0.35">
      <c r="B65" t="s">
        <v>133</v>
      </c>
      <c r="C65">
        <v>0</v>
      </c>
      <c r="D65">
        <v>46</v>
      </c>
      <c r="E65">
        <v>46</v>
      </c>
      <c r="F65">
        <v>0</v>
      </c>
    </row>
    <row r="66" spans="2:12" x14ac:dyDescent="0.35">
      <c r="B66" s="8" t="s">
        <v>87</v>
      </c>
      <c r="C66">
        <v>19</v>
      </c>
      <c r="D66">
        <v>57</v>
      </c>
      <c r="E66">
        <f t="shared" ref="E66:E80" si="16">C66+D66</f>
        <v>76</v>
      </c>
      <c r="F66">
        <f>(C66/E66)*100</f>
        <v>25</v>
      </c>
      <c r="G66" t="s">
        <v>246</v>
      </c>
      <c r="J66">
        <f>AVERAGE(F66:F74)</f>
        <v>25.487194751809753</v>
      </c>
      <c r="K66">
        <f>STDEV(F66:F74)/SQRT(9)</f>
        <v>3.9848458480329505</v>
      </c>
      <c r="L66" t="s">
        <v>305</v>
      </c>
    </row>
    <row r="67" spans="2:12" x14ac:dyDescent="0.35">
      <c r="B67" s="8" t="s">
        <v>88</v>
      </c>
      <c r="C67">
        <v>17</v>
      </c>
      <c r="D67">
        <v>43</v>
      </c>
      <c r="E67">
        <f t="shared" si="16"/>
        <v>60</v>
      </c>
      <c r="F67">
        <f t="shared" ref="F67:F68" si="17">(C67/E67)*100</f>
        <v>28.333333333333332</v>
      </c>
    </row>
    <row r="68" spans="2:12" x14ac:dyDescent="0.35">
      <c r="B68" s="8" t="s">
        <v>89</v>
      </c>
      <c r="C68">
        <v>10</v>
      </c>
      <c r="D68">
        <v>44</v>
      </c>
      <c r="E68">
        <f t="shared" si="16"/>
        <v>54</v>
      </c>
      <c r="F68">
        <f t="shared" si="17"/>
        <v>18.518518518518519</v>
      </c>
    </row>
    <row r="69" spans="2:12" x14ac:dyDescent="0.35">
      <c r="B69" s="8" t="s">
        <v>111</v>
      </c>
      <c r="C69">
        <v>13</v>
      </c>
      <c r="D69">
        <v>49</v>
      </c>
      <c r="E69">
        <f t="shared" si="16"/>
        <v>62</v>
      </c>
      <c r="F69">
        <f>(C69/E69)*100</f>
        <v>20.967741935483872</v>
      </c>
    </row>
    <row r="70" spans="2:12" x14ac:dyDescent="0.35">
      <c r="B70" s="8" t="s">
        <v>112</v>
      </c>
      <c r="C70">
        <v>31</v>
      </c>
      <c r="D70">
        <v>27</v>
      </c>
      <c r="E70">
        <f t="shared" si="16"/>
        <v>58</v>
      </c>
      <c r="F70">
        <f t="shared" ref="F70:F71" si="18">(C70/E70)*100</f>
        <v>53.448275862068961</v>
      </c>
    </row>
    <row r="71" spans="2:12" x14ac:dyDescent="0.35">
      <c r="B71" s="8" t="s">
        <v>113</v>
      </c>
      <c r="C71">
        <v>18</v>
      </c>
      <c r="D71">
        <v>42</v>
      </c>
      <c r="E71">
        <f t="shared" si="16"/>
        <v>60</v>
      </c>
      <c r="F71">
        <f t="shared" si="18"/>
        <v>30</v>
      </c>
    </row>
    <row r="72" spans="2:12" x14ac:dyDescent="0.35">
      <c r="B72" s="8" t="s">
        <v>135</v>
      </c>
      <c r="C72">
        <v>6</v>
      </c>
      <c r="D72">
        <v>49</v>
      </c>
      <c r="E72">
        <f t="shared" si="16"/>
        <v>55</v>
      </c>
      <c r="F72">
        <f>(C72/E72)*100</f>
        <v>10.909090909090908</v>
      </c>
    </row>
    <row r="73" spans="2:12" x14ac:dyDescent="0.35">
      <c r="B73" s="8" t="s">
        <v>136</v>
      </c>
      <c r="C73">
        <v>13</v>
      </c>
      <c r="D73">
        <v>42</v>
      </c>
      <c r="E73">
        <f t="shared" si="16"/>
        <v>55</v>
      </c>
      <c r="F73">
        <f t="shared" ref="F73:F74" si="19">(C73/E73)*100</f>
        <v>23.636363636363637</v>
      </c>
    </row>
    <row r="74" spans="2:12" x14ac:dyDescent="0.35">
      <c r="B74" s="8" t="s">
        <v>137</v>
      </c>
      <c r="C74">
        <v>13</v>
      </c>
      <c r="D74">
        <v>57</v>
      </c>
      <c r="E74">
        <f t="shared" si="16"/>
        <v>70</v>
      </c>
      <c r="F74">
        <f t="shared" si="19"/>
        <v>18.571428571428573</v>
      </c>
    </row>
    <row r="75" spans="2:12" x14ac:dyDescent="0.35">
      <c r="B75" s="8" t="s">
        <v>95</v>
      </c>
      <c r="C75">
        <v>0</v>
      </c>
      <c r="D75">
        <v>37</v>
      </c>
      <c r="E75">
        <f t="shared" si="16"/>
        <v>37</v>
      </c>
      <c r="F75">
        <f>(C75/E75)*100</f>
        <v>0</v>
      </c>
      <c r="G75" t="s">
        <v>256</v>
      </c>
      <c r="I75">
        <f>AVERAGE(F75:F92)</f>
        <v>12.908637438086</v>
      </c>
      <c r="J75">
        <f>STDEV(E75:E92)/SQRT(18)</f>
        <v>2.8672201421412273</v>
      </c>
      <c r="K75" t="s">
        <v>307</v>
      </c>
    </row>
    <row r="76" spans="2:12" x14ac:dyDescent="0.35">
      <c r="B76" s="8" t="s">
        <v>96</v>
      </c>
      <c r="C76">
        <v>3</v>
      </c>
      <c r="D76">
        <v>36</v>
      </c>
      <c r="E76">
        <f t="shared" si="16"/>
        <v>39</v>
      </c>
      <c r="F76">
        <f t="shared" ref="F76:F77" si="20">(C76/E76)*100</f>
        <v>7.6923076923076925</v>
      </c>
    </row>
    <row r="77" spans="2:12" x14ac:dyDescent="0.35">
      <c r="B77" s="8" t="s">
        <v>97</v>
      </c>
      <c r="C77">
        <v>3</v>
      </c>
      <c r="D77">
        <v>43</v>
      </c>
      <c r="E77">
        <f t="shared" si="16"/>
        <v>46</v>
      </c>
      <c r="F77">
        <f t="shared" si="20"/>
        <v>6.5217391304347823</v>
      </c>
    </row>
    <row r="78" spans="2:12" x14ac:dyDescent="0.35">
      <c r="B78" s="8" t="s">
        <v>99</v>
      </c>
      <c r="C78">
        <v>0</v>
      </c>
      <c r="D78">
        <v>23</v>
      </c>
      <c r="E78">
        <f t="shared" si="16"/>
        <v>23</v>
      </c>
      <c r="F78">
        <f>(C78/E78)*100</f>
        <v>0</v>
      </c>
    </row>
    <row r="79" spans="2:12" x14ac:dyDescent="0.35">
      <c r="B79" s="8" t="s">
        <v>100</v>
      </c>
      <c r="C79">
        <v>0</v>
      </c>
      <c r="D79">
        <v>21</v>
      </c>
      <c r="E79">
        <f t="shared" si="16"/>
        <v>21</v>
      </c>
      <c r="F79">
        <f t="shared" ref="F79:F80" si="21">(C79/E79)*100</f>
        <v>0</v>
      </c>
    </row>
    <row r="80" spans="2:12" x14ac:dyDescent="0.35">
      <c r="B80" s="8" t="s">
        <v>101</v>
      </c>
      <c r="C80">
        <v>0</v>
      </c>
      <c r="D80">
        <v>17</v>
      </c>
      <c r="E80">
        <f t="shared" si="16"/>
        <v>17</v>
      </c>
      <c r="F80">
        <f t="shared" si="21"/>
        <v>0</v>
      </c>
    </row>
    <row r="81" spans="2:6" x14ac:dyDescent="0.35">
      <c r="B81" t="s">
        <v>115</v>
      </c>
      <c r="C81">
        <v>6</v>
      </c>
      <c r="D81">
        <v>29</v>
      </c>
      <c r="E81">
        <v>35</v>
      </c>
      <c r="F81">
        <v>17.142857142857142</v>
      </c>
    </row>
    <row r="82" spans="2:6" x14ac:dyDescent="0.35">
      <c r="B82" t="s">
        <v>116</v>
      </c>
      <c r="C82">
        <v>9</v>
      </c>
      <c r="D82">
        <v>41</v>
      </c>
      <c r="E82">
        <v>50</v>
      </c>
      <c r="F82">
        <v>18</v>
      </c>
    </row>
    <row r="83" spans="2:6" x14ac:dyDescent="0.35">
      <c r="B83" t="s">
        <v>117</v>
      </c>
      <c r="C83">
        <v>8</v>
      </c>
      <c r="D83">
        <v>50</v>
      </c>
      <c r="E83">
        <v>58</v>
      </c>
      <c r="F83">
        <v>13.793103448275861</v>
      </c>
    </row>
    <row r="84" spans="2:6" x14ac:dyDescent="0.35">
      <c r="B84" t="s">
        <v>123</v>
      </c>
      <c r="C84">
        <v>20</v>
      </c>
      <c r="D84">
        <v>11</v>
      </c>
      <c r="E84">
        <v>31</v>
      </c>
      <c r="F84">
        <v>64.516129032258064</v>
      </c>
    </row>
    <row r="85" spans="2:6" x14ac:dyDescent="0.35">
      <c r="B85" t="s">
        <v>124</v>
      </c>
      <c r="C85">
        <v>6</v>
      </c>
      <c r="D85">
        <v>30</v>
      </c>
      <c r="E85">
        <v>36</v>
      </c>
      <c r="F85">
        <v>16.666666666666664</v>
      </c>
    </row>
    <row r="86" spans="2:6" x14ac:dyDescent="0.35">
      <c r="B86" t="s">
        <v>125</v>
      </c>
      <c r="C86">
        <v>25</v>
      </c>
      <c r="D86">
        <v>22</v>
      </c>
      <c r="E86">
        <v>47</v>
      </c>
      <c r="F86">
        <v>53.191489361702125</v>
      </c>
    </row>
    <row r="87" spans="2:6" x14ac:dyDescent="0.35">
      <c r="B87" t="s">
        <v>139</v>
      </c>
      <c r="C87">
        <v>10</v>
      </c>
      <c r="D87">
        <v>31</v>
      </c>
      <c r="E87">
        <v>41</v>
      </c>
      <c r="F87">
        <v>24.390243902439025</v>
      </c>
    </row>
    <row r="88" spans="2:6" x14ac:dyDescent="0.35">
      <c r="B88" t="s">
        <v>140</v>
      </c>
      <c r="C88">
        <v>1</v>
      </c>
      <c r="D88">
        <v>38</v>
      </c>
      <c r="E88">
        <v>39</v>
      </c>
      <c r="F88">
        <v>2.5641025641025639</v>
      </c>
    </row>
    <row r="89" spans="2:6" x14ac:dyDescent="0.35">
      <c r="B89" t="s">
        <v>141</v>
      </c>
      <c r="C89">
        <v>3</v>
      </c>
      <c r="D89">
        <v>46</v>
      </c>
      <c r="E89">
        <v>49</v>
      </c>
      <c r="F89">
        <v>6.1224489795918364</v>
      </c>
    </row>
    <row r="90" spans="2:6" x14ac:dyDescent="0.35">
      <c r="B90" t="s">
        <v>143</v>
      </c>
      <c r="C90">
        <v>1</v>
      </c>
      <c r="D90">
        <v>56</v>
      </c>
      <c r="E90">
        <v>57</v>
      </c>
      <c r="F90">
        <v>1.7543859649122806</v>
      </c>
    </row>
    <row r="91" spans="2:6" x14ac:dyDescent="0.35">
      <c r="B91" t="s">
        <v>144</v>
      </c>
      <c r="C91">
        <v>0</v>
      </c>
      <c r="D91">
        <v>58</v>
      </c>
      <c r="E91">
        <v>58</v>
      </c>
      <c r="F91">
        <v>0</v>
      </c>
    </row>
    <row r="92" spans="2:6" x14ac:dyDescent="0.35">
      <c r="B92" t="s">
        <v>145</v>
      </c>
      <c r="C92">
        <v>0</v>
      </c>
      <c r="D92">
        <v>41</v>
      </c>
      <c r="E92">
        <v>41</v>
      </c>
      <c r="F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89D7-41FB-4422-A015-5F646D3EF9FC}">
  <dimension ref="C1:M44"/>
  <sheetViews>
    <sheetView zoomScale="41" zoomScaleNormal="70" workbookViewId="0">
      <selection activeCell="G3" sqref="G3:H17"/>
    </sheetView>
  </sheetViews>
  <sheetFormatPr defaultRowHeight="14.5" x14ac:dyDescent="0.35"/>
  <cols>
    <col min="3" max="3" width="6.26953125" customWidth="1"/>
    <col min="4" max="4" width="12.26953125" customWidth="1"/>
    <col min="6" max="6" width="8.7265625" style="2"/>
  </cols>
  <sheetData>
    <row r="1" spans="3:13" x14ac:dyDescent="0.35">
      <c r="F1" s="2" t="s">
        <v>265</v>
      </c>
    </row>
    <row r="2" spans="3:13" x14ac:dyDescent="0.35">
      <c r="C2" t="s">
        <v>272</v>
      </c>
      <c r="D2" t="s">
        <v>273</v>
      </c>
      <c r="E2" t="s">
        <v>274</v>
      </c>
      <c r="L2" t="s">
        <v>257</v>
      </c>
      <c r="M2">
        <v>35.565019257231597</v>
      </c>
    </row>
    <row r="3" spans="3:13" x14ac:dyDescent="0.35">
      <c r="C3" t="s">
        <v>309</v>
      </c>
      <c r="D3" s="19">
        <v>9.775198083655793</v>
      </c>
      <c r="E3" s="19">
        <v>3.7644774079566816</v>
      </c>
      <c r="F3" s="26">
        <v>1.5871028893641242E-3</v>
      </c>
      <c r="G3" t="s">
        <v>310</v>
      </c>
      <c r="H3" s="19">
        <v>75.110670873382745</v>
      </c>
      <c r="I3" s="19">
        <v>2.4158282893907601</v>
      </c>
      <c r="L3" t="s">
        <v>258</v>
      </c>
      <c r="M3">
        <v>59.659793658792786</v>
      </c>
    </row>
    <row r="4" spans="3:13" x14ac:dyDescent="0.35">
      <c r="C4" t="s">
        <v>311</v>
      </c>
      <c r="D4" s="19">
        <v>33.767821975369145</v>
      </c>
      <c r="E4" s="19">
        <v>3.0462086197339726</v>
      </c>
      <c r="F4" s="27">
        <v>6.1939762547721907E-3</v>
      </c>
      <c r="G4" t="s">
        <v>312</v>
      </c>
      <c r="H4" s="19">
        <v>67.959850606909427</v>
      </c>
      <c r="I4" s="19">
        <v>3.5884267438557114</v>
      </c>
      <c r="J4" s="20"/>
    </row>
    <row r="5" spans="3:13" x14ac:dyDescent="0.35">
      <c r="C5" t="s">
        <v>313</v>
      </c>
      <c r="D5" s="19">
        <v>39.993261455525605</v>
      </c>
      <c r="E5" s="19">
        <v>8.7653113648931669</v>
      </c>
      <c r="F5" s="27">
        <v>0.20521051806870816</v>
      </c>
      <c r="G5" t="s">
        <v>314</v>
      </c>
      <c r="H5" s="19">
        <v>20.899737368311097</v>
      </c>
      <c r="I5" s="19">
        <v>5.525232400847079</v>
      </c>
      <c r="J5" s="18"/>
      <c r="L5" t="s">
        <v>259</v>
      </c>
      <c r="M5">
        <v>46.77496550158795</v>
      </c>
    </row>
    <row r="6" spans="3:13" x14ac:dyDescent="0.35">
      <c r="C6" t="s">
        <v>315</v>
      </c>
      <c r="D6" s="19">
        <v>37.498691314817307</v>
      </c>
      <c r="E6" s="19">
        <v>1.8683168483367203</v>
      </c>
      <c r="F6" s="27">
        <v>0.52053282524713407</v>
      </c>
      <c r="G6" t="s">
        <v>316</v>
      </c>
      <c r="H6" s="19">
        <v>29.413479344322258</v>
      </c>
      <c r="I6" s="19">
        <v>9.0559765486268642</v>
      </c>
      <c r="J6" s="18"/>
    </row>
    <row r="7" spans="3:13" x14ac:dyDescent="0.35">
      <c r="C7" t="s">
        <v>317</v>
      </c>
      <c r="D7" s="19">
        <v>56.790123456790127</v>
      </c>
      <c r="E7" s="19">
        <v>14.774372578840584</v>
      </c>
      <c r="F7" s="27">
        <v>0.12986924171883651</v>
      </c>
      <c r="G7" t="s">
        <v>318</v>
      </c>
      <c r="H7" s="19">
        <v>11.454910551296095</v>
      </c>
      <c r="I7" s="19">
        <v>3.7655164713670972</v>
      </c>
      <c r="J7" s="20"/>
      <c r="L7" t="s">
        <v>260</v>
      </c>
      <c r="M7">
        <v>10.393982885361019</v>
      </c>
    </row>
    <row r="8" spans="3:13" x14ac:dyDescent="0.35">
      <c r="C8" t="s">
        <v>319</v>
      </c>
      <c r="D8" s="19">
        <v>38.424566401144148</v>
      </c>
      <c r="E8" s="19">
        <v>3.4998403083023524</v>
      </c>
      <c r="F8" s="27">
        <v>5.7864511891605908E-2</v>
      </c>
      <c r="G8" t="s">
        <v>320</v>
      </c>
      <c r="H8" s="19">
        <v>19.003512372764025</v>
      </c>
      <c r="I8" s="19">
        <v>3.3540585326468482</v>
      </c>
      <c r="J8" s="18"/>
      <c r="L8" t="s">
        <v>261</v>
      </c>
      <c r="M8">
        <v>26.374396362762987</v>
      </c>
    </row>
    <row r="9" spans="3:13" x14ac:dyDescent="0.35">
      <c r="C9" t="s">
        <v>321</v>
      </c>
      <c r="D9" s="19">
        <v>51.126891793205914</v>
      </c>
      <c r="E9" s="19">
        <v>4.4402315037454576</v>
      </c>
      <c r="F9" s="27">
        <v>6.7465180585488419E-3</v>
      </c>
      <c r="G9" t="s">
        <v>322</v>
      </c>
      <c r="H9" s="19">
        <v>2.3815441669625597</v>
      </c>
      <c r="I9" s="19">
        <v>0.45562608047595726</v>
      </c>
      <c r="J9" s="18"/>
      <c r="L9" t="s">
        <v>262</v>
      </c>
      <c r="M9">
        <v>8.9124639897502362</v>
      </c>
    </row>
    <row r="10" spans="3:13" x14ac:dyDescent="0.35">
      <c r="C10" t="s">
        <v>323</v>
      </c>
      <c r="D10" s="19">
        <v>37.841129432879832</v>
      </c>
      <c r="E10" s="19">
        <v>5.8670360321337807</v>
      </c>
      <c r="F10" s="27">
        <v>2.4741738971845204E-2</v>
      </c>
      <c r="G10" t="s">
        <v>324</v>
      </c>
      <c r="H10" s="19">
        <v>6.549747986388442</v>
      </c>
      <c r="I10" s="19">
        <v>1.4989791127423331</v>
      </c>
      <c r="J10" s="18"/>
    </row>
    <row r="11" spans="3:13" x14ac:dyDescent="0.35">
      <c r="C11" t="s">
        <v>325</v>
      </c>
      <c r="D11" s="19">
        <v>95.795709793351307</v>
      </c>
      <c r="E11" s="19">
        <v>0.77786683088551323</v>
      </c>
      <c r="F11" s="27">
        <v>5.2634654809355418E-4</v>
      </c>
      <c r="G11" t="s">
        <v>326</v>
      </c>
      <c r="H11" s="19">
        <v>3.7913878881454792</v>
      </c>
      <c r="I11" s="19">
        <v>2.0202131907501295</v>
      </c>
      <c r="J11" s="18"/>
    </row>
    <row r="12" spans="3:13" x14ac:dyDescent="0.35">
      <c r="C12" t="s">
        <v>327</v>
      </c>
      <c r="D12" s="19">
        <v>25.473193473193476</v>
      </c>
      <c r="E12" s="19">
        <v>1.4572847912607214</v>
      </c>
      <c r="F12" s="27">
        <v>0.66385242849734905</v>
      </c>
      <c r="G12" t="s">
        <v>328</v>
      </c>
      <c r="H12" s="19">
        <v>23.950617283950617</v>
      </c>
      <c r="I12" s="19">
        <v>2.8814666708602052</v>
      </c>
      <c r="J12" s="18"/>
      <c r="L12" t="s">
        <v>230</v>
      </c>
      <c r="M12">
        <v>56</v>
      </c>
    </row>
    <row r="13" spans="3:13" x14ac:dyDescent="0.35">
      <c r="C13" t="s">
        <v>329</v>
      </c>
      <c r="D13" s="19">
        <v>38.361347978149745</v>
      </c>
      <c r="E13" s="19">
        <v>4.9890907666769921</v>
      </c>
      <c r="F13" s="27">
        <v>0.76265734070236735</v>
      </c>
      <c r="G13" t="s">
        <v>330</v>
      </c>
      <c r="H13" s="19">
        <v>34.80533926585094</v>
      </c>
      <c r="I13" s="19">
        <v>9.6792688279979462</v>
      </c>
      <c r="J13" s="18"/>
      <c r="L13" t="s">
        <v>231</v>
      </c>
      <c r="M13" s="15">
        <v>98</v>
      </c>
    </row>
    <row r="14" spans="3:13" x14ac:dyDescent="0.35">
      <c r="C14" t="s">
        <v>331</v>
      </c>
      <c r="D14" s="19">
        <v>83.07692307692308</v>
      </c>
      <c r="E14" s="19">
        <v>6.9230769230769278</v>
      </c>
      <c r="F14" s="27">
        <v>1.5455058102323263E-2</v>
      </c>
      <c r="G14" t="s">
        <v>332</v>
      </c>
      <c r="H14" s="19">
        <v>17.705627705627705</v>
      </c>
      <c r="I14" s="19">
        <v>3.6994628494332877</v>
      </c>
      <c r="J14" s="18"/>
      <c r="L14" s="2" t="s">
        <v>232</v>
      </c>
      <c r="M14" s="2">
        <v>108</v>
      </c>
    </row>
    <row r="15" spans="3:13" x14ac:dyDescent="0.35">
      <c r="C15" t="s">
        <v>333</v>
      </c>
      <c r="D15" s="19">
        <v>4.7380156075808246</v>
      </c>
      <c r="E15" s="19">
        <v>2.3929863917130079</v>
      </c>
      <c r="F15" s="27">
        <v>5.8122340640183179E-2</v>
      </c>
      <c r="G15" t="s">
        <v>334</v>
      </c>
      <c r="H15" s="19">
        <v>16.311986863710999</v>
      </c>
      <c r="I15" s="19">
        <v>1.2835177852038253</v>
      </c>
      <c r="J15" s="18"/>
      <c r="L15" t="s">
        <v>192</v>
      </c>
      <c r="M15" s="15">
        <v>65</v>
      </c>
    </row>
    <row r="16" spans="3:13" x14ac:dyDescent="0.35">
      <c r="C16" t="s">
        <v>335</v>
      </c>
      <c r="D16" s="19">
        <v>0</v>
      </c>
      <c r="E16" s="19">
        <v>0</v>
      </c>
      <c r="F16" s="27">
        <v>0.24450474419474955</v>
      </c>
      <c r="G16" t="s">
        <v>336</v>
      </c>
      <c r="H16" s="19">
        <v>11.025598482044474</v>
      </c>
      <c r="I16" s="19">
        <v>6.7608127645722966</v>
      </c>
      <c r="J16" s="18"/>
      <c r="L16" t="s">
        <v>233</v>
      </c>
      <c r="M16" s="15">
        <v>29</v>
      </c>
    </row>
    <row r="17" spans="3:13" x14ac:dyDescent="0.35">
      <c r="C17" t="s">
        <v>337</v>
      </c>
      <c r="D17" s="19">
        <v>44.79142835354228</v>
      </c>
      <c r="E17" s="19">
        <v>14.437376618516293</v>
      </c>
      <c r="F17" s="27">
        <v>8.7837606273640678E-2</v>
      </c>
      <c r="G17" t="s">
        <v>338</v>
      </c>
      <c r="H17" s="19">
        <v>0.58479532163742687</v>
      </c>
      <c r="I17" s="19">
        <v>0.58479532163742698</v>
      </c>
      <c r="J17" s="18"/>
      <c r="L17" t="s">
        <v>234</v>
      </c>
      <c r="M17" s="15">
        <v>57</v>
      </c>
    </row>
    <row r="18" spans="3:13" x14ac:dyDescent="0.35">
      <c r="D18" s="19"/>
      <c r="F18" s="27"/>
      <c r="J18" s="18"/>
    </row>
    <row r="19" spans="3:13" x14ac:dyDescent="0.35">
      <c r="C19" t="s">
        <v>191</v>
      </c>
      <c r="D19" s="19">
        <v>50.473692849519601</v>
      </c>
      <c r="E19">
        <v>3.5459995184524735</v>
      </c>
      <c r="J19" s="18"/>
    </row>
    <row r="20" spans="3:13" x14ac:dyDescent="0.35">
      <c r="D20" s="19"/>
      <c r="J20" s="20"/>
    </row>
    <row r="21" spans="3:13" ht="15" thickBot="1" x14ac:dyDescent="0.4">
      <c r="D21" s="28" t="s">
        <v>341</v>
      </c>
      <c r="E21" s="28" t="s">
        <v>339</v>
      </c>
      <c r="F21" s="28" t="s">
        <v>340</v>
      </c>
      <c r="G21" s="28" t="s">
        <v>342</v>
      </c>
      <c r="J21" s="18"/>
    </row>
    <row r="22" spans="3:13" x14ac:dyDescent="0.35">
      <c r="D22" t="s">
        <v>309</v>
      </c>
      <c r="E22" s="19">
        <v>9.775198083655793</v>
      </c>
      <c r="F22" s="19">
        <v>75.110670873382745</v>
      </c>
      <c r="G22" s="29">
        <v>1.5871028893641242E-3</v>
      </c>
      <c r="J22" s="18"/>
    </row>
    <row r="23" spans="3:13" x14ac:dyDescent="0.35">
      <c r="D23" t="s">
        <v>311</v>
      </c>
      <c r="E23" s="19">
        <v>33.767821975369145</v>
      </c>
      <c r="F23" s="19">
        <v>67.959850606909427</v>
      </c>
      <c r="G23" s="29">
        <v>6.1939762547721907E-3</v>
      </c>
      <c r="J23" s="20"/>
    </row>
    <row r="24" spans="3:13" x14ac:dyDescent="0.35">
      <c r="D24" t="s">
        <v>313</v>
      </c>
      <c r="E24" s="19">
        <v>39.993261455525605</v>
      </c>
      <c r="F24" s="19">
        <v>20.899737368311097</v>
      </c>
      <c r="G24" s="30">
        <v>0.20521051806870816</v>
      </c>
      <c r="J24" s="18"/>
    </row>
    <row r="25" spans="3:13" x14ac:dyDescent="0.35">
      <c r="D25" t="s">
        <v>315</v>
      </c>
      <c r="E25" s="19">
        <v>37.498691314817307</v>
      </c>
      <c r="F25" s="19">
        <v>29.413479344322258</v>
      </c>
      <c r="G25" s="30">
        <v>0.52053282524713407</v>
      </c>
      <c r="J25" s="18"/>
    </row>
    <row r="26" spans="3:13" x14ac:dyDescent="0.35">
      <c r="D26" t="s">
        <v>317</v>
      </c>
      <c r="E26" s="19">
        <v>56.790123456790127</v>
      </c>
      <c r="F26" s="19">
        <v>11.454910551296095</v>
      </c>
      <c r="G26" s="30">
        <v>0.12986924171883651</v>
      </c>
      <c r="J26" s="20"/>
    </row>
    <row r="27" spans="3:13" x14ac:dyDescent="0.35">
      <c r="D27" t="s">
        <v>319</v>
      </c>
      <c r="E27" s="19">
        <v>38.424566401144148</v>
      </c>
      <c r="F27" s="19">
        <v>19.003512372764025</v>
      </c>
      <c r="G27" s="30">
        <v>5.7864511891605901E-2</v>
      </c>
      <c r="J27" s="18"/>
    </row>
    <row r="28" spans="3:13" x14ac:dyDescent="0.35">
      <c r="D28" t="s">
        <v>321</v>
      </c>
      <c r="E28" s="19">
        <v>51.126891793205914</v>
      </c>
      <c r="F28" s="19">
        <v>2.3815441669625597</v>
      </c>
      <c r="G28" s="29">
        <v>6.7465180585488419E-3</v>
      </c>
      <c r="J28" s="18"/>
    </row>
    <row r="29" spans="3:13" x14ac:dyDescent="0.35">
      <c r="D29" t="s">
        <v>323</v>
      </c>
      <c r="E29" s="19">
        <v>37.841129432879832</v>
      </c>
      <c r="F29" s="19">
        <v>6.549747986388442</v>
      </c>
      <c r="G29" s="29">
        <v>2.4741738971845204E-2</v>
      </c>
      <c r="J29" s="18"/>
    </row>
    <row r="30" spans="3:13" x14ac:dyDescent="0.35">
      <c r="D30" t="s">
        <v>325</v>
      </c>
      <c r="E30" s="19">
        <v>95.795709793351307</v>
      </c>
      <c r="F30" s="19">
        <v>3.7913878881454792</v>
      </c>
      <c r="G30" s="29">
        <v>5.2634654809355418E-4</v>
      </c>
      <c r="J30" s="18"/>
    </row>
    <row r="31" spans="3:13" x14ac:dyDescent="0.35">
      <c r="D31" t="s">
        <v>327</v>
      </c>
      <c r="E31" s="19">
        <v>25.473193473193476</v>
      </c>
      <c r="F31" s="19">
        <v>23.950617283950617</v>
      </c>
      <c r="G31" s="30">
        <v>0.66385242849734905</v>
      </c>
      <c r="J31" s="18"/>
    </row>
    <row r="32" spans="3:13" x14ac:dyDescent="0.35">
      <c r="D32" t="s">
        <v>329</v>
      </c>
      <c r="E32" s="19">
        <v>38.361347978149745</v>
      </c>
      <c r="F32" s="19">
        <v>34.80533926585094</v>
      </c>
      <c r="G32" s="30">
        <v>0.76265734070236735</v>
      </c>
      <c r="J32" s="18"/>
    </row>
    <row r="33" spans="4:10" x14ac:dyDescent="0.35">
      <c r="D33" t="s">
        <v>331</v>
      </c>
      <c r="E33" s="19">
        <v>83.07692307692308</v>
      </c>
      <c r="F33" s="19">
        <v>17.705627705627705</v>
      </c>
      <c r="G33" s="29">
        <v>1.5455058102323263E-2</v>
      </c>
      <c r="J33" s="18"/>
    </row>
    <row r="34" spans="4:10" x14ac:dyDescent="0.35">
      <c r="D34" t="s">
        <v>333</v>
      </c>
      <c r="E34" s="19">
        <v>4.7380156075808246</v>
      </c>
      <c r="F34" s="19">
        <v>16.311986863710999</v>
      </c>
      <c r="G34" s="30">
        <v>5.8122340640183179E-2</v>
      </c>
      <c r="J34" s="18"/>
    </row>
    <row r="35" spans="4:10" x14ac:dyDescent="0.35">
      <c r="D35" t="s">
        <v>335</v>
      </c>
      <c r="E35" s="19">
        <v>0</v>
      </c>
      <c r="F35" s="19">
        <v>11.025598482044474</v>
      </c>
      <c r="G35" s="30">
        <v>0.24450474419474955</v>
      </c>
      <c r="J35" s="20"/>
    </row>
    <row r="36" spans="4:10" x14ac:dyDescent="0.35">
      <c r="D36" t="s">
        <v>337</v>
      </c>
      <c r="E36" s="19">
        <v>44.79142835354228</v>
      </c>
      <c r="F36" s="19">
        <v>0.58479532163742687</v>
      </c>
      <c r="G36" s="30">
        <v>8.7837606273640678E-2</v>
      </c>
      <c r="J36" s="18"/>
    </row>
    <row r="37" spans="4:10" x14ac:dyDescent="0.35">
      <c r="G37" s="6"/>
      <c r="J37" s="18"/>
    </row>
    <row r="38" spans="4:10" x14ac:dyDescent="0.35">
      <c r="G38" s="6"/>
      <c r="J38" s="18"/>
    </row>
    <row r="39" spans="4:10" x14ac:dyDescent="0.35">
      <c r="J39" s="18"/>
    </row>
    <row r="40" spans="4:10" x14ac:dyDescent="0.35">
      <c r="J40" s="18"/>
    </row>
    <row r="41" spans="4:10" x14ac:dyDescent="0.35">
      <c r="J41" s="18"/>
    </row>
    <row r="42" spans="4:10" x14ac:dyDescent="0.35">
      <c r="J42" s="18"/>
    </row>
    <row r="43" spans="4:10" x14ac:dyDescent="0.35">
      <c r="J43" s="18"/>
    </row>
    <row r="44" spans="4:10" x14ac:dyDescent="0.35">
      <c r="J44" s="1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9A94-6EA3-468B-976C-00F34196C694}">
  <dimension ref="B1:P56"/>
  <sheetViews>
    <sheetView zoomScale="29" zoomScaleNormal="70" workbookViewId="0">
      <selection activeCell="H49" sqref="H49"/>
    </sheetView>
  </sheetViews>
  <sheetFormatPr defaultRowHeight="14.5" x14ac:dyDescent="0.35"/>
  <cols>
    <col min="6" max="6" width="6.26953125" customWidth="1"/>
    <col min="7" max="7" width="12.26953125" customWidth="1"/>
    <col min="9" max="9" width="8.7265625" style="2"/>
  </cols>
  <sheetData>
    <row r="1" spans="2:16" x14ac:dyDescent="0.35">
      <c r="I1" s="2" t="s">
        <v>265</v>
      </c>
    </row>
    <row r="2" spans="2:16" x14ac:dyDescent="0.35">
      <c r="B2" t="s">
        <v>343</v>
      </c>
      <c r="C2">
        <v>6.3440603254965735</v>
      </c>
      <c r="D2">
        <v>0.28269964113863982</v>
      </c>
      <c r="F2" t="s">
        <v>272</v>
      </c>
      <c r="G2" t="s">
        <v>273</v>
      </c>
      <c r="H2" t="s">
        <v>274</v>
      </c>
      <c r="O2" t="s">
        <v>257</v>
      </c>
      <c r="P2">
        <v>35.565019257231597</v>
      </c>
    </row>
    <row r="3" spans="2:16" x14ac:dyDescent="0.35">
      <c r="F3" t="s">
        <v>309</v>
      </c>
      <c r="G3" s="19">
        <v>9.775198083655793</v>
      </c>
      <c r="H3" s="19">
        <v>3.7644774079566816</v>
      </c>
      <c r="I3" s="26">
        <v>1.5871028893641242E-3</v>
      </c>
      <c r="J3" t="s">
        <v>310</v>
      </c>
      <c r="K3" s="19">
        <v>75.110670873382745</v>
      </c>
      <c r="L3" s="19">
        <v>2.4158282893907601</v>
      </c>
      <c r="O3" t="s">
        <v>258</v>
      </c>
      <c r="P3">
        <v>59.659793658792786</v>
      </c>
    </row>
    <row r="4" spans="2:16" x14ac:dyDescent="0.35">
      <c r="B4" t="s">
        <v>344</v>
      </c>
      <c r="C4">
        <v>9.775198083655793</v>
      </c>
      <c r="D4">
        <v>3.7644774079566816</v>
      </c>
      <c r="G4" s="19"/>
      <c r="H4" s="19"/>
      <c r="I4" s="27"/>
      <c r="J4" s="18"/>
      <c r="K4" s="18"/>
      <c r="L4" s="18"/>
      <c r="M4" s="20"/>
    </row>
    <row r="5" spans="2:16" x14ac:dyDescent="0.35">
      <c r="B5" t="s">
        <v>345</v>
      </c>
      <c r="C5">
        <v>33.767821975369145</v>
      </c>
      <c r="D5">
        <v>3.0462086197339726</v>
      </c>
      <c r="F5" t="s">
        <v>311</v>
      </c>
      <c r="G5" s="19">
        <v>33.767821975369145</v>
      </c>
      <c r="H5" s="19">
        <v>3.0462086197339726</v>
      </c>
      <c r="I5" s="27">
        <v>6.1939762547721907E-3</v>
      </c>
      <c r="J5" t="s">
        <v>312</v>
      </c>
      <c r="K5" s="19">
        <v>67.959850606909427</v>
      </c>
      <c r="L5" s="19">
        <v>3.5884267438557114</v>
      </c>
      <c r="M5" s="18"/>
      <c r="O5" t="s">
        <v>259</v>
      </c>
      <c r="P5">
        <v>46.77496550158795</v>
      </c>
    </row>
    <row r="6" spans="2:16" ht="15" thickBot="1" x14ac:dyDescent="0.4">
      <c r="B6" t="s">
        <v>346</v>
      </c>
      <c r="C6">
        <v>39.993261455525605</v>
      </c>
      <c r="D6">
        <v>8.7653113648931669</v>
      </c>
      <c r="G6" s="19"/>
      <c r="H6" s="19"/>
      <c r="I6" s="27"/>
      <c r="J6" s="18"/>
      <c r="K6" s="18"/>
      <c r="L6" s="18"/>
      <c r="M6" s="18"/>
    </row>
    <row r="7" spans="2:16" x14ac:dyDescent="0.35">
      <c r="B7" t="s">
        <v>347</v>
      </c>
      <c r="C7">
        <v>37.498691314817307</v>
      </c>
      <c r="D7">
        <v>1.8683168483367203</v>
      </c>
      <c r="E7" s="16" t="s">
        <v>239</v>
      </c>
      <c r="F7" t="s">
        <v>313</v>
      </c>
      <c r="G7" s="19">
        <v>39.993261455525605</v>
      </c>
      <c r="H7" s="19">
        <v>8.7653113648931669</v>
      </c>
      <c r="I7" s="27">
        <v>0.20521051806870816</v>
      </c>
      <c r="J7" t="s">
        <v>314</v>
      </c>
      <c r="K7" s="19">
        <v>20.899737368311097</v>
      </c>
      <c r="L7" s="19">
        <v>5.525232400847079</v>
      </c>
      <c r="M7" s="20"/>
      <c r="O7" t="s">
        <v>260</v>
      </c>
      <c r="P7">
        <v>10.393982885361019</v>
      </c>
    </row>
    <row r="8" spans="2:16" ht="15" thickBot="1" x14ac:dyDescent="0.4">
      <c r="B8" t="s">
        <v>348</v>
      </c>
      <c r="C8">
        <v>56.790123456790127</v>
      </c>
      <c r="D8">
        <v>14.774372578840584</v>
      </c>
      <c r="E8" s="17">
        <f>AVERAGE(C4:C8)</f>
        <v>35.565019257231597</v>
      </c>
      <c r="G8" s="19"/>
      <c r="H8" s="19"/>
      <c r="I8" s="27"/>
      <c r="J8" s="18"/>
      <c r="K8" s="18"/>
      <c r="L8" s="18"/>
      <c r="M8" s="18"/>
      <c r="O8" t="s">
        <v>261</v>
      </c>
      <c r="P8">
        <v>26.374396362762987</v>
      </c>
    </row>
    <row r="9" spans="2:16" x14ac:dyDescent="0.35">
      <c r="F9" t="s">
        <v>315</v>
      </c>
      <c r="G9" s="19">
        <v>37.498691314817307</v>
      </c>
      <c r="H9" s="19">
        <v>1.8683168483367203</v>
      </c>
      <c r="I9" s="27">
        <v>0.52053282524713407</v>
      </c>
      <c r="J9" t="s">
        <v>316</v>
      </c>
      <c r="K9" s="19">
        <v>29.413479344322258</v>
      </c>
      <c r="L9" s="19">
        <v>9.0559765486268642</v>
      </c>
      <c r="M9" s="18"/>
      <c r="O9" t="s">
        <v>262</v>
      </c>
      <c r="P9">
        <v>8.9124639897502362</v>
      </c>
    </row>
    <row r="10" spans="2:16" x14ac:dyDescent="0.35">
      <c r="G10" s="19"/>
      <c r="H10" s="19"/>
      <c r="I10" s="27"/>
      <c r="J10" s="18"/>
      <c r="K10" s="18"/>
      <c r="L10" s="18"/>
      <c r="M10" s="18"/>
    </row>
    <row r="11" spans="2:16" x14ac:dyDescent="0.35">
      <c r="B11" t="s">
        <v>349</v>
      </c>
      <c r="C11">
        <v>4.2145593869731792</v>
      </c>
      <c r="D11">
        <v>2.1332430508927294</v>
      </c>
      <c r="F11" t="s">
        <v>317</v>
      </c>
      <c r="G11" s="19">
        <v>56.790123456790127</v>
      </c>
      <c r="H11" s="19">
        <v>14.774372578840584</v>
      </c>
      <c r="I11" s="27">
        <v>0.12986924171883651</v>
      </c>
      <c r="J11" t="s">
        <v>318</v>
      </c>
      <c r="K11" s="19">
        <v>11.454910551296095</v>
      </c>
      <c r="L11" s="19">
        <v>3.7655164713670972</v>
      </c>
      <c r="M11" s="18"/>
    </row>
    <row r="12" spans="2:16" x14ac:dyDescent="0.35">
      <c r="G12" s="19"/>
      <c r="H12" s="19"/>
      <c r="I12" s="27"/>
      <c r="J12" s="18"/>
      <c r="K12" s="18"/>
      <c r="L12" s="18"/>
      <c r="M12" s="18"/>
      <c r="O12" t="s">
        <v>230</v>
      </c>
      <c r="P12">
        <v>56</v>
      </c>
    </row>
    <row r="13" spans="2:16" x14ac:dyDescent="0.35">
      <c r="B13" t="s">
        <v>350</v>
      </c>
      <c r="C13">
        <v>75.110670873382745</v>
      </c>
      <c r="D13">
        <v>2.415828289390761</v>
      </c>
      <c r="F13" t="s">
        <v>319</v>
      </c>
      <c r="G13" s="19">
        <v>38.424566401144148</v>
      </c>
      <c r="H13" s="19">
        <v>3.4998403083023524</v>
      </c>
      <c r="I13" s="27">
        <v>5.7864511891605908E-2</v>
      </c>
      <c r="J13" t="s">
        <v>320</v>
      </c>
      <c r="K13" s="19">
        <v>19.003512372764025</v>
      </c>
      <c r="L13" s="19">
        <v>3.3540585326468482</v>
      </c>
      <c r="M13" s="18"/>
      <c r="O13" t="s">
        <v>231</v>
      </c>
      <c r="P13" s="15">
        <v>98</v>
      </c>
    </row>
    <row r="14" spans="2:16" x14ac:dyDescent="0.35">
      <c r="B14" t="s">
        <v>351</v>
      </c>
      <c r="C14">
        <v>38.424566401144148</v>
      </c>
      <c r="D14">
        <v>3.4998403083023524</v>
      </c>
      <c r="G14" s="19"/>
      <c r="H14" s="19"/>
      <c r="I14" s="27"/>
      <c r="J14" s="18"/>
      <c r="K14" s="18"/>
      <c r="L14" s="18"/>
      <c r="M14" s="18"/>
      <c r="O14" s="2" t="s">
        <v>232</v>
      </c>
      <c r="P14" s="2">
        <v>108</v>
      </c>
    </row>
    <row r="15" spans="2:16" ht="15" thickBot="1" x14ac:dyDescent="0.4">
      <c r="B15" t="s">
        <v>352</v>
      </c>
      <c r="C15">
        <v>51.126891793205914</v>
      </c>
      <c r="D15">
        <v>4.4402315037454576</v>
      </c>
      <c r="F15" t="s">
        <v>321</v>
      </c>
      <c r="G15" s="19">
        <v>51.126891793205914</v>
      </c>
      <c r="H15" s="19">
        <v>4.4402315037454576</v>
      </c>
      <c r="I15" s="27">
        <v>6.7465180585488419E-3</v>
      </c>
      <c r="J15" t="s">
        <v>322</v>
      </c>
      <c r="K15" s="19">
        <v>2.3815441669625597</v>
      </c>
      <c r="L15" s="19">
        <v>0.45562608047595726</v>
      </c>
      <c r="M15" s="18"/>
      <c r="O15" t="s">
        <v>192</v>
      </c>
      <c r="P15" s="15">
        <v>65</v>
      </c>
    </row>
    <row r="16" spans="2:16" x14ac:dyDescent="0.35">
      <c r="B16" t="s">
        <v>353</v>
      </c>
      <c r="C16">
        <v>37.841129432879832</v>
      </c>
      <c r="D16">
        <v>5.8670360321337807</v>
      </c>
      <c r="E16" s="16" t="s">
        <v>239</v>
      </c>
      <c r="G16" s="19"/>
      <c r="H16" s="19"/>
      <c r="I16" s="27"/>
      <c r="J16" s="18"/>
      <c r="K16" s="18"/>
      <c r="L16" s="18"/>
      <c r="M16" s="18"/>
      <c r="O16" t="s">
        <v>233</v>
      </c>
      <c r="P16" s="15">
        <v>29</v>
      </c>
    </row>
    <row r="17" spans="2:16" ht="15" thickBot="1" x14ac:dyDescent="0.4">
      <c r="B17" t="s">
        <v>354</v>
      </c>
      <c r="C17">
        <v>95.795709793351307</v>
      </c>
      <c r="D17">
        <v>0.77786683088551323</v>
      </c>
      <c r="E17" s="17">
        <f>AVERAGE(C13:C17)</f>
        <v>59.659793658792786</v>
      </c>
      <c r="F17" t="s">
        <v>323</v>
      </c>
      <c r="G17" s="19">
        <v>37.841129432879832</v>
      </c>
      <c r="H17" s="19">
        <v>5.8670360321337807</v>
      </c>
      <c r="I17" s="27">
        <v>2.4741738971845204E-2</v>
      </c>
      <c r="J17" t="s">
        <v>324</v>
      </c>
      <c r="K17" s="19">
        <v>6.549747986388442</v>
      </c>
      <c r="L17" s="19">
        <v>1.4989791127423331</v>
      </c>
      <c r="M17" s="18"/>
      <c r="O17" t="s">
        <v>234</v>
      </c>
      <c r="P17" s="15">
        <v>57</v>
      </c>
    </row>
    <row r="18" spans="2:16" x14ac:dyDescent="0.35">
      <c r="G18" s="19"/>
      <c r="H18" s="19"/>
      <c r="I18" s="27"/>
      <c r="J18" s="18"/>
      <c r="K18" s="18"/>
      <c r="L18" s="18"/>
      <c r="M18" s="18"/>
    </row>
    <row r="19" spans="2:16" x14ac:dyDescent="0.35">
      <c r="F19" t="s">
        <v>325</v>
      </c>
      <c r="G19" s="19">
        <v>95.795709793351307</v>
      </c>
      <c r="H19" s="19">
        <v>0.77786683088551323</v>
      </c>
      <c r="I19" s="27">
        <v>5.2634654809355418E-4</v>
      </c>
      <c r="J19" t="s">
        <v>326</v>
      </c>
      <c r="K19" s="19">
        <v>3.7913878881454792</v>
      </c>
      <c r="L19" s="19">
        <v>2.0202131907501295</v>
      </c>
      <c r="M19" s="18"/>
    </row>
    <row r="20" spans="2:16" x14ac:dyDescent="0.35">
      <c r="B20" t="s">
        <v>375</v>
      </c>
      <c r="C20">
        <v>8.1079613337677845</v>
      </c>
      <c r="D20">
        <v>1.287384948246133</v>
      </c>
      <c r="G20" s="19"/>
      <c r="H20" s="19"/>
      <c r="I20" s="27"/>
      <c r="J20" s="18"/>
      <c r="K20" s="18"/>
      <c r="L20" s="18"/>
      <c r="M20" s="18"/>
    </row>
    <row r="21" spans="2:16" x14ac:dyDescent="0.35">
      <c r="F21" t="s">
        <v>327</v>
      </c>
      <c r="G21" s="19">
        <v>25.473193473193476</v>
      </c>
      <c r="H21" s="19">
        <v>1.4572847912607214</v>
      </c>
      <c r="I21" s="27">
        <v>0.66385242849734905</v>
      </c>
      <c r="J21" t="s">
        <v>328</v>
      </c>
      <c r="K21" s="19">
        <v>23.950617283950617</v>
      </c>
      <c r="L21" s="19">
        <v>2.8814666708602052</v>
      </c>
      <c r="M21" s="20"/>
    </row>
    <row r="22" spans="2:16" x14ac:dyDescent="0.35">
      <c r="B22" t="s">
        <v>355</v>
      </c>
      <c r="C22">
        <v>67.959850606909427</v>
      </c>
      <c r="D22">
        <v>3.5884267438557114</v>
      </c>
      <c r="G22" s="19"/>
      <c r="H22" s="19"/>
      <c r="I22" s="27"/>
      <c r="J22" s="18"/>
      <c r="K22" s="18"/>
      <c r="L22" s="18"/>
      <c r="M22" s="18"/>
    </row>
    <row r="23" spans="2:16" x14ac:dyDescent="0.35">
      <c r="B23" t="s">
        <v>356</v>
      </c>
      <c r="C23">
        <v>19.003512372764025</v>
      </c>
      <c r="D23">
        <v>3.3540585326468482</v>
      </c>
      <c r="F23" t="s">
        <v>329</v>
      </c>
      <c r="G23" s="19">
        <v>38.361347978149745</v>
      </c>
      <c r="H23" s="19">
        <v>4.9890907666769921</v>
      </c>
      <c r="I23" s="27">
        <v>0.76265734070236735</v>
      </c>
      <c r="J23" t="s">
        <v>330</v>
      </c>
      <c r="K23" s="19">
        <v>34.80533926585094</v>
      </c>
      <c r="L23" s="19">
        <v>9.6792688279979462</v>
      </c>
      <c r="M23" s="18"/>
    </row>
    <row r="24" spans="2:16" ht="15" thickBot="1" x14ac:dyDescent="0.4">
      <c r="B24" t="s">
        <v>357</v>
      </c>
      <c r="C24">
        <v>25.473193473193476</v>
      </c>
      <c r="D24">
        <v>1.4572847912607214</v>
      </c>
      <c r="G24" s="19"/>
      <c r="H24" s="19"/>
      <c r="I24" s="27"/>
      <c r="J24" s="18"/>
      <c r="K24" s="18"/>
      <c r="L24" s="18"/>
      <c r="M24" s="20"/>
    </row>
    <row r="25" spans="2:16" x14ac:dyDescent="0.35">
      <c r="B25" t="s">
        <v>358</v>
      </c>
      <c r="C25">
        <v>38.361347978149745</v>
      </c>
      <c r="D25">
        <v>4.9890907666769921</v>
      </c>
      <c r="E25" s="16" t="s">
        <v>239</v>
      </c>
      <c r="F25" t="s">
        <v>331</v>
      </c>
      <c r="G25" s="19">
        <v>83.07692307692308</v>
      </c>
      <c r="H25" s="19">
        <v>6.9230769230769278</v>
      </c>
      <c r="I25" s="27">
        <v>1.5455058102323263E-2</v>
      </c>
      <c r="J25" t="s">
        <v>332</v>
      </c>
      <c r="K25" s="19">
        <v>17.705627705627705</v>
      </c>
      <c r="L25" s="19">
        <v>3.6994628494332877</v>
      </c>
      <c r="M25" s="18"/>
    </row>
    <row r="26" spans="2:16" ht="15" thickBot="1" x14ac:dyDescent="0.4">
      <c r="B26" t="s">
        <v>359</v>
      </c>
      <c r="C26">
        <v>83.07692307692308</v>
      </c>
      <c r="D26">
        <v>6.9230769230769278</v>
      </c>
      <c r="E26" s="17">
        <f>AVERAGE(C22:C26)</f>
        <v>46.77496550158795</v>
      </c>
      <c r="G26" s="19"/>
      <c r="H26" s="19"/>
      <c r="I26" s="27"/>
      <c r="J26" s="18"/>
      <c r="K26" s="18"/>
      <c r="L26" s="18"/>
      <c r="M26" s="18"/>
    </row>
    <row r="27" spans="2:16" x14ac:dyDescent="0.35">
      <c r="F27" t="s">
        <v>333</v>
      </c>
      <c r="G27" s="19">
        <v>4.7380156075808246</v>
      </c>
      <c r="H27" s="19">
        <v>2.3929863917130079</v>
      </c>
      <c r="I27" s="27">
        <v>5.8122340640183179E-2</v>
      </c>
      <c r="J27" t="s">
        <v>334</v>
      </c>
      <c r="K27" s="19">
        <v>16.311986863710999</v>
      </c>
      <c r="L27" s="19">
        <v>1.2835177852038253</v>
      </c>
      <c r="M27" s="20"/>
    </row>
    <row r="28" spans="2:16" x14ac:dyDescent="0.35">
      <c r="G28" s="19"/>
      <c r="H28" s="19"/>
      <c r="I28" s="27"/>
      <c r="J28" s="18"/>
      <c r="K28" s="18"/>
      <c r="L28" s="18"/>
      <c r="M28" s="18"/>
    </row>
    <row r="29" spans="2:16" x14ac:dyDescent="0.35">
      <c r="B29" t="s">
        <v>376</v>
      </c>
      <c r="C29">
        <v>4.5989571351890186</v>
      </c>
      <c r="D29">
        <v>0.96214900588657237</v>
      </c>
      <c r="F29" t="s">
        <v>335</v>
      </c>
      <c r="G29" s="19">
        <v>0</v>
      </c>
      <c r="H29" s="19">
        <v>0</v>
      </c>
      <c r="I29" s="27">
        <v>0.24450474419474955</v>
      </c>
      <c r="J29" t="s">
        <v>336</v>
      </c>
      <c r="K29" s="19">
        <v>11.025598482044474</v>
      </c>
      <c r="L29" s="19">
        <v>6.7608127645722966</v>
      </c>
      <c r="M29" s="18"/>
    </row>
    <row r="30" spans="2:16" x14ac:dyDescent="0.35">
      <c r="G30" s="19"/>
      <c r="H30" s="19"/>
      <c r="I30" s="27"/>
      <c r="J30" s="18"/>
      <c r="K30" s="18"/>
      <c r="L30" s="18"/>
      <c r="M30" s="18"/>
    </row>
    <row r="31" spans="2:16" x14ac:dyDescent="0.35">
      <c r="B31" t="s">
        <v>360</v>
      </c>
      <c r="C31">
        <v>20.899737368311097</v>
      </c>
      <c r="D31">
        <v>5.525232400847079</v>
      </c>
      <c r="F31" t="s">
        <v>337</v>
      </c>
      <c r="G31" s="19">
        <v>44.79142835354228</v>
      </c>
      <c r="H31" s="19">
        <v>14.437376618516293</v>
      </c>
      <c r="I31" s="27"/>
      <c r="J31" t="s">
        <v>338</v>
      </c>
      <c r="K31" s="19">
        <v>0.58479532163742687</v>
      </c>
      <c r="L31" s="19">
        <v>0.58479532163742698</v>
      </c>
      <c r="M31" s="18"/>
    </row>
    <row r="32" spans="2:16" x14ac:dyDescent="0.35">
      <c r="B32" t="s">
        <v>361</v>
      </c>
      <c r="C32">
        <v>2.3815441669625597</v>
      </c>
      <c r="D32">
        <v>0.45562608047595726</v>
      </c>
      <c r="G32" s="19"/>
      <c r="H32" s="19"/>
      <c r="I32" s="27">
        <v>8.7837606273640678E-2</v>
      </c>
      <c r="J32" s="18"/>
      <c r="K32" s="18"/>
      <c r="L32" s="18"/>
      <c r="M32" s="18"/>
    </row>
    <row r="33" spans="2:13" ht="15" thickBot="1" x14ac:dyDescent="0.4">
      <c r="B33" t="s">
        <v>362</v>
      </c>
      <c r="C33">
        <v>23.950617283950617</v>
      </c>
      <c r="D33">
        <v>2.8814666708602052</v>
      </c>
      <c r="G33" s="19"/>
      <c r="I33" s="27">
        <v>8.7837606273640678E-2</v>
      </c>
      <c r="M33" s="18"/>
    </row>
    <row r="34" spans="2:13" x14ac:dyDescent="0.35">
      <c r="B34" t="s">
        <v>363</v>
      </c>
      <c r="C34">
        <v>4.7380156075808246</v>
      </c>
      <c r="D34">
        <v>2.3929863917130079</v>
      </c>
      <c r="E34" s="16" t="s">
        <v>239</v>
      </c>
      <c r="F34" t="s">
        <v>191</v>
      </c>
      <c r="G34" s="19">
        <v>50.473692849519601</v>
      </c>
      <c r="H34">
        <v>3.5459995184524735</v>
      </c>
      <c r="M34" s="18"/>
    </row>
    <row r="35" spans="2:13" ht="15" thickBot="1" x14ac:dyDescent="0.4">
      <c r="B35" t="s">
        <v>364</v>
      </c>
      <c r="C35">
        <v>0</v>
      </c>
      <c r="D35">
        <v>0</v>
      </c>
      <c r="E35" s="17">
        <f>AVERAGE(C31:C35)</f>
        <v>10.393982885361019</v>
      </c>
      <c r="G35" s="19"/>
      <c r="M35" s="18"/>
    </row>
    <row r="36" spans="2:13" x14ac:dyDescent="0.35">
      <c r="M36" s="20"/>
    </row>
    <row r="37" spans="2:13" x14ac:dyDescent="0.35">
      <c r="M37" s="18"/>
    </row>
    <row r="38" spans="2:13" x14ac:dyDescent="0.35">
      <c r="B38" t="s">
        <v>377</v>
      </c>
      <c r="C38">
        <v>1.5107212475633529</v>
      </c>
      <c r="D38">
        <v>0.81107782539440731</v>
      </c>
      <c r="M38" s="18"/>
    </row>
    <row r="39" spans="2:13" x14ac:dyDescent="0.35">
      <c r="M39" s="18"/>
    </row>
    <row r="40" spans="2:13" x14ac:dyDescent="0.35">
      <c r="B40" t="s">
        <v>365</v>
      </c>
      <c r="C40">
        <v>29.413479344322258</v>
      </c>
      <c r="D40">
        <v>9.0559765486268642</v>
      </c>
      <c r="M40" s="18"/>
    </row>
    <row r="41" spans="2:13" x14ac:dyDescent="0.35">
      <c r="B41" t="s">
        <v>366</v>
      </c>
      <c r="C41">
        <v>6.549747986388442</v>
      </c>
      <c r="D41">
        <v>1.4989791127423331</v>
      </c>
      <c r="M41" s="18"/>
    </row>
    <row r="42" spans="2:13" ht="15" thickBot="1" x14ac:dyDescent="0.4">
      <c r="B42" t="s">
        <v>367</v>
      </c>
      <c r="C42">
        <v>34.80533926585094</v>
      </c>
      <c r="D42">
        <v>9.6792688279979462</v>
      </c>
      <c r="M42" s="18"/>
    </row>
    <row r="43" spans="2:13" x14ac:dyDescent="0.35">
      <c r="B43" t="s">
        <v>368</v>
      </c>
      <c r="C43">
        <v>16.311986863710999</v>
      </c>
      <c r="D43">
        <v>1.2835177852038253</v>
      </c>
      <c r="E43" s="16" t="s">
        <v>239</v>
      </c>
      <c r="M43" s="18"/>
    </row>
    <row r="44" spans="2:13" ht="15" thickBot="1" x14ac:dyDescent="0.4">
      <c r="B44" t="s">
        <v>369</v>
      </c>
      <c r="C44">
        <v>44.79142835354228</v>
      </c>
      <c r="D44">
        <v>14.437376618516293</v>
      </c>
      <c r="E44" s="17">
        <f>AVERAGE(C40:C44)</f>
        <v>26.374396362762987</v>
      </c>
      <c r="M44" s="18"/>
    </row>
    <row r="45" spans="2:13" x14ac:dyDescent="0.35">
      <c r="M45" s="18"/>
    </row>
    <row r="47" spans="2:13" x14ac:dyDescent="0.35">
      <c r="B47" t="s">
        <v>378</v>
      </c>
      <c r="C47">
        <v>1.5873015873015872</v>
      </c>
      <c r="D47">
        <v>1.5873015873015874</v>
      </c>
    </row>
    <row r="49" spans="2:5" x14ac:dyDescent="0.35">
      <c r="B49" t="s">
        <v>370</v>
      </c>
      <c r="C49">
        <v>11.454910551296095</v>
      </c>
      <c r="D49">
        <v>3.7655164713670972</v>
      </c>
    </row>
    <row r="50" spans="2:5" x14ac:dyDescent="0.35">
      <c r="B50" t="s">
        <v>371</v>
      </c>
      <c r="C50">
        <v>3.7913878881454792</v>
      </c>
      <c r="D50">
        <v>2.0202131907501295</v>
      </c>
    </row>
    <row r="51" spans="2:5" ht="15" thickBot="1" x14ac:dyDescent="0.4">
      <c r="B51" t="s">
        <v>372</v>
      </c>
      <c r="C51">
        <v>17.705627705627705</v>
      </c>
      <c r="D51">
        <v>3.6994628494332877</v>
      </c>
    </row>
    <row r="52" spans="2:5" x14ac:dyDescent="0.35">
      <c r="B52" t="s">
        <v>373</v>
      </c>
      <c r="C52">
        <v>11.025598482044474</v>
      </c>
      <c r="D52">
        <v>6.7608127645722966</v>
      </c>
      <c r="E52" s="16" t="s">
        <v>239</v>
      </c>
    </row>
    <row r="53" spans="2:5" ht="15" thickBot="1" x14ac:dyDescent="0.4">
      <c r="B53" t="s">
        <v>374</v>
      </c>
      <c r="C53">
        <v>0.58479532163742687</v>
      </c>
      <c r="D53">
        <v>0.58479532163742698</v>
      </c>
      <c r="E53" s="17">
        <f>AVERAGE(C49:C53)</f>
        <v>8.9124639897502362</v>
      </c>
    </row>
    <row r="56" spans="2:5" x14ac:dyDescent="0.35">
      <c r="B56" t="s">
        <v>191</v>
      </c>
      <c r="C56">
        <v>50.473692849519601</v>
      </c>
      <c r="D56">
        <v>3.5459995184524735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Night 1 - ACER</vt:lpstr>
      <vt:lpstr>time</vt:lpstr>
      <vt:lpstr>Overall Genet Performance</vt:lpstr>
      <vt:lpstr>Sheet1</vt:lpstr>
      <vt:lpstr>Overall Genet Directionality </vt:lpstr>
      <vt:lpstr>Sheet5</vt:lpstr>
      <vt:lpstr>Sperm By Region</vt:lpstr>
      <vt:lpstr>Reciprocal  (2)</vt:lpstr>
      <vt:lpstr>Sperm Doner &amp; Reciprocal </vt:lpstr>
      <vt:lpstr>reciprocal t-tests</vt:lpstr>
      <vt:lpstr>Self-Cross Graph</vt:lpstr>
      <vt:lpstr>Sheet2</vt:lpstr>
      <vt:lpstr>Ova Doner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Parsons, Emily Emily (Student)</cp:lastModifiedBy>
  <dcterms:created xsi:type="dcterms:W3CDTF">2022-08-20T16:40:49Z</dcterms:created>
  <dcterms:modified xsi:type="dcterms:W3CDTF">2022-12-12T17:01:59Z</dcterms:modified>
</cp:coreProperties>
</file>