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sonsee\Desktop\desktop excel sheets\"/>
    </mc:Choice>
  </mc:AlternateContent>
  <xr:revisionPtr revIDLastSave="0" documentId="13_ncr:1_{BCF62D82-FBF6-476F-B6F5-8D2F10B7B2B7}" xr6:coauthVersionLast="45" xr6:coauthVersionMax="45" xr10:uidLastSave="{00000000-0000-0000-0000-000000000000}"/>
  <bookViews>
    <workbookView xWindow="-110" yWindow="-110" windowWidth="19420" windowHeight="11020" firstSheet="2" activeTab="2" xr2:uid="{8C02B377-C3DE-4981-9E85-31E999B71DCF}"/>
  </bookViews>
  <sheets>
    <sheet name="&quot;Raw Counts&quot;" sheetId="5" r:id="rId1"/>
    <sheet name="no clones individual recip" sheetId="8" r:id="rId2"/>
    <sheet name="no clones reciprocal cross" sheetId="6" r:id="rId3"/>
    <sheet name="Sheet4" sheetId="9" r:id="rId4"/>
    <sheet name="Sheet3" sheetId="7" r:id="rId5"/>
    <sheet name="Sheet1" sheetId="1" r:id="rId6"/>
    <sheet name="Reciprocal Crosses" sheetId="3" r:id="rId7"/>
    <sheet name="no clones and MORE clones!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0" i="3" l="1"/>
  <c r="E56" i="3"/>
  <c r="E52" i="3"/>
  <c r="E48" i="3"/>
  <c r="E44" i="3"/>
  <c r="E40" i="3"/>
  <c r="E36" i="3"/>
  <c r="E32" i="3"/>
  <c r="E28" i="3"/>
  <c r="E24" i="3"/>
  <c r="N37" i="3" l="1"/>
  <c r="N36" i="3"/>
  <c r="N35" i="3"/>
  <c r="N34" i="3"/>
  <c r="N33" i="3"/>
  <c r="N43" i="3"/>
  <c r="N41" i="3"/>
  <c r="N42" i="3"/>
  <c r="N40" i="3"/>
  <c r="AW22" i="6" l="1"/>
  <c r="O29" i="5" l="1"/>
  <c r="O34" i="5"/>
  <c r="O39" i="5"/>
  <c r="O44" i="5"/>
  <c r="O49" i="5"/>
  <c r="O54" i="5"/>
  <c r="O59" i="5"/>
  <c r="O64" i="5"/>
  <c r="O69" i="5"/>
  <c r="O74" i="5"/>
  <c r="L57" i="6"/>
  <c r="L47" i="6"/>
  <c r="L37" i="6"/>
  <c r="L67" i="6"/>
  <c r="L27" i="6"/>
  <c r="P67" i="6"/>
  <c r="O67" i="6"/>
  <c r="P57" i="6"/>
  <c r="O57" i="6"/>
  <c r="P47" i="6"/>
  <c r="O47" i="6"/>
  <c r="P37" i="6"/>
  <c r="O37" i="6"/>
  <c r="P27" i="6"/>
  <c r="O27" i="6"/>
  <c r="AH33" i="6" l="1"/>
  <c r="AH14" i="6"/>
  <c r="AI33" i="6"/>
  <c r="AI27" i="6"/>
  <c r="AH27" i="6"/>
  <c r="AI21" i="6"/>
  <c r="AH21" i="6"/>
  <c r="AI14" i="6"/>
  <c r="AI7" i="6"/>
  <c r="AH7" i="6"/>
  <c r="AC7" i="6"/>
  <c r="AB7" i="6"/>
  <c r="AC14" i="6"/>
  <c r="AB14" i="6"/>
  <c r="AC21" i="6"/>
  <c r="AB21" i="6"/>
  <c r="AC27" i="6"/>
  <c r="AB27" i="6"/>
  <c r="AC33" i="6"/>
  <c r="AB33" i="6"/>
  <c r="G32" i="7"/>
  <c r="G26" i="7"/>
  <c r="G20" i="7"/>
  <c r="G13" i="7"/>
  <c r="G6" i="7"/>
  <c r="Q5" i="6"/>
  <c r="P5" i="6"/>
  <c r="P6" i="6"/>
  <c r="P7" i="6"/>
  <c r="P8" i="6"/>
  <c r="P9" i="6"/>
  <c r="F108" i="6"/>
  <c r="F86" i="6"/>
  <c r="F65" i="6"/>
  <c r="F43" i="6"/>
  <c r="F21" i="6"/>
  <c r="I2" i="1" l="1"/>
  <c r="U73" i="2"/>
  <c r="D44" i="2"/>
  <c r="R36" i="2"/>
  <c r="N36" i="2"/>
  <c r="T36" i="2" s="1"/>
  <c r="U34" i="2"/>
  <c r="U33" i="2"/>
  <c r="U32" i="2"/>
  <c r="U31" i="2"/>
  <c r="U30" i="2"/>
  <c r="U29" i="2"/>
  <c r="U28" i="2"/>
  <c r="D28" i="2"/>
  <c r="U25" i="2"/>
  <c r="AK20" i="2"/>
  <c r="AK19" i="2"/>
  <c r="AK18" i="2"/>
  <c r="AK17" i="2"/>
  <c r="AK16" i="2"/>
  <c r="Y4" i="3"/>
</calcChain>
</file>

<file path=xl/sharedStrings.xml><?xml version="1.0" encoding="utf-8"?>
<sst xmlns="http://schemas.openxmlformats.org/spreadsheetml/2006/main" count="1007" uniqueCount="396">
  <si>
    <t>01</t>
  </si>
  <si>
    <t>02</t>
  </si>
  <si>
    <t>03</t>
  </si>
  <si>
    <t>05</t>
  </si>
  <si>
    <t>06</t>
  </si>
  <si>
    <t>07</t>
  </si>
  <si>
    <t>08</t>
  </si>
  <si>
    <t>09</t>
  </si>
  <si>
    <t>12</t>
  </si>
  <si>
    <t>13</t>
  </si>
  <si>
    <t>04</t>
  </si>
  <si>
    <t xml:space="preserve">01x01 </t>
  </si>
  <si>
    <t xml:space="preserve">01x05 </t>
  </si>
  <si>
    <t xml:space="preserve">01x03 </t>
  </si>
  <si>
    <t xml:space="preserve">01x08 </t>
  </si>
  <si>
    <t xml:space="preserve">01x12 </t>
  </si>
  <si>
    <t>01x13</t>
  </si>
  <si>
    <t xml:space="preserve">03x01 </t>
  </si>
  <si>
    <t xml:space="preserve">03x03 </t>
  </si>
  <si>
    <t xml:space="preserve">03x08 </t>
  </si>
  <si>
    <t xml:space="preserve">03x12 </t>
  </si>
  <si>
    <t xml:space="preserve">03x05 </t>
  </si>
  <si>
    <t xml:space="preserve">03x13 </t>
  </si>
  <si>
    <t xml:space="preserve">05x01 </t>
  </si>
  <si>
    <t xml:space="preserve">05x03 </t>
  </si>
  <si>
    <t xml:space="preserve">05x05 </t>
  </si>
  <si>
    <t xml:space="preserve">05x08 </t>
  </si>
  <si>
    <t xml:space="preserve">05x12 </t>
  </si>
  <si>
    <t xml:space="preserve">05x13 </t>
  </si>
  <si>
    <t xml:space="preserve">08x01 </t>
  </si>
  <si>
    <t xml:space="preserve">08x03 </t>
  </si>
  <si>
    <t xml:space="preserve">08x05 </t>
  </si>
  <si>
    <t xml:space="preserve">08x08 </t>
  </si>
  <si>
    <t xml:space="preserve">08x12 </t>
  </si>
  <si>
    <t>08x13</t>
  </si>
  <si>
    <t xml:space="preserve">12x01 </t>
  </si>
  <si>
    <t xml:space="preserve">12x03 </t>
  </si>
  <si>
    <t xml:space="preserve">12x05 </t>
  </si>
  <si>
    <t xml:space="preserve">12x08 </t>
  </si>
  <si>
    <t xml:space="preserve">12x12 </t>
  </si>
  <si>
    <t>12x13</t>
  </si>
  <si>
    <t xml:space="preserve">13x01 </t>
  </si>
  <si>
    <t xml:space="preserve">13x03 </t>
  </si>
  <si>
    <t xml:space="preserve">13x05 </t>
  </si>
  <si>
    <t xml:space="preserve">13x08 </t>
  </si>
  <si>
    <t xml:space="preserve">13x12 </t>
  </si>
  <si>
    <t xml:space="preserve">13x13 </t>
  </si>
  <si>
    <t>cross</t>
  </si>
  <si>
    <t>fert</t>
  </si>
  <si>
    <t xml:space="preserve">01x02 </t>
  </si>
  <si>
    <t xml:space="preserve">02x01 </t>
  </si>
  <si>
    <t xml:space="preserve">01x07 </t>
  </si>
  <si>
    <t xml:space="preserve">07x01 </t>
  </si>
  <si>
    <t xml:space="preserve">01x09 </t>
  </si>
  <si>
    <t xml:space="preserve">09x01 </t>
  </si>
  <si>
    <t xml:space="preserve">01x04 </t>
  </si>
  <si>
    <t xml:space="preserve">04x01 </t>
  </si>
  <si>
    <t xml:space="preserve">02x07 </t>
  </si>
  <si>
    <t xml:space="preserve">07x02 </t>
  </si>
  <si>
    <t xml:space="preserve">02x09 </t>
  </si>
  <si>
    <t xml:space="preserve">09x02 </t>
  </si>
  <si>
    <t xml:space="preserve">02x04 </t>
  </si>
  <si>
    <t xml:space="preserve">04x02 </t>
  </si>
  <si>
    <t xml:space="preserve">07x09 </t>
  </si>
  <si>
    <t xml:space="preserve">09x07 </t>
  </si>
  <si>
    <t xml:space="preserve">07x04 </t>
  </si>
  <si>
    <t xml:space="preserve">04x07 </t>
  </si>
  <si>
    <t xml:space="preserve">04x09 </t>
  </si>
  <si>
    <t xml:space="preserve">09x04 </t>
  </si>
  <si>
    <t xml:space="preserve">06x06 </t>
  </si>
  <si>
    <t xml:space="preserve">09x09 </t>
  </si>
  <si>
    <t xml:space="preserve">06x09 </t>
  </si>
  <si>
    <t xml:space="preserve">09x06 </t>
  </si>
  <si>
    <t>AB Avg</t>
  </si>
  <si>
    <t>CB Avg</t>
  </si>
  <si>
    <t>DB Avg</t>
  </si>
  <si>
    <t>GB Avg</t>
  </si>
  <si>
    <t>IB Avg</t>
  </si>
  <si>
    <t>JB Avg</t>
  </si>
  <si>
    <t>AE Avg</t>
  </si>
  <si>
    <t>CE Avg</t>
  </si>
  <si>
    <t>DE Avg</t>
  </si>
  <si>
    <t>GE Avg</t>
  </si>
  <si>
    <t>IE Avg</t>
  </si>
  <si>
    <t>JE Avg</t>
  </si>
  <si>
    <t>AF Avg</t>
  </si>
  <si>
    <t>CF Avg</t>
  </si>
  <si>
    <t>DF Avg</t>
  </si>
  <si>
    <t>GF Avg</t>
  </si>
  <si>
    <t>IF Avg</t>
  </si>
  <si>
    <t>JF Avg</t>
  </si>
  <si>
    <t>AH Avg</t>
  </si>
  <si>
    <t>CH Avg</t>
  </si>
  <si>
    <t>DH Avg</t>
  </si>
  <si>
    <t>GH Avg</t>
  </si>
  <si>
    <t>IH Avg</t>
  </si>
  <si>
    <t>JH Avg</t>
  </si>
  <si>
    <t>AK Avg</t>
  </si>
  <si>
    <t>CK Avg</t>
  </si>
  <si>
    <t>DK Avg</t>
  </si>
  <si>
    <t>GK Avg</t>
  </si>
  <si>
    <t>IK Avg</t>
  </si>
  <si>
    <t>JK Avg</t>
  </si>
  <si>
    <t xml:space="preserve">06x01 </t>
  </si>
  <si>
    <t xml:space="preserve">06x02 </t>
  </si>
  <si>
    <t xml:space="preserve">06x07 </t>
  </si>
  <si>
    <t xml:space="preserve">06x04 </t>
  </si>
  <si>
    <t>Batch</t>
  </si>
  <si>
    <t>AA1</t>
  </si>
  <si>
    <t>AA2</t>
  </si>
  <si>
    <t>AA3</t>
  </si>
  <si>
    <t>AA Avg</t>
  </si>
  <si>
    <t>AB1</t>
  </si>
  <si>
    <t>AB2</t>
  </si>
  <si>
    <t>AB3</t>
  </si>
  <si>
    <t>A</t>
  </si>
  <si>
    <t>B</t>
  </si>
  <si>
    <t>F</t>
  </si>
  <si>
    <t>H</t>
  </si>
  <si>
    <t>K</t>
  </si>
  <si>
    <t>AH1</t>
  </si>
  <si>
    <t>AH2</t>
  </si>
  <si>
    <t>AH3</t>
  </si>
  <si>
    <t>AK1</t>
  </si>
  <si>
    <t>AK2</t>
  </si>
  <si>
    <t>AK3</t>
  </si>
  <si>
    <t>Sample ID</t>
  </si>
  <si>
    <t>Fert</t>
  </si>
  <si>
    <t>Unfert</t>
  </si>
  <si>
    <t>Total</t>
  </si>
  <si>
    <t>% Fert</t>
  </si>
  <si>
    <t>SE</t>
  </si>
  <si>
    <t>AF1</t>
  </si>
  <si>
    <t>AF2</t>
  </si>
  <si>
    <t>AF3</t>
  </si>
  <si>
    <t>HA1</t>
  </si>
  <si>
    <t>HA2</t>
  </si>
  <si>
    <t>HA3</t>
  </si>
  <si>
    <t>HA Avg</t>
  </si>
  <si>
    <t>HB1</t>
  </si>
  <si>
    <t>HB2</t>
  </si>
  <si>
    <t>HB3</t>
  </si>
  <si>
    <t>HB Avg</t>
  </si>
  <si>
    <t>HF1</t>
  </si>
  <si>
    <t>HF2</t>
  </si>
  <si>
    <t>HF3</t>
  </si>
  <si>
    <t>HF Avg</t>
  </si>
  <si>
    <t>HH1</t>
  </si>
  <si>
    <t>HH2</t>
  </si>
  <si>
    <t>HH3</t>
  </si>
  <si>
    <t>HH Avg</t>
  </si>
  <si>
    <t>HK Avg</t>
  </si>
  <si>
    <t>HK1</t>
  </si>
  <si>
    <t>HK2</t>
  </si>
  <si>
    <t>HK3</t>
  </si>
  <si>
    <t>BA1</t>
  </si>
  <si>
    <t>BA2</t>
  </si>
  <si>
    <t>BA3</t>
  </si>
  <si>
    <t>BA Avg</t>
  </si>
  <si>
    <t>BB1</t>
  </si>
  <si>
    <t>BB2</t>
  </si>
  <si>
    <t>BB3</t>
  </si>
  <si>
    <t>BB Avg</t>
  </si>
  <si>
    <t>BF1</t>
  </si>
  <si>
    <t>BF2</t>
  </si>
  <si>
    <t>BF3</t>
  </si>
  <si>
    <t>BF Avg</t>
  </si>
  <si>
    <t>BH1</t>
  </si>
  <si>
    <t>BH2</t>
  </si>
  <si>
    <t>BH3</t>
  </si>
  <si>
    <t>BH Avg</t>
  </si>
  <si>
    <t>BK1</t>
  </si>
  <si>
    <t>BK2</t>
  </si>
  <si>
    <t>BK3</t>
  </si>
  <si>
    <t>BK Avg</t>
  </si>
  <si>
    <t>FA1</t>
  </si>
  <si>
    <t>KA1</t>
  </si>
  <si>
    <t>FA2</t>
  </si>
  <si>
    <t>KA2</t>
  </si>
  <si>
    <t>FA3</t>
  </si>
  <si>
    <t>KA3</t>
  </si>
  <si>
    <t>FA Avg</t>
  </si>
  <si>
    <t>KA Avg</t>
  </si>
  <si>
    <t>FB1</t>
  </si>
  <si>
    <t>KB1</t>
  </si>
  <si>
    <t>FB2</t>
  </si>
  <si>
    <t>KB2</t>
  </si>
  <si>
    <t>FB3</t>
  </si>
  <si>
    <t>KB3</t>
  </si>
  <si>
    <t>FB Avg</t>
  </si>
  <si>
    <t>KB Avg</t>
  </si>
  <si>
    <t>FF1</t>
  </si>
  <si>
    <t>KF1</t>
  </si>
  <si>
    <t>FF2</t>
  </si>
  <si>
    <t>KF2</t>
  </si>
  <si>
    <t>FF3</t>
  </si>
  <si>
    <t>KF3</t>
  </si>
  <si>
    <t>FF Avg</t>
  </si>
  <si>
    <t>KF Avg</t>
  </si>
  <si>
    <t>FH1</t>
  </si>
  <si>
    <t>KH1</t>
  </si>
  <si>
    <t>FH2</t>
  </si>
  <si>
    <t>KH2</t>
  </si>
  <si>
    <t>FH3</t>
  </si>
  <si>
    <t>KH3</t>
  </si>
  <si>
    <t>FH Avg</t>
  </si>
  <si>
    <t>KH Avg</t>
  </si>
  <si>
    <t>FK1</t>
  </si>
  <si>
    <t>KK1</t>
  </si>
  <si>
    <t>FK2</t>
  </si>
  <si>
    <t>KK2</t>
  </si>
  <si>
    <t>FK3</t>
  </si>
  <si>
    <t>KK3</t>
  </si>
  <si>
    <t>FK Avg</t>
  </si>
  <si>
    <t>KK Avg</t>
  </si>
  <si>
    <t>04x02</t>
  </si>
  <si>
    <t>BATCH 1</t>
  </si>
  <si>
    <t>BATCH 2</t>
  </si>
  <si>
    <t>BATCH 3</t>
  </si>
  <si>
    <t>BATCH AVG</t>
  </si>
  <si>
    <t xml:space="preserve">Batch </t>
  </si>
  <si>
    <t>pvalue</t>
  </si>
  <si>
    <t>Cross (Sperm-Ova)</t>
  </si>
  <si>
    <t>Sperm Avg (n=3)</t>
  </si>
  <si>
    <t>Ova Avg (n=3)</t>
  </si>
  <si>
    <r>
      <t>p-value (</t>
    </r>
    <r>
      <rPr>
        <b/>
        <sz val="11"/>
        <color rgb="FF000000"/>
        <rFont val="Calibri"/>
        <family val="2"/>
      </rPr>
      <t>α=0.05)</t>
    </r>
  </si>
  <si>
    <t>p-value</t>
  </si>
  <si>
    <t>Genet</t>
  </si>
  <si>
    <t>Sperm Avg</t>
  </si>
  <si>
    <t>Ova Avg</t>
  </si>
  <si>
    <t>x01x011</t>
  </si>
  <si>
    <t>x01x012</t>
  </si>
  <si>
    <t>x01x013</t>
  </si>
  <si>
    <t>x01x01 x01vg</t>
  </si>
  <si>
    <t>x01</t>
  </si>
  <si>
    <t>x01x021</t>
  </si>
  <si>
    <t>x02x011</t>
  </si>
  <si>
    <t>x02</t>
  </si>
  <si>
    <t>x01x022</t>
  </si>
  <si>
    <t>x02x012</t>
  </si>
  <si>
    <t>x01x023</t>
  </si>
  <si>
    <t>x02x013</t>
  </si>
  <si>
    <t>x01x02 x01vg</t>
  </si>
  <si>
    <t>x02x01 x01vg</t>
  </si>
  <si>
    <t>x02x021</t>
  </si>
  <si>
    <t>x02x022</t>
  </si>
  <si>
    <t>x02x023</t>
  </si>
  <si>
    <t>x02x02 x01vg</t>
  </si>
  <si>
    <t>x07</t>
  </si>
  <si>
    <t>x01x071</t>
  </si>
  <si>
    <t>x07x011</t>
  </si>
  <si>
    <t>x01x072</t>
  </si>
  <si>
    <t>x07x012</t>
  </si>
  <si>
    <t>x01x073</t>
  </si>
  <si>
    <t>x07x013</t>
  </si>
  <si>
    <t>x01x07 x01vg</t>
  </si>
  <si>
    <t>x07x01 x01vg</t>
  </si>
  <si>
    <t>x02x071</t>
  </si>
  <si>
    <t>x07x021</t>
  </si>
  <si>
    <t>x02x072</t>
  </si>
  <si>
    <t>x07x022</t>
  </si>
  <si>
    <t>x02x073</t>
  </si>
  <si>
    <t>x07x023</t>
  </si>
  <si>
    <t>x02x07 x01vg</t>
  </si>
  <si>
    <t>x07x02 x01vg</t>
  </si>
  <si>
    <t>x07x071</t>
  </si>
  <si>
    <t>x07x072</t>
  </si>
  <si>
    <t>x07x073</t>
  </si>
  <si>
    <t>x07x07 x01vg</t>
  </si>
  <si>
    <t>x09</t>
  </si>
  <si>
    <t>x01x091</t>
  </si>
  <si>
    <t>x09x011</t>
  </si>
  <si>
    <t>x01x092</t>
  </si>
  <si>
    <t>x09x012</t>
  </si>
  <si>
    <t>x01x093</t>
  </si>
  <si>
    <t>x09x013</t>
  </si>
  <si>
    <t>x01x09 x01vg</t>
  </si>
  <si>
    <t>x09x01 x01vg</t>
  </si>
  <si>
    <t>x02x091</t>
  </si>
  <si>
    <t>x07x091</t>
  </si>
  <si>
    <t>x02x092</t>
  </si>
  <si>
    <t>x07x092</t>
  </si>
  <si>
    <t>x02x093</t>
  </si>
  <si>
    <t>x07x093</t>
  </si>
  <si>
    <t>x02x09 x01vg</t>
  </si>
  <si>
    <t>x07x09 x01vg</t>
  </si>
  <si>
    <t>x09x071</t>
  </si>
  <si>
    <t>x09x072</t>
  </si>
  <si>
    <t>x09x073</t>
  </si>
  <si>
    <t>x09x07 x01vg</t>
  </si>
  <si>
    <t>x09x091</t>
  </si>
  <si>
    <t>x09x092</t>
  </si>
  <si>
    <t>x09x093</t>
  </si>
  <si>
    <t>x09x09 x01vg</t>
  </si>
  <si>
    <t>x09x021</t>
  </si>
  <si>
    <t>x09x022</t>
  </si>
  <si>
    <t>x09x023</t>
  </si>
  <si>
    <t>x09x02 x01vg</t>
  </si>
  <si>
    <t>x04</t>
  </si>
  <si>
    <t>x01x041</t>
  </si>
  <si>
    <t>x04x011</t>
  </si>
  <si>
    <t>x01x042</t>
  </si>
  <si>
    <t>x04x012</t>
  </si>
  <si>
    <t>x01x043</t>
  </si>
  <si>
    <t>x04x013</t>
  </si>
  <si>
    <t>x01x04 x01vg</t>
  </si>
  <si>
    <t>x04x01 x01vg</t>
  </si>
  <si>
    <t>x02x041</t>
  </si>
  <si>
    <t>x07x041</t>
  </si>
  <si>
    <t>x02x042</t>
  </si>
  <si>
    <t>x07x042</t>
  </si>
  <si>
    <t>x02x043</t>
  </si>
  <si>
    <t>x07x043</t>
  </si>
  <si>
    <t>x02x04 x01vg</t>
  </si>
  <si>
    <t>x07x04 x01vg</t>
  </si>
  <si>
    <t>x09x041</t>
  </si>
  <si>
    <t>x09x042</t>
  </si>
  <si>
    <t>x09x043</t>
  </si>
  <si>
    <t>x09x04 x01vg</t>
  </si>
  <si>
    <t>x04x091</t>
  </si>
  <si>
    <t>x04x092</t>
  </si>
  <si>
    <t>x04x093</t>
  </si>
  <si>
    <t>x04x09 x01vg</t>
  </si>
  <si>
    <t>x04x041</t>
  </si>
  <si>
    <t>x04x042</t>
  </si>
  <si>
    <t>x04x043</t>
  </si>
  <si>
    <t>x04x04 x01vg</t>
  </si>
  <si>
    <t>x04x021</t>
  </si>
  <si>
    <t>x04x022</t>
  </si>
  <si>
    <t>x04x023</t>
  </si>
  <si>
    <t>x04x02 x01vg</t>
  </si>
  <si>
    <t>x04x071</t>
  </si>
  <si>
    <t>x04x072</t>
  </si>
  <si>
    <t>x04x073</t>
  </si>
  <si>
    <t>x04x07 x01vg</t>
  </si>
  <si>
    <t>AVG</t>
  </si>
  <si>
    <t>Sperm</t>
  </si>
  <si>
    <t>Ova</t>
  </si>
  <si>
    <t>x02x01</t>
  </si>
  <si>
    <t>x02x01 AVG</t>
  </si>
  <si>
    <t>x07x01</t>
  </si>
  <si>
    <t>x09x01</t>
  </si>
  <si>
    <t>x04x01</t>
  </si>
  <si>
    <t>x04x01 Avg</t>
  </si>
  <si>
    <t>x07x02</t>
  </si>
  <si>
    <t>x02x09</t>
  </si>
  <si>
    <t>x02x09 AVG</t>
  </si>
  <si>
    <t>x01 Self</t>
  </si>
  <si>
    <t>02 Self</t>
  </si>
  <si>
    <t>07 Self</t>
  </si>
  <si>
    <t>09 Self</t>
  </si>
  <si>
    <t>04 Self</t>
  </si>
  <si>
    <t>Batch (n=3)</t>
  </si>
  <si>
    <t>P-BATCH</t>
  </si>
  <si>
    <t>Batch p-value (α = 0.05</t>
  </si>
  <si>
    <t>Batch Avg</t>
  </si>
  <si>
    <t>Genet Avg</t>
  </si>
  <si>
    <t>F-stat</t>
  </si>
  <si>
    <t>Adjusted r2</t>
  </si>
  <si>
    <t>Spawned</t>
  </si>
  <si>
    <t>Cross Start</t>
  </si>
  <si>
    <t>Cross End</t>
  </si>
  <si>
    <t>12:20pm</t>
  </si>
  <si>
    <t xml:space="preserve">Ova added: 4:22am </t>
  </si>
  <si>
    <t xml:space="preserve">Ended: 5:25am </t>
  </si>
  <si>
    <t>4:22am</t>
  </si>
  <si>
    <t>5:25am</t>
  </si>
  <si>
    <t>Spawned: ~12:20pm</t>
  </si>
  <si>
    <t xml:space="preserve">Ova added: 4:00am </t>
  </si>
  <si>
    <t xml:space="preserve">Ended: 4:20am </t>
  </si>
  <si>
    <t>4:00am</t>
  </si>
  <si>
    <t xml:space="preserve">4:20am </t>
  </si>
  <si>
    <t>6:30am</t>
  </si>
  <si>
    <t>Time btwn Spawn - Cross</t>
  </si>
  <si>
    <t>Night</t>
  </si>
  <si>
    <t>11:30pm</t>
  </si>
  <si>
    <t>10:45pm</t>
  </si>
  <si>
    <t>11:20m</t>
  </si>
  <si>
    <t xml:space="preserve">11:20pm </t>
  </si>
  <si>
    <t xml:space="preserve">3:13am </t>
  </si>
  <si>
    <t xml:space="preserve">4:30am </t>
  </si>
  <si>
    <t>4:54am</t>
  </si>
  <si>
    <t>4:37am</t>
  </si>
  <si>
    <t>3:25am</t>
  </si>
  <si>
    <t>2:40am</t>
  </si>
  <si>
    <t xml:space="preserve">2:43am </t>
  </si>
  <si>
    <t xml:space="preserve">2:30am </t>
  </si>
  <si>
    <t>Night Avg</t>
  </si>
  <si>
    <t>ACER</t>
  </si>
  <si>
    <t>Total Recip. Pairs</t>
  </si>
  <si>
    <t>Num. Sig. Diff. Pairs</t>
  </si>
  <si>
    <t xml:space="preserve">%Significant </t>
  </si>
  <si>
    <t>% Total Significant:</t>
  </si>
  <si>
    <t>OFAV</t>
  </si>
  <si>
    <t>"Set one" Clone Avg</t>
  </si>
  <si>
    <t>"Set two" Clone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</si>
</sst>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11" fontId="1" fillId="0" borderId="0" xfId="0" applyNumberFormat="1" applyFont="1"/>
    <xf numFmtId="11" fontId="0" fillId="0" borderId="0" xfId="0" applyNumberFormat="1"/>
    <xf numFmtId="0" fontId="0" fillId="0" borderId="0" xfId="0" applyNumberFormat="1"/>
    <xf numFmtId="0" fontId="2" fillId="0" borderId="3" xfId="0" applyFont="1" applyBorder="1" applyAlignment="1">
      <alignment horizontal="left" wrapText="1" readingOrder="1"/>
    </xf>
    <xf numFmtId="164" fontId="0" fillId="0" borderId="0" xfId="0" applyNumberFormat="1"/>
    <xf numFmtId="2" fontId="1" fillId="0" borderId="0" xfId="0" applyNumberFormat="1" applyFont="1"/>
    <xf numFmtId="0" fontId="5" fillId="0" borderId="4" xfId="0" applyFont="1" applyBorder="1"/>
    <xf numFmtId="164" fontId="1" fillId="0" borderId="0" xfId="0" applyNumberFormat="1" applyFont="1"/>
    <xf numFmtId="165" fontId="0" fillId="0" borderId="0" xfId="0" applyNumberFormat="1"/>
    <xf numFmtId="2" fontId="0" fillId="0" borderId="0" xfId="0" applyNumberFormat="1" applyFont="1"/>
    <xf numFmtId="0" fontId="6" fillId="0" borderId="4" xfId="0" applyFont="1" applyBorder="1"/>
    <xf numFmtId="20" fontId="0" fillId="0" borderId="0" xfId="0" applyNumberFormat="1"/>
    <xf numFmtId="14" fontId="0" fillId="0" borderId="0" xfId="0" applyNumberFormat="1"/>
    <xf numFmtId="0" fontId="6" fillId="0" borderId="0" xfId="0" applyFont="1" applyBorder="1"/>
    <xf numFmtId="0" fontId="6" fillId="0" borderId="4" xfId="0" applyFont="1" applyFill="1" applyBorder="1"/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8" fillId="0" borderId="7" xfId="0" applyFont="1" applyBorder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8" fillId="0" borderId="6" xfId="0" applyFont="1" applyBorder="1" applyAlignment="1">
      <alignment horizontal="right" vertical="center"/>
    </xf>
    <xf numFmtId="0" fontId="7" fillId="2" borderId="7" xfId="0" applyFont="1" applyFill="1" applyBorder="1" applyAlignment="1">
      <alignment horizontal="right" vertical="center"/>
    </xf>
    <xf numFmtId="0" fontId="7" fillId="0" borderId="7" xfId="0" applyFont="1" applyBorder="1" applyAlignment="1">
      <alignment horizontal="right" vertical="center"/>
    </xf>
    <xf numFmtId="10" fontId="7" fillId="0" borderId="0" xfId="0" applyNumberFormat="1" applyFont="1" applyAlignment="1">
      <alignment horizontal="right" vertical="center"/>
    </xf>
    <xf numFmtId="0" fontId="8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8" xfId="0" applyFont="1" applyBorder="1" applyAlignment="1">
      <alignment horizontal="right" vertical="center"/>
    </xf>
    <xf numFmtId="0" fontId="7" fillId="2" borderId="0" xfId="0" applyFont="1" applyFill="1" applyBorder="1" applyAlignment="1">
      <alignment horizontal="right" vertical="center"/>
    </xf>
    <xf numFmtId="0" fontId="7" fillId="2" borderId="10" xfId="0" applyFont="1" applyFill="1" applyBorder="1" applyAlignment="1">
      <alignment horizontal="right" vertical="center"/>
    </xf>
    <xf numFmtId="0" fontId="8" fillId="0" borderId="5" xfId="0" applyFont="1" applyBorder="1" applyAlignment="1">
      <alignment horizontal="right" vertical="center"/>
    </xf>
    <xf numFmtId="0" fontId="7" fillId="0" borderId="9" xfId="0" applyFont="1" applyBorder="1" applyAlignment="1">
      <alignment horizontal="right" vertical="center"/>
    </xf>
    <xf numFmtId="14" fontId="9" fillId="0" borderId="11" xfId="0" applyNumberFormat="1" applyFont="1" applyBorder="1" applyAlignment="1">
      <alignment horizontal="right" wrapText="1" readingOrder="1"/>
    </xf>
    <xf numFmtId="14" fontId="9" fillId="0" borderId="1" xfId="0" applyNumberFormat="1" applyFont="1" applyBorder="1" applyAlignment="1">
      <alignment horizontal="right" wrapText="1" readingOrder="1"/>
    </xf>
    <xf numFmtId="14" fontId="9" fillId="0" borderId="12" xfId="0" applyNumberFormat="1" applyFont="1" applyBorder="1" applyAlignment="1">
      <alignment horizontal="right" wrapText="1" readingOrder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>
                    <a:lumMod val="95000"/>
                    <a:lumOff val="5000"/>
                  </a:schemeClr>
                </a:solidFill>
              </a:rPr>
              <a:t>2022 OFAV Genet Reciprocal 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Sperm (n=4)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EE4-4C67-B9CB-0296A39711AD}"/>
              </c:ext>
            </c:extLst>
          </c:dPt>
          <c:dLbls>
            <c:dLbl>
              <c:idx val="0"/>
              <c:layout>
                <c:manualLayout>
                  <c:x val="-2.1170286785707022E-3"/>
                  <c:y val="-5.41552190919747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EE4-4C67-B9CB-0296A39711AD}"/>
                </c:ext>
              </c:extLst>
            </c:dLbl>
            <c:dLbl>
              <c:idx val="1"/>
              <c:layout>
                <c:manualLayout>
                  <c:x val="0"/>
                  <c:y val="-4.332417527357981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EE4-4C67-B9CB-0296A39711AD}"/>
                </c:ext>
              </c:extLst>
            </c:dLbl>
            <c:dLbl>
              <c:idx val="2"/>
              <c:layout>
                <c:manualLayout>
                  <c:x val="0"/>
                  <c:y val="-2.97853705005861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EE4-4C67-B9CB-0296A39711AD}"/>
                </c:ext>
              </c:extLst>
            </c:dLbl>
            <c:dLbl>
              <c:idx val="3"/>
              <c:layout>
                <c:manualLayout>
                  <c:x val="-1.2702172071424213E-2"/>
                  <c:y val="-8.394058959256085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EE4-4C67-B9CB-0296A39711AD}"/>
                </c:ext>
              </c:extLst>
            </c:dLbl>
            <c:dLbl>
              <c:idx val="4"/>
              <c:layout>
                <c:manualLayout>
                  <c:x val="-1.2702172071424291E-2"/>
                  <c:y val="-3.52008924097835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EE4-4C67-B9CB-0296A39711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2225" cap="flat" cmpd="sng" algn="ctr">
                      <a:solidFill>
                        <a:schemeClr val="tx1">
                          <a:lumMod val="35000"/>
                          <a:lumOff val="65000"/>
                          <a:alpha val="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'no clones reciprocal cross'!$O$12:$O$17</c:f>
                <c:numCache>
                  <c:formatCode>General</c:formatCode>
                  <c:ptCount val="6"/>
                  <c:pt idx="0">
                    <c:v>5.350937844811571</c:v>
                  </c:pt>
                  <c:pt idx="1">
                    <c:v>3.7481484280478217</c:v>
                  </c:pt>
                  <c:pt idx="2">
                    <c:v>3.1949001998267614</c:v>
                  </c:pt>
                  <c:pt idx="3">
                    <c:v>11.188663704703576</c:v>
                  </c:pt>
                  <c:pt idx="4">
                    <c:v>0.93640704303387789</c:v>
                  </c:pt>
                  <c:pt idx="5">
                    <c:v>1.4391271767004465</c:v>
                  </c:pt>
                </c:numCache>
              </c:numRef>
            </c:plus>
            <c:minus>
              <c:numRef>
                <c:f>'no clones reciprocal cross'!$O$12:$O$17</c:f>
                <c:numCache>
                  <c:formatCode>General</c:formatCode>
                  <c:ptCount val="6"/>
                  <c:pt idx="0">
                    <c:v>5.350937844811571</c:v>
                  </c:pt>
                  <c:pt idx="1">
                    <c:v>3.7481484280478217</c:v>
                  </c:pt>
                  <c:pt idx="2">
                    <c:v>3.1949001998267614</c:v>
                  </c:pt>
                  <c:pt idx="3">
                    <c:v>11.188663704703576</c:v>
                  </c:pt>
                  <c:pt idx="4">
                    <c:v>0.93640704303387789</c:v>
                  </c:pt>
                  <c:pt idx="5">
                    <c:v>1.4391271767004465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'no clones reciprocal cross'!$M$12:$M$17</c:f>
              <c:strCache>
                <c:ptCount val="6"/>
                <c:pt idx="0">
                  <c:v>"Set one" Clone Avg</c:v>
                </c:pt>
                <c:pt idx="1">
                  <c:v>02</c:v>
                </c:pt>
                <c:pt idx="2">
                  <c:v>07</c:v>
                </c:pt>
                <c:pt idx="3">
                  <c:v>"Set two" Clone Avg</c:v>
                </c:pt>
                <c:pt idx="4">
                  <c:v>04</c:v>
                </c:pt>
                <c:pt idx="5">
                  <c:v>Batch</c:v>
                </c:pt>
              </c:strCache>
            </c:strRef>
          </c:cat>
          <c:val>
            <c:numRef>
              <c:f>'no clones reciprocal cross'!$N$12:$N$17</c:f>
              <c:numCache>
                <c:formatCode>0.00</c:formatCode>
                <c:ptCount val="6"/>
                <c:pt idx="0">
                  <c:v>81.117950695490791</c:v>
                </c:pt>
                <c:pt idx="1">
                  <c:v>88.059482570522761</c:v>
                </c:pt>
                <c:pt idx="2">
                  <c:v>90.053252550795236</c:v>
                </c:pt>
                <c:pt idx="3">
                  <c:v>75.218645662884256</c:v>
                </c:pt>
                <c:pt idx="4">
                  <c:v>92.743325483698953</c:v>
                </c:pt>
                <c:pt idx="5">
                  <c:v>90.224429598030397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4-4C67-B9CB-0296A39711AD}"/>
            </c:ext>
          </c:extLst>
        </c:ser>
        <c:ser>
          <c:idx val="1"/>
          <c:order val="1"/>
          <c:tx>
            <c:v>Ova (n=4)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4681147142828088E-3"/>
                  <c:y val="-0.1001871553201533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EE4-4C67-B9CB-0296A39711AD}"/>
                </c:ext>
              </c:extLst>
            </c:dLbl>
            <c:dLbl>
              <c:idx val="1"/>
              <c:layout>
                <c:manualLayout>
                  <c:x val="0"/>
                  <c:y val="-2.978537050058613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EE4-4C67-B9CB-0296A39711AD}"/>
                </c:ext>
              </c:extLst>
            </c:dLbl>
            <c:dLbl>
              <c:idx val="2"/>
              <c:layout>
                <c:manualLayout>
                  <c:x val="6.3510860357121066E-3"/>
                  <c:y val="-3.520089240978361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EE4-4C67-B9CB-0296A39711AD}"/>
                </c:ext>
              </c:extLst>
            </c:dLbl>
            <c:dLbl>
              <c:idx val="3"/>
              <c:layout>
                <c:manualLayout>
                  <c:x val="0"/>
                  <c:y val="-4.60319362281785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EE4-4C67-B9CB-0296A39711AD}"/>
                </c:ext>
              </c:extLst>
            </c:dLbl>
            <c:dLbl>
              <c:idx val="4"/>
              <c:layout>
                <c:manualLayout>
                  <c:x val="1.4819200749994916E-2"/>
                  <c:y val="-1.083104381839495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EE4-4C67-B9CB-0296A39711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  <a:alpha val="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'no clones reciprocal cross'!$R$12:$R$16</c:f>
                <c:numCache>
                  <c:formatCode>General</c:formatCode>
                  <c:ptCount val="5"/>
                  <c:pt idx="0">
                    <c:v>12.21482531695597</c:v>
                  </c:pt>
                  <c:pt idx="1">
                    <c:v>4.4345447242423184</c:v>
                  </c:pt>
                  <c:pt idx="2">
                    <c:v>3.9571084202964073</c:v>
                  </c:pt>
                  <c:pt idx="3">
                    <c:v>6.0909735610797364</c:v>
                  </c:pt>
                  <c:pt idx="4">
                    <c:v>1.1083117699638656</c:v>
                  </c:pt>
                </c:numCache>
              </c:numRef>
            </c:plus>
            <c:minus>
              <c:numRef>
                <c:f>'no clones reciprocal cross'!$R$12:$R$16</c:f>
                <c:numCache>
                  <c:formatCode>General</c:formatCode>
                  <c:ptCount val="5"/>
                  <c:pt idx="0">
                    <c:v>12.21482531695597</c:v>
                  </c:pt>
                  <c:pt idx="1">
                    <c:v>4.4345447242423184</c:v>
                  </c:pt>
                  <c:pt idx="2">
                    <c:v>3.9571084202964073</c:v>
                  </c:pt>
                  <c:pt idx="3">
                    <c:v>6.0909735610797364</c:v>
                  </c:pt>
                  <c:pt idx="4">
                    <c:v>1.1083117699638656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'no clones reciprocal cross'!$M$12:$M$17</c:f>
              <c:strCache>
                <c:ptCount val="6"/>
                <c:pt idx="0">
                  <c:v>"Set one" Clone Avg</c:v>
                </c:pt>
                <c:pt idx="1">
                  <c:v>02</c:v>
                </c:pt>
                <c:pt idx="2">
                  <c:v>07</c:v>
                </c:pt>
                <c:pt idx="3">
                  <c:v>"Set two" Clone Avg</c:v>
                </c:pt>
                <c:pt idx="4">
                  <c:v>04</c:v>
                </c:pt>
                <c:pt idx="5">
                  <c:v>Batch</c:v>
                </c:pt>
              </c:strCache>
            </c:strRef>
          </c:cat>
          <c:val>
            <c:numRef>
              <c:f>'no clones reciprocal cross'!$Q$12:$Q$16</c:f>
              <c:numCache>
                <c:formatCode>0.00</c:formatCode>
                <c:ptCount val="5"/>
                <c:pt idx="0">
                  <c:v>80.492311835434833</c:v>
                </c:pt>
                <c:pt idx="1">
                  <c:v>82.24494858329895</c:v>
                </c:pt>
                <c:pt idx="2">
                  <c:v>84.134468414259899</c:v>
                </c:pt>
                <c:pt idx="3">
                  <c:v>87.55447022471418</c:v>
                </c:pt>
                <c:pt idx="4">
                  <c:v>93.207554843284598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E4-4C67-B9CB-0296A39711AD}"/>
            </c:ext>
          </c:extLst>
        </c:ser>
        <c:ser>
          <c:idx val="2"/>
          <c:order val="2"/>
          <c:tx>
            <c:v>Self Cross (n=3)</c:v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'no clones reciprocal cross'!$V$4:$V$8</c:f>
                <c:numCache>
                  <c:formatCode>General</c:formatCode>
                  <c:ptCount val="5"/>
                  <c:pt idx="0">
                    <c:v>2.1742165411594096E-2</c:v>
                  </c:pt>
                  <c:pt idx="1">
                    <c:v>0.30581039755351691</c:v>
                  </c:pt>
                  <c:pt idx="2">
                    <c:v>0.31725212061375258</c:v>
                  </c:pt>
                  <c:pt idx="3">
                    <c:v>1.6177828729613073</c:v>
                  </c:pt>
                  <c:pt idx="4">
                    <c:v>0.1349527665317139</c:v>
                  </c:pt>
                </c:numCache>
              </c:numRef>
            </c:plus>
            <c:minus>
              <c:numRef>
                <c:f>'no clones reciprocal cross'!$V$4:$V$8</c:f>
                <c:numCache>
                  <c:formatCode>General</c:formatCode>
                  <c:ptCount val="5"/>
                  <c:pt idx="0">
                    <c:v>2.1742165411594096E-2</c:v>
                  </c:pt>
                  <c:pt idx="1">
                    <c:v>0.30581039755351691</c:v>
                  </c:pt>
                  <c:pt idx="2">
                    <c:v>0.31725212061375258</c:v>
                  </c:pt>
                  <c:pt idx="3">
                    <c:v>1.6177828729613073</c:v>
                  </c:pt>
                  <c:pt idx="4">
                    <c:v>0.1349527665317139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val>
            <c:numRef>
              <c:f>'no clones reciprocal cross'!$U$4:$U$8</c:f>
              <c:numCache>
                <c:formatCode>0.00</c:formatCode>
                <c:ptCount val="5"/>
                <c:pt idx="0">
                  <c:v>0.35798388613082199</c:v>
                </c:pt>
                <c:pt idx="1">
                  <c:v>0.30581039755351686</c:v>
                </c:pt>
                <c:pt idx="2">
                  <c:v>0.5535662839033626</c:v>
                </c:pt>
                <c:pt idx="3">
                  <c:v>9.0895274646108337</c:v>
                </c:pt>
                <c:pt idx="4">
                  <c:v>0.1349527665317139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E4-4C67-B9CB-0296A39711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9"/>
        <c:axId val="1172690224"/>
        <c:axId val="778932064"/>
      </c:barChart>
      <c:catAx>
        <c:axId val="117269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Genet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932064"/>
        <c:crosses val="autoZero"/>
        <c:auto val="1"/>
        <c:lblAlgn val="ctr"/>
        <c:lblOffset val="100"/>
        <c:noMultiLvlLbl val="0"/>
      </c:catAx>
      <c:valAx>
        <c:axId val="7789320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Fertilization</a:t>
                </a:r>
                <a:r>
                  <a:rPr lang="en-US" sz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</a:t>
                </a:r>
                <a:endParaRPr lang="en-US" sz="1200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69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</a:rPr>
              <a:t>2022 OFAV: Total Genet Fertilization Averages </a:t>
            </a:r>
            <a:endParaRPr lang="en-US">
              <a:solidFill>
                <a:schemeClr val="tx1">
                  <a:lumMod val="95000"/>
                  <a:lumOff val="5000"/>
                </a:scheme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Outcrosses 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B1B-4B56-BCB6-29E4DF206B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'no clones reciprocal cross'!$U$24:$U$29</c:f>
                <c:numCache>
                  <c:formatCode>General</c:formatCode>
                  <c:ptCount val="6"/>
                  <c:pt idx="0">
                    <c:v>6.1742506313372489</c:v>
                  </c:pt>
                  <c:pt idx="1">
                    <c:v>2.5278164881522724</c:v>
                  </c:pt>
                  <c:pt idx="2">
                    <c:v>2.2903472501523536</c:v>
                  </c:pt>
                  <c:pt idx="3">
                    <c:v>6.3411622811723953</c:v>
                  </c:pt>
                  <c:pt idx="4">
                    <c:v>0.58857024343255115</c:v>
                  </c:pt>
                  <c:pt idx="5">
                    <c:v>1.4391271767004465</c:v>
                  </c:pt>
                </c:numCache>
              </c:numRef>
            </c:plus>
            <c:minus>
              <c:numRef>
                <c:f>'no clones reciprocal cross'!$U$24:$U$29</c:f>
                <c:numCache>
                  <c:formatCode>General</c:formatCode>
                  <c:ptCount val="6"/>
                  <c:pt idx="0">
                    <c:v>6.1742506313372489</c:v>
                  </c:pt>
                  <c:pt idx="1">
                    <c:v>2.5278164881522724</c:v>
                  </c:pt>
                  <c:pt idx="2">
                    <c:v>2.2903472501523536</c:v>
                  </c:pt>
                  <c:pt idx="3">
                    <c:v>6.3411622811723953</c:v>
                  </c:pt>
                  <c:pt idx="4">
                    <c:v>0.58857024343255115</c:v>
                  </c:pt>
                  <c:pt idx="5">
                    <c:v>1.4391271767004465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'no clones reciprocal cross'!$S$24:$S$29</c:f>
              <c:strCache>
                <c:ptCount val="6"/>
                <c:pt idx="0">
                  <c:v>x01</c:v>
                </c:pt>
                <c:pt idx="1">
                  <c:v>x02</c:v>
                </c:pt>
                <c:pt idx="2">
                  <c:v>x07</c:v>
                </c:pt>
                <c:pt idx="3">
                  <c:v>x09</c:v>
                </c:pt>
                <c:pt idx="4">
                  <c:v>x04</c:v>
                </c:pt>
                <c:pt idx="5">
                  <c:v>Batch (n=3)</c:v>
                </c:pt>
              </c:strCache>
            </c:strRef>
          </c:cat>
          <c:val>
            <c:numRef>
              <c:f>'no clones reciprocal cross'!$T$24:$T$29</c:f>
              <c:numCache>
                <c:formatCode>0.00</c:formatCode>
                <c:ptCount val="6"/>
                <c:pt idx="0">
                  <c:v>80.805131265462819</c:v>
                </c:pt>
                <c:pt idx="1">
                  <c:v>85.152215576910848</c:v>
                </c:pt>
                <c:pt idx="2">
                  <c:v>87.09386048252756</c:v>
                </c:pt>
                <c:pt idx="3">
                  <c:v>81.386557943799232</c:v>
                </c:pt>
                <c:pt idx="4">
                  <c:v>92.975440163491783</c:v>
                </c:pt>
                <c:pt idx="5">
                  <c:v>90.224429598030397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B-4B56-BCB6-29E4DF206B2D}"/>
            </c:ext>
          </c:extLst>
        </c:ser>
        <c:ser>
          <c:idx val="1"/>
          <c:order val="1"/>
          <c:tx>
            <c:v>Self Cross (n=3)</c:v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'no clones reciprocal cross'!$T$32:$T$36</c:f>
                <c:numCache>
                  <c:formatCode>General</c:formatCode>
                  <c:ptCount val="5"/>
                  <c:pt idx="0">
                    <c:v>2.1742165411594096E-2</c:v>
                  </c:pt>
                  <c:pt idx="1">
                    <c:v>0.30581039755351691</c:v>
                  </c:pt>
                  <c:pt idx="2">
                    <c:v>0.31725212061375258</c:v>
                  </c:pt>
                  <c:pt idx="3">
                    <c:v>1.6177828729613073</c:v>
                  </c:pt>
                  <c:pt idx="4">
                    <c:v>0.1349527665317139</c:v>
                  </c:pt>
                </c:numCache>
              </c:numRef>
            </c:plus>
            <c:minus>
              <c:numRef>
                <c:f>'no clones reciprocal cross'!$T$32:$T$36</c:f>
                <c:numCache>
                  <c:formatCode>General</c:formatCode>
                  <c:ptCount val="5"/>
                  <c:pt idx="0">
                    <c:v>2.1742165411594096E-2</c:v>
                  </c:pt>
                  <c:pt idx="1">
                    <c:v>0.30581039755351691</c:v>
                  </c:pt>
                  <c:pt idx="2">
                    <c:v>0.31725212061375258</c:v>
                  </c:pt>
                  <c:pt idx="3">
                    <c:v>1.6177828729613073</c:v>
                  </c:pt>
                  <c:pt idx="4">
                    <c:v>0.1349527665317139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val>
            <c:numRef>
              <c:f>'no clones reciprocal cross'!$S$32:$S$36</c:f>
              <c:numCache>
                <c:formatCode>0.00</c:formatCode>
                <c:ptCount val="5"/>
                <c:pt idx="0">
                  <c:v>0.35798388613082199</c:v>
                </c:pt>
                <c:pt idx="1">
                  <c:v>0.30581039755351686</c:v>
                </c:pt>
                <c:pt idx="2">
                  <c:v>0.5535662839033626</c:v>
                </c:pt>
                <c:pt idx="3">
                  <c:v>9.0895274646108337</c:v>
                </c:pt>
                <c:pt idx="4">
                  <c:v>0.1349527665317139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1B-4B56-BCB6-29E4DF206B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49"/>
        <c:axId val="1369338560"/>
        <c:axId val="1011630816"/>
      </c:barChart>
      <c:catAx>
        <c:axId val="136933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Genet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30816"/>
        <c:crosses val="autoZero"/>
        <c:auto val="1"/>
        <c:lblAlgn val="ctr"/>
        <c:lblOffset val="100"/>
        <c:noMultiLvlLbl val="0"/>
      </c:catAx>
      <c:valAx>
        <c:axId val="10116308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Fertilization (n=4)</a:t>
                </a:r>
              </a:p>
              <a:p>
                <a:pPr>
                  <a:defRPr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endParaRPr lang="en-US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33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0" i="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</a:rPr>
              <a:t>2022 OFAV Reciprocal Crosses</a:t>
            </a:r>
            <a:endParaRPr lang="en-US" sz="2800">
              <a:solidFill>
                <a:schemeClr val="tx1">
                  <a:lumMod val="95000"/>
                  <a:lumOff val="5000"/>
                </a:scheme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47965879265092"/>
          <c:y val="0.14410110170944165"/>
          <c:w val="0.89019685039370078"/>
          <c:h val="0.72079103481094975"/>
        </c:manualLayout>
      </c:layout>
      <c:barChart>
        <c:barDir val="col"/>
        <c:grouping val="clustered"/>
        <c:varyColors val="0"/>
        <c:ser>
          <c:idx val="0"/>
          <c:order val="0"/>
          <c:tx>
            <c:v>Sperm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672-4EA8-AB8B-162A60549645}"/>
              </c:ext>
            </c:extLst>
          </c:dPt>
          <c:errBars>
            <c:errBarType val="both"/>
            <c:errValType val="cust"/>
            <c:noEndCap val="0"/>
            <c:plus>
              <c:numRef>
                <c:f>'no clones reciprocal cross'!$AN$6:$AN$17</c:f>
                <c:numCache>
                  <c:formatCode>General</c:formatCode>
                  <c:ptCount val="12"/>
                  <c:pt idx="0">
                    <c:v>0.68223469361053013</c:v>
                  </c:pt>
                  <c:pt idx="1">
                    <c:v>1.5600300072163724</c:v>
                  </c:pt>
                  <c:pt idx="2">
                    <c:v>3.9168220408296714</c:v>
                  </c:pt>
                  <c:pt idx="3">
                    <c:v>0.24792556439450167</c:v>
                  </c:pt>
                  <c:pt idx="4">
                    <c:v>1.9305614627218439</c:v>
                  </c:pt>
                  <c:pt idx="5">
                    <c:v>0.97242324509347944</c:v>
                  </c:pt>
                  <c:pt idx="6">
                    <c:v>0.72513283043621513</c:v>
                  </c:pt>
                  <c:pt idx="7">
                    <c:v>0.32297537325950665</c:v>
                  </c:pt>
                  <c:pt idx="8">
                    <c:v>0.31371488099594219</c:v>
                  </c:pt>
                  <c:pt idx="9">
                    <c:v>1.1869120689741632</c:v>
                  </c:pt>
                  <c:pt idx="11">
                    <c:v>1.4391271767004465</c:v>
                  </c:pt>
                </c:numCache>
              </c:numRef>
            </c:plus>
            <c:minus>
              <c:numRef>
                <c:f>'no clones reciprocal cross'!$AN$6:$AN$17</c:f>
                <c:numCache>
                  <c:formatCode>General</c:formatCode>
                  <c:ptCount val="12"/>
                  <c:pt idx="0">
                    <c:v>0.68223469361053013</c:v>
                  </c:pt>
                  <c:pt idx="1">
                    <c:v>1.5600300072163724</c:v>
                  </c:pt>
                  <c:pt idx="2">
                    <c:v>3.9168220408296714</c:v>
                  </c:pt>
                  <c:pt idx="3">
                    <c:v>0.24792556439450167</c:v>
                  </c:pt>
                  <c:pt idx="4">
                    <c:v>1.9305614627218439</c:v>
                  </c:pt>
                  <c:pt idx="5">
                    <c:v>0.97242324509347944</c:v>
                  </c:pt>
                  <c:pt idx="6">
                    <c:v>0.72513283043621513</c:v>
                  </c:pt>
                  <c:pt idx="7">
                    <c:v>0.32297537325950665</c:v>
                  </c:pt>
                  <c:pt idx="8">
                    <c:v>0.31371488099594219</c:v>
                  </c:pt>
                  <c:pt idx="9">
                    <c:v>1.1869120689741632</c:v>
                  </c:pt>
                  <c:pt idx="11">
                    <c:v>1.4391271767004465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'no clones reciprocal cross'!$AL$6:$AL$17</c:f>
              <c:strCache>
                <c:ptCount val="12"/>
                <c:pt idx="0">
                  <c:v>01x02 </c:v>
                </c:pt>
                <c:pt idx="1">
                  <c:v>01x07 </c:v>
                </c:pt>
                <c:pt idx="2">
                  <c:v>01x09 </c:v>
                </c:pt>
                <c:pt idx="3">
                  <c:v>01x04 </c:v>
                </c:pt>
                <c:pt idx="4">
                  <c:v>02x07 </c:v>
                </c:pt>
                <c:pt idx="5">
                  <c:v>02x09 </c:v>
                </c:pt>
                <c:pt idx="6">
                  <c:v>02x04 </c:v>
                </c:pt>
                <c:pt idx="7">
                  <c:v>07x09 </c:v>
                </c:pt>
                <c:pt idx="8">
                  <c:v>07x04 </c:v>
                </c:pt>
                <c:pt idx="9">
                  <c:v>09x04 </c:v>
                </c:pt>
                <c:pt idx="11">
                  <c:v>Batch</c:v>
                </c:pt>
              </c:strCache>
            </c:strRef>
          </c:cat>
          <c:val>
            <c:numRef>
              <c:f>'no clones reciprocal cross'!$AM$6:$AM$17</c:f>
              <c:numCache>
                <c:formatCode>General</c:formatCode>
                <c:ptCount val="12"/>
                <c:pt idx="0">
                  <c:v>76.573143978232167</c:v>
                </c:pt>
                <c:pt idx="1">
                  <c:v>84.181946173242707</c:v>
                </c:pt>
                <c:pt idx="2">
                  <c:v>69.359342504547172</c:v>
                </c:pt>
                <c:pt idx="3">
                  <c:v>94.357370125941145</c:v>
                </c:pt>
                <c:pt idx="4">
                  <c:v>76.873049604904438</c:v>
                </c:pt>
                <c:pt idx="5">
                  <c:v>92.359069717839972</c:v>
                </c:pt>
                <c:pt idx="6">
                  <c:v>90.713492764436523</c:v>
                </c:pt>
                <c:pt idx="7">
                  <c:v>93.413213292731371</c:v>
                </c:pt>
                <c:pt idx="8">
                  <c:v>93.879678241380361</c:v>
                </c:pt>
                <c:pt idx="9">
                  <c:v>96.015932402227278</c:v>
                </c:pt>
                <c:pt idx="11" formatCode="0.00">
                  <c:v>90.224429598030397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2-4EA8-AB8B-162A60549645}"/>
            </c:ext>
          </c:extLst>
        </c:ser>
        <c:ser>
          <c:idx val="1"/>
          <c:order val="1"/>
          <c:tx>
            <c:v>Ova</c:v>
          </c:tx>
          <c:spPr>
            <a:solidFill>
              <a:srgbClr val="CC33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 clones reciprocal cross'!$AR$6:$AR$15</c:f>
                <c:numCache>
                  <c:formatCode>General</c:formatCode>
                  <c:ptCount val="10"/>
                  <c:pt idx="0">
                    <c:v>0.2775653273337485</c:v>
                  </c:pt>
                  <c:pt idx="1">
                    <c:v>0.23404676343511616</c:v>
                  </c:pt>
                  <c:pt idx="2">
                    <c:v>1.782013311626937</c:v>
                  </c:pt>
                  <c:pt idx="3">
                    <c:v>0.13649752953410049</c:v>
                  </c:pt>
                  <c:pt idx="4">
                    <c:v>1.0808408293143617</c:v>
                  </c:pt>
                  <c:pt idx="5">
                    <c:v>0.87123308273561439</c:v>
                  </c:pt>
                  <c:pt idx="6">
                    <c:v>0.35069089145873039</c:v>
                  </c:pt>
                  <c:pt idx="7">
                    <c:v>0.87123308273561439</c:v>
                  </c:pt>
                  <c:pt idx="8">
                    <c:v>0.40724790826510981</c:v>
                  </c:pt>
                  <c:pt idx="9">
                    <c:v>0.47057536884654266</c:v>
                  </c:pt>
                </c:numCache>
              </c:numRef>
            </c:plus>
            <c:minus>
              <c:numRef>
                <c:f>'no clones reciprocal cross'!$AR$6:$AR$15</c:f>
                <c:numCache>
                  <c:formatCode>General</c:formatCode>
                  <c:ptCount val="10"/>
                  <c:pt idx="0">
                    <c:v>0.2775653273337485</c:v>
                  </c:pt>
                  <c:pt idx="1">
                    <c:v>0.23404676343511616</c:v>
                  </c:pt>
                  <c:pt idx="2">
                    <c:v>1.782013311626937</c:v>
                  </c:pt>
                  <c:pt idx="3">
                    <c:v>0.13649752953410049</c:v>
                  </c:pt>
                  <c:pt idx="4">
                    <c:v>1.0808408293143617</c:v>
                  </c:pt>
                  <c:pt idx="5">
                    <c:v>0.87123308273561439</c:v>
                  </c:pt>
                  <c:pt idx="6">
                    <c:v>0.35069089145873039</c:v>
                  </c:pt>
                  <c:pt idx="7">
                    <c:v>0.87123308273561439</c:v>
                  </c:pt>
                  <c:pt idx="8">
                    <c:v>0.40724790826510981</c:v>
                  </c:pt>
                  <c:pt idx="9">
                    <c:v>0.47057536884654266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val>
            <c:numRef>
              <c:f>'no clones reciprocal cross'!$AQ$6:$AQ$15</c:f>
              <c:numCache>
                <c:formatCode>General</c:formatCode>
                <c:ptCount val="10"/>
                <c:pt idx="0">
                  <c:v>92.292318194910081</c:v>
                </c:pt>
                <c:pt idx="1">
                  <c:v>92.407146970955992</c:v>
                </c:pt>
                <c:pt idx="2">
                  <c:v>43.855633730942714</c:v>
                </c:pt>
                <c:pt idx="3">
                  <c:v>93.414148444930547</c:v>
                </c:pt>
                <c:pt idx="4">
                  <c:v>80.512971698113219</c:v>
                </c:pt>
                <c:pt idx="5">
                  <c:v>76.612329786864436</c:v>
                </c:pt>
                <c:pt idx="6">
                  <c:v>91.380706958737164</c:v>
                </c:pt>
                <c:pt idx="7">
                  <c:v>76.612329786864436</c:v>
                </c:pt>
                <c:pt idx="8">
                  <c:v>91.092191147389869</c:v>
                </c:pt>
                <c:pt idx="9">
                  <c:v>95.086255383738219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72-4EA8-AB8B-162A60549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7"/>
        <c:axId val="1110104432"/>
        <c:axId val="1011631648"/>
      </c:barChart>
      <c:catAx>
        <c:axId val="111010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Cross (Sperm x Ova)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31648"/>
        <c:crosses val="autoZero"/>
        <c:auto val="1"/>
        <c:lblAlgn val="ctr"/>
        <c:lblOffset val="100"/>
        <c:noMultiLvlLbl val="0"/>
      </c:catAx>
      <c:valAx>
        <c:axId val="10116316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Fertilization % (n=3)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10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</a:rPr>
              <a:t>2022 OFAV </a:t>
            </a:r>
            <a:r>
              <a:rPr lang="en-US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Reciprocal Crosses</a:t>
            </a:r>
            <a:endParaRPr lang="en-US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Sperm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CD0-412C-8927-44CC71FB5501}"/>
              </c:ext>
            </c:extLst>
          </c:dPt>
          <c:errBars>
            <c:errBarType val="both"/>
            <c:errValType val="cust"/>
            <c:noEndCap val="0"/>
            <c:plus>
              <c:numRef>
                <c:f>'Reciprocal Crosses'!$E$2:$E$12</c:f>
                <c:numCache>
                  <c:formatCode>General</c:formatCode>
                  <c:ptCount val="11"/>
                  <c:pt idx="0">
                    <c:v>0.68223469361053013</c:v>
                  </c:pt>
                  <c:pt idx="1">
                    <c:v>1.5600300072163724</c:v>
                  </c:pt>
                  <c:pt idx="2">
                    <c:v>3.9168220408296714</c:v>
                  </c:pt>
                  <c:pt idx="3">
                    <c:v>0.24792556439450167</c:v>
                  </c:pt>
                  <c:pt idx="4">
                    <c:v>1.9305614627218439</c:v>
                  </c:pt>
                  <c:pt idx="5">
                    <c:v>0.97242324509347944</c:v>
                  </c:pt>
                  <c:pt idx="6">
                    <c:v>0.72513283043621513</c:v>
                  </c:pt>
                  <c:pt idx="7">
                    <c:v>0.32297537325950665</c:v>
                  </c:pt>
                  <c:pt idx="8">
                    <c:v>0.31371488099594219</c:v>
                  </c:pt>
                  <c:pt idx="9">
                    <c:v>0.47057536884654266</c:v>
                  </c:pt>
                  <c:pt idx="10">
                    <c:v>1.4391271767004465</c:v>
                  </c:pt>
                </c:numCache>
              </c:numRef>
            </c:plus>
            <c:minus>
              <c:numRef>
                <c:f>'Reciprocal Crosses'!$E$2:$E$12</c:f>
                <c:numCache>
                  <c:formatCode>General</c:formatCode>
                  <c:ptCount val="11"/>
                  <c:pt idx="0">
                    <c:v>0.68223469361053013</c:v>
                  </c:pt>
                  <c:pt idx="1">
                    <c:v>1.5600300072163724</c:v>
                  </c:pt>
                  <c:pt idx="2">
                    <c:v>3.9168220408296714</c:v>
                  </c:pt>
                  <c:pt idx="3">
                    <c:v>0.24792556439450167</c:v>
                  </c:pt>
                  <c:pt idx="4">
                    <c:v>1.9305614627218439</c:v>
                  </c:pt>
                  <c:pt idx="5">
                    <c:v>0.97242324509347944</c:v>
                  </c:pt>
                  <c:pt idx="6">
                    <c:v>0.72513283043621513</c:v>
                  </c:pt>
                  <c:pt idx="7">
                    <c:v>0.32297537325950665</c:v>
                  </c:pt>
                  <c:pt idx="8">
                    <c:v>0.31371488099594219</c:v>
                  </c:pt>
                  <c:pt idx="9">
                    <c:v>0.47057536884654266</c:v>
                  </c:pt>
                  <c:pt idx="10">
                    <c:v>1.4391271767004465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'Reciprocal Crosses'!$C$2:$C$12</c:f>
              <c:strCache>
                <c:ptCount val="11"/>
                <c:pt idx="0">
                  <c:v>01x02 </c:v>
                </c:pt>
                <c:pt idx="1">
                  <c:v>01x07 </c:v>
                </c:pt>
                <c:pt idx="2">
                  <c:v>01x09 </c:v>
                </c:pt>
                <c:pt idx="3">
                  <c:v>01x04 </c:v>
                </c:pt>
                <c:pt idx="4">
                  <c:v>02x07 </c:v>
                </c:pt>
                <c:pt idx="5">
                  <c:v>02x09 </c:v>
                </c:pt>
                <c:pt idx="6">
                  <c:v>02x04 </c:v>
                </c:pt>
                <c:pt idx="7">
                  <c:v>07x09 </c:v>
                </c:pt>
                <c:pt idx="8">
                  <c:v>07x04 </c:v>
                </c:pt>
                <c:pt idx="9">
                  <c:v>04x09 </c:v>
                </c:pt>
                <c:pt idx="10">
                  <c:v>Batch </c:v>
                </c:pt>
              </c:strCache>
            </c:strRef>
          </c:cat>
          <c:val>
            <c:numRef>
              <c:f>'Reciprocal Crosses'!$D$2:$D$12</c:f>
              <c:numCache>
                <c:formatCode>General</c:formatCode>
                <c:ptCount val="11"/>
                <c:pt idx="0">
                  <c:v>76.573143978232167</c:v>
                </c:pt>
                <c:pt idx="1">
                  <c:v>84.181946173242707</c:v>
                </c:pt>
                <c:pt idx="2">
                  <c:v>69.359342504547172</c:v>
                </c:pt>
                <c:pt idx="3">
                  <c:v>94.357370125941145</c:v>
                </c:pt>
                <c:pt idx="4">
                  <c:v>76.873049604904438</c:v>
                </c:pt>
                <c:pt idx="5">
                  <c:v>92.359069717839972</c:v>
                </c:pt>
                <c:pt idx="6">
                  <c:v>90.713492764436523</c:v>
                </c:pt>
                <c:pt idx="7">
                  <c:v>93.413213292731371</c:v>
                </c:pt>
                <c:pt idx="8">
                  <c:v>93.879678241380361</c:v>
                </c:pt>
                <c:pt idx="9">
                  <c:v>95.086255383738219</c:v>
                </c:pt>
                <c:pt idx="10">
                  <c:v>90.224429598030397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0-412C-8927-44CC71FB5501}"/>
            </c:ext>
          </c:extLst>
        </c:ser>
        <c:ser>
          <c:idx val="1"/>
          <c:order val="1"/>
          <c:tx>
            <c:v>Ova</c:v>
          </c:tx>
          <c:spPr>
            <a:solidFill>
              <a:srgbClr val="CC33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'Reciprocal Crosses'!$I$2:$I$11</c:f>
                <c:numCache>
                  <c:formatCode>General</c:formatCode>
                  <c:ptCount val="10"/>
                  <c:pt idx="0">
                    <c:v>0.2775653273337485</c:v>
                  </c:pt>
                  <c:pt idx="1">
                    <c:v>0.23404676343511616</c:v>
                  </c:pt>
                  <c:pt idx="2">
                    <c:v>1.782013311626937</c:v>
                  </c:pt>
                  <c:pt idx="3">
                    <c:v>0.13649752953410049</c:v>
                  </c:pt>
                  <c:pt idx="4">
                    <c:v>1.0808408293143617</c:v>
                  </c:pt>
                  <c:pt idx="5">
                    <c:v>0.87123308273561439</c:v>
                  </c:pt>
                  <c:pt idx="6">
                    <c:v>0.35069089145873039</c:v>
                  </c:pt>
                  <c:pt idx="7">
                    <c:v>1.4544572807777243</c:v>
                  </c:pt>
                  <c:pt idx="8">
                    <c:v>0.40724790826510981</c:v>
                  </c:pt>
                  <c:pt idx="9">
                    <c:v>1.1869120689741632</c:v>
                  </c:pt>
                </c:numCache>
              </c:numRef>
            </c:plus>
            <c:minus>
              <c:numRef>
                <c:f>'Reciprocal Crosses'!$I$2:$I$11</c:f>
                <c:numCache>
                  <c:formatCode>General</c:formatCode>
                  <c:ptCount val="10"/>
                  <c:pt idx="0">
                    <c:v>0.2775653273337485</c:v>
                  </c:pt>
                  <c:pt idx="1">
                    <c:v>0.23404676343511616</c:v>
                  </c:pt>
                  <c:pt idx="2">
                    <c:v>1.782013311626937</c:v>
                  </c:pt>
                  <c:pt idx="3">
                    <c:v>0.13649752953410049</c:v>
                  </c:pt>
                  <c:pt idx="4">
                    <c:v>1.0808408293143617</c:v>
                  </c:pt>
                  <c:pt idx="5">
                    <c:v>0.87123308273561439</c:v>
                  </c:pt>
                  <c:pt idx="6">
                    <c:v>0.35069089145873039</c:v>
                  </c:pt>
                  <c:pt idx="7">
                    <c:v>1.4544572807777243</c:v>
                  </c:pt>
                  <c:pt idx="8">
                    <c:v>0.40724790826510981</c:v>
                  </c:pt>
                  <c:pt idx="9">
                    <c:v>1.1869120689741632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'Reciprocal Crosses'!$C$2:$C$12</c:f>
              <c:strCache>
                <c:ptCount val="11"/>
                <c:pt idx="0">
                  <c:v>01x02 </c:v>
                </c:pt>
                <c:pt idx="1">
                  <c:v>01x07 </c:v>
                </c:pt>
                <c:pt idx="2">
                  <c:v>01x09 </c:v>
                </c:pt>
                <c:pt idx="3">
                  <c:v>01x04 </c:v>
                </c:pt>
                <c:pt idx="4">
                  <c:v>02x07 </c:v>
                </c:pt>
                <c:pt idx="5">
                  <c:v>02x09 </c:v>
                </c:pt>
                <c:pt idx="6">
                  <c:v>02x04 </c:v>
                </c:pt>
                <c:pt idx="7">
                  <c:v>07x09 </c:v>
                </c:pt>
                <c:pt idx="8">
                  <c:v>07x04 </c:v>
                </c:pt>
                <c:pt idx="9">
                  <c:v>04x09 </c:v>
                </c:pt>
                <c:pt idx="10">
                  <c:v>Batch </c:v>
                </c:pt>
              </c:strCache>
            </c:strRef>
          </c:cat>
          <c:val>
            <c:numRef>
              <c:f>'Reciprocal Crosses'!$H$2:$H$11</c:f>
              <c:numCache>
                <c:formatCode>General</c:formatCode>
                <c:ptCount val="10"/>
                <c:pt idx="0">
                  <c:v>92.292318194910081</c:v>
                </c:pt>
                <c:pt idx="1">
                  <c:v>92.407146970955992</c:v>
                </c:pt>
                <c:pt idx="2">
                  <c:v>43.855633730942714</c:v>
                </c:pt>
                <c:pt idx="3">
                  <c:v>93.414148444930547</c:v>
                </c:pt>
                <c:pt idx="4">
                  <c:v>80.512971698113219</c:v>
                </c:pt>
                <c:pt idx="5">
                  <c:v>76.612329786864436</c:v>
                </c:pt>
                <c:pt idx="6">
                  <c:v>91.380706958737164</c:v>
                </c:pt>
                <c:pt idx="7">
                  <c:v>84.390686731502583</c:v>
                </c:pt>
                <c:pt idx="8">
                  <c:v>91.092191147389869</c:v>
                </c:pt>
                <c:pt idx="9">
                  <c:v>96.015932402227278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D0-412C-8927-44CC71FB5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1951887"/>
        <c:axId val="1999207695"/>
      </c:barChart>
      <c:catAx>
        <c:axId val="200195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Cross (Sperm x Ova)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207695"/>
        <c:crosses val="autoZero"/>
        <c:auto val="1"/>
        <c:lblAlgn val="ctr"/>
        <c:lblOffset val="100"/>
        <c:noMultiLvlLbl val="0"/>
      </c:catAx>
      <c:valAx>
        <c:axId val="199920769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Fertilization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95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80314960629919"/>
          <c:y val="2.5428331875182269E-2"/>
          <c:w val="0.8901968503937007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v>Sperm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'no clones and MORE clones!'!$C$2:$C$11</c:f>
              <c:numCache>
                <c:formatCode>General</c:formatCode>
                <c:ptCount val="10"/>
                <c:pt idx="0">
                  <c:v>76.567051144580645</c:v>
                </c:pt>
                <c:pt idx="1">
                  <c:v>85.817384509136488</c:v>
                </c:pt>
                <c:pt idx="2">
                  <c:v>83.074289123171312</c:v>
                </c:pt>
                <c:pt idx="3">
                  <c:v>94.376841695795804</c:v>
                </c:pt>
                <c:pt idx="4">
                  <c:v>76.873049604904438</c:v>
                </c:pt>
                <c:pt idx="5">
                  <c:v>92.214787116338471</c:v>
                </c:pt>
                <c:pt idx="6">
                  <c:v>90.713492764436523</c:v>
                </c:pt>
                <c:pt idx="7">
                  <c:v>93.426544868455778</c:v>
                </c:pt>
                <c:pt idx="8">
                  <c:v>93.879678241380361</c:v>
                </c:pt>
                <c:pt idx="9">
                  <c:v>94.642235204267593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C-412C-A5CE-5C5732A0DC32}"/>
            </c:ext>
          </c:extLst>
        </c:ser>
        <c:ser>
          <c:idx val="1"/>
          <c:order val="1"/>
          <c:tx>
            <c:v>Ova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'no clones and MORE clones!'!$F$2:$F$11</c:f>
              <c:numCache>
                <c:formatCode>General</c:formatCode>
                <c:ptCount val="10"/>
                <c:pt idx="0">
                  <c:v>92.542925710757174</c:v>
                </c:pt>
                <c:pt idx="1">
                  <c:v>92.656419415094945</c:v>
                </c:pt>
                <c:pt idx="2">
                  <c:v>45.501151703561256</c:v>
                </c:pt>
                <c:pt idx="3">
                  <c:v>93.557234487192204</c:v>
                </c:pt>
                <c:pt idx="4">
                  <c:v>80.512971698113219</c:v>
                </c:pt>
                <c:pt idx="5">
                  <c:v>76.924968968462764</c:v>
                </c:pt>
                <c:pt idx="6">
                  <c:v>91.380706958737164</c:v>
                </c:pt>
                <c:pt idx="7">
                  <c:v>85.125298809939068</c:v>
                </c:pt>
                <c:pt idx="8">
                  <c:v>91.092191147389869</c:v>
                </c:pt>
                <c:pt idx="9">
                  <c:v>95.96262147422209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C-412C-A5CE-5C5732A0D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1934287"/>
        <c:axId val="2003350127"/>
      </c:barChart>
      <c:catAx>
        <c:axId val="2001934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350127"/>
        <c:crosses val="autoZero"/>
        <c:auto val="1"/>
        <c:lblAlgn val="ctr"/>
        <c:lblOffset val="100"/>
        <c:noMultiLvlLbl val="0"/>
      </c:catAx>
      <c:valAx>
        <c:axId val="200335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93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430251</xdr:colOff>
      <xdr:row>5</xdr:row>
      <xdr:rowOff>155203</xdr:rowOff>
    </xdr:from>
    <xdr:to>
      <xdr:col>32</xdr:col>
      <xdr:colOff>430220</xdr:colOff>
      <xdr:row>31</xdr:row>
      <xdr:rowOff>143291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346B48-2075-4418-8AE0-E57EDD79D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138995</xdr:colOff>
      <xdr:row>42</xdr:row>
      <xdr:rowOff>63146</xdr:rowOff>
    </xdr:from>
    <xdr:to>
      <xdr:col>37</xdr:col>
      <xdr:colOff>65970</xdr:colOff>
      <xdr:row>57</xdr:row>
      <xdr:rowOff>44097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ACC9AD-A0C4-4EBB-8042-204B8AB44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169332</xdr:colOff>
      <xdr:row>4</xdr:row>
      <xdr:rowOff>121355</xdr:rowOff>
    </xdr:from>
    <xdr:to>
      <xdr:col>60</xdr:col>
      <xdr:colOff>203199</xdr:colOff>
      <xdr:row>26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5C56AC-1CA3-4FE1-BF58-A04BEF5E8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10</xdr:row>
      <xdr:rowOff>0</xdr:rowOff>
    </xdr:from>
    <xdr:to>
      <xdr:col>21</xdr:col>
      <xdr:colOff>16933</xdr:colOff>
      <xdr:row>16</xdr:row>
      <xdr:rowOff>95429</xdr:rowOff>
    </xdr:to>
    <xdr:sp macro="" textlink="">
      <xdr:nvSpPr>
        <xdr:cNvPr id="8" name="TextBox 9">
          <a:extLst>
            <a:ext uri="{FF2B5EF4-FFF2-40B4-BE49-F238E27FC236}">
              <a16:creationId xmlns:a16="http://schemas.microsoft.com/office/drawing/2014/main" id="{46B457D1-CE99-4A58-8229-6281F60FAF9E}"/>
            </a:ext>
          </a:extLst>
        </xdr:cNvPr>
        <xdr:cNvSpPr txBox="1"/>
      </xdr:nvSpPr>
      <xdr:spPr>
        <a:xfrm>
          <a:off x="5486400" y="1841500"/>
          <a:ext cx="3674533" cy="120032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/>
            <a:t>Spawned: </a:t>
          </a:r>
          <a:r>
            <a:rPr lang="en-US" sz="2400" b="1"/>
            <a:t>~12:20pm</a:t>
          </a:r>
        </a:p>
        <a:p>
          <a:r>
            <a:rPr lang="en-US" sz="2400"/>
            <a:t>Ova added: </a:t>
          </a:r>
          <a:r>
            <a:rPr lang="en-US" sz="2400" b="1"/>
            <a:t>5:25am </a:t>
          </a:r>
        </a:p>
        <a:p>
          <a:r>
            <a:rPr lang="en-US" sz="2400"/>
            <a:t>Ended: </a:t>
          </a:r>
          <a:r>
            <a:rPr lang="en-US" sz="2400" b="1"/>
            <a:t>6:30am</a:t>
          </a:r>
          <a:r>
            <a:rPr lang="en-US" sz="2400"/>
            <a:t>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120121</xdr:colOff>
      <xdr:row>17</xdr:row>
      <xdr:rowOff>118533</xdr:rowOff>
    </xdr:from>
    <xdr:to>
      <xdr:col>26</xdr:col>
      <xdr:colOff>238655</xdr:colOff>
      <xdr:row>30</xdr:row>
      <xdr:rowOff>99483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2E99A1-90CF-439B-B739-A30912E91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559594</xdr:colOff>
      <xdr:row>6</xdr:row>
      <xdr:rowOff>9525</xdr:rowOff>
    </xdr:from>
    <xdr:to>
      <xdr:col>20</xdr:col>
      <xdr:colOff>242094</xdr:colOff>
      <xdr:row>21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0907F6-7A5F-43B4-9FD6-E3A12365F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8134-6F78-4005-85F5-065C4FFB8709}">
  <dimension ref="A1:AH87"/>
  <sheetViews>
    <sheetView zoomScale="27" workbookViewId="0">
      <selection activeCell="J78" sqref="J78:J87"/>
    </sheetView>
  </sheetViews>
  <sheetFormatPr defaultRowHeight="14.5" x14ac:dyDescent="0.35"/>
  <cols>
    <col min="15" max="15" width="13.26953125" bestFit="1" customWidth="1"/>
  </cols>
  <sheetData>
    <row r="1" spans="1:34" x14ac:dyDescent="0.35">
      <c r="A1" t="s">
        <v>126</v>
      </c>
      <c r="B1" t="s">
        <v>127</v>
      </c>
      <c r="C1" t="s">
        <v>128</v>
      </c>
      <c r="D1" t="s">
        <v>129</v>
      </c>
      <c r="E1" t="s">
        <v>130</v>
      </c>
      <c r="F1" t="s">
        <v>131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  <c r="M1" t="s">
        <v>131</v>
      </c>
      <c r="O1" t="s">
        <v>126</v>
      </c>
      <c r="P1" t="s">
        <v>127</v>
      </c>
      <c r="Q1" t="s">
        <v>128</v>
      </c>
      <c r="R1" t="s">
        <v>129</v>
      </c>
      <c r="S1" t="s">
        <v>130</v>
      </c>
      <c r="T1" t="s">
        <v>131</v>
      </c>
      <c r="V1" t="s">
        <v>126</v>
      </c>
      <c r="W1" t="s">
        <v>127</v>
      </c>
      <c r="X1" t="s">
        <v>128</v>
      </c>
      <c r="Y1" t="s">
        <v>129</v>
      </c>
      <c r="Z1" t="s">
        <v>130</v>
      </c>
      <c r="AA1" t="s">
        <v>131</v>
      </c>
      <c r="AC1" t="s">
        <v>126</v>
      </c>
      <c r="AD1" t="s">
        <v>127</v>
      </c>
      <c r="AE1" t="s">
        <v>128</v>
      </c>
      <c r="AF1" t="s">
        <v>129</v>
      </c>
      <c r="AG1" t="s">
        <v>130</v>
      </c>
      <c r="AH1" t="s">
        <v>131</v>
      </c>
    </row>
    <row r="2" spans="1:34" x14ac:dyDescent="0.35">
      <c r="A2" t="s">
        <v>108</v>
      </c>
      <c r="B2">
        <v>0.66666666666666663</v>
      </c>
      <c r="C2">
        <v>165.5</v>
      </c>
      <c r="D2">
        <v>166.16666666666666</v>
      </c>
      <c r="E2">
        <v>0.4012036108324975</v>
      </c>
      <c r="H2" t="s">
        <v>155</v>
      </c>
      <c r="I2">
        <v>197.5</v>
      </c>
      <c r="J2">
        <v>16.5</v>
      </c>
      <c r="K2">
        <v>214</v>
      </c>
      <c r="L2">
        <v>92.289719626168221</v>
      </c>
      <c r="O2" t="s">
        <v>175</v>
      </c>
      <c r="P2">
        <v>234.5</v>
      </c>
      <c r="Q2">
        <v>18.666666666666668</v>
      </c>
      <c r="R2">
        <v>253.16666666666666</v>
      </c>
      <c r="S2">
        <v>92.626728110599075</v>
      </c>
      <c r="V2" t="s">
        <v>135</v>
      </c>
      <c r="W2">
        <v>121.5</v>
      </c>
      <c r="X2">
        <v>135</v>
      </c>
      <c r="Y2">
        <v>256.5</v>
      </c>
      <c r="Z2">
        <v>47.368421052631575</v>
      </c>
      <c r="AC2" t="s">
        <v>176</v>
      </c>
      <c r="AD2">
        <v>149.66666666666666</v>
      </c>
      <c r="AE2">
        <v>11</v>
      </c>
      <c r="AF2">
        <v>160.66666666666666</v>
      </c>
      <c r="AG2">
        <v>93.15352697095436</v>
      </c>
    </row>
    <row r="3" spans="1:34" x14ac:dyDescent="0.35">
      <c r="A3" t="s">
        <v>109</v>
      </c>
      <c r="B3">
        <v>0.5</v>
      </c>
      <c r="C3">
        <v>146.33333333333334</v>
      </c>
      <c r="D3">
        <v>146.83333333333334</v>
      </c>
      <c r="E3">
        <v>0.34052213393870601</v>
      </c>
      <c r="H3" t="s">
        <v>156</v>
      </c>
      <c r="I3">
        <v>209.33333333333334</v>
      </c>
      <c r="J3">
        <v>18.666666666666668</v>
      </c>
      <c r="K3">
        <v>228</v>
      </c>
      <c r="L3">
        <v>91.812865497076018</v>
      </c>
      <c r="O3" t="s">
        <v>177</v>
      </c>
      <c r="P3">
        <v>192</v>
      </c>
      <c r="Q3">
        <v>16.833333333333332</v>
      </c>
      <c r="R3">
        <v>208.83333333333334</v>
      </c>
      <c r="S3">
        <v>91.939345570630479</v>
      </c>
      <c r="V3" t="s">
        <v>136</v>
      </c>
      <c r="W3">
        <v>105.16666666666667</v>
      </c>
      <c r="X3">
        <v>141.58333333333334</v>
      </c>
      <c r="Y3">
        <v>246.75</v>
      </c>
      <c r="Z3">
        <v>42.620736237757519</v>
      </c>
      <c r="AC3" t="s">
        <v>178</v>
      </c>
      <c r="AD3">
        <v>162.33333333333334</v>
      </c>
      <c r="AE3">
        <v>11.333333333333334</v>
      </c>
      <c r="AF3">
        <v>173.66666666666666</v>
      </c>
      <c r="AG3">
        <v>93.474088291746654</v>
      </c>
    </row>
    <row r="4" spans="1:34" x14ac:dyDescent="0.35">
      <c r="A4" t="s">
        <v>110</v>
      </c>
      <c r="B4">
        <v>0.5</v>
      </c>
      <c r="C4">
        <v>150</v>
      </c>
      <c r="D4">
        <v>150.5</v>
      </c>
      <c r="E4">
        <v>0.33222591362126247</v>
      </c>
      <c r="H4" t="s">
        <v>157</v>
      </c>
      <c r="I4">
        <v>226.83333333333334</v>
      </c>
      <c r="J4">
        <v>17.666666666666668</v>
      </c>
      <c r="K4">
        <v>244.5</v>
      </c>
      <c r="L4">
        <v>92.774369461486032</v>
      </c>
      <c r="O4" t="s">
        <v>179</v>
      </c>
      <c r="P4">
        <v>191.33333333333334</v>
      </c>
      <c r="Q4">
        <v>15.166666666666666</v>
      </c>
      <c r="R4">
        <v>206.5</v>
      </c>
      <c r="S4">
        <v>92.655367231638422</v>
      </c>
      <c r="V4" t="s">
        <v>137</v>
      </c>
      <c r="W4">
        <v>90.916666666666671</v>
      </c>
      <c r="X4">
        <v>127.75</v>
      </c>
      <c r="Y4">
        <v>218.66666666666666</v>
      </c>
      <c r="Z4">
        <v>41.577743902439032</v>
      </c>
      <c r="AC4" t="s">
        <v>180</v>
      </c>
      <c r="AD4">
        <v>151.5</v>
      </c>
      <c r="AE4">
        <v>10.333333333333334</v>
      </c>
      <c r="AF4">
        <v>161.83333333333334</v>
      </c>
      <c r="AG4">
        <v>93.614830072090626</v>
      </c>
    </row>
    <row r="5" spans="1:34" x14ac:dyDescent="0.35">
      <c r="A5" t="s">
        <v>111</v>
      </c>
      <c r="D5">
        <v>154.5</v>
      </c>
      <c r="E5">
        <v>0.35798388613082199</v>
      </c>
      <c r="F5">
        <v>2.1742165411594096E-2</v>
      </c>
      <c r="H5" t="s">
        <v>158</v>
      </c>
      <c r="K5">
        <v>0</v>
      </c>
      <c r="L5">
        <v>92.292318194910081</v>
      </c>
      <c r="M5">
        <v>0.2775653273337485</v>
      </c>
      <c r="O5" t="s">
        <v>181</v>
      </c>
      <c r="R5">
        <v>0</v>
      </c>
      <c r="S5">
        <v>92.407146970955992</v>
      </c>
      <c r="T5">
        <v>0.23404676343511616</v>
      </c>
      <c r="V5" t="s">
        <v>138</v>
      </c>
      <c r="Y5">
        <v>0</v>
      </c>
      <c r="Z5">
        <v>43.855633730942714</v>
      </c>
      <c r="AA5">
        <v>1.782013311626937</v>
      </c>
      <c r="AC5" t="s">
        <v>182</v>
      </c>
      <c r="AF5">
        <v>0</v>
      </c>
      <c r="AG5">
        <v>93.414148444930547</v>
      </c>
      <c r="AH5">
        <v>0.13649752953410049</v>
      </c>
    </row>
    <row r="6" spans="1:34" x14ac:dyDescent="0.35">
      <c r="A6" t="s">
        <v>112</v>
      </c>
      <c r="B6">
        <v>141.5</v>
      </c>
      <c r="C6">
        <v>40.166666666666664</v>
      </c>
      <c r="D6">
        <v>181.66666666666666</v>
      </c>
      <c r="E6">
        <v>77.88990825688073</v>
      </c>
      <c r="H6" t="s">
        <v>159</v>
      </c>
      <c r="I6">
        <v>0</v>
      </c>
      <c r="J6">
        <v>228</v>
      </c>
      <c r="K6">
        <v>228</v>
      </c>
      <c r="L6">
        <v>0</v>
      </c>
      <c r="O6" t="s">
        <v>183</v>
      </c>
      <c r="P6">
        <v>128</v>
      </c>
      <c r="Q6">
        <v>31</v>
      </c>
      <c r="R6">
        <v>159</v>
      </c>
      <c r="S6">
        <v>80.503144654088061</v>
      </c>
      <c r="V6" t="s">
        <v>139</v>
      </c>
      <c r="W6">
        <v>184.5</v>
      </c>
      <c r="X6">
        <v>51</v>
      </c>
      <c r="Y6">
        <v>235.5</v>
      </c>
      <c r="Z6">
        <v>78.343949044585997</v>
      </c>
      <c r="AC6" t="s">
        <v>184</v>
      </c>
      <c r="AD6">
        <v>158</v>
      </c>
      <c r="AE6">
        <v>16</v>
      </c>
      <c r="AF6">
        <v>174</v>
      </c>
      <c r="AG6">
        <v>90.804597701149419</v>
      </c>
    </row>
    <row r="7" spans="1:34" x14ac:dyDescent="0.35">
      <c r="A7" t="s">
        <v>113</v>
      </c>
      <c r="B7">
        <v>130.16666666666666</v>
      </c>
      <c r="C7">
        <v>42</v>
      </c>
      <c r="D7">
        <v>172.16666666666666</v>
      </c>
      <c r="E7">
        <v>75.605033881897384</v>
      </c>
      <c r="H7" t="s">
        <v>160</v>
      </c>
      <c r="I7">
        <v>2</v>
      </c>
      <c r="J7">
        <v>216</v>
      </c>
      <c r="K7">
        <v>218</v>
      </c>
      <c r="L7">
        <v>0.91743119266055051</v>
      </c>
      <c r="O7" t="s">
        <v>185</v>
      </c>
      <c r="P7">
        <v>151</v>
      </c>
      <c r="Q7">
        <v>41</v>
      </c>
      <c r="R7">
        <v>192</v>
      </c>
      <c r="S7">
        <v>78.645833333333343</v>
      </c>
      <c r="V7" t="s">
        <v>140</v>
      </c>
      <c r="W7">
        <v>124.5</v>
      </c>
      <c r="X7">
        <v>39.5</v>
      </c>
      <c r="Y7">
        <v>164</v>
      </c>
      <c r="Z7">
        <v>75.91463414634147</v>
      </c>
      <c r="AC7" t="s">
        <v>186</v>
      </c>
      <c r="AD7">
        <v>242</v>
      </c>
      <c r="AE7">
        <v>21</v>
      </c>
      <c r="AF7">
        <v>263</v>
      </c>
      <c r="AG7">
        <v>92.01520912547528</v>
      </c>
    </row>
    <row r="8" spans="1:34" x14ac:dyDescent="0.35">
      <c r="A8" t="s">
        <v>114</v>
      </c>
      <c r="B8">
        <v>124.5</v>
      </c>
      <c r="C8">
        <v>38.833333333333336</v>
      </c>
      <c r="D8">
        <v>163.33333333333334</v>
      </c>
      <c r="E8">
        <v>76.224489795918359</v>
      </c>
      <c r="H8" t="s">
        <v>161</v>
      </c>
      <c r="I8">
        <v>0</v>
      </c>
      <c r="J8">
        <v>187</v>
      </c>
      <c r="K8">
        <v>187</v>
      </c>
      <c r="L8">
        <v>0</v>
      </c>
      <c r="O8" t="s">
        <v>187</v>
      </c>
      <c r="P8">
        <v>131</v>
      </c>
      <c r="Q8">
        <v>28</v>
      </c>
      <c r="R8">
        <v>159</v>
      </c>
      <c r="S8">
        <v>82.389937106918239</v>
      </c>
      <c r="V8" t="s">
        <v>141</v>
      </c>
      <c r="W8">
        <v>147</v>
      </c>
      <c r="X8">
        <v>47.5</v>
      </c>
      <c r="Y8">
        <v>194.5</v>
      </c>
      <c r="Z8">
        <v>75.578406169665811</v>
      </c>
      <c r="AC8" t="s">
        <v>188</v>
      </c>
      <c r="AD8">
        <v>221</v>
      </c>
      <c r="AE8">
        <v>21</v>
      </c>
      <c r="AF8">
        <v>242</v>
      </c>
      <c r="AG8">
        <v>91.322314049586765</v>
      </c>
    </row>
    <row r="9" spans="1:34" x14ac:dyDescent="0.35">
      <c r="A9" t="s">
        <v>73</v>
      </c>
      <c r="D9">
        <v>0</v>
      </c>
      <c r="E9">
        <v>76.573143978232167</v>
      </c>
      <c r="F9">
        <v>0.68223469361053013</v>
      </c>
      <c r="H9" t="s">
        <v>162</v>
      </c>
      <c r="K9">
        <v>0</v>
      </c>
      <c r="L9">
        <v>0.30581039755351686</v>
      </c>
      <c r="M9">
        <v>0.30581039755351691</v>
      </c>
      <c r="O9" t="s">
        <v>189</v>
      </c>
      <c r="R9">
        <v>0</v>
      </c>
      <c r="S9">
        <v>80.512971698113219</v>
      </c>
      <c r="T9">
        <v>1.0808408293143617</v>
      </c>
      <c r="V9" t="s">
        <v>142</v>
      </c>
      <c r="Y9">
        <v>0</v>
      </c>
      <c r="Z9">
        <v>76.612329786864436</v>
      </c>
      <c r="AA9">
        <v>0.87123308273561439</v>
      </c>
      <c r="AC9" t="s">
        <v>190</v>
      </c>
      <c r="AF9">
        <v>0</v>
      </c>
      <c r="AG9">
        <v>91.380706958737164</v>
      </c>
      <c r="AH9">
        <v>0.35069089145873039</v>
      </c>
    </row>
    <row r="10" spans="1:34" x14ac:dyDescent="0.35">
      <c r="A10" t="s">
        <v>132</v>
      </c>
      <c r="B10">
        <v>142</v>
      </c>
      <c r="C10">
        <v>26.666666666666668</v>
      </c>
      <c r="D10">
        <v>168.66666666666666</v>
      </c>
      <c r="E10">
        <v>84.189723320158109</v>
      </c>
      <c r="H10" t="s">
        <v>163</v>
      </c>
      <c r="I10">
        <v>163</v>
      </c>
      <c r="J10">
        <v>54</v>
      </c>
      <c r="K10">
        <v>217</v>
      </c>
      <c r="L10">
        <v>75.115207373271886</v>
      </c>
      <c r="O10" t="s">
        <v>191</v>
      </c>
      <c r="P10">
        <v>0</v>
      </c>
      <c r="Q10">
        <v>297</v>
      </c>
      <c r="R10">
        <v>297</v>
      </c>
      <c r="S10">
        <v>0</v>
      </c>
      <c r="V10" t="s">
        <v>143</v>
      </c>
      <c r="W10">
        <v>187</v>
      </c>
      <c r="X10">
        <v>29.5</v>
      </c>
      <c r="Y10">
        <v>216.5</v>
      </c>
      <c r="Z10">
        <v>86.374133949191688</v>
      </c>
      <c r="AC10" t="s">
        <v>192</v>
      </c>
      <c r="AD10">
        <v>65</v>
      </c>
      <c r="AE10">
        <v>7</v>
      </c>
      <c r="AF10">
        <v>72</v>
      </c>
      <c r="AG10">
        <v>90.277777777777786</v>
      </c>
    </row>
    <row r="11" spans="1:34" x14ac:dyDescent="0.35">
      <c r="A11" t="s">
        <v>133</v>
      </c>
      <c r="B11">
        <v>184</v>
      </c>
      <c r="C11">
        <v>41.833333333333336</v>
      </c>
      <c r="D11">
        <v>225.83333333333334</v>
      </c>
      <c r="E11">
        <v>81.476014760147592</v>
      </c>
      <c r="H11" t="s">
        <v>164</v>
      </c>
      <c r="I11">
        <v>166</v>
      </c>
      <c r="J11">
        <v>56</v>
      </c>
      <c r="K11">
        <v>222</v>
      </c>
      <c r="L11">
        <v>74.774774774774784</v>
      </c>
      <c r="O11" t="s">
        <v>193</v>
      </c>
      <c r="P11">
        <v>1</v>
      </c>
      <c r="Q11">
        <v>177</v>
      </c>
      <c r="R11">
        <v>178</v>
      </c>
      <c r="S11">
        <v>0.5617977528089888</v>
      </c>
      <c r="V11" t="s">
        <v>144</v>
      </c>
      <c r="W11">
        <v>167.5</v>
      </c>
      <c r="X11">
        <v>29</v>
      </c>
      <c r="Y11">
        <v>196.5</v>
      </c>
      <c r="Z11">
        <v>85.241730279898221</v>
      </c>
      <c r="AC11" t="s">
        <v>194</v>
      </c>
      <c r="AD11">
        <v>97</v>
      </c>
      <c r="AE11">
        <v>9</v>
      </c>
      <c r="AF11">
        <v>106</v>
      </c>
      <c r="AG11">
        <v>91.509433962264154</v>
      </c>
    </row>
    <row r="12" spans="1:34" x14ac:dyDescent="0.35">
      <c r="A12" t="s">
        <v>134</v>
      </c>
      <c r="B12">
        <v>230.66666666666666</v>
      </c>
      <c r="C12">
        <v>34.833333333333336</v>
      </c>
      <c r="D12">
        <v>265.5</v>
      </c>
      <c r="E12">
        <v>86.880100439422463</v>
      </c>
      <c r="H12" t="s">
        <v>165</v>
      </c>
      <c r="I12">
        <v>155</v>
      </c>
      <c r="J12">
        <v>37</v>
      </c>
      <c r="K12">
        <v>192</v>
      </c>
      <c r="L12">
        <v>80.729166666666657</v>
      </c>
      <c r="O12" t="s">
        <v>195</v>
      </c>
      <c r="P12">
        <v>1</v>
      </c>
      <c r="Q12">
        <v>90</v>
      </c>
      <c r="R12">
        <v>91</v>
      </c>
      <c r="S12">
        <v>1.098901098901099</v>
      </c>
      <c r="V12" t="s">
        <v>145</v>
      </c>
      <c r="W12">
        <v>141.5</v>
      </c>
      <c r="X12">
        <v>32</v>
      </c>
      <c r="Y12">
        <v>173.5</v>
      </c>
      <c r="Z12">
        <v>81.556195965417871</v>
      </c>
      <c r="AC12" t="s">
        <v>196</v>
      </c>
      <c r="AD12">
        <v>86</v>
      </c>
      <c r="AE12">
        <v>8</v>
      </c>
      <c r="AF12">
        <v>94</v>
      </c>
      <c r="AG12">
        <v>91.489361702127653</v>
      </c>
    </row>
    <row r="13" spans="1:34" x14ac:dyDescent="0.35">
      <c r="A13" t="s">
        <v>85</v>
      </c>
      <c r="D13">
        <v>0</v>
      </c>
      <c r="E13">
        <v>84.181946173242707</v>
      </c>
      <c r="F13">
        <v>1.5600300072163724</v>
      </c>
      <c r="H13" t="s">
        <v>166</v>
      </c>
      <c r="K13">
        <v>0</v>
      </c>
      <c r="L13">
        <v>76.873049604904438</v>
      </c>
      <c r="M13">
        <v>1.9305614627218439</v>
      </c>
      <c r="O13" t="s">
        <v>197</v>
      </c>
      <c r="R13">
        <v>0</v>
      </c>
      <c r="S13">
        <v>0.5535662839033626</v>
      </c>
      <c r="T13">
        <v>0.31725212061375258</v>
      </c>
      <c r="V13" t="s">
        <v>146</v>
      </c>
      <c r="Y13">
        <v>0</v>
      </c>
      <c r="Z13">
        <v>84.390686731502583</v>
      </c>
      <c r="AA13">
        <v>1.4544572807777243</v>
      </c>
      <c r="AC13" t="s">
        <v>198</v>
      </c>
      <c r="AF13">
        <v>0</v>
      </c>
      <c r="AG13">
        <v>91.092191147389869</v>
      </c>
      <c r="AH13">
        <v>0.40724790826510981</v>
      </c>
    </row>
    <row r="14" spans="1:34" x14ac:dyDescent="0.35">
      <c r="A14" t="s">
        <v>120</v>
      </c>
      <c r="B14">
        <v>163.16666666666666</v>
      </c>
      <c r="C14">
        <v>33.833333333333336</v>
      </c>
      <c r="D14">
        <v>197</v>
      </c>
      <c r="E14">
        <v>68.503937007874015</v>
      </c>
      <c r="H14" t="s">
        <v>167</v>
      </c>
      <c r="I14">
        <v>174.5</v>
      </c>
      <c r="J14">
        <v>18.5</v>
      </c>
      <c r="K14">
        <v>193</v>
      </c>
      <c r="L14">
        <v>90.414507772020727</v>
      </c>
      <c r="O14" t="s">
        <v>199</v>
      </c>
      <c r="P14">
        <v>170</v>
      </c>
      <c r="Q14">
        <v>12</v>
      </c>
      <c r="R14">
        <v>182</v>
      </c>
      <c r="S14">
        <v>93.406593406593402</v>
      </c>
      <c r="V14" t="s">
        <v>147</v>
      </c>
      <c r="W14">
        <v>19</v>
      </c>
      <c r="X14">
        <v>200</v>
      </c>
      <c r="Y14">
        <v>219</v>
      </c>
      <c r="Z14">
        <v>8.6757990867579906</v>
      </c>
      <c r="AC14" t="s">
        <v>200</v>
      </c>
      <c r="AD14">
        <v>220</v>
      </c>
      <c r="AE14">
        <v>10</v>
      </c>
      <c r="AF14">
        <v>230</v>
      </c>
      <c r="AG14">
        <v>95.652173913043484</v>
      </c>
    </row>
    <row r="15" spans="1:34" x14ac:dyDescent="0.35">
      <c r="A15" t="s">
        <v>121</v>
      </c>
      <c r="B15">
        <v>223.5</v>
      </c>
      <c r="C15">
        <v>42.666666666666664</v>
      </c>
      <c r="D15">
        <v>266.16666666666669</v>
      </c>
      <c r="E15">
        <v>63.04347826086957</v>
      </c>
      <c r="H15" t="s">
        <v>168</v>
      </c>
      <c r="I15">
        <v>202</v>
      </c>
      <c r="J15">
        <v>14.5</v>
      </c>
      <c r="K15">
        <v>216.5</v>
      </c>
      <c r="L15">
        <v>93.302540415704385</v>
      </c>
      <c r="O15" t="s">
        <v>201</v>
      </c>
      <c r="P15">
        <v>156</v>
      </c>
      <c r="Q15">
        <v>10</v>
      </c>
      <c r="R15">
        <v>166</v>
      </c>
      <c r="S15">
        <v>93.975903614457835</v>
      </c>
      <c r="V15" t="s">
        <v>148</v>
      </c>
      <c r="W15">
        <v>32</v>
      </c>
      <c r="X15">
        <v>233</v>
      </c>
      <c r="Y15">
        <v>265</v>
      </c>
      <c r="Z15">
        <v>12.075471698113208</v>
      </c>
      <c r="AC15" t="s">
        <v>202</v>
      </c>
      <c r="AD15">
        <v>161</v>
      </c>
      <c r="AE15">
        <v>10</v>
      </c>
      <c r="AF15">
        <v>171</v>
      </c>
      <c r="AG15">
        <v>94.152046783625735</v>
      </c>
    </row>
    <row r="16" spans="1:34" x14ac:dyDescent="0.35">
      <c r="A16" t="s">
        <v>122</v>
      </c>
      <c r="B16">
        <v>203.83333333333334</v>
      </c>
      <c r="C16">
        <v>48</v>
      </c>
      <c r="D16">
        <v>251.83333333333334</v>
      </c>
      <c r="E16">
        <v>76.530612244897952</v>
      </c>
      <c r="H16" t="s">
        <v>169</v>
      </c>
      <c r="I16">
        <v>232</v>
      </c>
      <c r="J16">
        <v>16.5</v>
      </c>
      <c r="K16">
        <v>248.5</v>
      </c>
      <c r="L16">
        <v>93.360160965794776</v>
      </c>
      <c r="O16" t="s">
        <v>203</v>
      </c>
      <c r="P16">
        <v>117</v>
      </c>
      <c r="Q16">
        <v>9</v>
      </c>
      <c r="R16">
        <v>126</v>
      </c>
      <c r="S16">
        <v>92.857142857142861</v>
      </c>
      <c r="V16" t="s">
        <v>149</v>
      </c>
      <c r="W16">
        <v>16</v>
      </c>
      <c r="X16">
        <v>229.5</v>
      </c>
      <c r="Y16">
        <v>245.5</v>
      </c>
      <c r="Z16">
        <v>6.517311608961303</v>
      </c>
      <c r="AC16" t="s">
        <v>204</v>
      </c>
      <c r="AD16">
        <v>136.5</v>
      </c>
      <c r="AE16">
        <v>6.5</v>
      </c>
      <c r="AF16">
        <v>143</v>
      </c>
      <c r="AG16">
        <v>95.454545454545453</v>
      </c>
    </row>
    <row r="17" spans="1:34" x14ac:dyDescent="0.35">
      <c r="A17" t="s">
        <v>91</v>
      </c>
      <c r="D17">
        <v>0</v>
      </c>
      <c r="E17">
        <v>69.359342504547172</v>
      </c>
      <c r="F17">
        <v>3.9168220408296714</v>
      </c>
      <c r="H17" t="s">
        <v>170</v>
      </c>
      <c r="K17">
        <v>0</v>
      </c>
      <c r="L17">
        <v>92.359069717839972</v>
      </c>
      <c r="M17">
        <v>0.97242324509347944</v>
      </c>
      <c r="O17" t="s">
        <v>205</v>
      </c>
      <c r="R17">
        <v>0</v>
      </c>
      <c r="S17">
        <v>93.413213292731371</v>
      </c>
      <c r="T17">
        <v>0.32297537325950665</v>
      </c>
      <c r="V17" t="s">
        <v>150</v>
      </c>
      <c r="Y17">
        <v>0</v>
      </c>
      <c r="Z17">
        <v>9.0895274646108337</v>
      </c>
      <c r="AA17">
        <v>1.6177828729613073</v>
      </c>
      <c r="AC17" t="s">
        <v>206</v>
      </c>
      <c r="AF17">
        <v>0</v>
      </c>
      <c r="AG17">
        <v>95.086255383738219</v>
      </c>
      <c r="AH17">
        <v>0.47057536884654266</v>
      </c>
    </row>
    <row r="18" spans="1:34" x14ac:dyDescent="0.35">
      <c r="A18" t="s">
        <v>123</v>
      </c>
      <c r="B18">
        <v>220.16666666666666</v>
      </c>
      <c r="C18">
        <v>13</v>
      </c>
      <c r="D18">
        <v>233.16666666666666</v>
      </c>
      <c r="E18">
        <v>94.424588992137231</v>
      </c>
      <c r="H18" t="s">
        <v>171</v>
      </c>
      <c r="I18">
        <v>277</v>
      </c>
      <c r="J18">
        <v>30</v>
      </c>
      <c r="K18">
        <v>307</v>
      </c>
      <c r="L18">
        <v>90.22801302931596</v>
      </c>
      <c r="O18" t="s">
        <v>207</v>
      </c>
      <c r="P18">
        <v>263</v>
      </c>
      <c r="Q18">
        <v>19</v>
      </c>
      <c r="R18">
        <v>282</v>
      </c>
      <c r="S18">
        <v>93.262411347517727</v>
      </c>
      <c r="V18" t="s">
        <v>152</v>
      </c>
      <c r="W18">
        <v>239</v>
      </c>
      <c r="X18">
        <v>6</v>
      </c>
      <c r="Y18">
        <v>245</v>
      </c>
      <c r="Z18">
        <v>97.551020408163268</v>
      </c>
      <c r="AC18" t="s">
        <v>208</v>
      </c>
      <c r="AD18">
        <v>0</v>
      </c>
      <c r="AE18">
        <v>203</v>
      </c>
      <c r="AF18">
        <v>203</v>
      </c>
      <c r="AG18">
        <v>0</v>
      </c>
    </row>
    <row r="19" spans="1:34" x14ac:dyDescent="0.35">
      <c r="A19" t="s">
        <v>124</v>
      </c>
      <c r="B19">
        <v>230.83333333333334</v>
      </c>
      <c r="C19">
        <v>15</v>
      </c>
      <c r="D19">
        <v>245.83333333333334</v>
      </c>
      <c r="E19">
        <v>93.898305084745758</v>
      </c>
      <c r="H19" t="s">
        <v>172</v>
      </c>
      <c r="I19">
        <v>211</v>
      </c>
      <c r="J19">
        <v>18</v>
      </c>
      <c r="K19">
        <v>229</v>
      </c>
      <c r="L19">
        <v>92.139737991266372</v>
      </c>
      <c r="O19" t="s">
        <v>209</v>
      </c>
      <c r="P19">
        <v>207</v>
      </c>
      <c r="Q19">
        <v>13</v>
      </c>
      <c r="R19">
        <v>220</v>
      </c>
      <c r="S19">
        <v>94.090909090909093</v>
      </c>
      <c r="V19" t="s">
        <v>153</v>
      </c>
      <c r="W19">
        <v>258.5</v>
      </c>
      <c r="X19">
        <v>8.5</v>
      </c>
      <c r="Y19">
        <v>267</v>
      </c>
      <c r="Z19">
        <v>96.816479400749074</v>
      </c>
      <c r="AC19" t="s">
        <v>210</v>
      </c>
      <c r="AD19">
        <v>0</v>
      </c>
      <c r="AE19">
        <v>168</v>
      </c>
      <c r="AF19">
        <v>168</v>
      </c>
      <c r="AG19">
        <v>0</v>
      </c>
    </row>
    <row r="20" spans="1:34" x14ac:dyDescent="0.35">
      <c r="A20" t="s">
        <v>125</v>
      </c>
      <c r="B20">
        <v>201.5</v>
      </c>
      <c r="C20">
        <v>11.166666666666666</v>
      </c>
      <c r="D20">
        <v>212.66666666666666</v>
      </c>
      <c r="E20">
        <v>94.749216300940446</v>
      </c>
      <c r="H20" t="s">
        <v>173</v>
      </c>
      <c r="I20">
        <v>158</v>
      </c>
      <c r="J20">
        <v>18</v>
      </c>
      <c r="K20">
        <v>176</v>
      </c>
      <c r="L20">
        <v>89.772727272727266</v>
      </c>
      <c r="O20" t="s">
        <v>211</v>
      </c>
      <c r="P20">
        <v>132</v>
      </c>
      <c r="Q20">
        <v>8</v>
      </c>
      <c r="R20">
        <v>140</v>
      </c>
      <c r="S20">
        <v>94.285714285714278</v>
      </c>
      <c r="V20" t="s">
        <v>154</v>
      </c>
      <c r="W20">
        <v>252</v>
      </c>
      <c r="X20">
        <v>17</v>
      </c>
      <c r="Y20">
        <v>269</v>
      </c>
      <c r="Z20">
        <v>93.680297397769522</v>
      </c>
      <c r="AC20" t="s">
        <v>212</v>
      </c>
      <c r="AD20">
        <v>1</v>
      </c>
      <c r="AE20">
        <v>246</v>
      </c>
      <c r="AF20">
        <v>247</v>
      </c>
      <c r="AG20">
        <v>0.40485829959514169</v>
      </c>
    </row>
    <row r="21" spans="1:34" x14ac:dyDescent="0.35">
      <c r="A21" t="s">
        <v>97</v>
      </c>
      <c r="E21">
        <v>94.357370125941145</v>
      </c>
      <c r="F21">
        <v>0.24792556439450167</v>
      </c>
      <c r="H21" t="s">
        <v>174</v>
      </c>
      <c r="K21">
        <v>0</v>
      </c>
      <c r="L21">
        <v>90.713492764436523</v>
      </c>
      <c r="M21">
        <v>0.72513283043621513</v>
      </c>
      <c r="O21" t="s">
        <v>213</v>
      </c>
      <c r="R21">
        <v>0</v>
      </c>
      <c r="S21">
        <v>93.879678241380361</v>
      </c>
      <c r="T21">
        <v>0.31371488099594219</v>
      </c>
      <c r="V21" t="s">
        <v>151</v>
      </c>
      <c r="Y21">
        <v>0</v>
      </c>
      <c r="Z21">
        <v>96.015932402227278</v>
      </c>
      <c r="AA21">
        <v>1.1869120689741632</v>
      </c>
      <c r="AC21" t="s">
        <v>214</v>
      </c>
      <c r="AF21">
        <v>0</v>
      </c>
      <c r="AG21">
        <v>0.1349527665317139</v>
      </c>
      <c r="AH21">
        <v>0.1349527665317139</v>
      </c>
    </row>
    <row r="24" spans="1:34" x14ac:dyDescent="0.35">
      <c r="B24" t="s">
        <v>216</v>
      </c>
      <c r="C24" s="5">
        <v>297</v>
      </c>
      <c r="D24">
        <v>43</v>
      </c>
      <c r="E24">
        <v>340</v>
      </c>
      <c r="F24">
        <v>87.352941176470594</v>
      </c>
    </row>
    <row r="25" spans="1:34" x14ac:dyDescent="0.35">
      <c r="B25" t="s">
        <v>217</v>
      </c>
      <c r="C25" s="5">
        <v>344</v>
      </c>
      <c r="D25">
        <v>32</v>
      </c>
      <c r="E25">
        <v>376</v>
      </c>
      <c r="F25">
        <v>91.489361702127653</v>
      </c>
    </row>
    <row r="26" spans="1:34" x14ac:dyDescent="0.35">
      <c r="B26" t="s">
        <v>218</v>
      </c>
      <c r="C26" s="5">
        <v>326</v>
      </c>
      <c r="D26">
        <v>29</v>
      </c>
      <c r="E26">
        <v>355</v>
      </c>
      <c r="F26">
        <v>91.83098591549296</v>
      </c>
    </row>
    <row r="27" spans="1:34" x14ac:dyDescent="0.35">
      <c r="B27" s="2" t="s">
        <v>219</v>
      </c>
      <c r="C27" s="6"/>
      <c r="D27" s="2"/>
      <c r="E27" s="2">
        <v>0</v>
      </c>
      <c r="F27" s="2">
        <v>90.224429598030397</v>
      </c>
      <c r="G27">
        <v>1.4391271767004465</v>
      </c>
      <c r="J27" t="s">
        <v>112</v>
      </c>
      <c r="K27">
        <v>141.5</v>
      </c>
      <c r="L27">
        <v>40.166666666666664</v>
      </c>
      <c r="M27">
        <v>181.66666666666666</v>
      </c>
      <c r="N27">
        <v>77.88990825688073</v>
      </c>
      <c r="P27" t="s">
        <v>155</v>
      </c>
      <c r="Q27">
        <v>197.5</v>
      </c>
      <c r="R27">
        <v>16.5</v>
      </c>
      <c r="S27">
        <v>214</v>
      </c>
      <c r="T27">
        <v>92.289719626168221</v>
      </c>
    </row>
    <row r="28" spans="1:34" x14ac:dyDescent="0.35">
      <c r="J28" t="s">
        <v>113</v>
      </c>
      <c r="K28">
        <v>130.16666666666666</v>
      </c>
      <c r="L28">
        <v>42</v>
      </c>
      <c r="M28">
        <v>172.16666666666666</v>
      </c>
      <c r="N28">
        <v>75.605033881897384</v>
      </c>
      <c r="O28" t="s">
        <v>226</v>
      </c>
      <c r="P28" t="s">
        <v>156</v>
      </c>
      <c r="Q28">
        <v>209.33333333333334</v>
      </c>
      <c r="R28">
        <v>18.666666666666668</v>
      </c>
      <c r="S28">
        <v>228</v>
      </c>
      <c r="T28">
        <v>91.812865497076018</v>
      </c>
    </row>
    <row r="29" spans="1:34" x14ac:dyDescent="0.35">
      <c r="J29" t="s">
        <v>114</v>
      </c>
      <c r="K29">
        <v>124.5</v>
      </c>
      <c r="L29">
        <v>38.833333333333336</v>
      </c>
      <c r="M29">
        <v>163.33333333333334</v>
      </c>
      <c r="N29">
        <v>76.224489795918359</v>
      </c>
      <c r="O29">
        <f>_xlfn.T.TEST(N27:N29,T27:T29,2,2)</f>
        <v>2.850234158293946E-5</v>
      </c>
      <c r="P29" t="s">
        <v>157</v>
      </c>
      <c r="Q29">
        <v>226.83333333333334</v>
      </c>
      <c r="R29">
        <v>17.666666666666668</v>
      </c>
      <c r="S29">
        <v>244.5</v>
      </c>
      <c r="T29">
        <v>92.774369461486032</v>
      </c>
    </row>
    <row r="32" spans="1:34" x14ac:dyDescent="0.35">
      <c r="J32" t="s">
        <v>132</v>
      </c>
      <c r="K32">
        <v>142</v>
      </c>
      <c r="L32">
        <v>26.666666666666668</v>
      </c>
      <c r="M32">
        <v>168.66666666666666</v>
      </c>
      <c r="N32">
        <v>84.189723320158109</v>
      </c>
      <c r="P32" t="s">
        <v>175</v>
      </c>
      <c r="Q32">
        <v>234.5</v>
      </c>
      <c r="R32">
        <v>18.666666666666668</v>
      </c>
      <c r="S32">
        <v>253.16666666666666</v>
      </c>
      <c r="T32">
        <v>92.626728110599075</v>
      </c>
    </row>
    <row r="33" spans="10:20" x14ac:dyDescent="0.35">
      <c r="J33" t="s">
        <v>133</v>
      </c>
      <c r="K33">
        <v>184</v>
      </c>
      <c r="L33">
        <v>41.833333333333336</v>
      </c>
      <c r="M33">
        <v>225.83333333333334</v>
      </c>
      <c r="N33">
        <v>81.476014760147592</v>
      </c>
      <c r="O33" t="s">
        <v>226</v>
      </c>
      <c r="P33" t="s">
        <v>177</v>
      </c>
      <c r="Q33">
        <v>192</v>
      </c>
      <c r="R33">
        <v>16.833333333333332</v>
      </c>
      <c r="S33">
        <v>208.83333333333334</v>
      </c>
      <c r="T33">
        <v>91.939345570630479</v>
      </c>
    </row>
    <row r="34" spans="10:20" x14ac:dyDescent="0.35">
      <c r="J34" t="s">
        <v>134</v>
      </c>
      <c r="K34">
        <v>230.66666666666666</v>
      </c>
      <c r="L34">
        <v>34.833333333333336</v>
      </c>
      <c r="M34">
        <v>265.5</v>
      </c>
      <c r="N34">
        <v>86.880100439422463</v>
      </c>
      <c r="O34">
        <f>_xlfn.T.TEST(N32:N34,T32:T34,2,2)</f>
        <v>6.4534318090886094E-3</v>
      </c>
      <c r="P34" t="s">
        <v>179</v>
      </c>
      <c r="Q34">
        <v>191.33333333333334</v>
      </c>
      <c r="R34">
        <v>15.166666666666666</v>
      </c>
      <c r="S34">
        <v>206.5</v>
      </c>
      <c r="T34">
        <v>92.655367231638422</v>
      </c>
    </row>
    <row r="37" spans="10:20" x14ac:dyDescent="0.35">
      <c r="J37" t="s">
        <v>120</v>
      </c>
      <c r="K37">
        <v>163.16666666666666</v>
      </c>
      <c r="L37">
        <v>33.833333333333336</v>
      </c>
      <c r="M37">
        <v>197</v>
      </c>
      <c r="N37">
        <v>68.503937007874015</v>
      </c>
      <c r="P37" t="s">
        <v>135</v>
      </c>
      <c r="Q37">
        <v>121.5</v>
      </c>
      <c r="R37">
        <v>135</v>
      </c>
      <c r="S37">
        <v>256.5</v>
      </c>
      <c r="T37">
        <v>47.368421052631575</v>
      </c>
    </row>
    <row r="38" spans="10:20" x14ac:dyDescent="0.35">
      <c r="J38" t="s">
        <v>121</v>
      </c>
      <c r="K38">
        <v>223.5</v>
      </c>
      <c r="L38">
        <v>42.666666666666664</v>
      </c>
      <c r="M38">
        <v>266.16666666666669</v>
      </c>
      <c r="N38">
        <v>63.04347826086957</v>
      </c>
      <c r="O38" t="s">
        <v>226</v>
      </c>
      <c r="P38" t="s">
        <v>136</v>
      </c>
      <c r="Q38">
        <v>105.16666666666667</v>
      </c>
      <c r="R38">
        <v>141.58333333333334</v>
      </c>
      <c r="S38">
        <v>246.75</v>
      </c>
      <c r="T38">
        <v>42.620736237757519</v>
      </c>
    </row>
    <row r="39" spans="10:20" x14ac:dyDescent="0.35">
      <c r="J39" t="s">
        <v>122</v>
      </c>
      <c r="K39">
        <v>203.83333333333334</v>
      </c>
      <c r="L39">
        <v>48</v>
      </c>
      <c r="M39">
        <v>251.83333333333334</v>
      </c>
      <c r="N39">
        <v>76.530612244897952</v>
      </c>
      <c r="O39">
        <f>_xlfn.T.TEST(N37:N39,T37:T39,2,2)</f>
        <v>4.0611196968646963E-3</v>
      </c>
      <c r="P39" t="s">
        <v>137</v>
      </c>
      <c r="Q39">
        <v>90.916666666666671</v>
      </c>
      <c r="R39">
        <v>127.75</v>
      </c>
      <c r="S39">
        <v>218.66666666666666</v>
      </c>
      <c r="T39">
        <v>41.577743902439032</v>
      </c>
    </row>
    <row r="42" spans="10:20" x14ac:dyDescent="0.35">
      <c r="J42" t="s">
        <v>123</v>
      </c>
      <c r="K42">
        <v>220.16666666666666</v>
      </c>
      <c r="L42">
        <v>13</v>
      </c>
      <c r="M42">
        <v>233.16666666666666</v>
      </c>
      <c r="N42">
        <v>94.424588992137231</v>
      </c>
      <c r="P42" t="s">
        <v>176</v>
      </c>
      <c r="Q42">
        <v>149.66666666666666</v>
      </c>
      <c r="R42">
        <v>11</v>
      </c>
      <c r="S42">
        <v>160.66666666666666</v>
      </c>
      <c r="T42">
        <v>93.15352697095436</v>
      </c>
    </row>
    <row r="43" spans="10:20" x14ac:dyDescent="0.35">
      <c r="J43" t="s">
        <v>124</v>
      </c>
      <c r="K43">
        <v>230.83333333333334</v>
      </c>
      <c r="L43">
        <v>15</v>
      </c>
      <c r="M43">
        <v>245.83333333333334</v>
      </c>
      <c r="N43">
        <v>93.898305084745758</v>
      </c>
      <c r="O43" t="s">
        <v>226</v>
      </c>
      <c r="P43" t="s">
        <v>178</v>
      </c>
      <c r="Q43">
        <v>162.33333333333334</v>
      </c>
      <c r="R43">
        <v>11.333333333333334</v>
      </c>
      <c r="S43">
        <v>173.66666666666666</v>
      </c>
      <c r="T43">
        <v>93.474088291746654</v>
      </c>
    </row>
    <row r="44" spans="10:20" x14ac:dyDescent="0.35">
      <c r="J44" t="s">
        <v>125</v>
      </c>
      <c r="K44">
        <v>201.5</v>
      </c>
      <c r="L44">
        <v>11.166666666666666</v>
      </c>
      <c r="M44">
        <v>212.66666666666666</v>
      </c>
      <c r="N44">
        <v>94.749216300940446</v>
      </c>
      <c r="O44">
        <f>_xlfn.T.TEST(N42:N44,T42:T44,2,2)</f>
        <v>2.9031470800669805E-2</v>
      </c>
      <c r="P44" t="s">
        <v>180</v>
      </c>
      <c r="Q44">
        <v>151.5</v>
      </c>
      <c r="R44">
        <v>10.333333333333334</v>
      </c>
      <c r="S44">
        <v>161.83333333333334</v>
      </c>
      <c r="T44">
        <v>93.614830072090626</v>
      </c>
    </row>
    <row r="47" spans="10:20" x14ac:dyDescent="0.35">
      <c r="J47" t="s">
        <v>163</v>
      </c>
      <c r="K47">
        <v>163</v>
      </c>
      <c r="L47">
        <v>54</v>
      </c>
      <c r="M47">
        <v>217</v>
      </c>
      <c r="N47">
        <v>75.115207373271886</v>
      </c>
      <c r="P47" t="s">
        <v>183</v>
      </c>
      <c r="Q47">
        <v>128</v>
      </c>
      <c r="R47">
        <v>31</v>
      </c>
      <c r="S47">
        <v>159</v>
      </c>
      <c r="T47">
        <v>80.503144654088061</v>
      </c>
    </row>
    <row r="48" spans="10:20" x14ac:dyDescent="0.35">
      <c r="J48" t="s">
        <v>164</v>
      </c>
      <c r="K48">
        <v>166</v>
      </c>
      <c r="L48">
        <v>56</v>
      </c>
      <c r="M48">
        <v>222</v>
      </c>
      <c r="N48">
        <v>74.774774774774784</v>
      </c>
      <c r="O48" t="s">
        <v>226</v>
      </c>
      <c r="P48" t="s">
        <v>185</v>
      </c>
      <c r="Q48">
        <v>151</v>
      </c>
      <c r="R48">
        <v>41</v>
      </c>
      <c r="S48">
        <v>192</v>
      </c>
      <c r="T48">
        <v>78.645833333333343</v>
      </c>
    </row>
    <row r="49" spans="10:20" x14ac:dyDescent="0.35">
      <c r="J49" t="s">
        <v>165</v>
      </c>
      <c r="K49">
        <v>155</v>
      </c>
      <c r="L49">
        <v>37</v>
      </c>
      <c r="M49">
        <v>192</v>
      </c>
      <c r="N49">
        <v>80.729166666666657</v>
      </c>
      <c r="O49">
        <f>_xlfn.T.TEST(N47:N49,T47:T49,2,2)</f>
        <v>0.17528601480092149</v>
      </c>
      <c r="P49" t="s">
        <v>187</v>
      </c>
      <c r="Q49">
        <v>131</v>
      </c>
      <c r="R49">
        <v>28</v>
      </c>
      <c r="S49">
        <v>159</v>
      </c>
      <c r="T49">
        <v>82.389937106918239</v>
      </c>
    </row>
    <row r="52" spans="10:20" x14ac:dyDescent="0.35">
      <c r="J52" t="s">
        <v>167</v>
      </c>
      <c r="K52">
        <v>174.5</v>
      </c>
      <c r="L52">
        <v>18.5</v>
      </c>
      <c r="M52">
        <v>193</v>
      </c>
      <c r="N52">
        <v>90.414507772020727</v>
      </c>
      <c r="P52" t="s">
        <v>199</v>
      </c>
      <c r="Q52">
        <v>170</v>
      </c>
      <c r="R52">
        <v>12</v>
      </c>
      <c r="S52">
        <v>182</v>
      </c>
      <c r="T52">
        <v>93.406593406593402</v>
      </c>
    </row>
    <row r="53" spans="10:20" x14ac:dyDescent="0.35">
      <c r="J53" t="s">
        <v>168</v>
      </c>
      <c r="K53">
        <v>202</v>
      </c>
      <c r="L53">
        <v>14.5</v>
      </c>
      <c r="M53">
        <v>216.5</v>
      </c>
      <c r="N53">
        <v>93.302540415704385</v>
      </c>
      <c r="O53" t="s">
        <v>226</v>
      </c>
      <c r="P53" t="s">
        <v>201</v>
      </c>
      <c r="Q53">
        <v>156</v>
      </c>
      <c r="R53">
        <v>10</v>
      </c>
      <c r="S53">
        <v>166</v>
      </c>
      <c r="T53">
        <v>93.975903614457835</v>
      </c>
    </row>
    <row r="54" spans="10:20" x14ac:dyDescent="0.35">
      <c r="J54" t="s">
        <v>169</v>
      </c>
      <c r="K54">
        <v>232</v>
      </c>
      <c r="L54">
        <v>16.5</v>
      </c>
      <c r="M54">
        <v>248.5</v>
      </c>
      <c r="N54">
        <v>93.360160965794776</v>
      </c>
      <c r="O54">
        <f>_xlfn.T.TEST(N52:N54,T52:T54,2,2)</f>
        <v>0.36172294417994555</v>
      </c>
      <c r="P54" t="s">
        <v>203</v>
      </c>
      <c r="Q54">
        <v>117</v>
      </c>
      <c r="R54">
        <v>9</v>
      </c>
      <c r="S54">
        <v>126</v>
      </c>
      <c r="T54">
        <v>92.857142857142861</v>
      </c>
    </row>
    <row r="57" spans="10:20" x14ac:dyDescent="0.35">
      <c r="J57" t="s">
        <v>171</v>
      </c>
      <c r="K57">
        <v>277</v>
      </c>
      <c r="L57">
        <v>30</v>
      </c>
      <c r="M57">
        <v>307</v>
      </c>
      <c r="N57">
        <v>90.22801302931596</v>
      </c>
      <c r="P57" t="s">
        <v>207</v>
      </c>
      <c r="Q57">
        <v>263</v>
      </c>
      <c r="R57">
        <v>19</v>
      </c>
      <c r="S57">
        <v>282</v>
      </c>
      <c r="T57">
        <v>93.262411347517727</v>
      </c>
    </row>
    <row r="58" spans="10:20" x14ac:dyDescent="0.35">
      <c r="J58" t="s">
        <v>172</v>
      </c>
      <c r="K58">
        <v>211</v>
      </c>
      <c r="L58">
        <v>18</v>
      </c>
      <c r="M58">
        <v>229</v>
      </c>
      <c r="N58">
        <v>92.139737991266372</v>
      </c>
      <c r="O58" t="s">
        <v>226</v>
      </c>
      <c r="P58" t="s">
        <v>209</v>
      </c>
      <c r="Q58">
        <v>207</v>
      </c>
      <c r="R58">
        <v>13</v>
      </c>
      <c r="S58">
        <v>220</v>
      </c>
      <c r="T58">
        <v>94.090909090909093</v>
      </c>
    </row>
    <row r="59" spans="10:20" x14ac:dyDescent="0.35">
      <c r="J59" t="s">
        <v>173</v>
      </c>
      <c r="K59">
        <v>158</v>
      </c>
      <c r="L59">
        <v>18</v>
      </c>
      <c r="M59">
        <v>176</v>
      </c>
      <c r="N59">
        <v>89.772727272727266</v>
      </c>
      <c r="O59">
        <f>_xlfn.T.TEST(N57:N59,T57:T59,2,2)</f>
        <v>1.6031208784022939E-2</v>
      </c>
      <c r="P59" t="s">
        <v>211</v>
      </c>
      <c r="Q59">
        <v>132</v>
      </c>
      <c r="R59">
        <v>8</v>
      </c>
      <c r="S59">
        <v>140</v>
      </c>
      <c r="T59">
        <v>94.285714285714278</v>
      </c>
    </row>
    <row r="62" spans="10:20" x14ac:dyDescent="0.35">
      <c r="J62" t="s">
        <v>199</v>
      </c>
      <c r="K62">
        <v>170</v>
      </c>
      <c r="L62">
        <v>12</v>
      </c>
      <c r="M62">
        <v>182</v>
      </c>
      <c r="N62">
        <v>93.406593406593402</v>
      </c>
      <c r="P62" t="s">
        <v>143</v>
      </c>
      <c r="Q62">
        <v>187</v>
      </c>
      <c r="R62">
        <v>29.5</v>
      </c>
      <c r="S62">
        <v>216.5</v>
      </c>
      <c r="T62">
        <v>86.374133949191688</v>
      </c>
    </row>
    <row r="63" spans="10:20" x14ac:dyDescent="0.35">
      <c r="J63" t="s">
        <v>201</v>
      </c>
      <c r="K63">
        <v>156</v>
      </c>
      <c r="L63">
        <v>10</v>
      </c>
      <c r="M63">
        <v>166</v>
      </c>
      <c r="N63">
        <v>93.975903614457835</v>
      </c>
      <c r="P63" t="s">
        <v>144</v>
      </c>
      <c r="Q63">
        <v>167.5</v>
      </c>
      <c r="R63">
        <v>29</v>
      </c>
      <c r="S63">
        <v>196.5</v>
      </c>
      <c r="T63">
        <v>85.241730279898221</v>
      </c>
    </row>
    <row r="64" spans="10:20" x14ac:dyDescent="0.35">
      <c r="J64" t="s">
        <v>203</v>
      </c>
      <c r="K64">
        <v>117</v>
      </c>
      <c r="L64">
        <v>9</v>
      </c>
      <c r="M64">
        <v>126</v>
      </c>
      <c r="N64">
        <v>92.857142857142861</v>
      </c>
      <c r="O64">
        <f>_xlfn.T.TEST(N62:N64,T62:T64,2,2)</f>
        <v>3.7528019248962994E-3</v>
      </c>
      <c r="P64" t="s">
        <v>145</v>
      </c>
      <c r="Q64">
        <v>141.5</v>
      </c>
      <c r="R64">
        <v>32</v>
      </c>
      <c r="S64">
        <v>173.5</v>
      </c>
      <c r="T64">
        <v>81.556195965417871</v>
      </c>
    </row>
    <row r="67" spans="10:20" x14ac:dyDescent="0.35">
      <c r="J67" t="s">
        <v>207</v>
      </c>
      <c r="K67">
        <v>263</v>
      </c>
      <c r="L67">
        <v>19</v>
      </c>
      <c r="M67">
        <v>282</v>
      </c>
      <c r="N67">
        <v>93.262411347517727</v>
      </c>
      <c r="P67" t="s">
        <v>192</v>
      </c>
      <c r="Q67">
        <v>65</v>
      </c>
      <c r="R67">
        <v>7</v>
      </c>
      <c r="S67">
        <v>72</v>
      </c>
      <c r="T67">
        <v>90.277777777777786</v>
      </c>
    </row>
    <row r="68" spans="10:20" x14ac:dyDescent="0.35">
      <c r="J68" t="s">
        <v>209</v>
      </c>
      <c r="K68">
        <v>207</v>
      </c>
      <c r="L68">
        <v>13</v>
      </c>
      <c r="M68">
        <v>220</v>
      </c>
      <c r="N68">
        <v>94.090909090909093</v>
      </c>
      <c r="P68" t="s">
        <v>194</v>
      </c>
      <c r="Q68">
        <v>97</v>
      </c>
      <c r="R68">
        <v>9</v>
      </c>
      <c r="S68">
        <v>106</v>
      </c>
      <c r="T68">
        <v>91.509433962264154</v>
      </c>
    </row>
    <row r="69" spans="10:20" x14ac:dyDescent="0.35">
      <c r="J69" t="s">
        <v>211</v>
      </c>
      <c r="K69">
        <v>132</v>
      </c>
      <c r="L69">
        <v>8</v>
      </c>
      <c r="M69">
        <v>140</v>
      </c>
      <c r="N69">
        <v>94.285714285714278</v>
      </c>
      <c r="O69">
        <f>_xlfn.T.TEST(N67:N69,T67:T69,2,2)</f>
        <v>5.6081133978036646E-3</v>
      </c>
      <c r="P69" t="s">
        <v>196</v>
      </c>
      <c r="Q69">
        <v>86</v>
      </c>
      <c r="R69">
        <v>8</v>
      </c>
      <c r="S69">
        <v>94</v>
      </c>
      <c r="T69">
        <v>91.489361702127653</v>
      </c>
    </row>
    <row r="72" spans="10:20" x14ac:dyDescent="0.35">
      <c r="J72" t="s">
        <v>152</v>
      </c>
      <c r="K72">
        <v>239</v>
      </c>
      <c r="L72">
        <v>6</v>
      </c>
      <c r="M72">
        <v>245</v>
      </c>
      <c r="N72">
        <v>97.551020408163268</v>
      </c>
      <c r="P72" t="s">
        <v>200</v>
      </c>
      <c r="Q72">
        <v>220</v>
      </c>
      <c r="R72">
        <v>10</v>
      </c>
      <c r="S72">
        <v>230</v>
      </c>
      <c r="T72">
        <v>95.652173913043484</v>
      </c>
    </row>
    <row r="73" spans="10:20" x14ac:dyDescent="0.35">
      <c r="J73" t="s">
        <v>153</v>
      </c>
      <c r="K73">
        <v>258.5</v>
      </c>
      <c r="L73">
        <v>8.5</v>
      </c>
      <c r="M73">
        <v>267</v>
      </c>
      <c r="N73">
        <v>96.816479400749074</v>
      </c>
      <c r="P73" t="s">
        <v>202</v>
      </c>
      <c r="Q73">
        <v>161</v>
      </c>
      <c r="R73">
        <v>10</v>
      </c>
      <c r="S73">
        <v>171</v>
      </c>
      <c r="T73">
        <v>94.152046783625735</v>
      </c>
    </row>
    <row r="74" spans="10:20" x14ac:dyDescent="0.35">
      <c r="J74" t="s">
        <v>154</v>
      </c>
      <c r="K74">
        <v>252</v>
      </c>
      <c r="L74">
        <v>17</v>
      </c>
      <c r="M74">
        <v>269</v>
      </c>
      <c r="N74">
        <v>93.680297397769522</v>
      </c>
      <c r="O74">
        <f>_xlfn.T.TEST(N72:N74,T72:T74,2,2)</f>
        <v>0.50686768343104738</v>
      </c>
      <c r="P74" t="s">
        <v>204</v>
      </c>
      <c r="Q74">
        <v>136.5</v>
      </c>
      <c r="R74">
        <v>6.5</v>
      </c>
      <c r="S74">
        <v>143</v>
      </c>
      <c r="T74">
        <v>95.454545454545453</v>
      </c>
    </row>
    <row r="78" spans="10:20" x14ac:dyDescent="0.35">
      <c r="J78">
        <v>2.850234158293946E-5</v>
      </c>
    </row>
    <row r="79" spans="10:20" x14ac:dyDescent="0.35">
      <c r="J79">
        <v>6.4534318090886094E-3</v>
      </c>
    </row>
    <row r="80" spans="10:20" ht="17.5" customHeight="1" x14ac:dyDescent="0.35">
      <c r="J80">
        <v>4.0611196968646963E-3</v>
      </c>
    </row>
    <row r="81" spans="10:10" x14ac:dyDescent="0.35">
      <c r="J81">
        <v>2.9031470800669805E-2</v>
      </c>
    </row>
    <row r="82" spans="10:10" x14ac:dyDescent="0.35">
      <c r="J82">
        <v>0.17528601480092149</v>
      </c>
    </row>
    <row r="83" spans="10:10" x14ac:dyDescent="0.35">
      <c r="J83">
        <v>0.36172294417994555</v>
      </c>
    </row>
    <row r="84" spans="10:10" x14ac:dyDescent="0.35">
      <c r="J84">
        <v>1.6031208784022939E-2</v>
      </c>
    </row>
    <row r="85" spans="10:10" x14ac:dyDescent="0.35">
      <c r="J85">
        <v>3.7528019248962994E-3</v>
      </c>
    </row>
    <row r="86" spans="10:10" x14ac:dyDescent="0.35">
      <c r="J86">
        <v>5.6081133978036646E-3</v>
      </c>
    </row>
    <row r="87" spans="10:10" x14ac:dyDescent="0.35">
      <c r="J87">
        <v>0.50686768343104738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6BE10-3FF5-4C23-81D0-BB56DE00A45D}">
  <dimension ref="A1"/>
  <sheetViews>
    <sheetView topLeftCell="D1" zoomScale="85"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F2985-9F76-46CA-BC32-BFB738657FF5}">
  <dimension ref="B1:AX108"/>
  <sheetViews>
    <sheetView tabSelected="1" topLeftCell="G1" zoomScale="70" workbookViewId="0">
      <selection activeCell="P21" sqref="P21"/>
    </sheetView>
  </sheetViews>
  <sheetFormatPr defaultRowHeight="14.5" x14ac:dyDescent="0.35"/>
  <sheetData>
    <row r="1" spans="2:50" x14ac:dyDescent="0.35">
      <c r="H1" t="s">
        <v>216</v>
      </c>
      <c r="I1" s="5">
        <v>297</v>
      </c>
      <c r="J1">
        <v>43</v>
      </c>
      <c r="K1">
        <v>340</v>
      </c>
      <c r="L1">
        <v>87.352941176470594</v>
      </c>
    </row>
    <row r="2" spans="2:50" x14ac:dyDescent="0.35">
      <c r="B2" t="s">
        <v>230</v>
      </c>
      <c r="C2">
        <v>0.4012036108324975</v>
      </c>
      <c r="H2" t="s">
        <v>217</v>
      </c>
      <c r="I2" s="5">
        <v>344</v>
      </c>
      <c r="J2">
        <v>32</v>
      </c>
      <c r="K2">
        <v>376</v>
      </c>
      <c r="L2">
        <v>91.489361702127653</v>
      </c>
    </row>
    <row r="3" spans="2:50" x14ac:dyDescent="0.35">
      <c r="B3" t="s">
        <v>231</v>
      </c>
      <c r="C3">
        <v>0.34052213393870601</v>
      </c>
      <c r="H3" t="s">
        <v>218</v>
      </c>
      <c r="I3" s="5">
        <v>326</v>
      </c>
      <c r="J3">
        <v>29</v>
      </c>
      <c r="K3">
        <v>355</v>
      </c>
      <c r="L3">
        <v>91.83098591549296</v>
      </c>
      <c r="Y3" t="s">
        <v>233</v>
      </c>
      <c r="Z3">
        <v>0.35798388613082199</v>
      </c>
      <c r="AA3">
        <v>2.1742165411594096E-2</v>
      </c>
    </row>
    <row r="4" spans="2:50" ht="15" thickBot="1" x14ac:dyDescent="0.4">
      <c r="B4" t="s">
        <v>232</v>
      </c>
      <c r="C4">
        <v>0.33222591362126247</v>
      </c>
      <c r="H4" s="2" t="s">
        <v>219</v>
      </c>
      <c r="I4" s="6"/>
      <c r="J4" s="2"/>
      <c r="K4" s="2">
        <v>0</v>
      </c>
      <c r="L4" s="2">
        <v>90.224429598030397</v>
      </c>
      <c r="M4">
        <v>1.4391271767004465</v>
      </c>
      <c r="O4" s="13" t="s">
        <v>227</v>
      </c>
      <c r="P4" s="13" t="s">
        <v>228</v>
      </c>
      <c r="Q4" s="13" t="s">
        <v>229</v>
      </c>
      <c r="R4" s="13" t="s">
        <v>226</v>
      </c>
      <c r="T4" t="s">
        <v>233</v>
      </c>
      <c r="U4" s="1">
        <v>0.35798388613082199</v>
      </c>
      <c r="V4">
        <v>2.1742165411594096E-2</v>
      </c>
      <c r="Y4" t="s">
        <v>242</v>
      </c>
      <c r="Z4">
        <v>76.573143978232167</v>
      </c>
      <c r="AA4">
        <v>0.68223469361053013</v>
      </c>
      <c r="AE4" t="s">
        <v>243</v>
      </c>
      <c r="AF4">
        <v>92.292318194910081</v>
      </c>
      <c r="AG4">
        <v>0.2775653273337485</v>
      </c>
      <c r="AV4" t="s">
        <v>50</v>
      </c>
      <c r="AW4">
        <v>92.292318194910081</v>
      </c>
      <c r="AX4">
        <v>0.2775653273337485</v>
      </c>
    </row>
    <row r="5" spans="2:50" x14ac:dyDescent="0.35">
      <c r="B5" t="s">
        <v>233</v>
      </c>
      <c r="C5">
        <v>0.35798388613082199</v>
      </c>
      <c r="D5">
        <v>2.1742165411594096E-2</v>
      </c>
      <c r="O5" t="s">
        <v>234</v>
      </c>
      <c r="P5" s="1">
        <f>AVERAGE(C9,C13,C17,C21)</f>
        <v>81.117950695490791</v>
      </c>
      <c r="Q5" s="1">
        <f>AVERAGE(I9,I13,I17,I21)</f>
        <v>80.492311835434833</v>
      </c>
      <c r="R5" s="11">
        <v>0.91776894137109388</v>
      </c>
      <c r="T5" t="s">
        <v>247</v>
      </c>
      <c r="U5" s="1">
        <v>0.30581039755351686</v>
      </c>
      <c r="V5">
        <v>0.30581039755351691</v>
      </c>
      <c r="Y5" t="s">
        <v>255</v>
      </c>
      <c r="Z5">
        <v>84.181946173242707</v>
      </c>
      <c r="AA5">
        <v>1.5600300072163724</v>
      </c>
      <c r="AE5" t="s">
        <v>256</v>
      </c>
      <c r="AF5">
        <v>92.407146970955992</v>
      </c>
      <c r="AG5">
        <v>0.23404676343511616</v>
      </c>
      <c r="AV5" t="s">
        <v>52</v>
      </c>
      <c r="AW5">
        <v>92.407146970955992</v>
      </c>
      <c r="AX5">
        <v>0.23404676343511616</v>
      </c>
    </row>
    <row r="6" spans="2:50" x14ac:dyDescent="0.35">
      <c r="B6" t="s">
        <v>235</v>
      </c>
      <c r="C6">
        <v>77.88990825688073</v>
      </c>
      <c r="H6" t="s">
        <v>338</v>
      </c>
      <c r="I6">
        <v>92.289719626168221</v>
      </c>
      <c r="O6" t="s">
        <v>237</v>
      </c>
      <c r="P6" s="1">
        <f>AVERAGE(C31,C35,C39,C43)</f>
        <v>88.059482570522761</v>
      </c>
      <c r="Q6" s="1">
        <v>82.24494858329895</v>
      </c>
      <c r="R6" s="11">
        <v>0.46096861813616252</v>
      </c>
      <c r="T6" t="s">
        <v>268</v>
      </c>
      <c r="U6" s="1">
        <v>0.5535662839033626</v>
      </c>
      <c r="V6">
        <v>0.31725212061375258</v>
      </c>
      <c r="Y6" t="s">
        <v>276</v>
      </c>
      <c r="Z6">
        <v>69.359342504547172</v>
      </c>
      <c r="AA6">
        <v>3.9168220408296714</v>
      </c>
      <c r="AB6" t="s">
        <v>335</v>
      </c>
      <c r="AC6" t="s">
        <v>131</v>
      </c>
      <c r="AE6" t="s">
        <v>277</v>
      </c>
      <c r="AF6">
        <v>43.855633730942714</v>
      </c>
      <c r="AG6">
        <v>1.782013311626937</v>
      </c>
      <c r="AH6" t="s">
        <v>335</v>
      </c>
      <c r="AI6" t="s">
        <v>131</v>
      </c>
      <c r="AL6" t="s">
        <v>49</v>
      </c>
      <c r="AM6">
        <v>76.573143978232167</v>
      </c>
      <c r="AN6">
        <v>0.68223469361053013</v>
      </c>
      <c r="AP6" t="s">
        <v>50</v>
      </c>
      <c r="AQ6">
        <v>92.292318194910081</v>
      </c>
      <c r="AR6">
        <v>0.2775653273337485</v>
      </c>
      <c r="AV6" t="s">
        <v>54</v>
      </c>
      <c r="AW6">
        <v>43.855633730942714</v>
      </c>
      <c r="AX6">
        <v>1.782013311626937</v>
      </c>
    </row>
    <row r="7" spans="2:50" x14ac:dyDescent="0.35">
      <c r="B7" t="s">
        <v>238</v>
      </c>
      <c r="C7">
        <v>75.605033881897384</v>
      </c>
      <c r="H7" t="s">
        <v>338</v>
      </c>
      <c r="I7">
        <v>91.812865497076018</v>
      </c>
      <c r="O7" t="s">
        <v>248</v>
      </c>
      <c r="P7" s="1">
        <f>AVERAGE(C53,C57,C61,C65)</f>
        <v>90.053252550795236</v>
      </c>
      <c r="Q7" s="1">
        <v>84.134468414259899</v>
      </c>
      <c r="R7" s="14">
        <v>5.3736345237165029E-2</v>
      </c>
      <c r="T7" t="s">
        <v>293</v>
      </c>
      <c r="U7" s="1">
        <v>9.0895274646108337</v>
      </c>
      <c r="V7">
        <v>1.6177828729613073</v>
      </c>
      <c r="Y7" t="s">
        <v>305</v>
      </c>
      <c r="Z7">
        <v>94.357370125941145</v>
      </c>
      <c r="AA7">
        <v>0.24792556439450167</v>
      </c>
      <c r="AB7">
        <f>AVERAGE(Z4:Z7)</f>
        <v>81.117950695490791</v>
      </c>
      <c r="AC7">
        <f>STDEV(Z4:Z7)/SQRT(4)</f>
        <v>5.350937844811571</v>
      </c>
      <c r="AE7" t="s">
        <v>306</v>
      </c>
      <c r="AF7">
        <v>93.414148444930547</v>
      </c>
      <c r="AG7">
        <v>0.13649752953410049</v>
      </c>
      <c r="AH7">
        <f>AVERAGE(AF4:AF7)</f>
        <v>80.492311835434833</v>
      </c>
      <c r="AI7">
        <f>STDEV(AF4:AF7)/SQRT(4)</f>
        <v>12.21482531695597</v>
      </c>
      <c r="AL7" t="s">
        <v>51</v>
      </c>
      <c r="AM7">
        <v>84.181946173242707</v>
      </c>
      <c r="AN7">
        <v>1.5600300072163724</v>
      </c>
      <c r="AP7" t="s">
        <v>52</v>
      </c>
      <c r="AQ7">
        <v>92.407146970955992</v>
      </c>
      <c r="AR7">
        <v>0.23404676343511616</v>
      </c>
      <c r="AV7" t="s">
        <v>56</v>
      </c>
      <c r="AW7">
        <v>93.414148444930547</v>
      </c>
      <c r="AX7">
        <v>0.13649752953410049</v>
      </c>
    </row>
    <row r="8" spans="2:50" x14ac:dyDescent="0.35">
      <c r="B8" t="s">
        <v>240</v>
      </c>
      <c r="C8">
        <v>76.224489795918359</v>
      </c>
      <c r="H8" t="s">
        <v>338</v>
      </c>
      <c r="I8">
        <v>92.774369461486032</v>
      </c>
      <c r="O8" t="s">
        <v>269</v>
      </c>
      <c r="P8" s="1">
        <f>AVERAGE(C74,C78,C82,C86)</f>
        <v>75.218645662884256</v>
      </c>
      <c r="Q8" s="1">
        <v>87.55447022471418</v>
      </c>
      <c r="R8" s="14">
        <v>4.0129052512160181E-2</v>
      </c>
      <c r="T8" t="s">
        <v>326</v>
      </c>
      <c r="U8" s="1">
        <v>0.1349527665317139</v>
      </c>
      <c r="V8">
        <v>0.1349527665317139</v>
      </c>
      <c r="AL8" t="s">
        <v>53</v>
      </c>
      <c r="AM8">
        <v>69.359342504547172</v>
      </c>
      <c r="AN8">
        <v>3.9168220408296714</v>
      </c>
      <c r="AP8" t="s">
        <v>54</v>
      </c>
      <c r="AQ8">
        <v>43.855633730942714</v>
      </c>
      <c r="AR8">
        <v>1.782013311626937</v>
      </c>
      <c r="AV8" t="s">
        <v>49</v>
      </c>
      <c r="AW8">
        <v>76.573143978232167</v>
      </c>
      <c r="AX8">
        <v>0.68223469361053013</v>
      </c>
    </row>
    <row r="9" spans="2:50" x14ac:dyDescent="0.35">
      <c r="B9" t="s">
        <v>242</v>
      </c>
      <c r="C9">
        <v>76.573143978232167</v>
      </c>
      <c r="D9">
        <v>0.68223469361053013</v>
      </c>
      <c r="H9" t="s">
        <v>339</v>
      </c>
      <c r="I9">
        <v>92.292318194910081</v>
      </c>
      <c r="J9">
        <v>0.2775653273337485</v>
      </c>
      <c r="O9" t="s">
        <v>298</v>
      </c>
      <c r="P9" s="1">
        <f>AVERAGE(C96,C100,C104,C108)</f>
        <v>92.743325483698953</v>
      </c>
      <c r="Q9" s="1">
        <v>93.207554843284598</v>
      </c>
      <c r="R9" s="11">
        <v>0.16274634775840613</v>
      </c>
      <c r="AL9" t="s">
        <v>55</v>
      </c>
      <c r="AM9">
        <v>94.357370125941145</v>
      </c>
      <c r="AN9">
        <v>0.24792556439450167</v>
      </c>
      <c r="AP9" t="s">
        <v>56</v>
      </c>
      <c r="AQ9">
        <v>93.414148444930547</v>
      </c>
      <c r="AR9">
        <v>0.13649752953410049</v>
      </c>
      <c r="AV9" t="s">
        <v>58</v>
      </c>
      <c r="AW9">
        <v>80.512971698113219</v>
      </c>
      <c r="AX9">
        <v>1.0808408293143617</v>
      </c>
    </row>
    <row r="10" spans="2:50" x14ac:dyDescent="0.35">
      <c r="B10" t="s">
        <v>249</v>
      </c>
      <c r="C10">
        <v>84.189723320158109</v>
      </c>
      <c r="H10" t="s">
        <v>340</v>
      </c>
      <c r="I10">
        <v>92.626728110599075</v>
      </c>
      <c r="Y10" t="s">
        <v>247</v>
      </c>
      <c r="Z10">
        <v>0.30581039755351686</v>
      </c>
      <c r="AA10">
        <v>0.30581039755351691</v>
      </c>
      <c r="AL10" t="s">
        <v>57</v>
      </c>
      <c r="AM10">
        <v>76.873049604904438</v>
      </c>
      <c r="AN10">
        <v>1.9305614627218439</v>
      </c>
      <c r="AP10" t="s">
        <v>58</v>
      </c>
      <c r="AQ10">
        <v>80.512971698113219</v>
      </c>
      <c r="AR10">
        <v>1.0808408293143617</v>
      </c>
      <c r="AV10" t="s">
        <v>60</v>
      </c>
      <c r="AW10">
        <v>76.612329786864436</v>
      </c>
      <c r="AX10">
        <v>0.87123308273561439</v>
      </c>
    </row>
    <row r="11" spans="2:50" x14ac:dyDescent="0.35">
      <c r="B11" t="s">
        <v>251</v>
      </c>
      <c r="C11">
        <v>81.476014760147592</v>
      </c>
      <c r="H11" t="s">
        <v>340</v>
      </c>
      <c r="I11">
        <v>91.939345570630479</v>
      </c>
      <c r="M11" t="s">
        <v>227</v>
      </c>
      <c r="N11" t="s">
        <v>336</v>
      </c>
      <c r="Q11" t="s">
        <v>337</v>
      </c>
      <c r="Y11" t="s">
        <v>243</v>
      </c>
      <c r="Z11">
        <v>92.292318194910081</v>
      </c>
      <c r="AA11">
        <v>0.2775653273337485</v>
      </c>
      <c r="AE11" t="s">
        <v>242</v>
      </c>
      <c r="AF11">
        <v>76.573143978232167</v>
      </c>
      <c r="AG11">
        <v>0.68223469361053013</v>
      </c>
      <c r="AL11" t="s">
        <v>59</v>
      </c>
      <c r="AM11">
        <v>92.359069717839972</v>
      </c>
      <c r="AN11">
        <v>0.97242324509347944</v>
      </c>
      <c r="AP11" t="s">
        <v>60</v>
      </c>
      <c r="AQ11">
        <v>76.612329786864436</v>
      </c>
      <c r="AR11">
        <v>0.87123308273561439</v>
      </c>
      <c r="AV11" t="s">
        <v>62</v>
      </c>
      <c r="AW11">
        <v>91.380706958737164</v>
      </c>
      <c r="AX11">
        <v>0.35069089145873039</v>
      </c>
    </row>
    <row r="12" spans="2:50" x14ac:dyDescent="0.35">
      <c r="B12" t="s">
        <v>253</v>
      </c>
      <c r="C12">
        <v>86.880100439422463</v>
      </c>
      <c r="H12" t="s">
        <v>340</v>
      </c>
      <c r="I12">
        <v>92.655367231638422</v>
      </c>
      <c r="M12" s="41" t="s">
        <v>394</v>
      </c>
      <c r="N12" s="1">
        <v>81.117950695490791</v>
      </c>
      <c r="O12" s="1">
        <v>5.350937844811571</v>
      </c>
      <c r="Q12" s="1">
        <v>80.492311835434833</v>
      </c>
      <c r="R12" s="1">
        <v>12.21482531695597</v>
      </c>
      <c r="S12" s="1"/>
      <c r="T12" s="1"/>
      <c r="U12" s="1"/>
      <c r="V12" s="1"/>
      <c r="Y12" t="s">
        <v>263</v>
      </c>
      <c r="Z12">
        <v>76.873049604904438</v>
      </c>
      <c r="AA12">
        <v>1.9305614627218439</v>
      </c>
      <c r="AE12" t="s">
        <v>264</v>
      </c>
      <c r="AF12">
        <v>80.512971698113219</v>
      </c>
      <c r="AG12">
        <v>1.0808408293143617</v>
      </c>
      <c r="AL12" t="s">
        <v>61</v>
      </c>
      <c r="AM12">
        <v>90.713492764436523</v>
      </c>
      <c r="AN12">
        <v>0.72513283043621513</v>
      </c>
      <c r="AP12" t="s">
        <v>62</v>
      </c>
      <c r="AQ12">
        <v>91.380706958737164</v>
      </c>
      <c r="AR12">
        <v>0.35069089145873039</v>
      </c>
      <c r="AV12" t="s">
        <v>60</v>
      </c>
      <c r="AW12">
        <v>76.612329786864436</v>
      </c>
      <c r="AX12">
        <v>0.87123308273561439</v>
      </c>
    </row>
    <row r="13" spans="2:50" x14ac:dyDescent="0.35">
      <c r="B13" t="s">
        <v>255</v>
      </c>
      <c r="C13">
        <v>84.181946173242707</v>
      </c>
      <c r="D13">
        <v>1.5600300072163724</v>
      </c>
      <c r="H13" t="s">
        <v>340</v>
      </c>
      <c r="I13">
        <v>92.407146970955992</v>
      </c>
      <c r="J13">
        <v>0.23404676343511616</v>
      </c>
      <c r="M13" s="41" t="s">
        <v>1</v>
      </c>
      <c r="N13" s="1">
        <v>88.059482570522761</v>
      </c>
      <c r="O13" s="1">
        <v>3.7481484280478217</v>
      </c>
      <c r="Q13" s="1">
        <v>82.24494858329895</v>
      </c>
      <c r="R13" s="1">
        <v>4.4345447242423184</v>
      </c>
      <c r="S13" s="1"/>
      <c r="T13" s="1"/>
      <c r="U13" s="1"/>
      <c r="V13" s="1"/>
      <c r="Y13" t="s">
        <v>284</v>
      </c>
      <c r="Z13">
        <v>92.359069717839972</v>
      </c>
      <c r="AA13">
        <v>0.97242324509347944</v>
      </c>
      <c r="AB13" t="s">
        <v>335</v>
      </c>
      <c r="AC13" t="s">
        <v>131</v>
      </c>
      <c r="AE13" t="s">
        <v>344</v>
      </c>
      <c r="AF13">
        <v>80.512971698113219</v>
      </c>
      <c r="AG13">
        <v>1.0808408293143617</v>
      </c>
      <c r="AH13" t="s">
        <v>335</v>
      </c>
      <c r="AI13" t="s">
        <v>131</v>
      </c>
      <c r="AL13" t="s">
        <v>63</v>
      </c>
      <c r="AM13">
        <v>93.413213292731371</v>
      </c>
      <c r="AN13">
        <v>0.32297537325950665</v>
      </c>
      <c r="AP13" t="s">
        <v>60</v>
      </c>
      <c r="AQ13">
        <v>76.612329786864436</v>
      </c>
      <c r="AR13">
        <v>0.87123308273561439</v>
      </c>
      <c r="AV13" t="s">
        <v>51</v>
      </c>
      <c r="AW13">
        <v>84.181946173242707</v>
      </c>
      <c r="AX13">
        <v>1.5600300072163724</v>
      </c>
    </row>
    <row r="14" spans="2:50" x14ac:dyDescent="0.35">
      <c r="B14" t="s">
        <v>270</v>
      </c>
      <c r="C14">
        <v>68.503937007874015</v>
      </c>
      <c r="H14" t="s">
        <v>341</v>
      </c>
      <c r="I14">
        <v>47.368421052631575</v>
      </c>
      <c r="M14" s="41" t="s">
        <v>5</v>
      </c>
      <c r="N14" s="1">
        <v>90.053252550795236</v>
      </c>
      <c r="O14" s="1">
        <v>3.1949001998267614</v>
      </c>
      <c r="Q14" s="1">
        <v>84.134468414259899</v>
      </c>
      <c r="R14" s="1">
        <v>3.9571084202964073</v>
      </c>
      <c r="S14" s="1"/>
      <c r="T14" s="1"/>
      <c r="U14" s="1"/>
      <c r="V14" s="1"/>
      <c r="Y14" t="s">
        <v>313</v>
      </c>
      <c r="Z14">
        <v>90.713492764436523</v>
      </c>
      <c r="AA14">
        <v>0.72513283043621513</v>
      </c>
      <c r="AB14">
        <f>AVERAGE(Z11:Z14)</f>
        <v>88.059482570522761</v>
      </c>
      <c r="AC14">
        <f>STDEV(Z11:Z14)/SQRT(4)</f>
        <v>3.7481484280478217</v>
      </c>
      <c r="AE14" t="s">
        <v>330</v>
      </c>
      <c r="AF14">
        <v>91.380706958737164</v>
      </c>
      <c r="AG14">
        <v>0.35069089145873039</v>
      </c>
      <c r="AH14">
        <f>AVERAGE(AF11:AF14)</f>
        <v>82.24494858329895</v>
      </c>
      <c r="AI14">
        <f>STDEV(AF11:AF14)/SQRT(4)</f>
        <v>3.1836946099628962</v>
      </c>
      <c r="AL14" t="s">
        <v>65</v>
      </c>
      <c r="AM14">
        <v>93.879678241380361</v>
      </c>
      <c r="AN14">
        <v>0.31371488099594219</v>
      </c>
      <c r="AP14" t="s">
        <v>66</v>
      </c>
      <c r="AQ14">
        <v>91.092191147389869</v>
      </c>
      <c r="AR14">
        <v>0.40724790826510981</v>
      </c>
      <c r="AV14" t="s">
        <v>57</v>
      </c>
      <c r="AW14">
        <v>76.873049604904438</v>
      </c>
      <c r="AX14">
        <v>1.9305614627218439</v>
      </c>
    </row>
    <row r="15" spans="2:50" x14ac:dyDescent="0.35">
      <c r="B15" t="s">
        <v>272</v>
      </c>
      <c r="C15">
        <v>63.04347826086957</v>
      </c>
      <c r="H15" t="s">
        <v>341</v>
      </c>
      <c r="I15">
        <v>42.620736237757519</v>
      </c>
      <c r="M15" s="41" t="s">
        <v>395</v>
      </c>
      <c r="N15" s="1">
        <v>75.218645662884256</v>
      </c>
      <c r="O15" s="1">
        <v>11.188663704703576</v>
      </c>
      <c r="Q15" s="1">
        <v>87.55447022471418</v>
      </c>
      <c r="R15" s="1">
        <v>6.0909735610797364</v>
      </c>
      <c r="S15" s="1"/>
      <c r="T15" s="1"/>
      <c r="U15" s="1"/>
      <c r="V15" s="1"/>
      <c r="AL15" t="s">
        <v>68</v>
      </c>
      <c r="AM15">
        <v>96.015932402227278</v>
      </c>
      <c r="AN15">
        <v>1.1869120689741632</v>
      </c>
      <c r="AP15" t="s">
        <v>67</v>
      </c>
      <c r="AQ15">
        <v>95.086255383738219</v>
      </c>
      <c r="AR15">
        <v>0.47057536884654266</v>
      </c>
      <c r="AV15" t="s">
        <v>64</v>
      </c>
      <c r="AW15">
        <v>84.390686731502583</v>
      </c>
      <c r="AX15">
        <v>1.4544572807777243</v>
      </c>
    </row>
    <row r="16" spans="2:50" x14ac:dyDescent="0.35">
      <c r="B16" t="s">
        <v>274</v>
      </c>
      <c r="C16">
        <v>76.530612244897952</v>
      </c>
      <c r="H16" t="s">
        <v>341</v>
      </c>
      <c r="I16">
        <v>41.577743902439032</v>
      </c>
      <c r="M16" s="41" t="s">
        <v>10</v>
      </c>
      <c r="N16" s="1">
        <v>92.743325483698953</v>
      </c>
      <c r="O16" s="1">
        <v>0.93640704303387789</v>
      </c>
      <c r="Q16" s="1">
        <v>93.207554843284598</v>
      </c>
      <c r="R16" s="1">
        <v>1.1083117699638656</v>
      </c>
      <c r="S16" s="1"/>
      <c r="T16" s="1"/>
      <c r="U16" s="1"/>
      <c r="V16" s="1"/>
      <c r="AV16" t="s">
        <v>66</v>
      </c>
      <c r="AW16">
        <v>91.092191147389869</v>
      </c>
      <c r="AX16">
        <v>0.40724790826510981</v>
      </c>
    </row>
    <row r="17" spans="2:50" x14ac:dyDescent="0.35">
      <c r="B17" t="s">
        <v>276</v>
      </c>
      <c r="C17">
        <v>69.359342504547172</v>
      </c>
      <c r="D17">
        <v>3.9168220408296714</v>
      </c>
      <c r="H17" t="s">
        <v>341</v>
      </c>
      <c r="I17">
        <v>43.855633730942714</v>
      </c>
      <c r="J17">
        <v>1.782013311626937</v>
      </c>
      <c r="M17" t="s">
        <v>107</v>
      </c>
      <c r="N17" s="12">
        <v>90.224429598030397</v>
      </c>
      <c r="O17">
        <v>1.4391271767004465</v>
      </c>
      <c r="Y17" t="s">
        <v>268</v>
      </c>
      <c r="Z17">
        <v>0.5535662839033626</v>
      </c>
      <c r="AA17">
        <v>0.31725212061375258</v>
      </c>
      <c r="AL17" t="s">
        <v>107</v>
      </c>
      <c r="AM17" s="12">
        <v>90.224429598030397</v>
      </c>
      <c r="AN17">
        <v>1.4391271767004465</v>
      </c>
      <c r="AV17" t="s">
        <v>55</v>
      </c>
      <c r="AW17">
        <v>94.357370125941145</v>
      </c>
      <c r="AX17">
        <v>0.24792556439450167</v>
      </c>
    </row>
    <row r="18" spans="2:50" x14ac:dyDescent="0.35">
      <c r="B18" t="s">
        <v>299</v>
      </c>
      <c r="C18">
        <v>94.424588992137231</v>
      </c>
      <c r="H18" t="s">
        <v>342</v>
      </c>
      <c r="I18">
        <v>93.15352697095436</v>
      </c>
      <c r="Y18" t="s">
        <v>256</v>
      </c>
      <c r="Z18">
        <v>92.407146970955992</v>
      </c>
      <c r="AA18">
        <v>0.23404676343511616</v>
      </c>
      <c r="AE18" t="s">
        <v>255</v>
      </c>
      <c r="AF18">
        <v>84.181946173242707</v>
      </c>
      <c r="AG18">
        <v>1.5600300072163724</v>
      </c>
      <c r="AV18" t="s">
        <v>61</v>
      </c>
      <c r="AW18">
        <v>90.713492764436523</v>
      </c>
      <c r="AX18">
        <v>0.72513283043621513</v>
      </c>
    </row>
    <row r="19" spans="2:50" x14ac:dyDescent="0.35">
      <c r="B19" t="s">
        <v>301</v>
      </c>
      <c r="C19">
        <v>93.898305084745758</v>
      </c>
      <c r="H19" t="s">
        <v>342</v>
      </c>
      <c r="I19">
        <v>93.474088291746654</v>
      </c>
      <c r="Y19" t="s">
        <v>264</v>
      </c>
      <c r="Z19">
        <v>80.512971698113219</v>
      </c>
      <c r="AA19">
        <v>1.0808408293143617</v>
      </c>
      <c r="AE19" t="s">
        <v>263</v>
      </c>
      <c r="AF19">
        <v>76.873049604904438</v>
      </c>
      <c r="AG19">
        <v>1.9305614627218439</v>
      </c>
      <c r="AV19" t="s">
        <v>65</v>
      </c>
      <c r="AW19">
        <v>93.879678241380361</v>
      </c>
      <c r="AX19">
        <v>0.31371488099594219</v>
      </c>
    </row>
    <row r="20" spans="2:50" x14ac:dyDescent="0.35">
      <c r="B20" t="s">
        <v>303</v>
      </c>
      <c r="C20">
        <v>94.749216300940446</v>
      </c>
      <c r="H20" t="s">
        <v>342</v>
      </c>
      <c r="I20">
        <v>93.614830072090626</v>
      </c>
      <c r="M20" t="s">
        <v>242</v>
      </c>
      <c r="N20">
        <v>76.573143978232167</v>
      </c>
      <c r="W20" t="s">
        <v>353</v>
      </c>
      <c r="Y20" t="s">
        <v>285</v>
      </c>
      <c r="Z20">
        <v>93.413213292731371</v>
      </c>
      <c r="AA20">
        <v>0.32297537325950665</v>
      </c>
      <c r="AB20" t="s">
        <v>335</v>
      </c>
      <c r="AC20" t="s">
        <v>131</v>
      </c>
      <c r="AE20" t="s">
        <v>289</v>
      </c>
      <c r="AF20">
        <v>84.390686731502583</v>
      </c>
      <c r="AG20">
        <v>1.4544572807777243</v>
      </c>
      <c r="AH20" t="s">
        <v>335</v>
      </c>
      <c r="AI20" t="s">
        <v>131</v>
      </c>
      <c r="AV20" t="s">
        <v>68</v>
      </c>
      <c r="AW20">
        <v>96.015932402227278</v>
      </c>
      <c r="AX20">
        <v>1.1869120689741632</v>
      </c>
    </row>
    <row r="21" spans="2:50" x14ac:dyDescent="0.35">
      <c r="B21" t="s">
        <v>305</v>
      </c>
      <c r="C21">
        <v>94.357370125941145</v>
      </c>
      <c r="D21">
        <v>0.24792556439450167</v>
      </c>
      <c r="F21">
        <f>_xlfn.T.TEST(C6:C21,I6:I21,2,2)</f>
        <v>0.91776894137109388</v>
      </c>
      <c r="H21" t="s">
        <v>343</v>
      </c>
      <c r="I21">
        <v>93.414148444930547</v>
      </c>
      <c r="J21">
        <v>0.13649752953410049</v>
      </c>
      <c r="M21" t="s">
        <v>255</v>
      </c>
      <c r="N21">
        <v>84.181946173242707</v>
      </c>
      <c r="W21">
        <v>0.17708636393681829</v>
      </c>
      <c r="Y21" t="s">
        <v>314</v>
      </c>
      <c r="Z21">
        <v>93.879678241380361</v>
      </c>
      <c r="AA21">
        <v>0.31371488099594219</v>
      </c>
      <c r="AB21">
        <f>AVERAGE(Z18:Z21)</f>
        <v>90.053252550795236</v>
      </c>
      <c r="AC21">
        <f>STDEV(Z18:Z21)/SQRT(4)</f>
        <v>3.1949001998267614</v>
      </c>
      <c r="AE21" t="s">
        <v>334</v>
      </c>
      <c r="AF21">
        <v>91.092191147389869</v>
      </c>
      <c r="AG21">
        <v>0.40724790826510981</v>
      </c>
      <c r="AH21">
        <f>AVERAGE(AF18:AF21)</f>
        <v>84.134468414259899</v>
      </c>
      <c r="AI21">
        <f>STDEV(AF18:AF21)/SQRT(4)</f>
        <v>2.9041064420297391</v>
      </c>
    </row>
    <row r="22" spans="2:50" x14ac:dyDescent="0.35">
      <c r="M22" t="s">
        <v>276</v>
      </c>
      <c r="N22">
        <v>69.359342504547172</v>
      </c>
      <c r="AW22">
        <f>AVERAGE(AW4:AW20)</f>
        <v>84.421475102445626</v>
      </c>
    </row>
    <row r="23" spans="2:50" x14ac:dyDescent="0.35">
      <c r="M23" t="s">
        <v>305</v>
      </c>
      <c r="N23">
        <v>94.357370125941145</v>
      </c>
      <c r="S23" t="s">
        <v>227</v>
      </c>
      <c r="T23" t="s">
        <v>356</v>
      </c>
      <c r="V23" t="s">
        <v>355</v>
      </c>
      <c r="W23" t="s">
        <v>354</v>
      </c>
      <c r="Y23" t="s">
        <v>293</v>
      </c>
      <c r="Z23">
        <v>9.0895274646108337</v>
      </c>
      <c r="AA23">
        <v>1.6177828729613073</v>
      </c>
    </row>
    <row r="24" spans="2:50" x14ac:dyDescent="0.35">
      <c r="B24" t="s">
        <v>244</v>
      </c>
      <c r="C24">
        <v>0</v>
      </c>
      <c r="M24" t="s">
        <v>243</v>
      </c>
      <c r="N24">
        <v>92.292318194910081</v>
      </c>
      <c r="S24" t="s">
        <v>234</v>
      </c>
      <c r="T24" s="1">
        <v>80.805131265462819</v>
      </c>
      <c r="U24">
        <v>6.1742506313372489</v>
      </c>
      <c r="V24" s="12">
        <v>90.224429598030397</v>
      </c>
      <c r="W24">
        <v>0.17708636393681829</v>
      </c>
      <c r="Y24" t="s">
        <v>277</v>
      </c>
      <c r="Z24">
        <v>43.855633730942714</v>
      </c>
      <c r="AA24">
        <v>1.782013311626937</v>
      </c>
      <c r="AE24" t="s">
        <v>276</v>
      </c>
      <c r="AF24">
        <v>69.359342504547172</v>
      </c>
      <c r="AG24">
        <v>3.9168220408296714</v>
      </c>
    </row>
    <row r="25" spans="2:50" x14ac:dyDescent="0.35">
      <c r="B25" t="s">
        <v>245</v>
      </c>
      <c r="C25">
        <v>0.91743119266055051</v>
      </c>
      <c r="M25" t="s">
        <v>256</v>
      </c>
      <c r="N25">
        <v>92.407146970955992</v>
      </c>
      <c r="S25" t="s">
        <v>237</v>
      </c>
      <c r="T25" s="1">
        <v>85.152215576910848</v>
      </c>
      <c r="U25">
        <v>2.5278164881522724</v>
      </c>
      <c r="V25" s="12">
        <v>90.224429598030397</v>
      </c>
      <c r="W25">
        <v>0.11526638955254084</v>
      </c>
      <c r="Y25" t="s">
        <v>297</v>
      </c>
      <c r="Z25">
        <v>76.612329786864436</v>
      </c>
      <c r="AA25">
        <v>0.87123308273561439</v>
      </c>
      <c r="AE25" t="s">
        <v>284</v>
      </c>
      <c r="AF25">
        <v>92.359069717839972</v>
      </c>
      <c r="AG25">
        <v>0.97242324509347944</v>
      </c>
    </row>
    <row r="26" spans="2:50" x14ac:dyDescent="0.35">
      <c r="B26" t="s">
        <v>246</v>
      </c>
      <c r="C26">
        <v>0</v>
      </c>
      <c r="L26" t="s">
        <v>353</v>
      </c>
      <c r="M26" t="s">
        <v>277</v>
      </c>
      <c r="N26">
        <v>43.855633730942714</v>
      </c>
      <c r="O26" t="s">
        <v>335</v>
      </c>
      <c r="P26" t="s">
        <v>131</v>
      </c>
      <c r="S26" t="s">
        <v>248</v>
      </c>
      <c r="T26" s="1">
        <v>87.09386048252756</v>
      </c>
      <c r="U26">
        <v>2.2903472501523536</v>
      </c>
      <c r="V26" s="12">
        <v>90.224429598030397</v>
      </c>
      <c r="W26">
        <v>0.27754044178258164</v>
      </c>
      <c r="Y26" t="s">
        <v>289</v>
      </c>
      <c r="Z26">
        <v>84.390686731502583</v>
      </c>
      <c r="AA26">
        <v>1.4544572807777243</v>
      </c>
      <c r="AB26" t="s">
        <v>335</v>
      </c>
      <c r="AC26" t="s">
        <v>131</v>
      </c>
      <c r="AE26" t="s">
        <v>285</v>
      </c>
      <c r="AF26">
        <v>93.413213292731371</v>
      </c>
      <c r="AG26">
        <v>0.32297537325950665</v>
      </c>
      <c r="AH26" t="s">
        <v>335</v>
      </c>
      <c r="AI26" t="s">
        <v>131</v>
      </c>
    </row>
    <row r="27" spans="2:50" x14ac:dyDescent="0.35">
      <c r="B27" t="s">
        <v>247</v>
      </c>
      <c r="C27">
        <v>0.30581039755351686</v>
      </c>
      <c r="D27">
        <v>0.30581039755351691</v>
      </c>
      <c r="L27">
        <f>_xlfn.T.TEST($L$1:$L$3,N20:N27,2,3)</f>
        <v>0.17708636393681829</v>
      </c>
      <c r="M27" t="s">
        <v>306</v>
      </c>
      <c r="N27">
        <v>93.414148444930547</v>
      </c>
      <c r="O27">
        <f>AVERAGE(N20:N27)</f>
        <v>80.805131265462819</v>
      </c>
      <c r="P27">
        <f>STDEV(N20:N27)/SQRT(8)</f>
        <v>6.1742506313372489</v>
      </c>
      <c r="S27" t="s">
        <v>269</v>
      </c>
      <c r="T27" s="1">
        <v>81.386557943799232</v>
      </c>
      <c r="U27">
        <v>6.3411622811723953</v>
      </c>
      <c r="V27" s="12">
        <v>90.224429598030397</v>
      </c>
      <c r="W27">
        <v>0.21271282214810755</v>
      </c>
      <c r="Y27" t="s">
        <v>318</v>
      </c>
      <c r="Z27">
        <v>96.015932402227278</v>
      </c>
      <c r="AA27">
        <v>1.1869120689741632</v>
      </c>
      <c r="AB27">
        <f>AVERAGE(Z24:Z27)</f>
        <v>75.218645662884256</v>
      </c>
      <c r="AC27">
        <f>STDEV(Z24:Z27)/SQRT(4)</f>
        <v>11.188663704703576</v>
      </c>
      <c r="AE27" t="s">
        <v>322</v>
      </c>
      <c r="AF27">
        <v>95.086255383738219</v>
      </c>
      <c r="AG27">
        <v>0.47057536884654266</v>
      </c>
      <c r="AH27">
        <f>AVERAGE(AF24:AF27)</f>
        <v>87.55447022471418</v>
      </c>
      <c r="AI27">
        <f>STDEV(AF24:AF27)/SQRT(4)</f>
        <v>6.0909735610797364</v>
      </c>
    </row>
    <row r="28" spans="2:50" x14ac:dyDescent="0.35">
      <c r="B28" t="s">
        <v>236</v>
      </c>
      <c r="C28">
        <v>92.289719626168221</v>
      </c>
      <c r="H28" t="s">
        <v>235</v>
      </c>
      <c r="I28">
        <v>77.88990825688073</v>
      </c>
      <c r="S28" t="s">
        <v>298</v>
      </c>
      <c r="T28" s="1">
        <v>92.975440163491783</v>
      </c>
      <c r="U28">
        <v>0.58857024343255115</v>
      </c>
      <c r="V28" s="12">
        <v>90.224429598030397</v>
      </c>
      <c r="W28">
        <v>0.18495874802446238</v>
      </c>
    </row>
    <row r="29" spans="2:50" x14ac:dyDescent="0.35">
      <c r="B29" t="s">
        <v>239</v>
      </c>
      <c r="C29">
        <v>91.812865497076018</v>
      </c>
      <c r="H29" t="s">
        <v>238</v>
      </c>
      <c r="I29">
        <v>75.605033881897384</v>
      </c>
      <c r="S29" t="s">
        <v>352</v>
      </c>
      <c r="T29" s="12">
        <v>90.224429598030397</v>
      </c>
      <c r="U29">
        <v>1.4391271767004465</v>
      </c>
      <c r="Y29" t="s">
        <v>326</v>
      </c>
      <c r="Z29">
        <v>0.1349527665317139</v>
      </c>
      <c r="AA29">
        <v>0.1349527665317139</v>
      </c>
    </row>
    <row r="30" spans="2:50" x14ac:dyDescent="0.35">
      <c r="B30" t="s">
        <v>241</v>
      </c>
      <c r="C30">
        <v>92.774369461486032</v>
      </c>
      <c r="H30" t="s">
        <v>240</v>
      </c>
      <c r="I30">
        <v>76.224489795918359</v>
      </c>
      <c r="M30" t="s">
        <v>243</v>
      </c>
      <c r="N30">
        <v>92.292318194910081</v>
      </c>
      <c r="W30" t="s">
        <v>353</v>
      </c>
      <c r="Y30" t="s">
        <v>306</v>
      </c>
      <c r="Z30">
        <v>93.414148444930547</v>
      </c>
      <c r="AA30">
        <v>0.13649752953410049</v>
      </c>
      <c r="AE30" t="s">
        <v>305</v>
      </c>
      <c r="AF30">
        <v>94.357370125941145</v>
      </c>
      <c r="AG30">
        <v>0.24792556439450167</v>
      </c>
    </row>
    <row r="31" spans="2:50" x14ac:dyDescent="0.35">
      <c r="B31" t="s">
        <v>243</v>
      </c>
      <c r="C31">
        <v>92.292318194910081</v>
      </c>
      <c r="D31">
        <v>0.2775653273337485</v>
      </c>
      <c r="H31" t="s">
        <v>242</v>
      </c>
      <c r="I31">
        <v>76.573143978232167</v>
      </c>
      <c r="J31">
        <v>0.68223469361053013</v>
      </c>
      <c r="M31" t="s">
        <v>263</v>
      </c>
      <c r="N31">
        <v>76.873049604904438</v>
      </c>
      <c r="W31">
        <v>0.11526638955254084</v>
      </c>
      <c r="Y31" t="s">
        <v>330</v>
      </c>
      <c r="Z31">
        <v>91.380706958737164</v>
      </c>
      <c r="AA31">
        <v>0.35069089145873039</v>
      </c>
      <c r="AE31" t="s">
        <v>313</v>
      </c>
      <c r="AF31">
        <v>90.713492764436523</v>
      </c>
      <c r="AG31">
        <v>0.72513283043621513</v>
      </c>
    </row>
    <row r="32" spans="2:50" x14ac:dyDescent="0.35">
      <c r="B32" t="s">
        <v>257</v>
      </c>
      <c r="C32">
        <v>75.115207373271886</v>
      </c>
      <c r="H32" t="s">
        <v>344</v>
      </c>
      <c r="I32">
        <v>80.503144654088061</v>
      </c>
      <c r="M32" t="s">
        <v>284</v>
      </c>
      <c r="N32">
        <v>92.359069717839972</v>
      </c>
      <c r="R32" t="s">
        <v>347</v>
      </c>
      <c r="S32" s="1">
        <v>0.35798388613082199</v>
      </c>
      <c r="T32">
        <v>2.1742165411594096E-2</v>
      </c>
      <c r="Y32" t="s">
        <v>334</v>
      </c>
      <c r="Z32">
        <v>91.092191147389869</v>
      </c>
      <c r="AA32">
        <v>0.40724790826510981</v>
      </c>
      <c r="AB32" t="s">
        <v>335</v>
      </c>
      <c r="AC32" t="s">
        <v>131</v>
      </c>
      <c r="AE32" t="s">
        <v>314</v>
      </c>
      <c r="AF32">
        <v>93.879678241380361</v>
      </c>
      <c r="AG32">
        <v>0.31371488099594219</v>
      </c>
      <c r="AH32" t="s">
        <v>335</v>
      </c>
      <c r="AI32" t="s">
        <v>131</v>
      </c>
    </row>
    <row r="33" spans="2:35" x14ac:dyDescent="0.35">
      <c r="B33" t="s">
        <v>259</v>
      </c>
      <c r="C33">
        <v>74.774774774774784</v>
      </c>
      <c r="H33" t="s">
        <v>344</v>
      </c>
      <c r="I33">
        <v>78.645833333333343</v>
      </c>
      <c r="M33" t="s">
        <v>313</v>
      </c>
      <c r="N33">
        <v>90.713492764436523</v>
      </c>
      <c r="R33" t="s">
        <v>348</v>
      </c>
      <c r="S33" s="1">
        <v>0.30581039755351686</v>
      </c>
      <c r="T33">
        <v>0.30581039755351691</v>
      </c>
      <c r="Y33" t="s">
        <v>322</v>
      </c>
      <c r="Z33">
        <v>95.086255383738219</v>
      </c>
      <c r="AA33">
        <v>0.47057536884654266</v>
      </c>
      <c r="AB33">
        <f>AVERAGE(Z30:Z33)</f>
        <v>92.743325483698953</v>
      </c>
      <c r="AC33">
        <f>STDEV(Z30:Z33)/SQRT(4)</f>
        <v>0.93640704303387789</v>
      </c>
      <c r="AE33" t="s">
        <v>314</v>
      </c>
      <c r="AF33">
        <v>93.879678241380361</v>
      </c>
      <c r="AG33">
        <v>0.31371488099594219</v>
      </c>
      <c r="AH33">
        <f>AVERAGE(AF30:AF33)</f>
        <v>93.207554843284598</v>
      </c>
      <c r="AI33">
        <f>STDEV(AF30:AF33)/SQRT(4)</f>
        <v>0.83894380830473014</v>
      </c>
    </row>
    <row r="34" spans="2:35" x14ac:dyDescent="0.35">
      <c r="B34" t="s">
        <v>261</v>
      </c>
      <c r="C34">
        <v>80.729166666666657</v>
      </c>
      <c r="H34" t="s">
        <v>344</v>
      </c>
      <c r="I34">
        <v>82.389937106918239</v>
      </c>
      <c r="M34" t="s">
        <v>242</v>
      </c>
      <c r="N34">
        <v>76.573143978232167</v>
      </c>
      <c r="R34" t="s">
        <v>349</v>
      </c>
      <c r="S34" s="1">
        <v>0.5535662839033626</v>
      </c>
      <c r="T34">
        <v>0.31725212061375258</v>
      </c>
    </row>
    <row r="35" spans="2:35" x14ac:dyDescent="0.35">
      <c r="B35" t="s">
        <v>263</v>
      </c>
      <c r="C35">
        <v>76.873049604904438</v>
      </c>
      <c r="D35">
        <v>1.9305614627218439</v>
      </c>
      <c r="H35" t="s">
        <v>344</v>
      </c>
      <c r="I35">
        <v>80.512971698113219</v>
      </c>
      <c r="J35">
        <v>1.0808408293143617</v>
      </c>
      <c r="M35" t="s">
        <v>264</v>
      </c>
      <c r="N35">
        <v>80.512971698113219</v>
      </c>
      <c r="R35" t="s">
        <v>350</v>
      </c>
      <c r="S35" s="1">
        <v>9.0895274646108337</v>
      </c>
      <c r="T35">
        <v>1.6177828729613073</v>
      </c>
    </row>
    <row r="36" spans="2:35" x14ac:dyDescent="0.35">
      <c r="B36" t="s">
        <v>345</v>
      </c>
      <c r="C36">
        <v>90.414507772020727</v>
      </c>
      <c r="H36" t="s">
        <v>294</v>
      </c>
      <c r="I36">
        <v>78.343949044585997</v>
      </c>
      <c r="L36" t="s">
        <v>353</v>
      </c>
      <c r="M36" t="s">
        <v>344</v>
      </c>
      <c r="N36">
        <v>80.512971698113219</v>
      </c>
      <c r="O36" t="s">
        <v>335</v>
      </c>
      <c r="P36" t="s">
        <v>131</v>
      </c>
      <c r="R36" t="s">
        <v>351</v>
      </c>
      <c r="S36" s="1">
        <v>0.1349527665317139</v>
      </c>
      <c r="T36">
        <v>0.1349527665317139</v>
      </c>
    </row>
    <row r="37" spans="2:35" x14ac:dyDescent="0.35">
      <c r="B37" t="s">
        <v>345</v>
      </c>
      <c r="C37">
        <v>93.302540415704385</v>
      </c>
      <c r="H37" t="s">
        <v>295</v>
      </c>
      <c r="I37">
        <v>75.91463414634147</v>
      </c>
      <c r="L37">
        <f>_xlfn.T.TEST($L$1:$L$3,N30:N37,2,3)</f>
        <v>0.11526638955254084</v>
      </c>
      <c r="M37" t="s">
        <v>330</v>
      </c>
      <c r="N37">
        <v>91.380706958737164</v>
      </c>
      <c r="O37">
        <f>AVERAGE(N30:N37)</f>
        <v>85.152215576910848</v>
      </c>
      <c r="P37">
        <f>STDEV(N30:N37)/SQRT(8)</f>
        <v>2.5278164881522724</v>
      </c>
    </row>
    <row r="38" spans="2:35" x14ac:dyDescent="0.35">
      <c r="B38" t="s">
        <v>345</v>
      </c>
      <c r="C38">
        <v>93.360160965794776</v>
      </c>
      <c r="H38" t="s">
        <v>296</v>
      </c>
      <c r="I38">
        <v>75.578406169665811</v>
      </c>
    </row>
    <row r="39" spans="2:35" x14ac:dyDescent="0.35">
      <c r="B39" t="s">
        <v>346</v>
      </c>
      <c r="C39">
        <v>92.359069717839972</v>
      </c>
      <c r="D39">
        <v>0.97242324509347944</v>
      </c>
      <c r="H39" t="s">
        <v>297</v>
      </c>
      <c r="I39">
        <v>76.612329786864436</v>
      </c>
      <c r="J39">
        <v>0.87123308273561439</v>
      </c>
    </row>
    <row r="40" spans="2:35" x14ac:dyDescent="0.35">
      <c r="B40" t="s">
        <v>307</v>
      </c>
      <c r="C40">
        <v>90.22801302931596</v>
      </c>
      <c r="H40" t="s">
        <v>327</v>
      </c>
      <c r="I40">
        <v>90.804597701149419</v>
      </c>
      <c r="M40" t="s">
        <v>256</v>
      </c>
      <c r="N40">
        <v>92.407146970955992</v>
      </c>
      <c r="W40" t="s">
        <v>353</v>
      </c>
    </row>
    <row r="41" spans="2:35" ht="15" thickBot="1" x14ac:dyDescent="0.4">
      <c r="B41" t="s">
        <v>309</v>
      </c>
      <c r="C41">
        <v>92.139737991266372</v>
      </c>
      <c r="H41" t="s">
        <v>328</v>
      </c>
      <c r="I41">
        <v>92.01520912547528</v>
      </c>
      <c r="M41" t="s">
        <v>264</v>
      </c>
      <c r="N41">
        <v>80.512971698113219</v>
      </c>
      <c r="R41" s="17" t="s">
        <v>227</v>
      </c>
      <c r="S41" s="17" t="s">
        <v>356</v>
      </c>
      <c r="T41" s="17" t="s">
        <v>355</v>
      </c>
      <c r="U41" s="17" t="s">
        <v>354</v>
      </c>
      <c r="W41">
        <v>0.27754044178258164</v>
      </c>
    </row>
    <row r="42" spans="2:35" x14ac:dyDescent="0.35">
      <c r="B42" t="s">
        <v>311</v>
      </c>
      <c r="C42">
        <v>89.772727272727266</v>
      </c>
      <c r="H42" t="s">
        <v>329</v>
      </c>
      <c r="I42">
        <v>91.322314049586765</v>
      </c>
      <c r="M42" t="s">
        <v>285</v>
      </c>
      <c r="N42">
        <v>93.413213292731371</v>
      </c>
      <c r="R42" t="s">
        <v>234</v>
      </c>
      <c r="S42" s="1">
        <v>80.805131265462819</v>
      </c>
      <c r="T42" s="16">
        <v>90.224429598030397</v>
      </c>
      <c r="U42" s="11">
        <v>0.17708636393681829</v>
      </c>
    </row>
    <row r="43" spans="2:35" x14ac:dyDescent="0.35">
      <c r="B43" t="s">
        <v>313</v>
      </c>
      <c r="C43">
        <v>90.713492764436523</v>
      </c>
      <c r="D43">
        <v>0.72513283043621513</v>
      </c>
      <c r="F43">
        <f>_xlfn.T.TEST(C28:C43,I28:I43,2,2)</f>
        <v>6.7641539194820419E-3</v>
      </c>
      <c r="H43" t="s">
        <v>330</v>
      </c>
      <c r="I43">
        <v>91.380706958737164</v>
      </c>
      <c r="J43">
        <v>0.35069089145873039</v>
      </c>
      <c r="M43" t="s">
        <v>314</v>
      </c>
      <c r="N43">
        <v>93.879678241380361</v>
      </c>
      <c r="R43" t="s">
        <v>237</v>
      </c>
      <c r="S43" s="1">
        <v>85.152215576910848</v>
      </c>
      <c r="T43" s="16">
        <v>90.224429598030397</v>
      </c>
      <c r="U43" s="11">
        <v>0.11526638955254084</v>
      </c>
    </row>
    <row r="44" spans="2:35" x14ac:dyDescent="0.35">
      <c r="M44" t="s">
        <v>255</v>
      </c>
      <c r="N44">
        <v>84.181946173242707</v>
      </c>
      <c r="R44" t="s">
        <v>248</v>
      </c>
      <c r="S44" s="1">
        <v>87.09386048252756</v>
      </c>
      <c r="T44" s="16">
        <v>90.224429598030397</v>
      </c>
      <c r="U44" s="11">
        <v>0.27754044178258164</v>
      </c>
    </row>
    <row r="45" spans="2:35" x14ac:dyDescent="0.35">
      <c r="M45" t="s">
        <v>263</v>
      </c>
      <c r="N45">
        <v>76.873049604904438</v>
      </c>
      <c r="R45" t="s">
        <v>269</v>
      </c>
      <c r="S45" s="1">
        <v>81.386557943799232</v>
      </c>
      <c r="T45" s="16">
        <v>90.224429598030397</v>
      </c>
      <c r="U45" s="11">
        <v>0.21271282214810755</v>
      </c>
    </row>
    <row r="46" spans="2:35" x14ac:dyDescent="0.35">
      <c r="B46" t="s">
        <v>265</v>
      </c>
      <c r="C46">
        <v>0</v>
      </c>
      <c r="L46" t="s">
        <v>353</v>
      </c>
      <c r="M46" t="s">
        <v>289</v>
      </c>
      <c r="N46">
        <v>84.390686731502583</v>
      </c>
      <c r="O46" t="s">
        <v>335</v>
      </c>
      <c r="P46" t="s">
        <v>131</v>
      </c>
      <c r="R46" t="s">
        <v>298</v>
      </c>
      <c r="S46" s="1">
        <v>92.975440163491783</v>
      </c>
      <c r="T46" s="16">
        <v>90.224429598030397</v>
      </c>
      <c r="U46" s="11">
        <v>0.18495874802446238</v>
      </c>
    </row>
    <row r="47" spans="2:35" x14ac:dyDescent="0.35">
      <c r="B47" t="s">
        <v>266</v>
      </c>
      <c r="C47">
        <v>0.5617977528089888</v>
      </c>
      <c r="L47">
        <f>_xlfn.T.TEST($L$1:$L$3,N40:N47,2,3)</f>
        <v>0.27754044178258164</v>
      </c>
      <c r="M47" t="s">
        <v>334</v>
      </c>
      <c r="N47">
        <v>91.092191147389869</v>
      </c>
      <c r="O47">
        <f>AVERAGE(N40:N47)</f>
        <v>87.09386048252756</v>
      </c>
      <c r="P47">
        <f>STDEV(N40:N47)/SQRT(8)</f>
        <v>2.2903472501523536</v>
      </c>
      <c r="U47" s="11"/>
    </row>
    <row r="48" spans="2:35" x14ac:dyDescent="0.35">
      <c r="B48" t="s">
        <v>267</v>
      </c>
      <c r="C48">
        <v>1.098901098901099</v>
      </c>
    </row>
    <row r="49" spans="2:23" x14ac:dyDescent="0.35">
      <c r="B49" t="s">
        <v>268</v>
      </c>
      <c r="C49">
        <v>0.5535662839033626</v>
      </c>
      <c r="D49">
        <v>0.31725212061375258</v>
      </c>
    </row>
    <row r="50" spans="2:23" x14ac:dyDescent="0.35">
      <c r="B50" t="s">
        <v>250</v>
      </c>
      <c r="C50">
        <v>92.626728110599075</v>
      </c>
      <c r="H50" t="s">
        <v>249</v>
      </c>
      <c r="I50">
        <v>84.189723320158109</v>
      </c>
      <c r="M50" t="s">
        <v>277</v>
      </c>
      <c r="N50">
        <v>43.855633730942714</v>
      </c>
      <c r="W50" t="s">
        <v>353</v>
      </c>
    </row>
    <row r="51" spans="2:23" x14ac:dyDescent="0.35">
      <c r="B51" t="s">
        <v>252</v>
      </c>
      <c r="C51">
        <v>91.939345570630479</v>
      </c>
      <c r="H51" t="s">
        <v>251</v>
      </c>
      <c r="I51">
        <v>81.476014760147592</v>
      </c>
      <c r="M51" t="s">
        <v>297</v>
      </c>
      <c r="N51">
        <v>76.612329786864436</v>
      </c>
      <c r="W51">
        <v>0.21271282214810755</v>
      </c>
    </row>
    <row r="52" spans="2:23" x14ac:dyDescent="0.35">
      <c r="B52" t="s">
        <v>254</v>
      </c>
      <c r="C52">
        <v>92.655367231638422</v>
      </c>
      <c r="H52" t="s">
        <v>253</v>
      </c>
      <c r="I52">
        <v>86.880100439422463</v>
      </c>
      <c r="M52" t="s">
        <v>289</v>
      </c>
      <c r="N52">
        <v>84.390686731502583</v>
      </c>
    </row>
    <row r="53" spans="2:23" x14ac:dyDescent="0.35">
      <c r="B53" t="s">
        <v>256</v>
      </c>
      <c r="C53">
        <v>92.407146970955992</v>
      </c>
      <c r="D53">
        <v>0.23404676343511616</v>
      </c>
      <c r="H53" t="s">
        <v>255</v>
      </c>
      <c r="I53">
        <v>84.181946173242707</v>
      </c>
      <c r="J53">
        <v>1.5600300072163724</v>
      </c>
      <c r="M53" t="s">
        <v>318</v>
      </c>
      <c r="N53">
        <v>96.015932402227278</v>
      </c>
    </row>
    <row r="54" spans="2:23" x14ac:dyDescent="0.35">
      <c r="B54" t="s">
        <v>258</v>
      </c>
      <c r="C54">
        <v>80.503144654088061</v>
      </c>
      <c r="H54" t="s">
        <v>257</v>
      </c>
      <c r="I54">
        <v>75.115207373271886</v>
      </c>
      <c r="M54" t="s">
        <v>276</v>
      </c>
      <c r="N54">
        <v>69.359342504547172</v>
      </c>
    </row>
    <row r="55" spans="2:23" x14ac:dyDescent="0.35">
      <c r="B55" t="s">
        <v>260</v>
      </c>
      <c r="C55">
        <v>78.645833333333343</v>
      </c>
      <c r="H55" t="s">
        <v>259</v>
      </c>
      <c r="I55">
        <v>74.774774774774784</v>
      </c>
      <c r="M55" t="s">
        <v>284</v>
      </c>
      <c r="N55">
        <v>92.359069717839972</v>
      </c>
    </row>
    <row r="56" spans="2:23" x14ac:dyDescent="0.35">
      <c r="B56" t="s">
        <v>262</v>
      </c>
      <c r="C56">
        <v>82.389937106918239</v>
      </c>
      <c r="H56" t="s">
        <v>261</v>
      </c>
      <c r="I56">
        <v>80.729166666666657</v>
      </c>
      <c r="L56" t="s">
        <v>353</v>
      </c>
      <c r="M56" t="s">
        <v>285</v>
      </c>
      <c r="N56">
        <v>93.413213292731371</v>
      </c>
      <c r="O56" t="s">
        <v>335</v>
      </c>
      <c r="P56" t="s">
        <v>131</v>
      </c>
    </row>
    <row r="57" spans="2:23" x14ac:dyDescent="0.35">
      <c r="B57" t="s">
        <v>264</v>
      </c>
      <c r="C57">
        <v>80.512971698113219</v>
      </c>
      <c r="D57">
        <v>1.0808408293143617</v>
      </c>
      <c r="H57" t="s">
        <v>263</v>
      </c>
      <c r="I57">
        <v>76.873049604904438</v>
      </c>
      <c r="J57">
        <v>1.9305614627218439</v>
      </c>
      <c r="L57">
        <f>_xlfn.T.TEST($L$1:$L$3,N50:N57,2,3)</f>
        <v>0.21271282214810755</v>
      </c>
      <c r="M57" t="s">
        <v>322</v>
      </c>
      <c r="N57">
        <v>95.086255383738219</v>
      </c>
      <c r="O57">
        <f>AVERAGE(N50:N57)</f>
        <v>81.386557943799232</v>
      </c>
      <c r="P57">
        <f>STDEV(N50:N57)/SQRT(8)</f>
        <v>6.3411622811723953</v>
      </c>
    </row>
    <row r="58" spans="2:23" x14ac:dyDescent="0.35">
      <c r="B58" t="s">
        <v>279</v>
      </c>
      <c r="C58">
        <v>93.406593406593402</v>
      </c>
      <c r="H58" t="s">
        <v>286</v>
      </c>
      <c r="I58">
        <v>86.374133949191688</v>
      </c>
    </row>
    <row r="59" spans="2:23" x14ac:dyDescent="0.35">
      <c r="B59" t="s">
        <v>281</v>
      </c>
      <c r="C59">
        <v>93.975903614457835</v>
      </c>
      <c r="H59" t="s">
        <v>287</v>
      </c>
      <c r="I59">
        <v>85.241730279898221</v>
      </c>
    </row>
    <row r="60" spans="2:23" x14ac:dyDescent="0.35">
      <c r="B60" t="s">
        <v>283</v>
      </c>
      <c r="C60">
        <v>92.857142857142861</v>
      </c>
      <c r="H60" t="s">
        <v>288</v>
      </c>
      <c r="I60">
        <v>81.556195965417871</v>
      </c>
      <c r="M60" t="s">
        <v>306</v>
      </c>
      <c r="N60">
        <v>93.414148444930547</v>
      </c>
      <c r="W60" t="s">
        <v>353</v>
      </c>
    </row>
    <row r="61" spans="2:23" x14ac:dyDescent="0.35">
      <c r="B61" t="s">
        <v>285</v>
      </c>
      <c r="C61">
        <v>93.413213292731371</v>
      </c>
      <c r="D61">
        <v>0.32297537325950665</v>
      </c>
      <c r="H61" t="s">
        <v>289</v>
      </c>
      <c r="I61">
        <v>84.390686731502583</v>
      </c>
      <c r="J61">
        <v>1.4544572807777243</v>
      </c>
      <c r="M61" t="s">
        <v>330</v>
      </c>
      <c r="N61">
        <v>91.380706958737164</v>
      </c>
      <c r="W61">
        <v>0.18495874802446238</v>
      </c>
    </row>
    <row r="62" spans="2:23" x14ac:dyDescent="0.35">
      <c r="B62" t="s">
        <v>308</v>
      </c>
      <c r="C62">
        <v>93.262411347517727</v>
      </c>
      <c r="H62" t="s">
        <v>315</v>
      </c>
      <c r="I62">
        <v>97.551020408163268</v>
      </c>
      <c r="M62" t="s">
        <v>334</v>
      </c>
      <c r="N62">
        <v>91.092191147389869</v>
      </c>
    </row>
    <row r="63" spans="2:23" x14ac:dyDescent="0.35">
      <c r="B63" t="s">
        <v>310</v>
      </c>
      <c r="C63">
        <v>94.090909090909093</v>
      </c>
      <c r="H63" t="s">
        <v>316</v>
      </c>
      <c r="I63">
        <v>96.816479400749074</v>
      </c>
      <c r="M63" t="s">
        <v>322</v>
      </c>
      <c r="N63">
        <v>95.086255383738219</v>
      </c>
    </row>
    <row r="64" spans="2:23" x14ac:dyDescent="0.35">
      <c r="B64" t="s">
        <v>312</v>
      </c>
      <c r="C64">
        <v>94.285714285714278</v>
      </c>
      <c r="H64" t="s">
        <v>317</v>
      </c>
      <c r="I64">
        <v>93.680297397769522</v>
      </c>
      <c r="M64" t="s">
        <v>305</v>
      </c>
      <c r="N64">
        <v>94.357370125941145</v>
      </c>
    </row>
    <row r="65" spans="2:16" x14ac:dyDescent="0.35">
      <c r="B65" t="s">
        <v>314</v>
      </c>
      <c r="C65">
        <v>93.879678241380361</v>
      </c>
      <c r="D65">
        <v>0.31371488099594219</v>
      </c>
      <c r="F65">
        <f>_xlfn.T.TEST(C50:C65,I50:I65,2,2)</f>
        <v>5.3736345237165029E-2</v>
      </c>
      <c r="H65" t="s">
        <v>318</v>
      </c>
      <c r="I65">
        <v>96.015932402227278</v>
      </c>
      <c r="J65">
        <v>1.1869120689741632</v>
      </c>
      <c r="M65" t="s">
        <v>313</v>
      </c>
      <c r="N65">
        <v>90.713492764436523</v>
      </c>
    </row>
    <row r="66" spans="2:16" x14ac:dyDescent="0.35">
      <c r="L66" t="s">
        <v>353</v>
      </c>
      <c r="M66" t="s">
        <v>314</v>
      </c>
      <c r="N66">
        <v>93.879678241380361</v>
      </c>
      <c r="O66" t="s">
        <v>335</v>
      </c>
      <c r="P66" t="s">
        <v>131</v>
      </c>
    </row>
    <row r="67" spans="2:16" x14ac:dyDescent="0.35">
      <c r="B67" t="s">
        <v>290</v>
      </c>
      <c r="C67">
        <v>8.6757990867579906</v>
      </c>
      <c r="L67">
        <f>_xlfn.T.TEST($L$1:$L$3,N60:N67,2,3)</f>
        <v>0.18495874802446238</v>
      </c>
      <c r="M67" t="s">
        <v>314</v>
      </c>
      <c r="N67">
        <v>93.879678241380361</v>
      </c>
      <c r="O67">
        <f>AVERAGE(N60:N67)</f>
        <v>92.975440163491783</v>
      </c>
      <c r="P67">
        <f>STDEV(N60:N67)/SQRT(8)</f>
        <v>0.58857024343255115</v>
      </c>
    </row>
    <row r="68" spans="2:16" x14ac:dyDescent="0.35">
      <c r="B68" t="s">
        <v>291</v>
      </c>
      <c r="C68">
        <v>12.075471698113208</v>
      </c>
    </row>
    <row r="69" spans="2:16" x14ac:dyDescent="0.35">
      <c r="B69" t="s">
        <v>292</v>
      </c>
      <c r="C69">
        <v>6.517311608961303</v>
      </c>
    </row>
    <row r="70" spans="2:16" x14ac:dyDescent="0.35">
      <c r="B70" t="s">
        <v>293</v>
      </c>
      <c r="C70">
        <v>9.0895274646108337</v>
      </c>
      <c r="D70">
        <v>1.6177828729613073</v>
      </c>
    </row>
    <row r="71" spans="2:16" x14ac:dyDescent="0.35">
      <c r="B71" t="s">
        <v>271</v>
      </c>
      <c r="C71">
        <v>47.368421052631575</v>
      </c>
      <c r="H71" t="s">
        <v>270</v>
      </c>
      <c r="I71">
        <v>68.503937007874015</v>
      </c>
    </row>
    <row r="72" spans="2:16" x14ac:dyDescent="0.35">
      <c r="B72" t="s">
        <v>273</v>
      </c>
      <c r="C72">
        <v>42.620736237757519</v>
      </c>
      <c r="H72" t="s">
        <v>272</v>
      </c>
      <c r="I72">
        <v>63.04347826086957</v>
      </c>
    </row>
    <row r="73" spans="2:16" x14ac:dyDescent="0.35">
      <c r="B73" t="s">
        <v>275</v>
      </c>
      <c r="C73">
        <v>41.577743902439032</v>
      </c>
      <c r="H73" t="s">
        <v>274</v>
      </c>
      <c r="I73">
        <v>76.530612244897952</v>
      </c>
    </row>
    <row r="74" spans="2:16" x14ac:dyDescent="0.35">
      <c r="B74" t="s">
        <v>277</v>
      </c>
      <c r="C74">
        <v>43.855633730942714</v>
      </c>
      <c r="D74">
        <v>1.782013311626937</v>
      </c>
      <c r="H74" t="s">
        <v>276</v>
      </c>
      <c r="I74">
        <v>69.359342504547172</v>
      </c>
      <c r="J74">
        <v>3.9168220408296714</v>
      </c>
    </row>
    <row r="75" spans="2:16" x14ac:dyDescent="0.35">
      <c r="B75" t="s">
        <v>294</v>
      </c>
      <c r="C75">
        <v>78.343949044585997</v>
      </c>
      <c r="H75" t="s">
        <v>278</v>
      </c>
      <c r="I75">
        <v>90.414507772020727</v>
      </c>
    </row>
    <row r="76" spans="2:16" x14ac:dyDescent="0.35">
      <c r="B76" t="s">
        <v>295</v>
      </c>
      <c r="C76">
        <v>75.91463414634147</v>
      </c>
      <c r="H76" t="s">
        <v>280</v>
      </c>
      <c r="I76">
        <v>93.302540415704385</v>
      </c>
    </row>
    <row r="77" spans="2:16" x14ac:dyDescent="0.35">
      <c r="B77" t="s">
        <v>296</v>
      </c>
      <c r="C77">
        <v>75.578406169665811</v>
      </c>
      <c r="H77" t="s">
        <v>282</v>
      </c>
      <c r="I77">
        <v>93.360160965794776</v>
      </c>
    </row>
    <row r="78" spans="2:16" x14ac:dyDescent="0.35">
      <c r="B78" t="s">
        <v>297</v>
      </c>
      <c r="C78">
        <v>76.612329786864436</v>
      </c>
      <c r="D78">
        <v>0.87123308273561439</v>
      </c>
      <c r="H78" t="s">
        <v>284</v>
      </c>
      <c r="I78">
        <v>92.359069717839972</v>
      </c>
      <c r="J78">
        <v>0.97242324509347944</v>
      </c>
    </row>
    <row r="79" spans="2:16" x14ac:dyDescent="0.35">
      <c r="B79" t="s">
        <v>286</v>
      </c>
      <c r="C79">
        <v>86.374133949191688</v>
      </c>
      <c r="H79" t="s">
        <v>279</v>
      </c>
      <c r="I79">
        <v>93.406593406593402</v>
      </c>
    </row>
    <row r="80" spans="2:16" x14ac:dyDescent="0.35">
      <c r="B80" t="s">
        <v>287</v>
      </c>
      <c r="C80">
        <v>85.241730279898221</v>
      </c>
      <c r="H80" t="s">
        <v>281</v>
      </c>
      <c r="I80">
        <v>93.975903614457835</v>
      </c>
    </row>
    <row r="81" spans="2:10" x14ac:dyDescent="0.35">
      <c r="B81" t="s">
        <v>288</v>
      </c>
      <c r="C81">
        <v>81.556195965417871</v>
      </c>
      <c r="H81" t="s">
        <v>283</v>
      </c>
      <c r="I81">
        <v>92.857142857142861</v>
      </c>
    </row>
    <row r="82" spans="2:10" x14ac:dyDescent="0.35">
      <c r="B82" t="s">
        <v>289</v>
      </c>
      <c r="C82">
        <v>84.390686731502583</v>
      </c>
      <c r="D82">
        <v>1.4544572807777243</v>
      </c>
      <c r="H82" t="s">
        <v>285</v>
      </c>
      <c r="I82">
        <v>93.413213292731371</v>
      </c>
      <c r="J82">
        <v>0.32297537325950665</v>
      </c>
    </row>
    <row r="83" spans="2:10" x14ac:dyDescent="0.35">
      <c r="B83" t="s">
        <v>315</v>
      </c>
      <c r="C83">
        <v>97.551020408163268</v>
      </c>
      <c r="H83" t="s">
        <v>319</v>
      </c>
      <c r="I83">
        <v>95.652173913043484</v>
      </c>
    </row>
    <row r="84" spans="2:10" x14ac:dyDescent="0.35">
      <c r="B84" t="s">
        <v>316</v>
      </c>
      <c r="C84">
        <v>96.816479400749074</v>
      </c>
      <c r="H84" t="s">
        <v>320</v>
      </c>
      <c r="I84">
        <v>94.152046783625735</v>
      </c>
    </row>
    <row r="85" spans="2:10" x14ac:dyDescent="0.35">
      <c r="B85" t="s">
        <v>317</v>
      </c>
      <c r="C85">
        <v>93.680297397769522</v>
      </c>
      <c r="H85" t="s">
        <v>321</v>
      </c>
      <c r="I85">
        <v>95.454545454545453</v>
      </c>
    </row>
    <row r="86" spans="2:10" x14ac:dyDescent="0.35">
      <c r="B86" t="s">
        <v>318</v>
      </c>
      <c r="C86">
        <v>96.015932402227278</v>
      </c>
      <c r="D86">
        <v>1.1869120689741632</v>
      </c>
      <c r="F86">
        <f>_xlfn.T.TEST(C71:C86,I71:I86,2,2)</f>
        <v>4.0129052512160181E-2</v>
      </c>
      <c r="H86" t="s">
        <v>322</v>
      </c>
      <c r="I86">
        <v>95.086255383738219</v>
      </c>
      <c r="J86">
        <v>0.47057536884654266</v>
      </c>
    </row>
    <row r="89" spans="2:10" x14ac:dyDescent="0.35">
      <c r="B89" t="s">
        <v>323</v>
      </c>
      <c r="C89">
        <v>0</v>
      </c>
    </row>
    <row r="90" spans="2:10" x14ac:dyDescent="0.35">
      <c r="B90" t="s">
        <v>324</v>
      </c>
      <c r="C90">
        <v>0</v>
      </c>
    </row>
    <row r="91" spans="2:10" x14ac:dyDescent="0.35">
      <c r="B91" t="s">
        <v>325</v>
      </c>
      <c r="C91">
        <v>0.40485829959514169</v>
      </c>
    </row>
    <row r="92" spans="2:10" x14ac:dyDescent="0.35">
      <c r="B92" t="s">
        <v>326</v>
      </c>
      <c r="C92">
        <v>0.1349527665317139</v>
      </c>
      <c r="D92">
        <v>0.1349527665317139</v>
      </c>
    </row>
    <row r="93" spans="2:10" x14ac:dyDescent="0.35">
      <c r="B93" t="s">
        <v>300</v>
      </c>
      <c r="C93">
        <v>93.15352697095436</v>
      </c>
      <c r="H93" t="s">
        <v>299</v>
      </c>
      <c r="I93">
        <v>94.424588992137231</v>
      </c>
    </row>
    <row r="94" spans="2:10" x14ac:dyDescent="0.35">
      <c r="B94" t="s">
        <v>302</v>
      </c>
      <c r="C94">
        <v>93.474088291746654</v>
      </c>
      <c r="H94" t="s">
        <v>301</v>
      </c>
      <c r="I94">
        <v>93.898305084745758</v>
      </c>
    </row>
    <row r="95" spans="2:10" x14ac:dyDescent="0.35">
      <c r="B95" t="s">
        <v>304</v>
      </c>
      <c r="C95">
        <v>93.614830072090626</v>
      </c>
      <c r="H95" t="s">
        <v>303</v>
      </c>
      <c r="I95">
        <v>94.749216300940446</v>
      </c>
    </row>
    <row r="96" spans="2:10" x14ac:dyDescent="0.35">
      <c r="B96" t="s">
        <v>306</v>
      </c>
      <c r="C96">
        <v>93.414148444930547</v>
      </c>
      <c r="D96">
        <v>0.13649752953410049</v>
      </c>
      <c r="H96" t="s">
        <v>305</v>
      </c>
      <c r="I96">
        <v>94.357370125941145</v>
      </c>
      <c r="J96">
        <v>0.24792556439450167</v>
      </c>
    </row>
    <row r="97" spans="2:10" x14ac:dyDescent="0.35">
      <c r="B97" t="s">
        <v>327</v>
      </c>
      <c r="C97">
        <v>90.804597701149419</v>
      </c>
      <c r="H97" t="s">
        <v>307</v>
      </c>
      <c r="I97">
        <v>90.22801302931596</v>
      </c>
    </row>
    <row r="98" spans="2:10" x14ac:dyDescent="0.35">
      <c r="B98" t="s">
        <v>328</v>
      </c>
      <c r="C98">
        <v>92.01520912547528</v>
      </c>
      <c r="H98" t="s">
        <v>309</v>
      </c>
      <c r="I98">
        <v>92.139737991266372</v>
      </c>
    </row>
    <row r="99" spans="2:10" x14ac:dyDescent="0.35">
      <c r="B99" t="s">
        <v>329</v>
      </c>
      <c r="C99">
        <v>91.322314049586765</v>
      </c>
      <c r="H99" t="s">
        <v>311</v>
      </c>
      <c r="I99">
        <v>89.772727272727266</v>
      </c>
    </row>
    <row r="100" spans="2:10" x14ac:dyDescent="0.35">
      <c r="B100" t="s">
        <v>330</v>
      </c>
      <c r="C100">
        <v>91.380706958737164</v>
      </c>
      <c r="D100">
        <v>0.35069089145873039</v>
      </c>
      <c r="H100" t="s">
        <v>313</v>
      </c>
      <c r="I100">
        <v>90.713492764436523</v>
      </c>
      <c r="J100">
        <v>0.72513283043621513</v>
      </c>
    </row>
    <row r="101" spans="2:10" x14ac:dyDescent="0.35">
      <c r="B101" t="s">
        <v>331</v>
      </c>
      <c r="C101">
        <v>90.277777777777786</v>
      </c>
      <c r="H101" t="s">
        <v>308</v>
      </c>
      <c r="I101">
        <v>93.262411347517727</v>
      </c>
    </row>
    <row r="102" spans="2:10" x14ac:dyDescent="0.35">
      <c r="B102" t="s">
        <v>332</v>
      </c>
      <c r="C102">
        <v>91.509433962264154</v>
      </c>
      <c r="H102" t="s">
        <v>310</v>
      </c>
      <c r="I102">
        <v>94.090909090909093</v>
      </c>
    </row>
    <row r="103" spans="2:10" x14ac:dyDescent="0.35">
      <c r="B103" t="s">
        <v>333</v>
      </c>
      <c r="C103">
        <v>91.489361702127653</v>
      </c>
      <c r="H103" t="s">
        <v>312</v>
      </c>
      <c r="I103">
        <v>94.285714285714278</v>
      </c>
    </row>
    <row r="104" spans="2:10" x14ac:dyDescent="0.35">
      <c r="B104" t="s">
        <v>334</v>
      </c>
      <c r="C104">
        <v>91.092191147389869</v>
      </c>
      <c r="D104">
        <v>0.40724790826510981</v>
      </c>
      <c r="H104" t="s">
        <v>314</v>
      </c>
      <c r="I104">
        <v>93.879678241380361</v>
      </c>
      <c r="J104">
        <v>0.31371488099594219</v>
      </c>
    </row>
    <row r="105" spans="2:10" x14ac:dyDescent="0.35">
      <c r="B105" t="s">
        <v>319</v>
      </c>
      <c r="C105">
        <v>95.652173913043484</v>
      </c>
      <c r="H105" t="s">
        <v>315</v>
      </c>
      <c r="I105">
        <v>97.551020408163268</v>
      </c>
    </row>
    <row r="106" spans="2:10" x14ac:dyDescent="0.35">
      <c r="B106" t="s">
        <v>320</v>
      </c>
      <c r="C106">
        <v>94.152046783625735</v>
      </c>
      <c r="H106" t="s">
        <v>316</v>
      </c>
      <c r="I106">
        <v>96.816479400749074</v>
      </c>
    </row>
    <row r="107" spans="2:10" x14ac:dyDescent="0.35">
      <c r="B107" t="s">
        <v>321</v>
      </c>
      <c r="C107">
        <v>95.454545454545453</v>
      </c>
      <c r="H107" t="s">
        <v>317</v>
      </c>
      <c r="I107">
        <v>93.680297397769522</v>
      </c>
    </row>
    <row r="108" spans="2:10" x14ac:dyDescent="0.35">
      <c r="B108" t="s">
        <v>322</v>
      </c>
      <c r="C108">
        <v>95.086255383738219</v>
      </c>
      <c r="D108">
        <v>0.47057536884654266</v>
      </c>
      <c r="F108">
        <f>_xlfn.T.TEST(C93:C108,I93:I108,2,2)</f>
        <v>0.16274634775840613</v>
      </c>
      <c r="H108" t="s">
        <v>318</v>
      </c>
      <c r="I108">
        <v>96.015932402227278</v>
      </c>
      <c r="J108">
        <v>1.1869120689741632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3C029-D2CD-41E0-8578-2DF3E31CCB6D}">
  <dimension ref="A2:R20"/>
  <sheetViews>
    <sheetView topLeftCell="D1" zoomScale="91" workbookViewId="0">
      <selection activeCell="F14" sqref="F14:K18"/>
    </sheetView>
  </sheetViews>
  <sheetFormatPr defaultRowHeight="14.5" x14ac:dyDescent="0.35"/>
  <cols>
    <col min="1" max="1" width="13.90625" customWidth="1"/>
    <col min="2" max="2" width="11.7265625" customWidth="1"/>
    <col min="3" max="3" width="7.08984375" customWidth="1"/>
    <col min="6" max="6" width="12.6328125" customWidth="1"/>
    <col min="8" max="9" width="10.26953125" customWidth="1"/>
    <col min="12" max="12" width="9.453125" customWidth="1"/>
  </cols>
  <sheetData>
    <row r="2" spans="1:18" ht="15" thickBot="1" x14ac:dyDescent="0.4">
      <c r="B2" s="17" t="s">
        <v>374</v>
      </c>
      <c r="C2" s="17" t="s">
        <v>358</v>
      </c>
      <c r="D2" s="17" t="s">
        <v>357</v>
      </c>
      <c r="E2" s="17" t="s">
        <v>226</v>
      </c>
      <c r="F2" s="20"/>
      <c r="G2" s="20"/>
      <c r="H2" s="20"/>
      <c r="I2" s="20"/>
      <c r="J2" s="20"/>
      <c r="K2" s="20"/>
      <c r="L2" s="17" t="s">
        <v>374</v>
      </c>
      <c r="M2" s="17" t="s">
        <v>359</v>
      </c>
      <c r="N2" s="17" t="s">
        <v>360</v>
      </c>
      <c r="O2" s="17" t="s">
        <v>361</v>
      </c>
      <c r="P2" s="17" t="s">
        <v>373</v>
      </c>
      <c r="Q2" s="21" t="s">
        <v>387</v>
      </c>
    </row>
    <row r="3" spans="1:18" x14ac:dyDescent="0.35">
      <c r="B3" s="19">
        <v>43699</v>
      </c>
      <c r="C3" s="11">
        <v>-4.0530000000000002E-3</v>
      </c>
      <c r="D3" s="15">
        <v>0.64070000000000005</v>
      </c>
      <c r="E3" s="11">
        <v>0.42559999999999998</v>
      </c>
      <c r="F3" s="11"/>
      <c r="G3" s="11"/>
      <c r="H3" s="11"/>
      <c r="I3" s="11"/>
      <c r="J3" s="11"/>
      <c r="K3" s="11"/>
      <c r="L3" s="19">
        <v>43699</v>
      </c>
      <c r="M3" t="s">
        <v>362</v>
      </c>
      <c r="N3" t="s">
        <v>366</v>
      </c>
      <c r="O3" t="s">
        <v>372</v>
      </c>
      <c r="P3" s="18">
        <v>0.21180555555555555</v>
      </c>
      <c r="Q3" s="1">
        <v>76.201839647431726</v>
      </c>
    </row>
    <row r="4" spans="1:18" x14ac:dyDescent="0.35">
      <c r="B4" s="19">
        <v>43700</v>
      </c>
      <c r="C4" s="11">
        <v>4.2659999999999997E-2</v>
      </c>
      <c r="D4" s="15">
        <v>1.847</v>
      </c>
      <c r="E4" s="11">
        <v>0.191</v>
      </c>
      <c r="F4" s="11"/>
      <c r="G4" s="11"/>
      <c r="H4" s="11"/>
      <c r="I4" s="11"/>
      <c r="J4" s="11"/>
      <c r="K4" s="11"/>
      <c r="L4" s="19">
        <v>43700</v>
      </c>
      <c r="M4" t="s">
        <v>362</v>
      </c>
      <c r="N4" t="s">
        <v>370</v>
      </c>
      <c r="O4" t="s">
        <v>371</v>
      </c>
      <c r="P4" s="18">
        <v>0.15277777777777776</v>
      </c>
      <c r="Q4" s="1">
        <v>72.696327614678665</v>
      </c>
    </row>
    <row r="5" spans="1:18" x14ac:dyDescent="0.35">
      <c r="B5" s="19">
        <v>44790</v>
      </c>
      <c r="C5" s="11">
        <v>-9.4029999999999999E-3</v>
      </c>
      <c r="D5" s="15">
        <v>0.86029999999999995</v>
      </c>
      <c r="E5" s="11">
        <v>0.36940000000000001</v>
      </c>
      <c r="F5" s="11"/>
      <c r="G5" s="11"/>
      <c r="H5" s="11"/>
      <c r="I5" s="11"/>
      <c r="J5" s="11"/>
      <c r="K5" s="11"/>
      <c r="L5" s="19">
        <v>44790</v>
      </c>
      <c r="M5" t="s">
        <v>362</v>
      </c>
      <c r="N5" t="s">
        <v>365</v>
      </c>
      <c r="O5" t="s">
        <v>366</v>
      </c>
      <c r="P5" s="18">
        <v>0.16805555555555554</v>
      </c>
      <c r="Q5" s="1">
        <v>84.421475102445626</v>
      </c>
    </row>
    <row r="6" spans="1:18" x14ac:dyDescent="0.35">
      <c r="D6" s="15"/>
      <c r="E6" s="11"/>
      <c r="F6" s="11"/>
      <c r="G6" s="11"/>
      <c r="H6" s="11"/>
      <c r="I6" s="11"/>
      <c r="J6" s="11"/>
      <c r="K6" s="11"/>
      <c r="Q6" s="1"/>
    </row>
    <row r="7" spans="1:18" x14ac:dyDescent="0.35">
      <c r="R7" t="s">
        <v>367</v>
      </c>
    </row>
    <row r="8" spans="1:18" x14ac:dyDescent="0.35">
      <c r="R8" t="s">
        <v>368</v>
      </c>
    </row>
    <row r="9" spans="1:18" x14ac:dyDescent="0.35">
      <c r="L9" t="s">
        <v>362</v>
      </c>
      <c r="R9" t="s">
        <v>369</v>
      </c>
    </row>
    <row r="10" spans="1:18" x14ac:dyDescent="0.35">
      <c r="L10" t="s">
        <v>363</v>
      </c>
    </row>
    <row r="11" spans="1:18" x14ac:dyDescent="0.35">
      <c r="L11" t="s">
        <v>364</v>
      </c>
    </row>
    <row r="14" spans="1:18" ht="15" thickBot="1" x14ac:dyDescent="0.4">
      <c r="A14" s="17" t="s">
        <v>374</v>
      </c>
      <c r="B14" s="17" t="s">
        <v>358</v>
      </c>
      <c r="C14" s="17" t="s">
        <v>357</v>
      </c>
      <c r="D14" s="17" t="s">
        <v>226</v>
      </c>
      <c r="F14" s="17" t="s">
        <v>374</v>
      </c>
      <c r="G14" s="17" t="s">
        <v>359</v>
      </c>
      <c r="H14" s="17" t="s">
        <v>360</v>
      </c>
      <c r="I14" s="17" t="s">
        <v>361</v>
      </c>
      <c r="J14" s="17" t="s">
        <v>373</v>
      </c>
      <c r="K14" s="21" t="s">
        <v>387</v>
      </c>
    </row>
    <row r="15" spans="1:18" x14ac:dyDescent="0.35">
      <c r="A15" s="19">
        <v>43699</v>
      </c>
      <c r="B15" s="15">
        <v>0.43049999999999999</v>
      </c>
      <c r="C15" s="15">
        <v>9.3140000000000001</v>
      </c>
      <c r="D15" s="14">
        <v>1.221E-2</v>
      </c>
      <c r="F15" s="19">
        <v>43699</v>
      </c>
      <c r="G15" t="s">
        <v>375</v>
      </c>
      <c r="H15" t="s">
        <v>386</v>
      </c>
      <c r="I15" t="s">
        <v>385</v>
      </c>
      <c r="J15" s="18">
        <v>0.13402777777777777</v>
      </c>
      <c r="K15" s="1">
        <v>76.098503331666677</v>
      </c>
      <c r="N15">
        <v>-3.243E-2</v>
      </c>
      <c r="O15">
        <v>8.9200000000000002E-2</v>
      </c>
      <c r="P15">
        <v>0.76749999999999996</v>
      </c>
    </row>
    <row r="16" spans="1:18" x14ac:dyDescent="0.35">
      <c r="A16" s="19">
        <v>43700</v>
      </c>
      <c r="B16" s="15">
        <v>4.0920000000000002E-3</v>
      </c>
      <c r="C16" s="15">
        <v>1.226</v>
      </c>
      <c r="D16" s="11">
        <v>0.27310000000000001</v>
      </c>
      <c r="F16" s="19">
        <v>43700</v>
      </c>
      <c r="G16" t="s">
        <v>377</v>
      </c>
      <c r="H16" t="s">
        <v>384</v>
      </c>
      <c r="I16" t="s">
        <v>383</v>
      </c>
      <c r="J16" s="18">
        <v>0.1388888888888889</v>
      </c>
      <c r="K16" s="1">
        <v>61.071670026232155</v>
      </c>
    </row>
    <row r="17" spans="1:18" x14ac:dyDescent="0.35">
      <c r="A17" s="19">
        <v>44788</v>
      </c>
      <c r="B17" s="15">
        <v>-3.243E-2</v>
      </c>
      <c r="C17" s="15">
        <v>8.9200000000000002E-2</v>
      </c>
      <c r="D17" s="11">
        <v>0.76749999999999996</v>
      </c>
      <c r="F17" s="19">
        <v>44788</v>
      </c>
      <c r="G17" t="s">
        <v>376</v>
      </c>
      <c r="H17" t="s">
        <v>382</v>
      </c>
      <c r="I17" t="s">
        <v>381</v>
      </c>
      <c r="J17" s="18">
        <v>0.20277777777777781</v>
      </c>
      <c r="K17" s="1">
        <v>31.28010360924776</v>
      </c>
    </row>
    <row r="18" spans="1:18" x14ac:dyDescent="0.35">
      <c r="A18" s="19">
        <v>44790</v>
      </c>
      <c r="B18" s="15">
        <v>5.2030000000000002E-4</v>
      </c>
      <c r="C18" s="15">
        <v>1.0463</v>
      </c>
      <c r="D18" s="11">
        <v>0.30919999999999997</v>
      </c>
      <c r="F18" s="19">
        <v>44790</v>
      </c>
      <c r="G18" t="s">
        <v>378</v>
      </c>
      <c r="H18" t="s">
        <v>379</v>
      </c>
      <c r="I18" t="s">
        <v>380</v>
      </c>
      <c r="J18" s="18">
        <v>0.16180555555555556</v>
      </c>
      <c r="K18" s="1">
        <v>34.412205474008857</v>
      </c>
    </row>
    <row r="20" spans="1:18" ht="15" thickBot="1" x14ac:dyDescent="0.4">
      <c r="N20" s="17" t="s">
        <v>374</v>
      </c>
      <c r="O20" s="17" t="s">
        <v>359</v>
      </c>
      <c r="P20" s="17" t="s">
        <v>360</v>
      </c>
      <c r="Q20" s="17" t="s">
        <v>361</v>
      </c>
      <c r="R20" s="17" t="s">
        <v>373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CA8BC-E718-4760-92E2-865E1AAE452C}">
  <dimension ref="C1:K32"/>
  <sheetViews>
    <sheetView zoomScale="29" workbookViewId="0">
      <selection activeCell="AK91" sqref="AK91"/>
    </sheetView>
  </sheetViews>
  <sheetFormatPr defaultRowHeight="14.5" x14ac:dyDescent="0.35"/>
  <sheetData>
    <row r="1" spans="3:11" ht="18" customHeight="1" x14ac:dyDescent="0.35"/>
    <row r="2" spans="3:11" x14ac:dyDescent="0.35">
      <c r="C2" t="s">
        <v>233</v>
      </c>
      <c r="D2">
        <v>0.35798388613082199</v>
      </c>
      <c r="E2">
        <v>2.1742165411594096E-2</v>
      </c>
    </row>
    <row r="3" spans="3:11" ht="13.5" customHeight="1" x14ac:dyDescent="0.35">
      <c r="C3" t="s">
        <v>242</v>
      </c>
      <c r="D3">
        <v>76.573143978232167</v>
      </c>
      <c r="E3">
        <v>0.68223469361053013</v>
      </c>
      <c r="I3" t="s">
        <v>243</v>
      </c>
      <c r="J3">
        <v>92.292318194910081</v>
      </c>
      <c r="K3">
        <v>0.2775653273337485</v>
      </c>
    </row>
    <row r="4" spans="3:11" x14ac:dyDescent="0.35">
      <c r="C4" t="s">
        <v>255</v>
      </c>
      <c r="D4">
        <v>84.181946173242707</v>
      </c>
      <c r="E4">
        <v>1.5600300072163724</v>
      </c>
      <c r="I4" t="s">
        <v>256</v>
      </c>
      <c r="J4">
        <v>92.407146970955992</v>
      </c>
      <c r="K4">
        <v>0.23404676343511616</v>
      </c>
    </row>
    <row r="5" spans="3:11" x14ac:dyDescent="0.35">
      <c r="C5" t="s">
        <v>276</v>
      </c>
      <c r="D5">
        <v>69.359342504547172</v>
      </c>
      <c r="E5">
        <v>3.9168220408296714</v>
      </c>
      <c r="I5" t="s">
        <v>277</v>
      </c>
      <c r="J5">
        <v>43.855633730942714</v>
      </c>
      <c r="K5">
        <v>1.782013311626937</v>
      </c>
    </row>
    <row r="6" spans="3:11" x14ac:dyDescent="0.35">
      <c r="C6" t="s">
        <v>305</v>
      </c>
      <c r="D6">
        <v>94.357370125941145</v>
      </c>
      <c r="E6">
        <v>0.24792556439450167</v>
      </c>
      <c r="G6">
        <f>_xlfn.T.TEST(D3:D6,J3:J6,2,2)</f>
        <v>0.96410321587030312</v>
      </c>
      <c r="I6" t="s">
        <v>306</v>
      </c>
      <c r="J6">
        <v>93.414148444930547</v>
      </c>
      <c r="K6">
        <v>0.13649752953410049</v>
      </c>
    </row>
    <row r="9" spans="3:11" x14ac:dyDescent="0.35">
      <c r="C9" t="s">
        <v>247</v>
      </c>
      <c r="D9">
        <v>0.30581039755351686</v>
      </c>
      <c r="E9">
        <v>0.30581039755351691</v>
      </c>
    </row>
    <row r="10" spans="3:11" x14ac:dyDescent="0.35">
      <c r="C10" t="s">
        <v>243</v>
      </c>
      <c r="D10">
        <v>92.292318194910081</v>
      </c>
      <c r="E10">
        <v>0.2775653273337485</v>
      </c>
      <c r="I10" t="s">
        <v>242</v>
      </c>
      <c r="J10">
        <v>76.573143978232167</v>
      </c>
      <c r="K10">
        <v>0.68223469361053013</v>
      </c>
    </row>
    <row r="11" spans="3:11" x14ac:dyDescent="0.35">
      <c r="C11" t="s">
        <v>263</v>
      </c>
      <c r="D11">
        <v>76.873049604904438</v>
      </c>
      <c r="E11">
        <v>1.9305614627218439</v>
      </c>
      <c r="I11" t="s">
        <v>264</v>
      </c>
      <c r="J11">
        <v>80.512971698113219</v>
      </c>
      <c r="K11">
        <v>1.0808408293143617</v>
      </c>
    </row>
    <row r="12" spans="3:11" x14ac:dyDescent="0.35">
      <c r="C12" t="s">
        <v>284</v>
      </c>
      <c r="D12">
        <v>92.359069717839972</v>
      </c>
      <c r="E12">
        <v>0.97242324509347944</v>
      </c>
      <c r="I12" t="s">
        <v>285</v>
      </c>
      <c r="J12">
        <v>93.413213292731371</v>
      </c>
      <c r="K12">
        <v>0.32297537325950665</v>
      </c>
    </row>
    <row r="13" spans="3:11" x14ac:dyDescent="0.35">
      <c r="C13" t="s">
        <v>313</v>
      </c>
      <c r="D13">
        <v>90.713492764436523</v>
      </c>
      <c r="E13">
        <v>0.72513283043621513</v>
      </c>
      <c r="G13">
        <f>_xlfn.T.TEST(D10:D13,J10:J13,2,2)</f>
        <v>0.74660670936889328</v>
      </c>
      <c r="I13" t="s">
        <v>314</v>
      </c>
      <c r="J13">
        <v>93.879678241380361</v>
      </c>
      <c r="K13">
        <v>0.31371488099594219</v>
      </c>
    </row>
    <row r="16" spans="3:11" x14ac:dyDescent="0.35">
      <c r="C16" t="s">
        <v>268</v>
      </c>
      <c r="D16">
        <v>0.5535662839033626</v>
      </c>
      <c r="E16">
        <v>0.31725212061375258</v>
      </c>
    </row>
    <row r="17" spans="3:11" x14ac:dyDescent="0.35">
      <c r="C17" t="s">
        <v>256</v>
      </c>
      <c r="D17">
        <v>92.407146970955992</v>
      </c>
      <c r="E17">
        <v>0.23404676343511616</v>
      </c>
      <c r="I17" t="s">
        <v>255</v>
      </c>
      <c r="J17">
        <v>84.181946173242707</v>
      </c>
      <c r="K17">
        <v>1.5600300072163724</v>
      </c>
    </row>
    <row r="18" spans="3:11" x14ac:dyDescent="0.35">
      <c r="C18" t="s">
        <v>264</v>
      </c>
      <c r="D18">
        <v>80.512971698113219</v>
      </c>
      <c r="E18">
        <v>1.0808408293143617</v>
      </c>
      <c r="I18" t="s">
        <v>263</v>
      </c>
      <c r="J18">
        <v>76.873049604904438</v>
      </c>
      <c r="K18">
        <v>1.9305614627218439</v>
      </c>
    </row>
    <row r="19" spans="3:11" x14ac:dyDescent="0.35">
      <c r="C19" t="s">
        <v>285</v>
      </c>
      <c r="D19">
        <v>93.413213292731371</v>
      </c>
      <c r="E19">
        <v>0.32297537325950665</v>
      </c>
      <c r="I19" t="s">
        <v>289</v>
      </c>
      <c r="J19">
        <v>84.390686731502583</v>
      </c>
      <c r="K19">
        <v>1.4544572807777243</v>
      </c>
    </row>
    <row r="20" spans="3:11" x14ac:dyDescent="0.35">
      <c r="C20" t="s">
        <v>314</v>
      </c>
      <c r="D20">
        <v>93.879678241380361</v>
      </c>
      <c r="E20">
        <v>0.31371488099594219</v>
      </c>
      <c r="G20">
        <f>_xlfn.T.TEST(D17:D20,J17:J20,2,2)</f>
        <v>0.39221970574643955</v>
      </c>
      <c r="I20" t="s">
        <v>318</v>
      </c>
      <c r="J20">
        <v>96.015932402227278</v>
      </c>
      <c r="K20">
        <v>1.1869120689741632</v>
      </c>
    </row>
    <row r="22" spans="3:11" x14ac:dyDescent="0.35">
      <c r="C22" t="s">
        <v>293</v>
      </c>
      <c r="D22">
        <v>9.0895274646108337</v>
      </c>
      <c r="E22">
        <v>1.6177828729613073</v>
      </c>
    </row>
    <row r="23" spans="3:11" x14ac:dyDescent="0.35">
      <c r="C23" t="s">
        <v>277</v>
      </c>
      <c r="D23">
        <v>43.855633730942714</v>
      </c>
      <c r="E23">
        <v>1.782013311626937</v>
      </c>
      <c r="I23" t="s">
        <v>276</v>
      </c>
      <c r="J23">
        <v>69.359342504547172</v>
      </c>
      <c r="K23">
        <v>3.9168220408296714</v>
      </c>
    </row>
    <row r="24" spans="3:11" x14ac:dyDescent="0.35">
      <c r="C24" t="s">
        <v>297</v>
      </c>
      <c r="D24">
        <v>76.612329786864436</v>
      </c>
      <c r="E24">
        <v>0.87123308273561439</v>
      </c>
      <c r="I24" t="s">
        <v>284</v>
      </c>
      <c r="J24">
        <v>92.359069717839972</v>
      </c>
      <c r="K24">
        <v>0.97242324509347944</v>
      </c>
    </row>
    <row r="25" spans="3:11" x14ac:dyDescent="0.35">
      <c r="C25" t="s">
        <v>289</v>
      </c>
      <c r="D25">
        <v>84.390686731502583</v>
      </c>
      <c r="E25">
        <v>1.4544572807777243</v>
      </c>
      <c r="I25" t="s">
        <v>285</v>
      </c>
      <c r="J25">
        <v>93.413213292731371</v>
      </c>
      <c r="K25">
        <v>0.32297537325950665</v>
      </c>
    </row>
    <row r="26" spans="3:11" x14ac:dyDescent="0.35">
      <c r="C26" t="s">
        <v>318</v>
      </c>
      <c r="D26">
        <v>96.015932402227278</v>
      </c>
      <c r="E26">
        <v>1.1869120689741632</v>
      </c>
      <c r="G26">
        <f>_xlfn.T.TEST(D23:D26,J23:J26,2,2)</f>
        <v>0.37027179467331356</v>
      </c>
      <c r="I26" t="s">
        <v>322</v>
      </c>
      <c r="J26">
        <v>95.086255383738219</v>
      </c>
      <c r="K26">
        <v>0.47057536884654266</v>
      </c>
    </row>
    <row r="28" spans="3:11" x14ac:dyDescent="0.35">
      <c r="C28" t="s">
        <v>326</v>
      </c>
      <c r="D28">
        <v>0.1349527665317139</v>
      </c>
      <c r="E28">
        <v>0.1349527665317139</v>
      </c>
    </row>
    <row r="29" spans="3:11" ht="16.5" customHeight="1" x14ac:dyDescent="0.35">
      <c r="C29" t="s">
        <v>306</v>
      </c>
      <c r="D29">
        <v>93.414148444930547</v>
      </c>
      <c r="E29">
        <v>0.13649752953410049</v>
      </c>
      <c r="I29" t="s">
        <v>305</v>
      </c>
      <c r="J29">
        <v>94.357370125941145</v>
      </c>
      <c r="K29">
        <v>0.24792556439450167</v>
      </c>
    </row>
    <row r="30" spans="3:11" x14ac:dyDescent="0.35">
      <c r="C30" t="s">
        <v>330</v>
      </c>
      <c r="D30">
        <v>91.380706958737164</v>
      </c>
      <c r="E30">
        <v>0.35069089145873039</v>
      </c>
      <c r="I30" t="s">
        <v>313</v>
      </c>
      <c r="J30">
        <v>90.713492764436523</v>
      </c>
      <c r="K30">
        <v>0.72513283043621513</v>
      </c>
    </row>
    <row r="31" spans="3:11" x14ac:dyDescent="0.35">
      <c r="C31" t="s">
        <v>334</v>
      </c>
      <c r="D31">
        <v>91.092191147389869</v>
      </c>
      <c r="E31">
        <v>0.40724790826510981</v>
      </c>
      <c r="I31" t="s">
        <v>314</v>
      </c>
      <c r="J31">
        <v>93.879678241380361</v>
      </c>
      <c r="K31">
        <v>0.31371488099594219</v>
      </c>
    </row>
    <row r="32" spans="3:11" x14ac:dyDescent="0.35">
      <c r="C32" t="s">
        <v>322</v>
      </c>
      <c r="D32">
        <v>95.086255383738219</v>
      </c>
      <c r="E32">
        <v>0.47057536884654266</v>
      </c>
      <c r="G32">
        <f>_xlfn.T.TEST(D29:D32,J29:J32,2,2)</f>
        <v>0.5171337256617885</v>
      </c>
      <c r="I32" t="s">
        <v>318</v>
      </c>
      <c r="J32">
        <v>96.015932402227278</v>
      </c>
      <c r="K32">
        <v>1.1869120689741632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711A-7A0D-4316-82F2-AAC0F0987082}">
  <dimension ref="B1:I47"/>
  <sheetViews>
    <sheetView zoomScale="15" workbookViewId="0">
      <selection activeCell="D22" sqref="D22"/>
    </sheetView>
  </sheetViews>
  <sheetFormatPr defaultRowHeight="14.5" x14ac:dyDescent="0.35"/>
  <sheetData>
    <row r="1" spans="2:9" x14ac:dyDescent="0.35">
      <c r="B1" t="s">
        <v>0</v>
      </c>
      <c r="C1" s="1">
        <v>0.25062656641604009</v>
      </c>
    </row>
    <row r="2" spans="2:9" x14ac:dyDescent="0.35">
      <c r="B2" t="s">
        <v>1</v>
      </c>
      <c r="C2" s="1">
        <v>0.30581039755351686</v>
      </c>
      <c r="F2" t="s">
        <v>11</v>
      </c>
      <c r="G2">
        <v>0.25062656641604009</v>
      </c>
      <c r="I2">
        <f>AVERAGE(G2:G47)</f>
        <v>0.52794558926626323</v>
      </c>
    </row>
    <row r="3" spans="2:9" x14ac:dyDescent="0.35">
      <c r="B3" t="s">
        <v>2</v>
      </c>
      <c r="C3" s="1">
        <v>0</v>
      </c>
      <c r="F3" t="s">
        <v>12</v>
      </c>
      <c r="G3">
        <v>0</v>
      </c>
    </row>
    <row r="4" spans="2:9" x14ac:dyDescent="0.35">
      <c r="B4" t="s">
        <v>3</v>
      </c>
      <c r="C4" s="1">
        <v>0</v>
      </c>
      <c r="F4" t="s">
        <v>13</v>
      </c>
      <c r="G4">
        <v>1.5634895601789189</v>
      </c>
    </row>
    <row r="5" spans="2:9" x14ac:dyDescent="0.35">
      <c r="B5" t="s">
        <v>4</v>
      </c>
      <c r="C5" s="1">
        <v>11.19995745215158</v>
      </c>
      <c r="F5" t="s">
        <v>14</v>
      </c>
      <c r="G5">
        <v>0.86290357997836387</v>
      </c>
    </row>
    <row r="6" spans="2:9" x14ac:dyDescent="0.35">
      <c r="B6" t="s">
        <v>5</v>
      </c>
      <c r="C6" s="1">
        <v>0.5535662839033626</v>
      </c>
      <c r="F6" t="s">
        <v>15</v>
      </c>
      <c r="G6">
        <v>0.92088818438602615</v>
      </c>
    </row>
    <row r="7" spans="2:9" x14ac:dyDescent="0.35">
      <c r="B7" t="s">
        <v>6</v>
      </c>
      <c r="C7" s="1">
        <v>0.1061571125265393</v>
      </c>
      <c r="F7" t="s">
        <v>16</v>
      </c>
      <c r="G7">
        <v>0.45045045045045046</v>
      </c>
    </row>
    <row r="8" spans="2:9" x14ac:dyDescent="0.35">
      <c r="B8" t="s">
        <v>7</v>
      </c>
      <c r="C8" s="1">
        <v>0.8232323232323232</v>
      </c>
      <c r="G8" s="1"/>
    </row>
    <row r="9" spans="2:9" x14ac:dyDescent="0.35">
      <c r="B9" t="s">
        <v>8</v>
      </c>
      <c r="C9" s="1">
        <v>1.9090909090909089</v>
      </c>
      <c r="F9" t="s">
        <v>2</v>
      </c>
      <c r="G9" s="1">
        <v>0</v>
      </c>
    </row>
    <row r="10" spans="2:9" x14ac:dyDescent="0.35">
      <c r="B10" t="s">
        <v>9</v>
      </c>
      <c r="C10" s="1">
        <v>0.43479911900964535</v>
      </c>
      <c r="F10" t="s">
        <v>17</v>
      </c>
      <c r="G10">
        <v>0.1349527665317139</v>
      </c>
    </row>
    <row r="11" spans="2:9" x14ac:dyDescent="0.35">
      <c r="B11" t="s">
        <v>10</v>
      </c>
      <c r="C11" s="1">
        <v>0.1349527665317139</v>
      </c>
      <c r="F11" t="s">
        <v>18</v>
      </c>
      <c r="G11">
        <v>0</v>
      </c>
    </row>
    <row r="12" spans="2:9" x14ac:dyDescent="0.35">
      <c r="F12" t="s">
        <v>19</v>
      </c>
      <c r="G12">
        <v>0.2032520325203252</v>
      </c>
    </row>
    <row r="13" spans="2:9" x14ac:dyDescent="0.35">
      <c r="F13" t="s">
        <v>20</v>
      </c>
      <c r="G13">
        <v>0.34000033251866263</v>
      </c>
    </row>
    <row r="14" spans="2:9" x14ac:dyDescent="0.35">
      <c r="F14" t="s">
        <v>21</v>
      </c>
      <c r="G14">
        <v>0.28050490883590462</v>
      </c>
    </row>
    <row r="15" spans="2:9" x14ac:dyDescent="0.35">
      <c r="F15" t="s">
        <v>22</v>
      </c>
      <c r="G15">
        <v>0.61415098449830186</v>
      </c>
    </row>
    <row r="17" spans="6:7" x14ac:dyDescent="0.35">
      <c r="F17" t="s">
        <v>3</v>
      </c>
      <c r="G17" s="1">
        <v>0</v>
      </c>
    </row>
    <row r="18" spans="6:7" x14ac:dyDescent="0.35">
      <c r="F18" t="s">
        <v>23</v>
      </c>
      <c r="G18">
        <v>0.39870787024487209</v>
      </c>
    </row>
    <row r="19" spans="6:7" x14ac:dyDescent="0.35">
      <c r="F19" t="s">
        <v>24</v>
      </c>
      <c r="G19">
        <v>0</v>
      </c>
    </row>
    <row r="20" spans="6:7" x14ac:dyDescent="0.35">
      <c r="F20" t="s">
        <v>25</v>
      </c>
      <c r="G20">
        <v>0</v>
      </c>
    </row>
    <row r="21" spans="6:7" x14ac:dyDescent="0.35">
      <c r="F21" t="s">
        <v>26</v>
      </c>
      <c r="G21">
        <v>8.3333333333333329E-2</v>
      </c>
    </row>
    <row r="22" spans="6:7" x14ac:dyDescent="0.35">
      <c r="F22" t="s">
        <v>27</v>
      </c>
      <c r="G22">
        <v>0.49751243781094523</v>
      </c>
    </row>
    <row r="23" spans="6:7" x14ac:dyDescent="0.35">
      <c r="F23" t="s">
        <v>28</v>
      </c>
      <c r="G23">
        <v>0.1923162188525317</v>
      </c>
    </row>
    <row r="25" spans="6:7" x14ac:dyDescent="0.35">
      <c r="F25" t="s">
        <v>6</v>
      </c>
      <c r="G25" s="1">
        <v>0.1061571125265393</v>
      </c>
    </row>
    <row r="26" spans="6:7" x14ac:dyDescent="0.35">
      <c r="F26" t="s">
        <v>29</v>
      </c>
      <c r="G26">
        <v>0</v>
      </c>
    </row>
    <row r="27" spans="6:7" x14ac:dyDescent="0.35">
      <c r="F27" t="s">
        <v>30</v>
      </c>
      <c r="G27">
        <v>0.20407531277096494</v>
      </c>
    </row>
    <row r="28" spans="6:7" x14ac:dyDescent="0.35">
      <c r="F28" t="s">
        <v>31</v>
      </c>
      <c r="G28">
        <v>0</v>
      </c>
    </row>
    <row r="29" spans="6:7" x14ac:dyDescent="0.35">
      <c r="F29" t="s">
        <v>32</v>
      </c>
      <c r="G29">
        <v>0.1061571125265393</v>
      </c>
    </row>
    <row r="30" spans="6:7" x14ac:dyDescent="0.35">
      <c r="F30" t="s">
        <v>33</v>
      </c>
      <c r="G30">
        <v>0</v>
      </c>
    </row>
    <row r="31" spans="6:7" x14ac:dyDescent="0.35">
      <c r="F31" t="s">
        <v>34</v>
      </c>
      <c r="G31">
        <v>0</v>
      </c>
    </row>
    <row r="33" spans="6:7" x14ac:dyDescent="0.35">
      <c r="F33" t="s">
        <v>8</v>
      </c>
      <c r="G33" s="1">
        <v>1.9090909090909089</v>
      </c>
    </row>
    <row r="34" spans="6:7" x14ac:dyDescent="0.35">
      <c r="F34" t="s">
        <v>35</v>
      </c>
      <c r="G34">
        <v>1.2508192899340609</v>
      </c>
    </row>
    <row r="35" spans="6:7" x14ac:dyDescent="0.35">
      <c r="F35" t="s">
        <v>36</v>
      </c>
      <c r="G35">
        <v>2.5043585785273765</v>
      </c>
    </row>
    <row r="36" spans="6:7" x14ac:dyDescent="0.35">
      <c r="F36" t="s">
        <v>37</v>
      </c>
      <c r="G36">
        <v>3.1942252715837625</v>
      </c>
    </row>
    <row r="37" spans="6:7" x14ac:dyDescent="0.35">
      <c r="F37" t="s">
        <v>38</v>
      </c>
      <c r="G37">
        <v>1.0218456436267596</v>
      </c>
    </row>
    <row r="38" spans="6:7" x14ac:dyDescent="0.35">
      <c r="F38" t="s">
        <v>39</v>
      </c>
      <c r="G38">
        <v>1.9090909090909089</v>
      </c>
    </row>
    <row r="39" spans="6:7" x14ac:dyDescent="0.35">
      <c r="F39" t="s">
        <v>40</v>
      </c>
      <c r="G39">
        <v>0.99067491931200724</v>
      </c>
    </row>
    <row r="41" spans="6:7" x14ac:dyDescent="0.35">
      <c r="F41" t="s">
        <v>9</v>
      </c>
      <c r="G41" s="1">
        <v>0.43479911900964535</v>
      </c>
    </row>
    <row r="42" spans="6:7" x14ac:dyDescent="0.35">
      <c r="F42" t="s">
        <v>41</v>
      </c>
      <c r="G42">
        <v>0</v>
      </c>
    </row>
    <row r="43" spans="6:7" x14ac:dyDescent="0.35">
      <c r="F43" t="s">
        <v>42</v>
      </c>
      <c r="G43">
        <v>0.32422672319045381</v>
      </c>
    </row>
    <row r="44" spans="6:7" x14ac:dyDescent="0.35">
      <c r="F44" t="s">
        <v>43</v>
      </c>
      <c r="G44">
        <v>0.11148272017837235</v>
      </c>
    </row>
    <row r="45" spans="6:7" x14ac:dyDescent="0.35">
      <c r="F45" t="s">
        <v>44</v>
      </c>
      <c r="G45">
        <v>0</v>
      </c>
    </row>
    <row r="46" spans="6:7" x14ac:dyDescent="0.35">
      <c r="F46" t="s">
        <v>45</v>
      </c>
      <c r="G46">
        <v>0.35087719298245612</v>
      </c>
    </row>
    <row r="47" spans="6:7" x14ac:dyDescent="0.35">
      <c r="F47" t="s">
        <v>46</v>
      </c>
      <c r="G47">
        <v>0.43479911900964535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6E547-D005-40A4-A0F2-959A4421C27A}">
  <dimension ref="C2:Y60"/>
  <sheetViews>
    <sheetView topLeftCell="A17" zoomScale="68" workbookViewId="0">
      <selection activeCell="N25" sqref="N25"/>
    </sheetView>
  </sheetViews>
  <sheetFormatPr defaultRowHeight="14.5" x14ac:dyDescent="0.35"/>
  <cols>
    <col min="4" max="4" width="8.81640625" bestFit="1" customWidth="1"/>
    <col min="5" max="5" width="14.26953125" bestFit="1" customWidth="1"/>
    <col min="7" max="7" width="8.81640625" bestFit="1" customWidth="1"/>
    <col min="10" max="10" width="8.81640625" bestFit="1" customWidth="1"/>
    <col min="11" max="11" width="12.36328125" customWidth="1"/>
    <col min="12" max="12" width="11.90625" bestFit="1" customWidth="1"/>
    <col min="13" max="13" width="19.26953125" customWidth="1"/>
    <col min="14" max="14" width="9.36328125" bestFit="1" customWidth="1"/>
    <col min="15" max="15" width="14.26953125" bestFit="1" customWidth="1"/>
  </cols>
  <sheetData>
    <row r="2" spans="3:25" x14ac:dyDescent="0.35">
      <c r="C2" t="s">
        <v>49</v>
      </c>
      <c r="D2">
        <v>76.573143978232167</v>
      </c>
      <c r="E2">
        <v>0.68223469361053013</v>
      </c>
      <c r="G2" t="s">
        <v>50</v>
      </c>
      <c r="H2">
        <v>92.292318194910081</v>
      </c>
      <c r="I2">
        <v>0.2775653273337485</v>
      </c>
      <c r="M2" t="s">
        <v>0</v>
      </c>
      <c r="O2" t="s">
        <v>115</v>
      </c>
    </row>
    <row r="3" spans="3:25" x14ac:dyDescent="0.35">
      <c r="C3" t="s">
        <v>51</v>
      </c>
      <c r="D3">
        <v>84.181946173242707</v>
      </c>
      <c r="E3">
        <v>1.5600300072163724</v>
      </c>
      <c r="G3" t="s">
        <v>52</v>
      </c>
      <c r="H3">
        <v>92.407146970955992</v>
      </c>
      <c r="I3">
        <v>0.23404676343511616</v>
      </c>
      <c r="M3" t="s">
        <v>1</v>
      </c>
      <c r="O3" t="s">
        <v>116</v>
      </c>
    </row>
    <row r="4" spans="3:25" x14ac:dyDescent="0.35">
      <c r="C4" t="s">
        <v>53</v>
      </c>
      <c r="D4">
        <v>69.359342504547172</v>
      </c>
      <c r="E4">
        <v>3.9168220408296714</v>
      </c>
      <c r="G4" t="s">
        <v>54</v>
      </c>
      <c r="H4">
        <v>43.855633730942714</v>
      </c>
      <c r="I4">
        <v>1.782013311626937</v>
      </c>
      <c r="M4" t="s">
        <v>5</v>
      </c>
      <c r="O4" t="s">
        <v>117</v>
      </c>
      <c r="U4">
        <v>3.6679517690000001</v>
      </c>
      <c r="W4">
        <v>0.25</v>
      </c>
      <c r="Y4">
        <f>_xlfn.T.TEST(U4:U18,W4:W13,2,2)</f>
        <v>4.5522249860108465E-4</v>
      </c>
    </row>
    <row r="5" spans="3:25" x14ac:dyDescent="0.35">
      <c r="C5" t="s">
        <v>55</v>
      </c>
      <c r="D5">
        <v>94.357370125941145</v>
      </c>
      <c r="E5">
        <v>0.24792556439450167</v>
      </c>
      <c r="G5" t="s">
        <v>56</v>
      </c>
      <c r="H5">
        <v>93.414148444930547</v>
      </c>
      <c r="I5">
        <v>0.13649752953410049</v>
      </c>
      <c r="M5" t="s">
        <v>7</v>
      </c>
      <c r="O5" t="s">
        <v>118</v>
      </c>
      <c r="U5">
        <v>1.5662241079999999</v>
      </c>
      <c r="W5">
        <v>0.31</v>
      </c>
    </row>
    <row r="6" spans="3:25" x14ac:dyDescent="0.35">
      <c r="C6" t="s">
        <v>57</v>
      </c>
      <c r="D6">
        <v>76.873049604904438</v>
      </c>
      <c r="E6">
        <v>1.9305614627218439</v>
      </c>
      <c r="G6" t="s">
        <v>58</v>
      </c>
      <c r="H6">
        <v>80.512971698113219</v>
      </c>
      <c r="I6">
        <v>1.0808408293143617</v>
      </c>
      <c r="M6" t="s">
        <v>10</v>
      </c>
      <c r="O6" t="s">
        <v>119</v>
      </c>
      <c r="U6">
        <v>1.190083126</v>
      </c>
      <c r="W6">
        <v>0</v>
      </c>
    </row>
    <row r="7" spans="3:25" x14ac:dyDescent="0.35">
      <c r="C7" t="s">
        <v>59</v>
      </c>
      <c r="D7">
        <v>92.359069717839972</v>
      </c>
      <c r="E7">
        <v>0.97242324509347944</v>
      </c>
      <c r="G7" t="s">
        <v>60</v>
      </c>
      <c r="H7">
        <v>76.612329786864436</v>
      </c>
      <c r="I7">
        <v>0.87123308273561439</v>
      </c>
      <c r="U7">
        <v>3.4501673839999998</v>
      </c>
      <c r="W7">
        <v>0</v>
      </c>
    </row>
    <row r="8" spans="3:25" x14ac:dyDescent="0.35">
      <c r="C8" t="s">
        <v>61</v>
      </c>
      <c r="D8">
        <v>90.713492764436523</v>
      </c>
      <c r="E8">
        <v>0.72513283043621513</v>
      </c>
      <c r="G8" t="s">
        <v>215</v>
      </c>
      <c r="H8">
        <v>91.380706958737164</v>
      </c>
      <c r="I8">
        <v>0.35069089145873039</v>
      </c>
      <c r="U8">
        <v>6.582199546</v>
      </c>
      <c r="W8">
        <v>0.55000000000000004</v>
      </c>
    </row>
    <row r="9" spans="3:25" x14ac:dyDescent="0.35">
      <c r="C9" t="s">
        <v>63</v>
      </c>
      <c r="D9">
        <v>93.413213292731371</v>
      </c>
      <c r="E9">
        <v>0.32297537325950665</v>
      </c>
      <c r="G9" t="s">
        <v>64</v>
      </c>
      <c r="H9">
        <v>84.390686731502583</v>
      </c>
      <c r="I9">
        <v>1.4544572807777243</v>
      </c>
      <c r="U9">
        <v>4.4619469130000002</v>
      </c>
      <c r="W9">
        <v>0.11</v>
      </c>
    </row>
    <row r="10" spans="3:25" x14ac:dyDescent="0.35">
      <c r="C10" t="s">
        <v>65</v>
      </c>
      <c r="D10">
        <v>93.879678241380361</v>
      </c>
      <c r="E10">
        <v>0.31371488099594219</v>
      </c>
      <c r="G10" t="s">
        <v>66</v>
      </c>
      <c r="H10">
        <v>91.092191147389869</v>
      </c>
      <c r="I10">
        <v>0.40724790826510981</v>
      </c>
      <c r="U10">
        <v>2.7228721010000001</v>
      </c>
      <c r="W10">
        <v>0.82</v>
      </c>
    </row>
    <row r="11" spans="3:25" x14ac:dyDescent="0.35">
      <c r="C11" t="s">
        <v>67</v>
      </c>
      <c r="D11">
        <v>95.086255383738219</v>
      </c>
      <c r="E11">
        <v>0.47057536884654266</v>
      </c>
      <c r="G11" t="s">
        <v>68</v>
      </c>
      <c r="H11">
        <v>96.015932402227278</v>
      </c>
      <c r="I11">
        <v>1.1869120689741632</v>
      </c>
      <c r="U11">
        <v>6.421495191</v>
      </c>
      <c r="W11">
        <v>1.91</v>
      </c>
    </row>
    <row r="12" spans="3:25" x14ac:dyDescent="0.35">
      <c r="C12" t="s">
        <v>220</v>
      </c>
      <c r="D12">
        <v>90.224429598030397</v>
      </c>
      <c r="E12">
        <v>1.4391271767004465</v>
      </c>
      <c r="U12">
        <v>2.9282102839999999</v>
      </c>
      <c r="W12">
        <v>0.43</v>
      </c>
    </row>
    <row r="13" spans="3:25" x14ac:dyDescent="0.35">
      <c r="J13" s="2"/>
      <c r="U13">
        <v>6.67890841</v>
      </c>
      <c r="W13">
        <v>0.13</v>
      </c>
    </row>
    <row r="14" spans="3:25" x14ac:dyDescent="0.35">
      <c r="J14" s="3"/>
      <c r="U14">
        <v>1.33</v>
      </c>
    </row>
    <row r="15" spans="3:25" x14ac:dyDescent="0.35">
      <c r="J15" s="3"/>
      <c r="U15">
        <v>0.54</v>
      </c>
    </row>
    <row r="16" spans="3:25" x14ac:dyDescent="0.35">
      <c r="J16" s="3"/>
      <c r="U16">
        <v>0.96</v>
      </c>
    </row>
    <row r="17" spans="3:21" x14ac:dyDescent="0.35">
      <c r="J17" s="4"/>
      <c r="U17">
        <v>2.42</v>
      </c>
    </row>
    <row r="18" spans="3:21" x14ac:dyDescent="0.35">
      <c r="U18">
        <v>2.93</v>
      </c>
    </row>
    <row r="19" spans="3:21" ht="44" thickBot="1" x14ac:dyDescent="0.4">
      <c r="I19" s="10" t="s">
        <v>222</v>
      </c>
      <c r="J19" s="10" t="s">
        <v>223</v>
      </c>
      <c r="K19" s="10" t="s">
        <v>224</v>
      </c>
      <c r="L19" s="10" t="s">
        <v>225</v>
      </c>
    </row>
    <row r="20" spans="3:21" x14ac:dyDescent="0.35">
      <c r="I20" t="s">
        <v>49</v>
      </c>
      <c r="J20" s="1">
        <v>76.573143978232167</v>
      </c>
      <c r="K20" s="1">
        <v>92.292318194910081</v>
      </c>
      <c r="L20" s="7">
        <v>2.850234158293946E-5</v>
      </c>
      <c r="M20" s="2">
        <v>1.7958103830626013E-3</v>
      </c>
      <c r="O20">
        <v>2.850234158293946E-5</v>
      </c>
    </row>
    <row r="21" spans="3:21" x14ac:dyDescent="0.35">
      <c r="C21" t="s">
        <v>112</v>
      </c>
      <c r="D21">
        <v>77.88990825688073</v>
      </c>
      <c r="F21" t="s">
        <v>155</v>
      </c>
      <c r="G21">
        <v>92.289719626168221</v>
      </c>
      <c r="I21" t="s">
        <v>51</v>
      </c>
      <c r="J21" s="1">
        <v>84.181946173242707</v>
      </c>
      <c r="K21" s="1">
        <v>92.407146970955992</v>
      </c>
      <c r="L21" s="7">
        <v>6.4534318090886094E-3</v>
      </c>
      <c r="M21" s="2">
        <v>2.6172718563628336E-2</v>
      </c>
      <c r="O21">
        <v>6.4534318090886094E-3</v>
      </c>
    </row>
    <row r="22" spans="3:21" x14ac:dyDescent="0.35">
      <c r="C22" t="s">
        <v>113</v>
      </c>
      <c r="D22">
        <v>75.605033881897384</v>
      </c>
      <c r="F22" t="s">
        <v>156</v>
      </c>
      <c r="G22">
        <v>91.812865497076018</v>
      </c>
      <c r="I22" t="s">
        <v>53</v>
      </c>
      <c r="J22" s="1">
        <v>69.359342504547172</v>
      </c>
      <c r="K22" s="1">
        <v>43.855633730942714</v>
      </c>
      <c r="L22" s="7">
        <v>4.0611196968646963E-3</v>
      </c>
      <c r="M22" s="2">
        <v>3.2705492580165793E-2</v>
      </c>
      <c r="O22">
        <v>4.0611196968646963E-3</v>
      </c>
    </row>
    <row r="23" spans="3:21" x14ac:dyDescent="0.35">
      <c r="C23" t="s">
        <v>114</v>
      </c>
      <c r="D23">
        <v>76.224489795918359</v>
      </c>
      <c r="E23" t="s">
        <v>221</v>
      </c>
      <c r="F23" t="s">
        <v>157</v>
      </c>
      <c r="G23">
        <v>92.774369461486032</v>
      </c>
      <c r="I23" t="s">
        <v>55</v>
      </c>
      <c r="J23" s="1">
        <v>94.357370125941145</v>
      </c>
      <c r="K23" s="1">
        <v>93.414148444930547</v>
      </c>
      <c r="L23" s="7">
        <v>2.9031470800669805E-2</v>
      </c>
      <c r="M23">
        <v>6.9469608550844275E-2</v>
      </c>
      <c r="O23">
        <v>2.9031470800669805E-2</v>
      </c>
    </row>
    <row r="24" spans="3:21" x14ac:dyDescent="0.35">
      <c r="C24" t="s">
        <v>73</v>
      </c>
      <c r="D24">
        <v>76.573143978232167</v>
      </c>
      <c r="E24">
        <f>_xlfn.T.TEST(D21:D23,G21:G23,2,1)</f>
        <v>1.7958103830626013E-3</v>
      </c>
      <c r="F24" t="s">
        <v>158</v>
      </c>
      <c r="G24">
        <v>92.292318194910081</v>
      </c>
      <c r="I24" t="s">
        <v>57</v>
      </c>
      <c r="J24" s="1">
        <v>76.873049604904438</v>
      </c>
      <c r="K24" s="1">
        <v>80.512971698113219</v>
      </c>
      <c r="L24" s="8">
        <v>0.17528601480092149</v>
      </c>
      <c r="M24">
        <v>7.8162139291949484E-2</v>
      </c>
      <c r="O24">
        <v>0.17528601480092149</v>
      </c>
    </row>
    <row r="25" spans="3:21" x14ac:dyDescent="0.35">
      <c r="C25" t="s">
        <v>132</v>
      </c>
      <c r="D25">
        <v>84.189723320158109</v>
      </c>
      <c r="F25" t="s">
        <v>175</v>
      </c>
      <c r="G25">
        <v>92.626728110599075</v>
      </c>
      <c r="I25" t="s">
        <v>59</v>
      </c>
      <c r="J25" s="1">
        <v>92.359069717839972</v>
      </c>
      <c r="K25" s="1">
        <v>76.612329786864436</v>
      </c>
      <c r="L25" s="7">
        <v>2.7102817368816247E-4</v>
      </c>
      <c r="M25" s="2">
        <v>1.3403264249018903E-2</v>
      </c>
      <c r="O25">
        <v>0.36172294417994555</v>
      </c>
    </row>
    <row r="26" spans="3:21" x14ac:dyDescent="0.35">
      <c r="C26" t="s">
        <v>133</v>
      </c>
      <c r="D26">
        <v>81.476014760147592</v>
      </c>
      <c r="F26" t="s">
        <v>177</v>
      </c>
      <c r="G26">
        <v>91.939345570630479</v>
      </c>
      <c r="I26" t="s">
        <v>61</v>
      </c>
      <c r="J26" s="1">
        <v>90.713492764436523</v>
      </c>
      <c r="K26" s="1">
        <v>91.380706958737164</v>
      </c>
      <c r="L26" s="8">
        <v>0.45403955920131411</v>
      </c>
      <c r="M26">
        <v>0.30301313661412155</v>
      </c>
      <c r="O26">
        <v>1.6031208784022939E-2</v>
      </c>
    </row>
    <row r="27" spans="3:21" x14ac:dyDescent="0.35">
      <c r="C27" t="s">
        <v>134</v>
      </c>
      <c r="D27">
        <v>86.880100439422463</v>
      </c>
      <c r="F27" t="s">
        <v>179</v>
      </c>
      <c r="G27">
        <v>92.655367231638422</v>
      </c>
      <c r="I27" t="s">
        <v>63</v>
      </c>
      <c r="J27" s="1">
        <v>93.413213292731371</v>
      </c>
      <c r="K27" s="1">
        <v>84.390686731502583</v>
      </c>
      <c r="L27" s="7">
        <v>3.7528019248962994E-3</v>
      </c>
      <c r="M27" s="2">
        <v>1.8386865521314296E-2</v>
      </c>
      <c r="O27">
        <v>3.7528019248962994E-3</v>
      </c>
    </row>
    <row r="28" spans="3:21" x14ac:dyDescent="0.35">
      <c r="C28" t="s">
        <v>85</v>
      </c>
      <c r="D28">
        <v>84.181946173242707</v>
      </c>
      <c r="E28">
        <f>_xlfn.T.TEST(D25:D27,G25:G27,2,1)</f>
        <v>2.6172718563628336E-2</v>
      </c>
      <c r="F28" t="s">
        <v>181</v>
      </c>
      <c r="G28">
        <v>92.407146970955992</v>
      </c>
      <c r="I28" t="s">
        <v>65</v>
      </c>
      <c r="J28" s="1">
        <v>93.879678241380361</v>
      </c>
      <c r="K28" s="1">
        <v>91.092191147389869</v>
      </c>
      <c r="L28" s="7">
        <v>5.6081133978036646E-3</v>
      </c>
      <c r="M28" s="2">
        <v>1.7411600382754135E-3</v>
      </c>
      <c r="O28">
        <v>5.6081133978036646E-3</v>
      </c>
    </row>
    <row r="29" spans="3:21" x14ac:dyDescent="0.35">
      <c r="C29" t="s">
        <v>120</v>
      </c>
      <c r="D29">
        <v>68.503937007874015</v>
      </c>
      <c r="F29" t="s">
        <v>135</v>
      </c>
      <c r="G29">
        <v>47.368421052631575</v>
      </c>
      <c r="I29" t="s">
        <v>67</v>
      </c>
      <c r="J29" s="1">
        <v>95.086255383738219</v>
      </c>
      <c r="K29" s="1">
        <v>96.015932402227278</v>
      </c>
      <c r="L29" s="8">
        <v>0.50686768343104738</v>
      </c>
      <c r="M29">
        <v>0.56736233392527891</v>
      </c>
      <c r="O29">
        <v>0.50686768343104738</v>
      </c>
    </row>
    <row r="30" spans="3:21" x14ac:dyDescent="0.35">
      <c r="C30" t="s">
        <v>121</v>
      </c>
      <c r="D30">
        <v>63.04347826086957</v>
      </c>
      <c r="F30" t="s">
        <v>136</v>
      </c>
      <c r="G30">
        <v>42.620736237757519</v>
      </c>
      <c r="L30" s="9"/>
    </row>
    <row r="31" spans="3:21" x14ac:dyDescent="0.35">
      <c r="C31" t="s">
        <v>122</v>
      </c>
      <c r="D31">
        <v>76.530612244897952</v>
      </c>
      <c r="F31" t="s">
        <v>137</v>
      </c>
      <c r="G31">
        <v>41.577743902439032</v>
      </c>
      <c r="L31" s="9"/>
    </row>
    <row r="32" spans="3:21" ht="15" thickBot="1" x14ac:dyDescent="0.4">
      <c r="C32" t="s">
        <v>91</v>
      </c>
      <c r="D32">
        <v>69.359342504547172</v>
      </c>
      <c r="E32">
        <f>_xlfn.T.TEST(D29:D31,G29:G31,2,1)</f>
        <v>3.2705492580165793E-2</v>
      </c>
      <c r="F32" t="s">
        <v>138</v>
      </c>
      <c r="G32">
        <v>43.855633730942714</v>
      </c>
      <c r="K32" s="22" t="s">
        <v>388</v>
      </c>
      <c r="L32" s="23" t="s">
        <v>389</v>
      </c>
      <c r="M32" s="24" t="s">
        <v>390</v>
      </c>
      <c r="N32" s="22" t="s">
        <v>391</v>
      </c>
    </row>
    <row r="33" spans="3:14" x14ac:dyDescent="0.35">
      <c r="C33" t="s">
        <v>123</v>
      </c>
      <c r="D33">
        <v>94.424588992137231</v>
      </c>
      <c r="F33" t="s">
        <v>176</v>
      </c>
      <c r="G33">
        <v>93.15352697095436</v>
      </c>
      <c r="K33" s="38">
        <v>43699</v>
      </c>
      <c r="L33" s="25">
        <v>4</v>
      </c>
      <c r="M33" s="25">
        <v>1</v>
      </c>
      <c r="N33" s="26">
        <f>M33/L33*100</f>
        <v>25</v>
      </c>
    </row>
    <row r="34" spans="3:14" x14ac:dyDescent="0.35">
      <c r="C34" t="s">
        <v>124</v>
      </c>
      <c r="D34">
        <v>93.898305084745758</v>
      </c>
      <c r="F34" t="s">
        <v>178</v>
      </c>
      <c r="G34">
        <v>93.474088291746654</v>
      </c>
      <c r="K34" s="39">
        <v>43700</v>
      </c>
      <c r="L34" s="25">
        <v>8</v>
      </c>
      <c r="M34" s="25">
        <v>3</v>
      </c>
      <c r="N34" s="26">
        <f>M34/L34*100</f>
        <v>37.5</v>
      </c>
    </row>
    <row r="35" spans="3:14" x14ac:dyDescent="0.35">
      <c r="C35" t="s">
        <v>125</v>
      </c>
      <c r="D35">
        <v>94.749216300940446</v>
      </c>
      <c r="F35" t="s">
        <v>180</v>
      </c>
      <c r="G35">
        <v>93.614830072090626</v>
      </c>
      <c r="K35" s="39">
        <v>44788</v>
      </c>
      <c r="L35" s="25">
        <v>6</v>
      </c>
      <c r="M35" s="25">
        <v>2</v>
      </c>
      <c r="N35" s="26">
        <f>M35/L35*100</f>
        <v>33.333333333333329</v>
      </c>
    </row>
    <row r="36" spans="3:14" ht="15" thickBot="1" x14ac:dyDescent="0.4">
      <c r="C36" t="s">
        <v>97</v>
      </c>
      <c r="D36">
        <v>94.357370125941145</v>
      </c>
      <c r="E36">
        <f>_xlfn.T.TEST(D33:D35,G33:G35,2,1)</f>
        <v>6.9469608550844275E-2</v>
      </c>
      <c r="F36" t="s">
        <v>182</v>
      </c>
      <c r="G36">
        <v>93.414148444930547</v>
      </c>
      <c r="K36" s="40">
        <v>44790</v>
      </c>
      <c r="L36" s="27">
        <v>10</v>
      </c>
      <c r="M36" s="27">
        <v>4</v>
      </c>
      <c r="N36" s="33">
        <f>M36/L36*100</f>
        <v>40</v>
      </c>
    </row>
    <row r="37" spans="3:14" x14ac:dyDescent="0.35">
      <c r="C37" t="s">
        <v>163</v>
      </c>
      <c r="D37">
        <v>75.115207373271886</v>
      </c>
      <c r="F37" t="s">
        <v>183</v>
      </c>
      <c r="G37">
        <v>80.503144654088061</v>
      </c>
      <c r="K37" s="34"/>
      <c r="L37" s="28"/>
      <c r="M37" s="29" t="s">
        <v>392</v>
      </c>
      <c r="N37" s="30">
        <f>(10/28*100)%</f>
        <v>0.35714285714285715</v>
      </c>
    </row>
    <row r="38" spans="3:14" x14ac:dyDescent="0.35">
      <c r="C38" t="s">
        <v>164</v>
      </c>
      <c r="D38">
        <v>74.774774774774784</v>
      </c>
      <c r="F38" t="s">
        <v>185</v>
      </c>
      <c r="G38">
        <v>78.645833333333343</v>
      </c>
      <c r="K38" s="31"/>
      <c r="L38" s="31"/>
      <c r="M38" s="32"/>
      <c r="N38" s="32"/>
    </row>
    <row r="39" spans="3:14" ht="15" thickBot="1" x14ac:dyDescent="0.4">
      <c r="C39" t="s">
        <v>165</v>
      </c>
      <c r="D39">
        <v>80.729166666666657</v>
      </c>
      <c r="F39" t="s">
        <v>187</v>
      </c>
      <c r="G39">
        <v>82.389937106918239</v>
      </c>
      <c r="K39" s="22" t="s">
        <v>393</v>
      </c>
      <c r="L39" s="23" t="s">
        <v>389</v>
      </c>
      <c r="M39" s="24" t="s">
        <v>390</v>
      </c>
      <c r="N39" s="22" t="s">
        <v>391</v>
      </c>
    </row>
    <row r="40" spans="3:14" x14ac:dyDescent="0.35">
      <c r="C40" t="s">
        <v>166</v>
      </c>
      <c r="D40">
        <v>76.873049604904438</v>
      </c>
      <c r="E40">
        <f>_xlfn.T.TEST(D37:D39,G37:G39,2,1)</f>
        <v>7.8162139291949484E-2</v>
      </c>
      <c r="F40" t="s">
        <v>189</v>
      </c>
      <c r="G40">
        <v>80.512971698113219</v>
      </c>
      <c r="K40" s="38">
        <v>43699</v>
      </c>
      <c r="L40" s="25">
        <v>10</v>
      </c>
      <c r="M40" s="25">
        <v>1</v>
      </c>
      <c r="N40" s="26">
        <f>M40/L40*100</f>
        <v>10</v>
      </c>
    </row>
    <row r="41" spans="3:14" x14ac:dyDescent="0.35">
      <c r="C41" t="s">
        <v>167</v>
      </c>
      <c r="D41">
        <v>90.414507772020727</v>
      </c>
      <c r="F41" t="s">
        <v>139</v>
      </c>
      <c r="G41">
        <v>78.343949044585997</v>
      </c>
      <c r="K41" s="39">
        <v>43700</v>
      </c>
      <c r="L41" s="25">
        <v>5</v>
      </c>
      <c r="M41" s="25">
        <v>0</v>
      </c>
      <c r="N41" s="26">
        <f t="shared" ref="N41:N42" si="0">M41/L41*100</f>
        <v>0</v>
      </c>
    </row>
    <row r="42" spans="3:14" ht="15" thickBot="1" x14ac:dyDescent="0.4">
      <c r="C42" t="s">
        <v>168</v>
      </c>
      <c r="D42">
        <v>93.302540415704385</v>
      </c>
      <c r="F42" t="s">
        <v>140</v>
      </c>
      <c r="G42">
        <v>75.91463414634147</v>
      </c>
      <c r="K42" s="40">
        <v>44790</v>
      </c>
      <c r="L42" s="27">
        <v>5</v>
      </c>
      <c r="M42" s="36">
        <v>2</v>
      </c>
      <c r="N42" s="33">
        <f t="shared" si="0"/>
        <v>40</v>
      </c>
    </row>
    <row r="43" spans="3:14" x14ac:dyDescent="0.35">
      <c r="C43" t="s">
        <v>169</v>
      </c>
      <c r="D43">
        <v>93.360160965794776</v>
      </c>
      <c r="F43" t="s">
        <v>141</v>
      </c>
      <c r="G43">
        <v>75.578406169665811</v>
      </c>
      <c r="K43" s="34"/>
      <c r="L43" s="35"/>
      <c r="M43" s="37" t="s">
        <v>392</v>
      </c>
      <c r="N43" s="30">
        <f>(3/20*100)%</f>
        <v>0.15</v>
      </c>
    </row>
    <row r="44" spans="3:14" x14ac:dyDescent="0.35">
      <c r="C44" t="s">
        <v>170</v>
      </c>
      <c r="D44">
        <v>92.359069717839972</v>
      </c>
      <c r="E44">
        <f>_xlfn.T.TEST(D41:D43,G41:G43,2,1)</f>
        <v>1.3403264249018903E-2</v>
      </c>
      <c r="F44" t="s">
        <v>142</v>
      </c>
      <c r="G44">
        <v>76.612329786864436</v>
      </c>
    </row>
    <row r="45" spans="3:14" x14ac:dyDescent="0.35">
      <c r="C45" t="s">
        <v>171</v>
      </c>
      <c r="D45">
        <v>90.22801302931596</v>
      </c>
      <c r="F45" t="s">
        <v>184</v>
      </c>
      <c r="G45">
        <v>90.804597701149419</v>
      </c>
    </row>
    <row r="46" spans="3:14" x14ac:dyDescent="0.35">
      <c r="C46" t="s">
        <v>172</v>
      </c>
      <c r="D46">
        <v>92.139737991266372</v>
      </c>
      <c r="F46" t="s">
        <v>186</v>
      </c>
      <c r="G46">
        <v>92.01520912547528</v>
      </c>
    </row>
    <row r="47" spans="3:14" x14ac:dyDescent="0.35">
      <c r="C47" t="s">
        <v>173</v>
      </c>
      <c r="D47">
        <v>89.772727272727266</v>
      </c>
      <c r="F47" t="s">
        <v>188</v>
      </c>
      <c r="G47">
        <v>91.322314049586765</v>
      </c>
    </row>
    <row r="48" spans="3:14" x14ac:dyDescent="0.35">
      <c r="C48" t="s">
        <v>174</v>
      </c>
      <c r="D48">
        <v>90.713492764436523</v>
      </c>
      <c r="E48">
        <f>_xlfn.T.TEST(D45:D47,G45:G47,2,1)</f>
        <v>0.30301313661412155</v>
      </c>
      <c r="F48" t="s">
        <v>190</v>
      </c>
      <c r="G48">
        <v>91.380706958737164</v>
      </c>
    </row>
    <row r="49" spans="3:7" x14ac:dyDescent="0.35">
      <c r="C49" t="s">
        <v>199</v>
      </c>
      <c r="D49">
        <v>93.406593406593402</v>
      </c>
      <c r="F49" t="s">
        <v>143</v>
      </c>
      <c r="G49">
        <v>86.374133949191688</v>
      </c>
    </row>
    <row r="50" spans="3:7" x14ac:dyDescent="0.35">
      <c r="C50" t="s">
        <v>201</v>
      </c>
      <c r="D50">
        <v>93.975903614457835</v>
      </c>
      <c r="F50" t="s">
        <v>144</v>
      </c>
      <c r="G50">
        <v>85.241730279898221</v>
      </c>
    </row>
    <row r="51" spans="3:7" x14ac:dyDescent="0.35">
      <c r="C51" t="s">
        <v>203</v>
      </c>
      <c r="D51">
        <v>92.857142857142861</v>
      </c>
      <c r="F51" t="s">
        <v>145</v>
      </c>
      <c r="G51">
        <v>81.556195965417871</v>
      </c>
    </row>
    <row r="52" spans="3:7" x14ac:dyDescent="0.35">
      <c r="C52" t="s">
        <v>205</v>
      </c>
      <c r="D52">
        <v>93.413213292731371</v>
      </c>
      <c r="E52">
        <f>_xlfn.T.TEST(D49:D51,G49:G51,2,1)</f>
        <v>1.8386865521314296E-2</v>
      </c>
      <c r="F52" t="s">
        <v>146</v>
      </c>
      <c r="G52">
        <v>84.390686731502583</v>
      </c>
    </row>
    <row r="53" spans="3:7" x14ac:dyDescent="0.35">
      <c r="C53" t="s">
        <v>207</v>
      </c>
      <c r="D53">
        <v>93.262411347517727</v>
      </c>
      <c r="F53" t="s">
        <v>192</v>
      </c>
      <c r="G53">
        <v>90.277777777777786</v>
      </c>
    </row>
    <row r="54" spans="3:7" x14ac:dyDescent="0.35">
      <c r="C54" t="s">
        <v>209</v>
      </c>
      <c r="D54">
        <v>94.090909090909093</v>
      </c>
      <c r="F54" t="s">
        <v>194</v>
      </c>
      <c r="G54">
        <v>91.509433962264154</v>
      </c>
    </row>
    <row r="55" spans="3:7" x14ac:dyDescent="0.35">
      <c r="C55" t="s">
        <v>211</v>
      </c>
      <c r="D55">
        <v>94.285714285714278</v>
      </c>
      <c r="F55" t="s">
        <v>196</v>
      </c>
      <c r="G55">
        <v>91.489361702127653</v>
      </c>
    </row>
    <row r="56" spans="3:7" x14ac:dyDescent="0.35">
      <c r="C56" t="s">
        <v>213</v>
      </c>
      <c r="D56">
        <v>93.879678241380361</v>
      </c>
      <c r="E56">
        <f>_xlfn.T.TEST(D53:D55,G53:G55,2,1)</f>
        <v>1.7411600382754135E-3</v>
      </c>
      <c r="F56" t="s">
        <v>198</v>
      </c>
      <c r="G56">
        <v>91.092191147389869</v>
      </c>
    </row>
    <row r="57" spans="3:7" x14ac:dyDescent="0.35">
      <c r="C57" t="s">
        <v>152</v>
      </c>
      <c r="D57">
        <v>97.551020408163268</v>
      </c>
      <c r="F57" t="s">
        <v>200</v>
      </c>
      <c r="G57">
        <v>95.652173913043484</v>
      </c>
    </row>
    <row r="58" spans="3:7" x14ac:dyDescent="0.35">
      <c r="C58" t="s">
        <v>153</v>
      </c>
      <c r="D58">
        <v>96.816479400749074</v>
      </c>
      <c r="F58" t="s">
        <v>202</v>
      </c>
      <c r="G58">
        <v>94.152046783625735</v>
      </c>
    </row>
    <row r="59" spans="3:7" x14ac:dyDescent="0.35">
      <c r="C59" t="s">
        <v>154</v>
      </c>
      <c r="D59">
        <v>93.680297397769522</v>
      </c>
      <c r="F59" t="s">
        <v>204</v>
      </c>
      <c r="G59">
        <v>95.454545454545453</v>
      </c>
    </row>
    <row r="60" spans="3:7" x14ac:dyDescent="0.35">
      <c r="C60" t="s">
        <v>151</v>
      </c>
      <c r="D60">
        <v>96.015932402227278</v>
      </c>
      <c r="E60">
        <f>_xlfn.T.TEST(D57:D59,G57:G59,2,1)</f>
        <v>0.56736233392527891</v>
      </c>
      <c r="F60" t="s">
        <v>206</v>
      </c>
      <c r="G60">
        <v>95.086255383738219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C0832-787F-41B7-9898-24915D341EC2}">
  <dimension ref="B1:AK73"/>
  <sheetViews>
    <sheetView zoomScale="30" workbookViewId="0">
      <selection activeCell="N71" sqref="N71"/>
    </sheetView>
  </sheetViews>
  <sheetFormatPr defaultRowHeight="14.5" x14ac:dyDescent="0.35"/>
  <sheetData>
    <row r="1" spans="2:37" x14ac:dyDescent="0.35">
      <c r="B1" t="s">
        <v>47</v>
      </c>
      <c r="C1" t="s">
        <v>48</v>
      </c>
    </row>
    <row r="2" spans="2:37" x14ac:dyDescent="0.35">
      <c r="B2" t="s">
        <v>49</v>
      </c>
      <c r="C2">
        <v>76.567051144580645</v>
      </c>
      <c r="E2" t="s">
        <v>50</v>
      </c>
      <c r="F2">
        <v>92.542925710757174</v>
      </c>
      <c r="H2" t="s">
        <v>49</v>
      </c>
      <c r="I2">
        <v>76.567051144580645</v>
      </c>
      <c r="L2" t="s">
        <v>2</v>
      </c>
      <c r="M2" s="1">
        <v>0</v>
      </c>
      <c r="N2">
        <v>0</v>
      </c>
      <c r="P2" t="s">
        <v>0</v>
      </c>
      <c r="Q2" s="1">
        <v>0.25062656641604009</v>
      </c>
      <c r="R2">
        <v>0.25062656641604009</v>
      </c>
      <c r="T2" t="s">
        <v>3</v>
      </c>
      <c r="U2" s="1">
        <v>0</v>
      </c>
      <c r="V2">
        <v>0</v>
      </c>
      <c r="X2" t="s">
        <v>6</v>
      </c>
      <c r="Y2" s="1">
        <v>0.1061571125265393</v>
      </c>
      <c r="Z2">
        <v>0.1061571125265393</v>
      </c>
      <c r="AB2" t="s">
        <v>8</v>
      </c>
      <c r="AC2" s="1">
        <v>1.9090909090909089</v>
      </c>
      <c r="AD2">
        <v>0.95778670480479466</v>
      </c>
      <c r="AF2" t="s">
        <v>9</v>
      </c>
      <c r="AG2" s="1">
        <v>0.43479911900964535</v>
      </c>
      <c r="AH2">
        <v>0.24994239325106238</v>
      </c>
    </row>
    <row r="3" spans="2:37" x14ac:dyDescent="0.35">
      <c r="B3" t="s">
        <v>51</v>
      </c>
      <c r="C3">
        <v>85.817384509136488</v>
      </c>
      <c r="E3" t="s">
        <v>52</v>
      </c>
      <c r="F3">
        <v>92.656419415094945</v>
      </c>
      <c r="H3" t="s">
        <v>51</v>
      </c>
      <c r="I3">
        <v>85.817384509136488</v>
      </c>
      <c r="L3" t="s">
        <v>17</v>
      </c>
      <c r="M3">
        <v>0.1349527665317139</v>
      </c>
      <c r="N3">
        <v>0.1349527665317139</v>
      </c>
      <c r="P3" t="s">
        <v>11</v>
      </c>
      <c r="Q3">
        <v>0.25062656641604009</v>
      </c>
      <c r="R3">
        <v>0.25062656641604009</v>
      </c>
      <c r="T3" t="s">
        <v>23</v>
      </c>
      <c r="U3">
        <v>0.39870787024487209</v>
      </c>
      <c r="V3">
        <v>0.21452170199465323</v>
      </c>
      <c r="X3" t="s">
        <v>29</v>
      </c>
      <c r="Y3">
        <v>0</v>
      </c>
      <c r="Z3">
        <v>0</v>
      </c>
      <c r="AB3" t="s">
        <v>35</v>
      </c>
      <c r="AC3">
        <v>1.2508192899340609</v>
      </c>
      <c r="AD3">
        <v>0.28271815023243113</v>
      </c>
      <c r="AF3" t="s">
        <v>41</v>
      </c>
      <c r="AG3">
        <v>0</v>
      </c>
      <c r="AH3">
        <v>0</v>
      </c>
    </row>
    <row r="4" spans="2:37" x14ac:dyDescent="0.35">
      <c r="B4" t="s">
        <v>53</v>
      </c>
      <c r="C4">
        <v>83.074289123171312</v>
      </c>
      <c r="E4" t="s">
        <v>54</v>
      </c>
      <c r="F4">
        <v>45.501151703561256</v>
      </c>
      <c r="H4" t="s">
        <v>53</v>
      </c>
      <c r="I4">
        <v>83.074289123171312</v>
      </c>
      <c r="L4" t="s">
        <v>18</v>
      </c>
      <c r="M4">
        <v>0</v>
      </c>
      <c r="N4">
        <v>0</v>
      </c>
      <c r="P4" t="s">
        <v>12</v>
      </c>
      <c r="Q4">
        <v>0</v>
      </c>
      <c r="R4">
        <v>0</v>
      </c>
      <c r="T4" t="s">
        <v>24</v>
      </c>
      <c r="U4">
        <v>0</v>
      </c>
      <c r="V4">
        <v>0</v>
      </c>
      <c r="X4" t="s">
        <v>30</v>
      </c>
      <c r="Y4">
        <v>0.20407531277096494</v>
      </c>
      <c r="Z4">
        <v>0.10334075193647989</v>
      </c>
      <c r="AB4" t="s">
        <v>36</v>
      </c>
      <c r="AC4">
        <v>2.5043585785273765</v>
      </c>
      <c r="AD4">
        <v>0.44131958252502912</v>
      </c>
      <c r="AF4" t="s">
        <v>42</v>
      </c>
      <c r="AG4">
        <v>0.32422672319045381</v>
      </c>
      <c r="AH4">
        <v>0.16314934317492366</v>
      </c>
    </row>
    <row r="5" spans="2:37" x14ac:dyDescent="0.35">
      <c r="B5" t="s">
        <v>55</v>
      </c>
      <c r="C5">
        <v>94.376841695795804</v>
      </c>
      <c r="E5" t="s">
        <v>56</v>
      </c>
      <c r="F5">
        <v>93.557234487192204</v>
      </c>
      <c r="H5" t="s">
        <v>55</v>
      </c>
      <c r="I5">
        <v>94.376841695795804</v>
      </c>
      <c r="L5" t="s">
        <v>19</v>
      </c>
      <c r="M5">
        <v>0.2032520325203252</v>
      </c>
      <c r="N5">
        <v>0.2032520325203252</v>
      </c>
      <c r="P5" t="s">
        <v>13</v>
      </c>
      <c r="Q5">
        <v>1.5634895601789189</v>
      </c>
      <c r="R5">
        <v>0.68180776606318705</v>
      </c>
      <c r="T5" t="s">
        <v>25</v>
      </c>
      <c r="U5">
        <v>0</v>
      </c>
      <c r="V5">
        <v>0</v>
      </c>
      <c r="X5" t="s">
        <v>31</v>
      </c>
      <c r="Y5">
        <v>0</v>
      </c>
      <c r="Z5">
        <v>0</v>
      </c>
      <c r="AB5" t="s">
        <v>37</v>
      </c>
      <c r="AC5">
        <v>3.1942252715837625</v>
      </c>
      <c r="AD5">
        <v>0.41081597863297992</v>
      </c>
      <c r="AF5" t="s">
        <v>43</v>
      </c>
      <c r="AG5">
        <v>0.11148272017837235</v>
      </c>
      <c r="AH5">
        <v>0.11148272017837237</v>
      </c>
    </row>
    <row r="6" spans="2:37" x14ac:dyDescent="0.35">
      <c r="B6" t="s">
        <v>57</v>
      </c>
      <c r="C6">
        <v>76.873049604904438</v>
      </c>
      <c r="E6" t="s">
        <v>58</v>
      </c>
      <c r="F6">
        <v>80.512971698113219</v>
      </c>
      <c r="H6" t="s">
        <v>50</v>
      </c>
      <c r="I6">
        <v>92.542925710757174</v>
      </c>
      <c r="L6" t="s">
        <v>20</v>
      </c>
      <c r="M6">
        <v>0.34000033251866263</v>
      </c>
      <c r="N6">
        <v>0.18019589468219419</v>
      </c>
      <c r="P6" t="s">
        <v>14</v>
      </c>
      <c r="Q6">
        <v>0.86290357997836387</v>
      </c>
      <c r="R6">
        <v>0.20255676336927625</v>
      </c>
      <c r="T6" t="s">
        <v>26</v>
      </c>
      <c r="U6">
        <v>8.3333333333333329E-2</v>
      </c>
      <c r="V6">
        <v>8.3333333333333343E-2</v>
      </c>
      <c r="X6" t="s">
        <v>32</v>
      </c>
      <c r="Y6">
        <v>0.1061571125265393</v>
      </c>
      <c r="Z6">
        <v>0.1061571125265393</v>
      </c>
      <c r="AB6" t="s">
        <v>38</v>
      </c>
      <c r="AC6">
        <v>1.0218456436267596</v>
      </c>
      <c r="AD6">
        <v>0.48014311202087862</v>
      </c>
      <c r="AF6" t="s">
        <v>44</v>
      </c>
      <c r="AG6">
        <v>0</v>
      </c>
      <c r="AH6">
        <v>0</v>
      </c>
    </row>
    <row r="7" spans="2:37" x14ac:dyDescent="0.35">
      <c r="B7" t="s">
        <v>59</v>
      </c>
      <c r="C7">
        <v>92.214787116338471</v>
      </c>
      <c r="E7" t="s">
        <v>60</v>
      </c>
      <c r="F7">
        <v>76.924968968462764</v>
      </c>
      <c r="H7" t="s">
        <v>57</v>
      </c>
      <c r="I7">
        <v>76.873049604904438</v>
      </c>
      <c r="L7" t="s">
        <v>21</v>
      </c>
      <c r="M7">
        <v>0.28050490883590462</v>
      </c>
      <c r="N7">
        <v>0.14479621697331413</v>
      </c>
      <c r="P7" t="s">
        <v>15</v>
      </c>
      <c r="Q7">
        <v>0.92088818438602615</v>
      </c>
      <c r="R7">
        <v>0.38382767128052114</v>
      </c>
      <c r="T7" t="s">
        <v>27</v>
      </c>
      <c r="U7">
        <v>0.49751243781094523</v>
      </c>
      <c r="V7">
        <v>0.49751243781094528</v>
      </c>
      <c r="X7" t="s">
        <v>33</v>
      </c>
      <c r="Y7">
        <v>0</v>
      </c>
      <c r="Z7">
        <v>0</v>
      </c>
      <c r="AB7" t="s">
        <v>39</v>
      </c>
      <c r="AC7">
        <v>1.9090909090909089</v>
      </c>
      <c r="AD7">
        <v>0.95778670480479466</v>
      </c>
      <c r="AF7" t="s">
        <v>45</v>
      </c>
      <c r="AG7">
        <v>0.35087719298245612</v>
      </c>
      <c r="AH7">
        <v>0.35087719298245612</v>
      </c>
    </row>
    <row r="8" spans="2:37" x14ac:dyDescent="0.35">
      <c r="B8" t="s">
        <v>61</v>
      </c>
      <c r="C8">
        <v>90.713492764436523</v>
      </c>
      <c r="E8" t="s">
        <v>62</v>
      </c>
      <c r="F8">
        <v>91.380706958737164</v>
      </c>
      <c r="H8" t="s">
        <v>59</v>
      </c>
      <c r="I8">
        <v>92.214787116338471</v>
      </c>
      <c r="L8" t="s">
        <v>22</v>
      </c>
      <c r="M8">
        <v>0.61415098449830186</v>
      </c>
      <c r="N8">
        <v>0.14629457183917466</v>
      </c>
      <c r="P8" t="s">
        <v>16</v>
      </c>
      <c r="Q8">
        <v>0.45045045045045046</v>
      </c>
      <c r="R8">
        <v>0.45045045045045046</v>
      </c>
      <c r="T8" t="s">
        <v>28</v>
      </c>
      <c r="U8">
        <v>0.1923162188525317</v>
      </c>
      <c r="V8">
        <v>9.6302945467438131E-2</v>
      </c>
      <c r="X8" t="s">
        <v>34</v>
      </c>
      <c r="Y8">
        <v>0</v>
      </c>
      <c r="Z8">
        <v>0</v>
      </c>
      <c r="AB8" t="s">
        <v>40</v>
      </c>
      <c r="AC8">
        <v>0.99067491931200724</v>
      </c>
      <c r="AD8">
        <v>0.24423980107521687</v>
      </c>
      <c r="AF8" t="s">
        <v>46</v>
      </c>
      <c r="AG8">
        <v>0.43479911900964535</v>
      </c>
      <c r="AH8">
        <v>0.24994239325106238</v>
      </c>
    </row>
    <row r="9" spans="2:37" x14ac:dyDescent="0.35">
      <c r="B9" t="s">
        <v>63</v>
      </c>
      <c r="C9">
        <v>93.426544868455778</v>
      </c>
      <c r="E9" t="s">
        <v>64</v>
      </c>
      <c r="F9">
        <v>85.125298809939068</v>
      </c>
      <c r="H9" t="s">
        <v>61</v>
      </c>
      <c r="I9">
        <v>90.713492764436523</v>
      </c>
      <c r="Q9" s="1"/>
    </row>
    <row r="10" spans="2:37" x14ac:dyDescent="0.35">
      <c r="B10" t="s">
        <v>65</v>
      </c>
      <c r="C10">
        <v>93.879678241380361</v>
      </c>
      <c r="E10" t="s">
        <v>66</v>
      </c>
      <c r="F10">
        <v>91.092191147389869</v>
      </c>
      <c r="H10" t="s">
        <v>52</v>
      </c>
      <c r="I10">
        <v>92.656419415094945</v>
      </c>
    </row>
    <row r="11" spans="2:37" x14ac:dyDescent="0.35">
      <c r="B11" t="s">
        <v>67</v>
      </c>
      <c r="C11">
        <v>94.642235204267593</v>
      </c>
      <c r="E11" t="s">
        <v>68</v>
      </c>
      <c r="F11">
        <v>95.96262147422209</v>
      </c>
      <c r="H11" t="s">
        <v>58</v>
      </c>
      <c r="I11">
        <v>80.512971698113219</v>
      </c>
    </row>
    <row r="12" spans="2:37" x14ac:dyDescent="0.35">
      <c r="B12" t="s">
        <v>107</v>
      </c>
      <c r="C12" s="1">
        <v>90.224429598030397</v>
      </c>
      <c r="D12">
        <v>1.4391271767004465</v>
      </c>
      <c r="H12" t="s">
        <v>63</v>
      </c>
      <c r="I12">
        <v>93.426544868455778</v>
      </c>
      <c r="T12" t="s">
        <v>69</v>
      </c>
      <c r="U12">
        <v>11.19995745215158</v>
      </c>
      <c r="V12">
        <v>1.1867115694334665</v>
      </c>
      <c r="X12" t="s">
        <v>70</v>
      </c>
      <c r="Y12">
        <v>0.8232323232323232</v>
      </c>
      <c r="Z12">
        <v>0.41552491256720497</v>
      </c>
    </row>
    <row r="13" spans="2:37" x14ac:dyDescent="0.35">
      <c r="H13" t="s">
        <v>65</v>
      </c>
      <c r="I13">
        <v>93.879678241380361</v>
      </c>
      <c r="Q13" s="1"/>
      <c r="T13" t="s">
        <v>71</v>
      </c>
      <c r="U13">
        <v>14.846091447234897</v>
      </c>
      <c r="V13">
        <v>1.0653121903525689</v>
      </c>
      <c r="X13" t="s">
        <v>72</v>
      </c>
      <c r="Y13">
        <v>0</v>
      </c>
      <c r="Z13">
        <v>0</v>
      </c>
    </row>
    <row r="14" spans="2:37" x14ac:dyDescent="0.35">
      <c r="H14" t="s">
        <v>56</v>
      </c>
      <c r="I14">
        <v>93.557234487192204</v>
      </c>
    </row>
    <row r="15" spans="2:37" x14ac:dyDescent="0.35">
      <c r="H15" t="s">
        <v>62</v>
      </c>
      <c r="I15">
        <v>91.380706958737164</v>
      </c>
    </row>
    <row r="16" spans="2:37" x14ac:dyDescent="0.35">
      <c r="H16" t="s">
        <v>66</v>
      </c>
      <c r="I16">
        <v>91.092191147389869</v>
      </c>
      <c r="M16" t="s">
        <v>73</v>
      </c>
      <c r="N16">
        <v>68.487907891691748</v>
      </c>
      <c r="O16">
        <v>0.46383482799880732</v>
      </c>
      <c r="Q16" t="s">
        <v>74</v>
      </c>
      <c r="R16">
        <v>71.828143883483605</v>
      </c>
      <c r="S16">
        <v>2.7167283071327391</v>
      </c>
      <c r="U16" t="s">
        <v>75</v>
      </c>
      <c r="V16">
        <v>74.020609065102178</v>
      </c>
      <c r="W16">
        <v>0.61142341617368567</v>
      </c>
      <c r="Y16" t="s">
        <v>76</v>
      </c>
      <c r="Z16">
        <v>76.451678040844357</v>
      </c>
      <c r="AA16">
        <v>1.9016600130057322</v>
      </c>
      <c r="AC16" t="s">
        <v>77</v>
      </c>
      <c r="AD16">
        <v>80.702115556518677</v>
      </c>
      <c r="AE16">
        <v>3.1286727828626972</v>
      </c>
      <c r="AG16" t="s">
        <v>78</v>
      </c>
      <c r="AH16">
        <v>87.911852429843307</v>
      </c>
      <c r="AI16">
        <v>1.7959264735350926</v>
      </c>
      <c r="AK16">
        <f>AVERAGE(N16,R16,V16,Z16,AD16,AH16)</f>
        <v>76.567051144580645</v>
      </c>
    </row>
    <row r="17" spans="4:37" x14ac:dyDescent="0.35">
      <c r="H17" t="s">
        <v>67</v>
      </c>
      <c r="I17">
        <v>94.642235204267593</v>
      </c>
      <c r="M17" t="s">
        <v>79</v>
      </c>
      <c r="N17">
        <v>75.108574220774472</v>
      </c>
      <c r="O17">
        <v>2.9503020582670154</v>
      </c>
      <c r="Q17" t="s">
        <v>80</v>
      </c>
      <c r="R17">
        <v>83.454232641633169</v>
      </c>
      <c r="S17">
        <v>1.5006243688616341</v>
      </c>
      <c r="U17" t="s">
        <v>81</v>
      </c>
      <c r="V17">
        <v>83.963607773384766</v>
      </c>
      <c r="W17">
        <v>2.1137731233376389</v>
      </c>
      <c r="Y17" t="s">
        <v>82</v>
      </c>
      <c r="Z17">
        <v>86.044056710579341</v>
      </c>
      <c r="AA17">
        <v>1.0542737152183157</v>
      </c>
      <c r="AC17" t="s">
        <v>83</v>
      </c>
      <c r="AD17">
        <v>90.857281918541617</v>
      </c>
      <c r="AE17">
        <v>2.8680859472104387</v>
      </c>
      <c r="AG17" t="s">
        <v>84</v>
      </c>
      <c r="AH17">
        <v>87.644033074904641</v>
      </c>
      <c r="AI17">
        <v>2.760433625672194</v>
      </c>
      <c r="AK17">
        <f>AVERAGE(N17,R17,V17,Z17,AD17,AH17)</f>
        <v>84.511964389969663</v>
      </c>
    </row>
    <row r="18" spans="4:37" x14ac:dyDescent="0.35">
      <c r="H18" t="s">
        <v>54</v>
      </c>
      <c r="I18">
        <v>45.501151703561256</v>
      </c>
      <c r="M18" t="s">
        <v>85</v>
      </c>
      <c r="N18">
        <v>78.578977854004933</v>
      </c>
      <c r="O18">
        <v>2.6037773438941048</v>
      </c>
      <c r="Q18" t="s">
        <v>86</v>
      </c>
      <c r="R18">
        <v>82.742902876804138</v>
      </c>
      <c r="S18">
        <v>0.71311182544783558</v>
      </c>
      <c r="U18" t="s">
        <v>87</v>
      </c>
      <c r="V18">
        <v>84.255161188556187</v>
      </c>
      <c r="W18">
        <v>1.8541892763148806</v>
      </c>
      <c r="Y18" t="s">
        <v>88</v>
      </c>
      <c r="Z18">
        <v>91.925832279814585</v>
      </c>
      <c r="AA18">
        <v>0.96308902133842311</v>
      </c>
      <c r="AC18" t="s">
        <v>89</v>
      </c>
      <c r="AD18">
        <v>88.505411008406554</v>
      </c>
      <c r="AE18">
        <v>0.79401767084912689</v>
      </c>
      <c r="AG18" t="s">
        <v>90</v>
      </c>
      <c r="AH18">
        <v>88.896021847232419</v>
      </c>
      <c r="AI18">
        <v>1.5309269061475965</v>
      </c>
      <c r="AK18">
        <f>AVERAGE(N18,R18,V18,Z18,AD18,AH18)</f>
        <v>85.817384509136488</v>
      </c>
    </row>
    <row r="19" spans="4:37" x14ac:dyDescent="0.35">
      <c r="H19" t="s">
        <v>60</v>
      </c>
      <c r="I19">
        <v>76.924968968462764</v>
      </c>
      <c r="M19" t="s">
        <v>91</v>
      </c>
      <c r="N19">
        <v>69.359342504547172</v>
      </c>
      <c r="O19">
        <v>3.9168220408296714</v>
      </c>
      <c r="Q19" t="s">
        <v>92</v>
      </c>
      <c r="R19">
        <v>82.222081591074314</v>
      </c>
      <c r="S19">
        <v>3.1881874603420117</v>
      </c>
      <c r="U19" t="s">
        <v>93</v>
      </c>
      <c r="V19">
        <v>79.724790540658731</v>
      </c>
      <c r="W19">
        <v>1.3040340317155881</v>
      </c>
      <c r="Y19" t="s">
        <v>94</v>
      </c>
      <c r="Z19">
        <v>85.424524771740764</v>
      </c>
      <c r="AA19">
        <v>0.86544694291090163</v>
      </c>
      <c r="AC19" t="s">
        <v>95</v>
      </c>
      <c r="AD19">
        <v>87.422665563938551</v>
      </c>
      <c r="AE19">
        <v>3.2296321634429743</v>
      </c>
      <c r="AG19" t="s">
        <v>96</v>
      </c>
      <c r="AH19">
        <v>85.666278166278175</v>
      </c>
      <c r="AI19">
        <v>0.9624523766124653</v>
      </c>
      <c r="AK19">
        <f>AVERAGE(N19,R19,V19,Z19,AD19,AH19)</f>
        <v>81.636613856372961</v>
      </c>
    </row>
    <row r="20" spans="4:37" x14ac:dyDescent="0.35">
      <c r="H20" t="s">
        <v>64</v>
      </c>
      <c r="I20">
        <v>85.125298809939068</v>
      </c>
      <c r="M20" t="s">
        <v>97</v>
      </c>
      <c r="N20">
        <v>92.760501821062618</v>
      </c>
      <c r="O20">
        <v>1.382735362793146</v>
      </c>
      <c r="Q20" t="s">
        <v>98</v>
      </c>
      <c r="R20">
        <v>92.379393644955641</v>
      </c>
      <c r="S20">
        <v>1.1896972687717478</v>
      </c>
      <c r="U20" t="s">
        <v>99</v>
      </c>
      <c r="V20">
        <v>93.000412753062918</v>
      </c>
      <c r="W20">
        <v>0.17598316098040634</v>
      </c>
      <c r="Y20" t="s">
        <v>100</v>
      </c>
      <c r="Z20">
        <v>95.086588705566328</v>
      </c>
      <c r="AA20">
        <v>0.479606027376553</v>
      </c>
      <c r="AC20" t="s">
        <v>101</v>
      </c>
      <c r="AD20">
        <v>96.192588067142594</v>
      </c>
      <c r="AE20">
        <v>0.4781709253018227</v>
      </c>
      <c r="AG20" t="s">
        <v>102</v>
      </c>
      <c r="AH20">
        <v>96.841565182984709</v>
      </c>
      <c r="AI20">
        <v>0.23059422071472824</v>
      </c>
      <c r="AK20">
        <f>AVERAGE(N20,R20,V20,Z20,AD20,AH20)</f>
        <v>94.376841695795804</v>
      </c>
    </row>
    <row r="21" spans="4:37" x14ac:dyDescent="0.35">
      <c r="H21" t="s">
        <v>68</v>
      </c>
      <c r="I21">
        <v>95.96262147422209</v>
      </c>
      <c r="Q21" s="1"/>
    </row>
    <row r="24" spans="4:37" x14ac:dyDescent="0.35">
      <c r="M24" t="s">
        <v>54</v>
      </c>
      <c r="N24">
        <v>53.558702635555875</v>
      </c>
      <c r="O24">
        <v>1.6237709708330024</v>
      </c>
      <c r="Q24" t="s">
        <v>103</v>
      </c>
      <c r="R24">
        <v>64.296575210244839</v>
      </c>
      <c r="S24">
        <v>1.8579394192386209</v>
      </c>
      <c r="U24">
        <v>45.501151703561256</v>
      </c>
    </row>
    <row r="25" spans="4:37" x14ac:dyDescent="0.35">
      <c r="M25" t="s">
        <v>60</v>
      </c>
      <c r="N25">
        <v>80.819715653694402</v>
      </c>
      <c r="O25">
        <v>1.5634231426781651</v>
      </c>
      <c r="Q25" t="s">
        <v>104</v>
      </c>
      <c r="R25">
        <v>73.030222283231112</v>
      </c>
      <c r="S25">
        <v>0.29569447025444001</v>
      </c>
      <c r="U25">
        <f>AVERAGE(N25,R25)</f>
        <v>76.924968968462764</v>
      </c>
    </row>
    <row r="28" spans="4:37" x14ac:dyDescent="0.35">
      <c r="D28" t="e">
        <f>AVERAGE(C11,#REF!)</f>
        <v>#REF!</v>
      </c>
      <c r="U28" t="e">
        <f t="shared" ref="U28:U34" si="0">AVERAGE(N28,R28)</f>
        <v>#DIV/0!</v>
      </c>
    </row>
    <row r="29" spans="4:37" x14ac:dyDescent="0.35">
      <c r="M29" t="s">
        <v>64</v>
      </c>
      <c r="N29">
        <v>86.827485380116968</v>
      </c>
      <c r="O29">
        <v>3.0868732781252906</v>
      </c>
      <c r="Q29" t="s">
        <v>105</v>
      </c>
      <c r="R29">
        <v>83.423112239761181</v>
      </c>
      <c r="S29">
        <v>1.7297377475898172</v>
      </c>
      <c r="U29">
        <f t="shared" si="0"/>
        <v>85.125298809939068</v>
      </c>
    </row>
    <row r="30" spans="4:37" x14ac:dyDescent="0.35">
      <c r="U30" t="e">
        <f t="shared" si="0"/>
        <v>#DIV/0!</v>
      </c>
    </row>
    <row r="31" spans="4:37" x14ac:dyDescent="0.35">
      <c r="U31" t="e">
        <f t="shared" si="0"/>
        <v>#DIV/0!</v>
      </c>
    </row>
    <row r="32" spans="4:37" x14ac:dyDescent="0.35">
      <c r="U32" t="e">
        <f t="shared" si="0"/>
        <v>#DIV/0!</v>
      </c>
    </row>
    <row r="33" spans="4:21" x14ac:dyDescent="0.35">
      <c r="U33" t="e">
        <f t="shared" si="0"/>
        <v>#DIV/0!</v>
      </c>
    </row>
    <row r="34" spans="4:21" x14ac:dyDescent="0.35">
      <c r="M34" t="s">
        <v>68</v>
      </c>
      <c r="N34">
        <v>95.617010155316621</v>
      </c>
      <c r="O34">
        <v>1.2125263501649279</v>
      </c>
      <c r="Q34" t="s">
        <v>106</v>
      </c>
      <c r="R34">
        <v>96.308232793127559</v>
      </c>
      <c r="S34">
        <v>1.3199541398237253</v>
      </c>
      <c r="U34">
        <f t="shared" si="0"/>
        <v>95.96262147422209</v>
      </c>
    </row>
    <row r="36" spans="4:21" x14ac:dyDescent="0.35">
      <c r="N36">
        <f>AVERAGE(N24,N26,N27,N30,N32,N33)</f>
        <v>53.558702635555875</v>
      </c>
      <c r="R36">
        <f>AVERAGE(R24,R26,R27,R30,R32,R33)</f>
        <v>64.296575210244839</v>
      </c>
      <c r="T36">
        <f>AVERAGE(N36,R36)</f>
        <v>58.927638922900357</v>
      </c>
    </row>
    <row r="44" spans="4:21" x14ac:dyDescent="0.35">
      <c r="D44" t="e">
        <f>AVERAGE(#REF!,#REF!,#REF!,#REF!,C11,#REF!)</f>
        <v>#REF!</v>
      </c>
      <c r="K44">
        <v>92.681661846156544</v>
      </c>
    </row>
    <row r="73" spans="21:21" x14ac:dyDescent="0.35">
      <c r="U73">
        <f>78+20+110</f>
        <v>208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"Raw Counts"</vt:lpstr>
      <vt:lpstr>no clones individual recip</vt:lpstr>
      <vt:lpstr>no clones reciprocal cross</vt:lpstr>
      <vt:lpstr>Sheet4</vt:lpstr>
      <vt:lpstr>Sheet3</vt:lpstr>
      <vt:lpstr>Sheet1</vt:lpstr>
      <vt:lpstr>Reciprocal Crosses</vt:lpstr>
      <vt:lpstr>no clones and MORE clones!</vt:lpstr>
    </vt:vector>
  </TitlesOfParts>
  <Company>College of Charleston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Parsons, Emily Emily (Student)</dc:creator>
  <cp:lastModifiedBy>Parsons, Emily Emily (Student)</cp:lastModifiedBy>
  <dcterms:created xsi:type="dcterms:W3CDTF">2022-11-01T19:51:57Z</dcterms:created>
  <dcterms:modified xsi:type="dcterms:W3CDTF">2022-12-04T00:59:28Z</dcterms:modified>
</cp:coreProperties>
</file>