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rryYang\Documents\GitHub\physic-lab_II\实验结果\密立根油滴\"/>
    </mc:Choice>
  </mc:AlternateContent>
  <xr:revisionPtr revIDLastSave="0" documentId="13_ncr:1_{BE41ECA1-BCE4-4127-8BA4-E304119AD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J23" i="1"/>
  <c r="J1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18" i="1" l="1"/>
  <c r="H13" i="1"/>
  <c r="H23" i="1"/>
  <c r="I13" i="1" l="1"/>
  <c r="J13" i="1" s="1"/>
  <c r="K13" i="1" s="1"/>
  <c r="L13" i="1" s="1"/>
  <c r="I18" i="1"/>
  <c r="K18" i="1"/>
  <c r="L18" i="1" s="1"/>
  <c r="I23" i="1"/>
  <c r="K23" i="1"/>
  <c r="L23" i="1" s="1"/>
</calcChain>
</file>

<file path=xl/sharedStrings.xml><?xml version="1.0" encoding="utf-8"?>
<sst xmlns="http://schemas.openxmlformats.org/spreadsheetml/2006/main" count="21" uniqueCount="21">
  <si>
    <t>实验数据处理</t>
    <phoneticPr fontId="1" type="noConversion"/>
  </si>
  <si>
    <r>
      <t>重力加速度：</t>
    </r>
    <r>
      <rPr>
        <i/>
        <sz val="10.55"/>
        <color rgb="FF000000"/>
        <rFont val="TimesNewRomanPS-ItalicMT"/>
        <family val="1"/>
      </rPr>
      <t xml:space="preserve">g </t>
    </r>
    <r>
      <rPr>
        <sz val="10.55"/>
        <color rgb="FF000000"/>
        <rFont val="TimesNewRomanPSMT"/>
        <family val="1"/>
      </rPr>
      <t xml:space="preserve">= 9.78 </t>
    </r>
    <r>
      <rPr>
        <i/>
        <sz val="10.55"/>
        <color rgb="FF000000"/>
        <rFont val="TimesNewRomanPS-ItalicMT"/>
        <family val="1"/>
      </rPr>
      <t>m·s</t>
    </r>
    <r>
      <rPr>
        <sz val="6.95"/>
        <color rgb="FF000000"/>
        <rFont val="TimesNewRomanPSMT"/>
        <family val="1"/>
      </rPr>
      <t xml:space="preserve">-2 </t>
    </r>
  </si>
  <si>
    <r>
      <t>空气粘度系数：</t>
    </r>
    <r>
      <rPr>
        <i/>
        <sz val="10.55"/>
        <color rgb="FF000000"/>
        <rFont val="TimesNewRomanPS-ItalicMT"/>
        <family val="1"/>
      </rPr>
      <t xml:space="preserve">η </t>
    </r>
    <r>
      <rPr>
        <sz val="10.55"/>
        <color rgb="FF000000"/>
        <rFont val="TimesNewRomanPSMT"/>
        <family val="1"/>
      </rPr>
      <t>= 1.83×10</t>
    </r>
    <r>
      <rPr>
        <sz val="6.95"/>
        <color rgb="FF000000"/>
        <rFont val="TimesNewRomanPSMT"/>
        <family val="1"/>
      </rPr>
      <t>-5</t>
    </r>
    <r>
      <rPr>
        <sz val="10.55"/>
        <color rgb="FF000000"/>
        <rFont val="TimesNewRomanPSMT"/>
        <family val="1"/>
      </rPr>
      <t>·</t>
    </r>
    <r>
      <rPr>
        <i/>
        <sz val="10.55"/>
        <color rgb="FF000000"/>
        <rFont val="TimesNewRomanPS-ItalicMT"/>
        <family val="1"/>
      </rPr>
      <t>kg·m</t>
    </r>
    <r>
      <rPr>
        <sz val="6.95"/>
        <color rgb="FF000000"/>
        <rFont val="TimesNewRomanPSMT"/>
        <family val="1"/>
      </rPr>
      <t>-1</t>
    </r>
    <r>
      <rPr>
        <sz val="10.55"/>
        <color rgb="FF000000"/>
        <rFont val="TimesNewRomanPSMT"/>
        <family val="1"/>
      </rPr>
      <t>·</t>
    </r>
    <r>
      <rPr>
        <i/>
        <sz val="10.55"/>
        <color rgb="FF000000"/>
        <rFont val="TimesNewRomanPS-ItalicMT"/>
        <family val="1"/>
      </rPr>
      <t>s</t>
    </r>
    <r>
      <rPr>
        <sz val="6.95"/>
        <color rgb="FF000000"/>
        <rFont val="TimesNewRomanPSMT"/>
        <family val="1"/>
      </rPr>
      <t xml:space="preserve">-1 </t>
    </r>
  </si>
  <si>
    <r>
      <t>油滴匀速下降距离：</t>
    </r>
    <r>
      <rPr>
        <i/>
        <sz val="10.55"/>
        <color rgb="FF000000"/>
        <rFont val="TimesNewRomanPS-ItalicMT"/>
        <family val="1"/>
      </rPr>
      <t xml:space="preserve">l </t>
    </r>
    <r>
      <rPr>
        <sz val="10.55"/>
        <color rgb="FF000000"/>
        <rFont val="TimesNewRomanPSMT"/>
        <family val="1"/>
      </rPr>
      <t>= 1.60×10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 xml:space="preserve">m </t>
    </r>
  </si>
  <si>
    <r>
      <t>修正常数：</t>
    </r>
    <r>
      <rPr>
        <i/>
        <sz val="10.55"/>
        <color rgb="FF000000"/>
        <rFont val="TimesNewRomanPS-ItalicMT"/>
        <family val="1"/>
      </rPr>
      <t xml:space="preserve">b </t>
    </r>
    <r>
      <rPr>
        <sz val="10.55"/>
        <color rgb="FF000000"/>
        <rFont val="TimesNewRomanPSMT"/>
        <family val="1"/>
      </rPr>
      <t>= 8.22×10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 xml:space="preserve">m·Pa </t>
    </r>
  </si>
  <si>
    <r>
      <t>大气压强（深圳）：</t>
    </r>
    <r>
      <rPr>
        <i/>
        <sz val="10.55"/>
        <color rgb="FF000000"/>
        <rFont val="TimesNewRomanPS-ItalicMT"/>
        <family val="1"/>
      </rPr>
      <t xml:space="preserve">P </t>
    </r>
    <r>
      <rPr>
        <sz val="10.55"/>
        <color rgb="FF000000"/>
        <rFont val="TimesNewRomanPSMT"/>
        <family val="1"/>
      </rPr>
      <t>= 1.0098×10</t>
    </r>
    <r>
      <rPr>
        <sz val="6.95"/>
        <color rgb="FF000000"/>
        <rFont val="TimesNewRomanPSMT"/>
        <family val="1"/>
      </rPr>
      <t xml:space="preserve">5 </t>
    </r>
    <r>
      <rPr>
        <i/>
        <sz val="10.55"/>
        <color rgb="FF000000"/>
        <rFont val="TimesNewRomanPS-ItalicMT"/>
        <family val="1"/>
      </rPr>
      <t xml:space="preserve">Pa </t>
    </r>
  </si>
  <si>
    <r>
      <t xml:space="preserve">平行极板距离： </t>
    </r>
    <r>
      <rPr>
        <i/>
        <sz val="10.55"/>
        <color rgb="FF000000"/>
        <rFont val="TimesNewRomanPS-ItalicMT"/>
        <family val="1"/>
      </rPr>
      <t xml:space="preserve">d </t>
    </r>
    <r>
      <rPr>
        <sz val="10.55"/>
        <color rgb="FF000000"/>
        <rFont val="TimesNewRomanPSMT"/>
        <family val="1"/>
      </rPr>
      <t>= 5.00×10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>m</t>
    </r>
  </si>
  <si>
    <r>
      <t>油滴密度</t>
    </r>
    <r>
      <rPr>
        <i/>
        <sz val="10.55"/>
        <color rgb="FF000000"/>
        <rFont val="Calibri"/>
        <family val="1"/>
        <charset val="161"/>
      </rPr>
      <t>ρ</t>
    </r>
    <r>
      <rPr>
        <i/>
        <sz val="10.55"/>
        <color rgb="FF000000"/>
        <rFont val="TimesNewRomanPS-ItalicMT"/>
        <family val="1"/>
      </rPr>
      <t xml:space="preserve"> </t>
    </r>
    <r>
      <rPr>
        <sz val="10.55"/>
        <color rgb="FF000000"/>
        <rFont val="TimesNewRomanPSMT"/>
        <family val="1"/>
      </rPr>
      <t xml:space="preserve">= 981 </t>
    </r>
    <r>
      <rPr>
        <i/>
        <sz val="10.55"/>
        <color rgb="FF000000"/>
        <rFont val="TimesNewRomanPS-ItalicMT"/>
        <family val="1"/>
      </rPr>
      <t>kg·m</t>
    </r>
    <r>
      <rPr>
        <sz val="6.95"/>
        <color rgb="FF000000"/>
        <rFont val="TimesNewRomanPSMT"/>
        <family val="1"/>
      </rPr>
      <t xml:space="preserve">-3 </t>
    </r>
    <phoneticPr fontId="1" type="noConversion"/>
  </si>
  <si>
    <t>数值</t>
    <phoneticPr fontId="1" type="noConversion"/>
  </si>
  <si>
    <t>指导书数据及单位</t>
    <phoneticPr fontId="1" type="noConversion"/>
  </si>
  <si>
    <t>qi/e</t>
    <phoneticPr fontId="1" type="noConversion"/>
  </si>
  <si>
    <t>相对误差(%)</t>
    <phoneticPr fontId="1" type="noConversion"/>
  </si>
  <si>
    <t>元电荷e</t>
    <phoneticPr fontId="1" type="noConversion"/>
  </si>
  <si>
    <t>次数i</t>
    <phoneticPr fontId="1" type="noConversion"/>
  </si>
  <si>
    <t>电荷量qi(C)</t>
    <phoneticPr fontId="1" type="noConversion"/>
  </si>
  <si>
    <t>平均值</t>
    <phoneticPr fontId="1" type="noConversion"/>
  </si>
  <si>
    <t>近似N</t>
    <phoneticPr fontId="1" type="noConversion"/>
  </si>
  <si>
    <t>e测量=qi/N</t>
    <phoneticPr fontId="1" type="noConversion"/>
  </si>
  <si>
    <t>平衡Un(V)</t>
    <phoneticPr fontId="1" type="noConversion"/>
  </si>
  <si>
    <t>下落t(s)</t>
    <phoneticPr fontId="1" type="noConversion"/>
  </si>
  <si>
    <t>油滴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</si>
</sst>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0E+00"/>
    <numFmt numFmtId="178" formatCode="0.00_);[Red]\(0.00\)"/>
    <numFmt numFmtId="179" formatCode="0.000E+00"/>
    <numFmt numFmtId="180" formatCode="0.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5"/>
      <color rgb="FF000000"/>
      <name val="宋体"/>
      <family val="3"/>
      <charset val="134"/>
    </font>
    <font>
      <i/>
      <sz val="10.55"/>
      <color rgb="FF000000"/>
      <name val="TimesNewRomanPS-ItalicMT"/>
      <family val="1"/>
    </font>
    <font>
      <sz val="10.55"/>
      <color rgb="FF000000"/>
      <name val="TimesNewRomanPSMT"/>
      <family val="1"/>
    </font>
    <font>
      <sz val="6.95"/>
      <color rgb="FF000000"/>
      <name val="TimesNewRomanPSMT"/>
      <family val="1"/>
    </font>
    <font>
      <i/>
      <sz val="10.55"/>
      <color rgb="FF000000"/>
      <name val="Calibri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8" fontId="0" fillId="0" borderId="0" xfId="0" applyNumberFormat="1"/>
    <xf numFmtId="178" fontId="0" fillId="0" borderId="1" xfId="0" applyNumberFormat="1" applyBorder="1"/>
    <xf numFmtId="179" fontId="0" fillId="0" borderId="1" xfId="0" applyNumberFormat="1" applyBorder="1"/>
    <xf numFmtId="0" fontId="2" fillId="2" borderId="0" xfId="0" applyFont="1" applyFill="1"/>
    <xf numFmtId="177" fontId="0" fillId="2" borderId="0" xfId="0" applyNumberFormat="1" applyFill="1"/>
    <xf numFmtId="179" fontId="0" fillId="2" borderId="10" xfId="0" applyNumberFormat="1" applyFill="1" applyBorder="1"/>
    <xf numFmtId="179" fontId="0" fillId="2" borderId="8" xfId="0" applyNumberFormat="1" applyFill="1" applyBorder="1"/>
    <xf numFmtId="180" fontId="0" fillId="2" borderId="8" xfId="0" applyNumberFormat="1" applyFill="1" applyBorder="1"/>
    <xf numFmtId="178" fontId="0" fillId="2" borderId="8" xfId="0" applyNumberFormat="1" applyFill="1" applyBorder="1"/>
    <xf numFmtId="176" fontId="0" fillId="2" borderId="3" xfId="0" applyNumberFormat="1" applyFill="1" applyBorder="1"/>
    <xf numFmtId="179" fontId="0" fillId="2" borderId="11" xfId="0" applyNumberFormat="1" applyFill="1" applyBorder="1"/>
    <xf numFmtId="179" fontId="0" fillId="2" borderId="0" xfId="0" applyNumberFormat="1" applyFill="1" applyBorder="1"/>
    <xf numFmtId="180" fontId="0" fillId="2" borderId="0" xfId="0" applyNumberFormat="1" applyFill="1" applyBorder="1"/>
    <xf numFmtId="178" fontId="0" fillId="2" borderId="0" xfId="0" applyNumberFormat="1" applyFill="1" applyBorder="1"/>
    <xf numFmtId="176" fontId="0" fillId="2" borderId="5" xfId="0" applyNumberFormat="1" applyFill="1" applyBorder="1"/>
    <xf numFmtId="179" fontId="0" fillId="2" borderId="12" xfId="0" applyNumberFormat="1" applyFill="1" applyBorder="1"/>
    <xf numFmtId="179" fontId="0" fillId="2" borderId="9" xfId="0" applyNumberFormat="1" applyFill="1" applyBorder="1"/>
    <xf numFmtId="180" fontId="0" fillId="2" borderId="9" xfId="0" applyNumberFormat="1" applyFill="1" applyBorder="1"/>
    <xf numFmtId="178" fontId="0" fillId="2" borderId="9" xfId="0" applyNumberFormat="1" applyFill="1" applyBorder="1"/>
    <xf numFmtId="176" fontId="0" fillId="2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5" sqref="H5"/>
    </sheetView>
  </sheetViews>
  <sheetFormatPr defaultRowHeight="13.8"/>
  <cols>
    <col min="1" max="1" width="38.21875" bestFit="1" customWidth="1"/>
    <col min="2" max="2" width="12.5546875" bestFit="1" customWidth="1"/>
    <col min="3" max="3" width="5.5546875" bestFit="1" customWidth="1"/>
    <col min="4" max="4" width="6" bestFit="1" customWidth="1"/>
    <col min="5" max="5" width="10.33203125" bestFit="1" customWidth="1"/>
    <col min="6" max="6" width="8.109375" bestFit="1" customWidth="1"/>
    <col min="7" max="7" width="11.5546875" bestFit="1" customWidth="1"/>
    <col min="8" max="8" width="10" bestFit="1" customWidth="1"/>
    <col min="9" max="9" width="6.5546875" bestFit="1" customWidth="1"/>
    <col min="10" max="10" width="7" style="11" bestFit="1" customWidth="1"/>
    <col min="11" max="13" width="11.77734375" bestFit="1" customWidth="1"/>
  </cols>
  <sheetData>
    <row r="1" spans="1:12">
      <c r="A1" t="s">
        <v>0</v>
      </c>
    </row>
    <row r="2" spans="1:12">
      <c r="A2" t="s">
        <v>9</v>
      </c>
      <c r="B2" t="s">
        <v>8</v>
      </c>
    </row>
    <row r="3" spans="1:12" ht="15">
      <c r="A3" s="14" t="s">
        <v>7</v>
      </c>
      <c r="B3" s="15">
        <v>981</v>
      </c>
    </row>
    <row r="4" spans="1:12" ht="14.4">
      <c r="A4" s="14" t="s">
        <v>1</v>
      </c>
      <c r="B4" s="15">
        <v>9.7799999999999994</v>
      </c>
    </row>
    <row r="5" spans="1:12" ht="14.4">
      <c r="A5" s="14" t="s">
        <v>2</v>
      </c>
      <c r="B5" s="15">
        <v>1.8300000000000001E-5</v>
      </c>
    </row>
    <row r="6" spans="1:12" ht="14.4">
      <c r="A6" s="14" t="s">
        <v>3</v>
      </c>
      <c r="B6" s="15">
        <v>1.6000000000000001E-3</v>
      </c>
    </row>
    <row r="7" spans="1:12" ht="14.4">
      <c r="A7" s="14" t="s">
        <v>4</v>
      </c>
      <c r="B7" s="15">
        <v>8.2199999999999999E-3</v>
      </c>
    </row>
    <row r="8" spans="1:12" ht="14.4">
      <c r="A8" s="14" t="s">
        <v>5</v>
      </c>
      <c r="B8" s="15">
        <v>100980</v>
      </c>
    </row>
    <row r="9" spans="1:12" ht="14.4">
      <c r="A9" s="14" t="s">
        <v>6</v>
      </c>
      <c r="B9" s="15">
        <v>5.0000000000000001E-3</v>
      </c>
    </row>
    <row r="10" spans="1:12" ht="14.4">
      <c r="A10" s="14" t="s">
        <v>12</v>
      </c>
      <c r="B10" s="15">
        <v>1.602E-19</v>
      </c>
    </row>
    <row r="12" spans="1:12">
      <c r="C12" s="7" t="s">
        <v>20</v>
      </c>
      <c r="D12" s="7" t="s">
        <v>13</v>
      </c>
      <c r="E12" s="7" t="s">
        <v>18</v>
      </c>
      <c r="F12" s="7" t="s">
        <v>19</v>
      </c>
      <c r="G12" s="13" t="s">
        <v>14</v>
      </c>
      <c r="H12" s="13" t="s">
        <v>15</v>
      </c>
      <c r="I12" s="7" t="s">
        <v>10</v>
      </c>
      <c r="J12" s="12" t="s">
        <v>16</v>
      </c>
      <c r="K12" s="13" t="s">
        <v>17</v>
      </c>
      <c r="L12" s="7" t="s">
        <v>11</v>
      </c>
    </row>
    <row r="13" spans="1:12">
      <c r="C13" s="1">
        <v>1</v>
      </c>
      <c r="D13" s="4">
        <v>1</v>
      </c>
      <c r="E13" s="4">
        <v>83</v>
      </c>
      <c r="F13" s="8">
        <v>23.89</v>
      </c>
      <c r="G13" s="16">
        <f>18*PI()*$B$9/(SQRT(2*$B$4*$B$3)*E13)*($B$5*$B$6/(F13*(1+$B$7/$B$8*SQRT(2*$B$4*$B$3*F13/(9*$B$5*$B$6)))))^1.5</f>
        <v>9.0550830423483621E-19</v>
      </c>
      <c r="H13" s="17">
        <f>AVERAGE(G13:G17)</f>
        <v>9.5064115479533082E-19</v>
      </c>
      <c r="I13" s="18">
        <f>H13/$B$10</f>
        <v>5.9340896054639876</v>
      </c>
      <c r="J13" s="19">
        <f>ROUND(I13,0)</f>
        <v>6</v>
      </c>
      <c r="K13" s="17">
        <f>H13/J13</f>
        <v>1.5844019246588846E-19</v>
      </c>
      <c r="L13" s="20">
        <f>ABS(K13-$B$10)/$B$10*100</f>
        <v>1.0985065756002099</v>
      </c>
    </row>
    <row r="14" spans="1:12">
      <c r="C14" s="2"/>
      <c r="D14" s="5">
        <v>2</v>
      </c>
      <c r="E14" s="5">
        <v>83</v>
      </c>
      <c r="F14" s="9">
        <v>22.61</v>
      </c>
      <c r="G14" s="21">
        <f t="shared" ref="G14:G27" si="0">18*PI()*$B$9/(SQRT(2*$B$4*$B$3)*E14)*($B$5*$B$6/(F14*(1+$B$7/$B$8*SQRT(2*$B$4*$B$3*F14/(9*$B$5*$B$6)))))^1.5</f>
        <v>9.8737788259255361E-19</v>
      </c>
      <c r="H14" s="22"/>
      <c r="I14" s="23"/>
      <c r="J14" s="24"/>
      <c r="K14" s="22"/>
      <c r="L14" s="25"/>
    </row>
    <row r="15" spans="1:12">
      <c r="C15" s="2"/>
      <c r="D15" s="5">
        <v>3</v>
      </c>
      <c r="E15" s="5">
        <v>83</v>
      </c>
      <c r="F15" s="9">
        <v>22.57</v>
      </c>
      <c r="G15" s="21">
        <f t="shared" si="0"/>
        <v>9.9012818039343853E-19</v>
      </c>
      <c r="H15" s="22"/>
      <c r="I15" s="23"/>
      <c r="J15" s="24"/>
      <c r="K15" s="22"/>
      <c r="L15" s="25"/>
    </row>
    <row r="16" spans="1:12">
      <c r="C16" s="2"/>
      <c r="D16" s="5">
        <v>4</v>
      </c>
      <c r="E16" s="5">
        <v>83</v>
      </c>
      <c r="F16" s="9">
        <v>24.4</v>
      </c>
      <c r="G16" s="21">
        <f t="shared" si="0"/>
        <v>8.7591439327701952E-19</v>
      </c>
      <c r="H16" s="22"/>
      <c r="I16" s="23"/>
      <c r="J16" s="24"/>
      <c r="K16" s="22"/>
      <c r="L16" s="25"/>
    </row>
    <row r="17" spans="3:12">
      <c r="C17" s="3"/>
      <c r="D17" s="6">
        <v>5</v>
      </c>
      <c r="E17" s="6">
        <v>83</v>
      </c>
      <c r="F17" s="10">
        <v>22.51</v>
      </c>
      <c r="G17" s="26">
        <f t="shared" si="0"/>
        <v>9.9427701347880622E-19</v>
      </c>
      <c r="H17" s="27"/>
      <c r="I17" s="28"/>
      <c r="J17" s="29"/>
      <c r="K17" s="27"/>
      <c r="L17" s="30"/>
    </row>
    <row r="18" spans="3:12">
      <c r="C18" s="1">
        <v>2</v>
      </c>
      <c r="D18" s="4">
        <v>1</v>
      </c>
      <c r="E18" s="4">
        <v>139</v>
      </c>
      <c r="F18" s="8">
        <v>26.9</v>
      </c>
      <c r="G18" s="16">
        <f t="shared" si="0"/>
        <v>4.4854089143407032E-19</v>
      </c>
      <c r="H18" s="17">
        <f t="shared" ref="H18:H23" si="1">AVERAGE(G18:G22)</f>
        <v>4.5977152758816867E-19</v>
      </c>
      <c r="I18" s="18">
        <f>H18/$B$10</f>
        <v>2.8699845667176573</v>
      </c>
      <c r="J18" s="19">
        <f>ROUND(I18,0)</f>
        <v>3</v>
      </c>
      <c r="K18" s="17">
        <f t="shared" ref="K18:K23" si="2">H18/J18</f>
        <v>1.5325717586272288E-19</v>
      </c>
      <c r="L18" s="20">
        <f t="shared" ref="L18" si="3">ABS(K18-$B$10)/$B$10*100</f>
        <v>4.3338477760781009</v>
      </c>
    </row>
    <row r="19" spans="3:12">
      <c r="C19" s="2"/>
      <c r="D19" s="5">
        <v>2</v>
      </c>
      <c r="E19" s="5">
        <v>139</v>
      </c>
      <c r="F19" s="9">
        <v>27</v>
      </c>
      <c r="G19" s="21">
        <f t="shared" si="0"/>
        <v>4.4592426183544317E-19</v>
      </c>
      <c r="H19" s="22"/>
      <c r="I19" s="23"/>
      <c r="J19" s="24"/>
      <c r="K19" s="22"/>
      <c r="L19" s="25"/>
    </row>
    <row r="20" spans="3:12">
      <c r="C20" s="2"/>
      <c r="D20" s="5">
        <v>3</v>
      </c>
      <c r="E20" s="5">
        <v>137</v>
      </c>
      <c r="F20" s="9">
        <v>25.91</v>
      </c>
      <c r="G20" s="21">
        <f t="shared" si="0"/>
        <v>4.8279444296676925E-19</v>
      </c>
      <c r="H20" s="22"/>
      <c r="I20" s="23"/>
      <c r="J20" s="24"/>
      <c r="K20" s="22"/>
      <c r="L20" s="25"/>
    </row>
    <row r="21" spans="3:12">
      <c r="C21" s="2"/>
      <c r="D21" s="5">
        <v>4</v>
      </c>
      <c r="E21" s="5">
        <v>137</v>
      </c>
      <c r="F21" s="9">
        <v>26.4</v>
      </c>
      <c r="G21" s="21">
        <f t="shared" si="0"/>
        <v>4.6874992044937824E-19</v>
      </c>
      <c r="H21" s="22"/>
      <c r="I21" s="23"/>
      <c r="J21" s="24"/>
      <c r="K21" s="22"/>
      <c r="L21" s="25"/>
    </row>
    <row r="22" spans="3:12">
      <c r="C22" s="3"/>
      <c r="D22" s="6">
        <v>5</v>
      </c>
      <c r="E22" s="6">
        <v>136</v>
      </c>
      <c r="F22" s="10">
        <v>27.11</v>
      </c>
      <c r="G22" s="26">
        <f t="shared" si="0"/>
        <v>4.5284812125518225E-19</v>
      </c>
      <c r="H22" s="27"/>
      <c r="I22" s="28"/>
      <c r="J22" s="29"/>
      <c r="K22" s="27"/>
      <c r="L22" s="30"/>
    </row>
    <row r="23" spans="3:12">
      <c r="C23" s="1">
        <v>3</v>
      </c>
      <c r="D23" s="4">
        <v>1</v>
      </c>
      <c r="E23" s="4">
        <v>159</v>
      </c>
      <c r="F23" s="8">
        <v>24.17</v>
      </c>
      <c r="G23" s="16">
        <f t="shared" si="0"/>
        <v>4.6410228598206437E-19</v>
      </c>
      <c r="H23" s="17">
        <f t="shared" si="1"/>
        <v>4.5811728976087074E-19</v>
      </c>
      <c r="I23" s="18">
        <f>H23/$B$10</f>
        <v>2.8596584878955729</v>
      </c>
      <c r="J23" s="19">
        <f>ROUND(I23,0)</f>
        <v>3</v>
      </c>
      <c r="K23" s="17">
        <f t="shared" si="2"/>
        <v>1.5270576325362359E-19</v>
      </c>
      <c r="L23" s="20">
        <f>ABS(K23-$B$10)/$B$10*100</f>
        <v>4.6780504034809054</v>
      </c>
    </row>
    <row r="24" spans="3:12">
      <c r="C24" s="2"/>
      <c r="D24" s="5">
        <v>2</v>
      </c>
      <c r="E24" s="5">
        <v>159</v>
      </c>
      <c r="F24" s="9">
        <v>23.21</v>
      </c>
      <c r="G24" s="21">
        <f t="shared" si="0"/>
        <v>4.9464192621963793E-19</v>
      </c>
      <c r="H24" s="22"/>
      <c r="I24" s="23"/>
      <c r="J24" s="24"/>
      <c r="K24" s="22"/>
      <c r="L24" s="25"/>
    </row>
    <row r="25" spans="3:12">
      <c r="C25" s="2"/>
      <c r="D25" s="5">
        <v>3</v>
      </c>
      <c r="E25" s="5">
        <v>159</v>
      </c>
      <c r="F25" s="9">
        <v>25.06</v>
      </c>
      <c r="G25" s="21">
        <f t="shared" si="0"/>
        <v>4.3842942360118142E-19</v>
      </c>
      <c r="H25" s="22"/>
      <c r="I25" s="23"/>
      <c r="J25" s="24"/>
      <c r="K25" s="22"/>
      <c r="L25" s="25"/>
    </row>
    <row r="26" spans="3:12">
      <c r="C26" s="2"/>
      <c r="D26" s="5">
        <v>4</v>
      </c>
      <c r="E26" s="5">
        <v>159</v>
      </c>
      <c r="F26" s="9">
        <v>24.44</v>
      </c>
      <c r="G26" s="21">
        <f t="shared" si="0"/>
        <v>4.5606140956334719E-19</v>
      </c>
      <c r="H26" s="22"/>
      <c r="I26" s="23"/>
      <c r="J26" s="24"/>
      <c r="K26" s="22"/>
      <c r="L26" s="25"/>
    </row>
    <row r="27" spans="3:12">
      <c r="C27" s="3"/>
      <c r="D27" s="6">
        <v>5</v>
      </c>
      <c r="E27" s="6">
        <v>158</v>
      </c>
      <c r="F27" s="10">
        <v>25.2</v>
      </c>
      <c r="G27" s="26">
        <f t="shared" si="0"/>
        <v>4.3735140343812318E-19</v>
      </c>
      <c r="H27" s="27"/>
      <c r="I27" s="28"/>
      <c r="J27" s="29"/>
      <c r="K27" s="27"/>
      <c r="L27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JerryYang</dc:creator>
  <cp:lastModifiedBy>JerryYang</cp:lastModifiedBy>
  <dcterms:created xsi:type="dcterms:W3CDTF">2015-06-05T18:19:34Z</dcterms:created>
  <dcterms:modified xsi:type="dcterms:W3CDTF">2021-11-21T13:23:19Z</dcterms:modified>
</cp:coreProperties>
</file>