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erryYang\Desktop\大物实验\粘度系数\"/>
    </mc:Choice>
  </mc:AlternateContent>
  <xr:revisionPtr revIDLastSave="0" documentId="13_ncr:1_{B6E63AFA-1EF4-427A-BE25-1DEE1C6BAB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1" l="1"/>
  <c r="T20" i="1"/>
  <c r="T25" i="1"/>
  <c r="T30" i="1"/>
  <c r="T10" i="1"/>
  <c r="S15" i="1"/>
  <c r="S20" i="1"/>
  <c r="S25" i="1"/>
  <c r="S30" i="1"/>
  <c r="S10" i="1"/>
  <c r="Q15" i="1"/>
  <c r="Q20" i="1"/>
  <c r="Q25" i="1"/>
  <c r="Q30" i="1"/>
  <c r="Q10" i="1"/>
  <c r="R15" i="1"/>
  <c r="R20" i="1"/>
  <c r="R25" i="1"/>
  <c r="R30" i="1"/>
  <c r="R10" i="1"/>
  <c r="J31" i="1"/>
  <c r="J32" i="1"/>
  <c r="J33" i="1"/>
  <c r="J34" i="1"/>
  <c r="J30" i="1"/>
  <c r="J26" i="1"/>
  <c r="J27" i="1"/>
  <c r="J28" i="1"/>
  <c r="J29" i="1"/>
  <c r="J25" i="1"/>
  <c r="J21" i="1"/>
  <c r="J22" i="1"/>
  <c r="J23" i="1"/>
  <c r="J24" i="1"/>
  <c r="J20" i="1"/>
  <c r="J16" i="1"/>
  <c r="J17" i="1"/>
  <c r="J18" i="1"/>
  <c r="J19" i="1"/>
  <c r="J15" i="1"/>
  <c r="E15" i="1"/>
  <c r="B8" i="1"/>
  <c r="N30" i="1" s="1"/>
  <c r="E34" i="1"/>
  <c r="E33" i="1"/>
  <c r="E32" i="1"/>
  <c r="E31" i="1"/>
  <c r="E30" i="1"/>
  <c r="F30" i="1" s="1"/>
  <c r="I30" i="1" s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1" i="1"/>
  <c r="E12" i="1"/>
  <c r="E13" i="1"/>
  <c r="E14" i="1"/>
  <c r="E10" i="1"/>
  <c r="F25" i="1" l="1"/>
  <c r="I25" i="1" s="1"/>
  <c r="N20" i="1"/>
  <c r="F15" i="1"/>
  <c r="L10" i="1"/>
  <c r="L25" i="1"/>
  <c r="N10" i="1"/>
  <c r="N15" i="1"/>
  <c r="L15" i="1"/>
  <c r="L20" i="1"/>
  <c r="L30" i="1"/>
  <c r="N25" i="1"/>
  <c r="F20" i="1"/>
  <c r="I20" i="1" s="1"/>
  <c r="F10" i="1"/>
  <c r="J13" i="1" s="1"/>
  <c r="J11" i="1" l="1"/>
  <c r="J12" i="1"/>
  <c r="I10" i="1"/>
  <c r="J14" i="1"/>
  <c r="J10" i="1"/>
  <c r="I15" i="1"/>
</calcChain>
</file>

<file path=xl/sharedStrings.xml><?xml version="1.0" encoding="utf-8"?>
<sst xmlns="http://schemas.openxmlformats.org/spreadsheetml/2006/main" count="47" uniqueCount="38">
  <si>
    <t>小球编号</t>
    <phoneticPr fontId="1" type="noConversion"/>
  </si>
  <si>
    <t>x1(mm)</t>
    <phoneticPr fontId="1" type="noConversion"/>
  </si>
  <si>
    <t>x2(mm)</t>
    <phoneticPr fontId="1" type="noConversion"/>
  </si>
  <si>
    <t>d(mm)</t>
    <phoneticPr fontId="1" type="noConversion"/>
  </si>
  <si>
    <t>avg d(mm)</t>
    <phoneticPr fontId="1" type="noConversion"/>
  </si>
  <si>
    <t>T(°C)</t>
    <phoneticPr fontId="1" type="noConversion"/>
  </si>
  <si>
    <t>t(s)</t>
    <phoneticPr fontId="1" type="noConversion"/>
  </si>
  <si>
    <t>参数</t>
    <phoneticPr fontId="1" type="noConversion"/>
  </si>
  <si>
    <t>数值</t>
    <phoneticPr fontId="1" type="noConversion"/>
  </si>
  <si>
    <t>单位</t>
    <phoneticPr fontId="1" type="noConversion"/>
  </si>
  <si>
    <t>小球密度 \rho</t>
    <phoneticPr fontId="1" type="noConversion"/>
  </si>
  <si>
    <t>蓖麻油密度 \rho_{0}</t>
    <phoneticPr fontId="1" type="noConversion"/>
  </si>
  <si>
    <t>重力加速度g</t>
    <phoneticPr fontId="1" type="noConversion"/>
  </si>
  <si>
    <t>小球匀速下落距离L</t>
    <phoneticPr fontId="1" type="noConversion"/>
  </si>
  <si>
    <t>圆筒内径D</t>
    <phoneticPr fontId="1" type="noConversion"/>
  </si>
  <si>
    <t>kg/m^3</t>
    <phoneticPr fontId="1" type="noConversion"/>
  </si>
  <si>
    <t>m/s^2</t>
    <phoneticPr fontId="1" type="noConversion"/>
  </si>
  <si>
    <t>m</t>
    <phoneticPr fontId="1" type="noConversion"/>
  </si>
  <si>
    <t>标准值</t>
    <phoneticPr fontId="1" type="noConversion"/>
  </si>
  <si>
    <t>η(Pa·s)</t>
    <phoneticPr fontId="1" type="noConversion"/>
  </si>
  <si>
    <t>时间测量不确定度</t>
    <phoneticPr fontId="1" type="noConversion"/>
  </si>
  <si>
    <t>s</t>
    <phoneticPr fontId="1" type="noConversion"/>
  </si>
  <si>
    <t>次数</t>
    <phoneticPr fontId="1" type="noConversion"/>
  </si>
  <si>
    <t>x_1</t>
    <phoneticPr fontId="1" type="noConversion"/>
  </si>
  <si>
    <t>x_2</t>
    <phoneticPr fontId="1" type="noConversion"/>
  </si>
  <si>
    <t>mm</t>
    <phoneticPr fontId="1" type="noConversion"/>
  </si>
  <si>
    <t>小球直径测量SB</t>
    <phoneticPr fontId="1" type="noConversion"/>
  </si>
  <si>
    <t>SA (mm)</t>
    <phoneticPr fontId="1" type="noConversion"/>
  </si>
  <si>
    <t>SB(mm)</t>
    <phoneticPr fontId="1" type="noConversion"/>
  </si>
  <si>
    <t>SA(mm)</t>
    <phoneticPr fontId="1" type="noConversion"/>
  </si>
  <si>
    <t>Ux1(mm)</t>
    <phoneticPr fontId="1" type="noConversion"/>
  </si>
  <si>
    <t>Ux2(mm)</t>
    <phoneticPr fontId="1" type="noConversion"/>
  </si>
  <si>
    <t>Ud(mm)</t>
    <phoneticPr fontId="1" type="noConversion"/>
  </si>
  <si>
    <t>Ut(s)</t>
    <phoneticPr fontId="1" type="noConversion"/>
  </si>
  <si>
    <t>Uη(Pa·s)</t>
    <phoneticPr fontId="1" type="noConversion"/>
  </si>
  <si>
    <t>Eη(%)</t>
    <phoneticPr fontId="1" type="noConversion"/>
  </si>
  <si>
    <t>这里有点问题</t>
    <phoneticPr fontId="1" type="noConversion"/>
  </si>
  <si>
    <t>(d-avg_d)^2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</si>
</sst>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_);[Red]\(0.0\)"/>
    <numFmt numFmtId="178" formatCode="0.00_);[Red]\(0.00\)"/>
    <numFmt numFmtId="179" formatCode="0.000_);[Red]\(0.000\)"/>
    <numFmt numFmtId="180" formatCode="0.0000E+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76" fontId="0" fillId="0" borderId="0" xfId="0" applyNumberFormat="1" applyBorder="1"/>
    <xf numFmtId="176" fontId="0" fillId="0" borderId="5" xfId="0" applyNumberFormat="1" applyBorder="1"/>
    <xf numFmtId="177" fontId="0" fillId="0" borderId="0" xfId="0" applyNumberFormat="1" applyBorder="1"/>
    <xf numFmtId="177" fontId="0" fillId="0" borderId="5" xfId="0" applyNumberFormat="1" applyBorder="1"/>
    <xf numFmtId="0" fontId="0" fillId="0" borderId="1" xfId="0" applyBorder="1"/>
    <xf numFmtId="11" fontId="0" fillId="0" borderId="1" xfId="0" applyNumberFormat="1" applyBorder="1"/>
    <xf numFmtId="0" fontId="0" fillId="0" borderId="9" xfId="0" applyFill="1" applyBorder="1"/>
    <xf numFmtId="176" fontId="0" fillId="0" borderId="1" xfId="0" applyNumberFormat="1" applyBorder="1"/>
    <xf numFmtId="0" fontId="0" fillId="0" borderId="10" xfId="0" applyBorder="1"/>
    <xf numFmtId="0" fontId="0" fillId="0" borderId="1" xfId="0" applyFill="1" applyBorder="1"/>
    <xf numFmtId="11" fontId="0" fillId="0" borderId="1" xfId="0" applyNumberFormat="1" applyFill="1" applyBorder="1"/>
    <xf numFmtId="178" fontId="0" fillId="0" borderId="0" xfId="0" applyNumberFormat="1" applyBorder="1"/>
    <xf numFmtId="178" fontId="0" fillId="0" borderId="5" xfId="0" applyNumberFormat="1" applyBorder="1"/>
    <xf numFmtId="178" fontId="0" fillId="0" borderId="1" xfId="0" applyNumberFormat="1" applyBorder="1"/>
    <xf numFmtId="176" fontId="0" fillId="0" borderId="8" xfId="0" applyNumberFormat="1" applyBorder="1"/>
    <xf numFmtId="176" fontId="0" fillId="0" borderId="1" xfId="0" applyNumberFormat="1" applyFill="1" applyBorder="1"/>
    <xf numFmtId="178" fontId="0" fillId="0" borderId="1" xfId="0" applyNumberFormat="1" applyFill="1" applyBorder="1"/>
    <xf numFmtId="179" fontId="0" fillId="0" borderId="0" xfId="0" applyNumberFormat="1"/>
    <xf numFmtId="179" fontId="0" fillId="0" borderId="1" xfId="0" applyNumberFormat="1" applyBorder="1"/>
    <xf numFmtId="177" fontId="0" fillId="0" borderId="7" xfId="0" applyNumberFormat="1" applyBorder="1"/>
    <xf numFmtId="177" fontId="0" fillId="0" borderId="7" xfId="0" applyNumberFormat="1" applyFill="1" applyBorder="1"/>
    <xf numFmtId="0" fontId="0" fillId="0" borderId="11" xfId="0" applyBorder="1"/>
    <xf numFmtId="179" fontId="0" fillId="0" borderId="11" xfId="0" applyNumberFormat="1" applyBorder="1"/>
    <xf numFmtId="179" fontId="0" fillId="0" borderId="3" xfId="0" applyNumberFormat="1" applyBorder="1"/>
    <xf numFmtId="179" fontId="0" fillId="0" borderId="6" xfId="0" applyNumberFormat="1" applyBorder="1"/>
    <xf numFmtId="11" fontId="0" fillId="0" borderId="0" xfId="0" applyNumberFormat="1"/>
    <xf numFmtId="180" fontId="0" fillId="0" borderId="0" xfId="0" applyNumberFormat="1"/>
    <xf numFmtId="11" fontId="0" fillId="0" borderId="0" xfId="0" applyNumberFormat="1" applyBorder="1"/>
    <xf numFmtId="11" fontId="0" fillId="0" borderId="11" xfId="0" applyNumberFormat="1" applyFill="1" applyBorder="1"/>
    <xf numFmtId="0" fontId="0" fillId="0" borderId="11" xfId="0" applyFill="1" applyBorder="1"/>
    <xf numFmtId="11" fontId="0" fillId="0" borderId="5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topLeftCell="A16" zoomScale="85" zoomScaleNormal="85" workbookViewId="0">
      <selection activeCell="A35" sqref="A35:C37"/>
    </sheetView>
  </sheetViews>
  <sheetFormatPr defaultRowHeight="13.8" x14ac:dyDescent="0.25"/>
  <cols>
    <col min="1" max="1" width="18.33203125" bestFit="1" customWidth="1"/>
    <col min="2" max="2" width="9.77734375" bestFit="1" customWidth="1"/>
    <col min="3" max="4" width="7.88671875" bestFit="1" customWidth="1"/>
    <col min="5" max="5" width="7.109375" bestFit="1" customWidth="1"/>
    <col min="6" max="6" width="10.6640625" bestFit="1" customWidth="1"/>
    <col min="9" max="9" width="7.109375" style="27" bestFit="1" customWidth="1"/>
    <col min="10" max="10" width="14.44140625" bestFit="1" customWidth="1"/>
    <col min="17" max="17" width="12" style="35" bestFit="1" customWidth="1"/>
  </cols>
  <sheetData>
    <row r="1" spans="1:20" x14ac:dyDescent="0.25">
      <c r="A1" s="14" t="s">
        <v>7</v>
      </c>
      <c r="B1" s="7" t="s">
        <v>8</v>
      </c>
      <c r="C1" s="14" t="s">
        <v>9</v>
      </c>
      <c r="D1" s="9"/>
      <c r="E1" s="2"/>
      <c r="F1" s="14" t="s">
        <v>18</v>
      </c>
      <c r="G1" s="14" t="s">
        <v>5</v>
      </c>
      <c r="H1" s="14" t="s">
        <v>19</v>
      </c>
    </row>
    <row r="2" spans="1:20" x14ac:dyDescent="0.25">
      <c r="A2" s="14" t="s">
        <v>10</v>
      </c>
      <c r="B2" s="15">
        <v>7800</v>
      </c>
      <c r="C2" s="18" t="s">
        <v>15</v>
      </c>
      <c r="F2" s="14"/>
      <c r="G2" s="14">
        <v>42</v>
      </c>
      <c r="H2" s="17">
        <v>0.22500000000000001</v>
      </c>
    </row>
    <row r="3" spans="1:20" x14ac:dyDescent="0.25">
      <c r="A3" s="14" t="s">
        <v>11</v>
      </c>
      <c r="B3" s="15">
        <v>950</v>
      </c>
      <c r="C3" s="14" t="s">
        <v>15</v>
      </c>
      <c r="F3" s="14"/>
      <c r="G3" s="14">
        <v>48</v>
      </c>
      <c r="H3" s="17">
        <v>0.159</v>
      </c>
    </row>
    <row r="4" spans="1:20" x14ac:dyDescent="0.25">
      <c r="A4" s="14" t="s">
        <v>12</v>
      </c>
      <c r="B4" s="14">
        <v>9.7799999999999994</v>
      </c>
      <c r="C4" s="14" t="s">
        <v>16</v>
      </c>
      <c r="F4" s="14"/>
      <c r="G4" s="14">
        <v>52</v>
      </c>
      <c r="H4" s="17">
        <v>0.124</v>
      </c>
    </row>
    <row r="5" spans="1:20" x14ac:dyDescent="0.25">
      <c r="A5" s="14" t="s">
        <v>13</v>
      </c>
      <c r="B5" s="15">
        <v>0.2</v>
      </c>
      <c r="C5" s="14" t="s">
        <v>17</v>
      </c>
      <c r="F5" s="14"/>
      <c r="G5" s="14">
        <v>56</v>
      </c>
      <c r="H5" s="17">
        <v>0.1</v>
      </c>
    </row>
    <row r="6" spans="1:20" x14ac:dyDescent="0.25">
      <c r="A6" s="14" t="s">
        <v>14</v>
      </c>
      <c r="B6" s="15">
        <v>0.02</v>
      </c>
      <c r="C6" s="14" t="s">
        <v>17</v>
      </c>
      <c r="F6" s="14"/>
      <c r="G6" s="14">
        <v>60</v>
      </c>
      <c r="H6" s="17">
        <v>0.08</v>
      </c>
    </row>
    <row r="7" spans="1:20" x14ac:dyDescent="0.25">
      <c r="A7" s="19" t="s">
        <v>20</v>
      </c>
      <c r="B7" s="20">
        <v>0.2</v>
      </c>
      <c r="C7" s="19" t="s">
        <v>21</v>
      </c>
      <c r="J7" t="s">
        <v>36</v>
      </c>
    </row>
    <row r="8" spans="1:20" x14ac:dyDescent="0.25">
      <c r="A8" s="16" t="s">
        <v>26</v>
      </c>
      <c r="B8">
        <f>0.005/SQRT(3)</f>
        <v>2.886751345948129E-3</v>
      </c>
      <c r="C8" s="16" t="s">
        <v>25</v>
      </c>
      <c r="K8" t="s">
        <v>23</v>
      </c>
      <c r="L8" t="s">
        <v>23</v>
      </c>
      <c r="M8" t="s">
        <v>24</v>
      </c>
      <c r="N8" t="s">
        <v>24</v>
      </c>
    </row>
    <row r="9" spans="1:20" x14ac:dyDescent="0.25">
      <c r="A9" s="7" t="s">
        <v>0</v>
      </c>
      <c r="B9" s="14" t="s">
        <v>22</v>
      </c>
      <c r="C9" s="14" t="s">
        <v>1</v>
      </c>
      <c r="D9" s="14" t="s">
        <v>2</v>
      </c>
      <c r="E9" s="14" t="s">
        <v>3</v>
      </c>
      <c r="F9" s="8" t="s">
        <v>4</v>
      </c>
      <c r="G9" s="14" t="s">
        <v>5</v>
      </c>
      <c r="H9" s="31" t="s">
        <v>6</v>
      </c>
      <c r="I9" s="32" t="s">
        <v>19</v>
      </c>
      <c r="J9" t="s">
        <v>37</v>
      </c>
      <c r="K9" s="16" t="s">
        <v>27</v>
      </c>
      <c r="L9" s="16" t="s">
        <v>28</v>
      </c>
      <c r="M9" s="16" t="s">
        <v>29</v>
      </c>
      <c r="N9" s="16" t="s">
        <v>28</v>
      </c>
      <c r="O9" s="16" t="s">
        <v>30</v>
      </c>
      <c r="P9" s="16" t="s">
        <v>31</v>
      </c>
      <c r="Q9" s="38" t="s">
        <v>32</v>
      </c>
      <c r="R9" s="39" t="s">
        <v>33</v>
      </c>
      <c r="S9" s="39" t="s">
        <v>35</v>
      </c>
      <c r="T9" s="39" t="s">
        <v>34</v>
      </c>
    </row>
    <row r="10" spans="1:20" x14ac:dyDescent="0.25">
      <c r="A10" s="7">
        <v>1</v>
      </c>
      <c r="B10" s="14">
        <v>1</v>
      </c>
      <c r="C10" s="17">
        <v>20.818999999999999</v>
      </c>
      <c r="D10" s="17">
        <v>21.821000000000002</v>
      </c>
      <c r="E10" s="17">
        <f>ABS(C10-D10)</f>
        <v>1.0020000000000024</v>
      </c>
      <c r="F10" s="24">
        <f>AVERAGE(E10:E14)</f>
        <v>1.0156000000000005</v>
      </c>
      <c r="G10" s="29">
        <v>56.4</v>
      </c>
      <c r="H10" s="23">
        <v>5.84</v>
      </c>
      <c r="I10" s="28">
        <f>($B$2-$B$3)*$B$4*H10*(F10*0.001)^2/(18*$B$5*(1+2.4*F10*0.001/$B$6))</f>
        <v>9.9917566476251704E-2</v>
      </c>
      <c r="J10" s="36">
        <f>(E10-$F$10)^2</f>
        <v>1.8495999999994719E-4</v>
      </c>
      <c r="L10">
        <f>$B$8</f>
        <v>2.886751345948129E-3</v>
      </c>
      <c r="N10">
        <f>$B$8</f>
        <v>2.886751345948129E-3</v>
      </c>
      <c r="Q10" s="37">
        <f>SQRT(SQRT(SUM(J10:J14)/20)^2+N10^2)</f>
        <v>2.2882161902524067E-2</v>
      </c>
      <c r="R10" s="37">
        <f>$B$7</f>
        <v>0.2</v>
      </c>
      <c r="S10" s="2">
        <f>SQRT((2/(F10*0.001)-2.4/($B$6+2.4*F10*0.001))^2*(Q10*0.001)^2+(1/H10)^2*R10^2)</f>
        <v>5.4669586026387947E-2</v>
      </c>
      <c r="T10" s="3">
        <f>S10*I10</f>
        <v>5.462451996020779E-3</v>
      </c>
    </row>
    <row r="11" spans="1:20" x14ac:dyDescent="0.25">
      <c r="A11" s="1"/>
      <c r="B11" s="14">
        <v>2</v>
      </c>
      <c r="C11" s="17">
        <v>26.116</v>
      </c>
      <c r="D11" s="17">
        <v>27.218</v>
      </c>
      <c r="E11" s="17">
        <f t="shared" ref="E11:E34" si="0">ABS(C11-D11)</f>
        <v>1.1020000000000003</v>
      </c>
      <c r="F11" s="10"/>
      <c r="G11" s="12"/>
      <c r="H11" s="21"/>
      <c r="I11" s="33"/>
      <c r="J11" s="36">
        <f>(E11-$F$10)^2</f>
        <v>7.4649599999999676E-3</v>
      </c>
      <c r="Q11" s="37"/>
      <c r="R11" s="37"/>
      <c r="S11" s="2"/>
      <c r="T11" s="3"/>
    </row>
    <row r="12" spans="1:20" x14ac:dyDescent="0.25">
      <c r="A12" s="1"/>
      <c r="B12" s="14">
        <v>3</v>
      </c>
      <c r="C12" s="17">
        <v>28.617999999999999</v>
      </c>
      <c r="D12" s="17">
        <v>29.620999999999999</v>
      </c>
      <c r="E12" s="17">
        <f t="shared" si="0"/>
        <v>1.0030000000000001</v>
      </c>
      <c r="F12" s="10"/>
      <c r="G12" s="12"/>
      <c r="H12" s="21"/>
      <c r="I12" s="33"/>
      <c r="J12" s="36">
        <f>(E12-$F$10)^2</f>
        <v>1.5876000000000979E-4</v>
      </c>
      <c r="Q12" s="37"/>
      <c r="R12" s="37"/>
      <c r="S12" s="2"/>
      <c r="T12" s="3"/>
    </row>
    <row r="13" spans="1:20" x14ac:dyDescent="0.25">
      <c r="A13" s="1"/>
      <c r="B13" s="14">
        <v>4</v>
      </c>
      <c r="C13" s="17">
        <v>30.242999999999999</v>
      </c>
      <c r="D13" s="17">
        <v>31.21</v>
      </c>
      <c r="E13" s="17">
        <f t="shared" si="0"/>
        <v>0.9670000000000023</v>
      </c>
      <c r="F13" s="10"/>
      <c r="G13" s="12"/>
      <c r="H13" s="21"/>
      <c r="I13" s="33"/>
      <c r="J13" s="36">
        <f>(E13-$F$10)^2</f>
        <v>2.361959999999825E-3</v>
      </c>
      <c r="Q13" s="37"/>
      <c r="R13" s="37"/>
      <c r="S13" s="2"/>
      <c r="T13" s="3"/>
    </row>
    <row r="14" spans="1:20" x14ac:dyDescent="0.25">
      <c r="A14" s="4"/>
      <c r="B14" s="14">
        <v>5</v>
      </c>
      <c r="C14" s="17">
        <v>32.417000000000002</v>
      </c>
      <c r="D14" s="17">
        <v>33.420999999999999</v>
      </c>
      <c r="E14" s="17">
        <f t="shared" si="0"/>
        <v>1.0039999999999978</v>
      </c>
      <c r="F14" s="11"/>
      <c r="G14" s="13"/>
      <c r="H14" s="21"/>
      <c r="I14" s="33"/>
      <c r="J14" s="36">
        <f>(E14-$F$10)^2</f>
        <v>1.3456000000006309E-4</v>
      </c>
      <c r="Q14" s="37"/>
      <c r="R14" s="37"/>
      <c r="S14" s="2"/>
      <c r="T14" s="3"/>
    </row>
    <row r="15" spans="1:20" x14ac:dyDescent="0.25">
      <c r="A15" s="14">
        <v>2</v>
      </c>
      <c r="B15" s="19">
        <v>1</v>
      </c>
      <c r="C15" s="25">
        <v>4.3319999999999999</v>
      </c>
      <c r="D15" s="25">
        <v>5.3280000000000003</v>
      </c>
      <c r="E15" s="25">
        <f>ABS(C15-D15)</f>
        <v>0.99600000000000044</v>
      </c>
      <c r="F15" s="17">
        <f>AVERAGE(E15:E19)</f>
        <v>0.99600000000000011</v>
      </c>
      <c r="G15" s="30">
        <v>59.6</v>
      </c>
      <c r="H15" s="26">
        <v>5.34</v>
      </c>
      <c r="I15" s="28">
        <f>($B$2-$B$3)*$B$4*H15*(F15*0.001)^2/(18*$B$5*(1+2.4*F15*0.001/$B$6))</f>
        <v>8.8055198984564834E-2</v>
      </c>
      <c r="J15" s="36">
        <f>(E15-$F$15)^2</f>
        <v>1.1093356479670479E-31</v>
      </c>
      <c r="L15">
        <f>$B$8</f>
        <v>2.886751345948129E-3</v>
      </c>
      <c r="N15">
        <f>$B$8</f>
        <v>2.886751345948129E-3</v>
      </c>
      <c r="Q15" s="37">
        <f t="shared" ref="Q15:Q30" si="1">SQRT(SQRT(SUM(J15:J19)/20)^2+N15^2)</f>
        <v>2.886751345948129E-3</v>
      </c>
      <c r="R15" s="37">
        <f t="shared" ref="R15:R30" si="2">$B$7</f>
        <v>0.2</v>
      </c>
      <c r="S15" s="2">
        <f t="shared" ref="S15:S30" si="3">SQRT((2/(F15*0.001)-2.4/($B$6+2.4*F15*0.001))^2*(Q15*0.001)^2+(1/H15)^2*R15^2)</f>
        <v>3.7853018382194972E-2</v>
      </c>
      <c r="T15" s="3">
        <f t="shared" ref="T15:T30" si="4">S15*I15</f>
        <v>3.3331550658105688E-3</v>
      </c>
    </row>
    <row r="16" spans="1:20" x14ac:dyDescent="0.25">
      <c r="A16" s="1"/>
      <c r="B16" s="19">
        <v>2</v>
      </c>
      <c r="C16" s="25">
        <v>5.47</v>
      </c>
      <c r="D16" s="25">
        <v>6.4660000000000002</v>
      </c>
      <c r="E16" s="25">
        <f t="shared" si="0"/>
        <v>0.99600000000000044</v>
      </c>
      <c r="F16" s="10"/>
      <c r="G16" s="12"/>
      <c r="H16" s="21"/>
      <c r="I16" s="33"/>
      <c r="J16" s="36">
        <f t="shared" ref="J16:J19" si="5">(E16-$F$15)^2</f>
        <v>1.1093356479670479E-31</v>
      </c>
      <c r="Q16" s="37"/>
      <c r="R16" s="37"/>
      <c r="S16" s="2"/>
      <c r="T16" s="3"/>
    </row>
    <row r="17" spans="1:20" x14ac:dyDescent="0.25">
      <c r="A17" s="1"/>
      <c r="B17" s="19">
        <v>3</v>
      </c>
      <c r="C17" s="25">
        <v>8.4320000000000004</v>
      </c>
      <c r="D17" s="25">
        <v>9.4280000000000008</v>
      </c>
      <c r="E17" s="25">
        <f t="shared" si="0"/>
        <v>0.99600000000000044</v>
      </c>
      <c r="F17" s="10"/>
      <c r="G17" s="12"/>
      <c r="H17" s="21"/>
      <c r="I17" s="33"/>
      <c r="J17" s="36">
        <f t="shared" si="5"/>
        <v>1.1093356479670479E-31</v>
      </c>
      <c r="Q17" s="37"/>
      <c r="R17" s="37"/>
      <c r="S17" s="2"/>
      <c r="T17" s="3"/>
    </row>
    <row r="18" spans="1:20" x14ac:dyDescent="0.25">
      <c r="A18" s="1"/>
      <c r="B18" s="19">
        <v>4</v>
      </c>
      <c r="C18" s="25">
        <v>10.653</v>
      </c>
      <c r="D18" s="25">
        <v>11.648999999999999</v>
      </c>
      <c r="E18" s="25">
        <f t="shared" si="0"/>
        <v>0.99599999999999866</v>
      </c>
      <c r="F18" s="10"/>
      <c r="G18" s="12"/>
      <c r="H18" s="21"/>
      <c r="I18" s="33"/>
      <c r="J18" s="36">
        <f t="shared" si="5"/>
        <v>2.0830858278492343E-30</v>
      </c>
      <c r="Q18" s="37"/>
      <c r="R18" s="37"/>
      <c r="S18" s="2"/>
      <c r="T18" s="3"/>
    </row>
    <row r="19" spans="1:20" x14ac:dyDescent="0.25">
      <c r="A19" s="1"/>
      <c r="B19" s="19">
        <v>5</v>
      </c>
      <c r="C19" s="25">
        <v>12.62</v>
      </c>
      <c r="D19" s="25">
        <v>13.616</v>
      </c>
      <c r="E19" s="25">
        <f t="shared" si="0"/>
        <v>0.99600000000000044</v>
      </c>
      <c r="F19" s="10"/>
      <c r="G19" s="12"/>
      <c r="H19" s="21"/>
      <c r="I19" s="33"/>
      <c r="J19" s="36">
        <f t="shared" si="5"/>
        <v>1.1093356479670479E-31</v>
      </c>
      <c r="Q19" s="37"/>
      <c r="R19" s="37"/>
      <c r="S19" s="2"/>
      <c r="T19" s="3"/>
    </row>
    <row r="20" spans="1:20" x14ac:dyDescent="0.25">
      <c r="A20" s="14">
        <v>3</v>
      </c>
      <c r="B20" s="19">
        <v>1</v>
      </c>
      <c r="C20" s="25">
        <v>13.401999999999999</v>
      </c>
      <c r="D20" s="25">
        <v>14.406000000000001</v>
      </c>
      <c r="E20" s="25">
        <f t="shared" si="0"/>
        <v>1.0040000000000013</v>
      </c>
      <c r="F20" s="17">
        <f>AVERAGE(E20:E24)</f>
        <v>1.0030000000000001</v>
      </c>
      <c r="G20" s="30">
        <v>52.1</v>
      </c>
      <c r="H20" s="26">
        <v>7.1</v>
      </c>
      <c r="I20" s="28">
        <f>($B$2-$B$3)*$B$4*H20*(F20*0.001)^2/(18*$B$5*(1+2.4*F20*0.001/$B$6))</f>
        <v>0.11863956492474149</v>
      </c>
      <c r="J20" s="36">
        <f>(E20-$F$20)^2</f>
        <v>1.0000000000024443E-6</v>
      </c>
      <c r="L20">
        <f>$B$8</f>
        <v>2.886751345948129E-3</v>
      </c>
      <c r="N20">
        <f>$B$8</f>
        <v>2.886751345948129E-3</v>
      </c>
      <c r="Q20" s="37">
        <f t="shared" si="1"/>
        <v>2.9040202019499756E-3</v>
      </c>
      <c r="R20" s="37">
        <f t="shared" si="2"/>
        <v>0.2</v>
      </c>
      <c r="S20" s="2">
        <f t="shared" si="3"/>
        <v>2.8697031669057956E-2</v>
      </c>
      <c r="T20" s="3">
        <f t="shared" si="4"/>
        <v>3.4046033518485641E-3</v>
      </c>
    </row>
    <row r="21" spans="1:20" x14ac:dyDescent="0.25">
      <c r="A21" s="1"/>
      <c r="B21" s="19">
        <v>2</v>
      </c>
      <c r="C21" s="25">
        <v>18.314</v>
      </c>
      <c r="D21" s="17">
        <v>19.317</v>
      </c>
      <c r="E21" s="17">
        <f t="shared" si="0"/>
        <v>1.0030000000000001</v>
      </c>
      <c r="F21" s="10"/>
      <c r="G21" s="12"/>
      <c r="H21" s="21"/>
      <c r="I21" s="33"/>
      <c r="J21" s="36">
        <f t="shared" ref="J21:J24" si="6">(E21-$F$20)^2</f>
        <v>0</v>
      </c>
      <c r="Q21" s="37"/>
      <c r="R21" s="37"/>
      <c r="S21" s="2"/>
      <c r="T21" s="3"/>
    </row>
    <row r="22" spans="1:20" x14ac:dyDescent="0.25">
      <c r="A22" s="1"/>
      <c r="B22" s="19">
        <v>3</v>
      </c>
      <c r="C22" s="25">
        <v>21.222000000000001</v>
      </c>
      <c r="D22" s="17">
        <v>22.225000000000001</v>
      </c>
      <c r="E22" s="17">
        <f t="shared" si="0"/>
        <v>1.0030000000000001</v>
      </c>
      <c r="F22" s="10"/>
      <c r="G22" s="12"/>
      <c r="H22" s="21"/>
      <c r="I22" s="33"/>
      <c r="J22" s="36">
        <f t="shared" si="6"/>
        <v>0</v>
      </c>
      <c r="Q22" s="37"/>
      <c r="R22" s="37"/>
      <c r="S22" s="2"/>
      <c r="T22" s="3"/>
    </row>
    <row r="23" spans="1:20" x14ac:dyDescent="0.25">
      <c r="A23" s="1"/>
      <c r="B23" s="19">
        <v>4</v>
      </c>
      <c r="C23" s="25">
        <v>26.420999999999999</v>
      </c>
      <c r="D23" s="17">
        <v>27.423999999999999</v>
      </c>
      <c r="E23" s="17">
        <f t="shared" si="0"/>
        <v>1.0030000000000001</v>
      </c>
      <c r="F23" s="10"/>
      <c r="G23" s="12"/>
      <c r="H23" s="21"/>
      <c r="I23" s="33"/>
      <c r="J23" s="36">
        <f t="shared" si="6"/>
        <v>0</v>
      </c>
      <c r="Q23" s="37"/>
      <c r="R23" s="37"/>
      <c r="S23" s="2"/>
      <c r="T23" s="3"/>
    </row>
    <row r="24" spans="1:20" x14ac:dyDescent="0.25">
      <c r="A24" s="1"/>
      <c r="B24" s="19">
        <v>5</v>
      </c>
      <c r="C24" s="25">
        <v>28.923999999999999</v>
      </c>
      <c r="D24" s="17">
        <v>29.925999999999998</v>
      </c>
      <c r="E24" s="17">
        <f t="shared" si="0"/>
        <v>1.0019999999999989</v>
      </c>
      <c r="F24" s="10"/>
      <c r="G24" s="12"/>
      <c r="H24" s="21"/>
      <c r="I24" s="33"/>
      <c r="J24" s="36">
        <f t="shared" si="6"/>
        <v>1.0000000000024443E-6</v>
      </c>
      <c r="Q24" s="37"/>
      <c r="R24" s="37"/>
      <c r="S24" s="2"/>
      <c r="T24" s="3"/>
    </row>
    <row r="25" spans="1:20" x14ac:dyDescent="0.25">
      <c r="A25" s="14">
        <v>4</v>
      </c>
      <c r="B25" s="19">
        <v>1</v>
      </c>
      <c r="C25" s="25">
        <v>32.103999999999999</v>
      </c>
      <c r="D25" s="17">
        <v>33.104999999999997</v>
      </c>
      <c r="E25" s="17">
        <f t="shared" si="0"/>
        <v>1.0009999999999977</v>
      </c>
      <c r="F25" s="17">
        <f>AVERAGE(E25:E29)</f>
        <v>1.0037999999999982</v>
      </c>
      <c r="G25" s="29">
        <v>48</v>
      </c>
      <c r="H25" s="23">
        <v>9.0299999999999994</v>
      </c>
      <c r="I25" s="28">
        <f>($B$2-$B$3)*$B$4*H25*(F25*0.001)^2/(18*$B$5*(1+2.4*F25*0.001/$B$6))</f>
        <v>0.15111732312450502</v>
      </c>
      <c r="J25" s="36">
        <f>(E25-$F$25)^2</f>
        <v>7.840000000003247E-6</v>
      </c>
      <c r="L25">
        <f>$B$8</f>
        <v>2.886751345948129E-3</v>
      </c>
      <c r="N25">
        <f>$B$8</f>
        <v>2.886751345948129E-3</v>
      </c>
      <c r="Q25" s="37">
        <f t="shared" si="1"/>
        <v>3.3276618417942276E-3</v>
      </c>
      <c r="R25" s="37">
        <f t="shared" si="2"/>
        <v>0.2</v>
      </c>
      <c r="S25" s="2">
        <f t="shared" si="3"/>
        <v>2.3019799515428475E-2</v>
      </c>
      <c r="T25" s="3">
        <f t="shared" si="4"/>
        <v>3.4786904816343288E-3</v>
      </c>
    </row>
    <row r="26" spans="1:20" x14ac:dyDescent="0.25">
      <c r="A26" s="1"/>
      <c r="B26" s="19">
        <v>2</v>
      </c>
      <c r="C26" s="25">
        <v>37.200000000000003</v>
      </c>
      <c r="D26" s="17">
        <v>38.201000000000001</v>
      </c>
      <c r="E26" s="17">
        <f t="shared" si="0"/>
        <v>1.0009999999999977</v>
      </c>
      <c r="F26" s="10"/>
      <c r="G26" s="12"/>
      <c r="H26" s="21"/>
      <c r="I26" s="33"/>
      <c r="J26" s="36">
        <f t="shared" ref="J26:J29" si="7">(E26-$F$25)^2</f>
        <v>7.840000000003247E-6</v>
      </c>
      <c r="Q26" s="37"/>
      <c r="R26" s="37"/>
      <c r="S26" s="2"/>
      <c r="T26" s="3"/>
    </row>
    <row r="27" spans="1:20" x14ac:dyDescent="0.25">
      <c r="A27" s="1"/>
      <c r="B27" s="19">
        <v>3</v>
      </c>
      <c r="C27" s="25">
        <v>38.411999999999999</v>
      </c>
      <c r="D27" s="17">
        <v>39.414999999999999</v>
      </c>
      <c r="E27" s="17">
        <f t="shared" si="0"/>
        <v>1.0030000000000001</v>
      </c>
      <c r="F27" s="10"/>
      <c r="G27" s="12"/>
      <c r="H27" s="21"/>
      <c r="I27" s="33"/>
      <c r="J27" s="36">
        <f t="shared" si="7"/>
        <v>6.3999999999701687E-7</v>
      </c>
      <c r="Q27" s="37"/>
      <c r="R27" s="37"/>
      <c r="S27" s="2"/>
      <c r="T27" s="3"/>
    </row>
    <row r="28" spans="1:20" x14ac:dyDescent="0.25">
      <c r="A28" s="1"/>
      <c r="B28" s="19">
        <v>4</v>
      </c>
      <c r="C28" s="25">
        <v>42.722000000000001</v>
      </c>
      <c r="D28" s="17">
        <v>43.731999999999999</v>
      </c>
      <c r="E28" s="17">
        <f t="shared" si="0"/>
        <v>1.009999999999998</v>
      </c>
      <c r="F28" s="10"/>
      <c r="G28" s="12"/>
      <c r="H28" s="21"/>
      <c r="I28" s="33"/>
      <c r="J28" s="36">
        <f t="shared" si="7"/>
        <v>3.8439999999997037E-5</v>
      </c>
      <c r="Q28" s="37"/>
      <c r="R28" s="37"/>
      <c r="S28" s="2"/>
      <c r="T28" s="3"/>
    </row>
    <row r="29" spans="1:20" x14ac:dyDescent="0.25">
      <c r="A29" s="1"/>
      <c r="B29" s="19">
        <v>5</v>
      </c>
      <c r="C29" s="25">
        <v>48.219000000000001</v>
      </c>
      <c r="D29" s="17">
        <v>49.222999999999999</v>
      </c>
      <c r="E29" s="17">
        <f t="shared" si="0"/>
        <v>1.0039999999999978</v>
      </c>
      <c r="F29" s="10"/>
      <c r="G29" s="12"/>
      <c r="H29" s="21"/>
      <c r="I29" s="33"/>
      <c r="J29" s="36">
        <f t="shared" si="7"/>
        <v>3.9999999999813554E-8</v>
      </c>
      <c r="Q29" s="37"/>
      <c r="R29" s="37"/>
      <c r="S29" s="2"/>
      <c r="T29" s="3"/>
    </row>
    <row r="30" spans="1:20" x14ac:dyDescent="0.25">
      <c r="A30" s="14">
        <v>5</v>
      </c>
      <c r="B30" s="19">
        <v>1</v>
      </c>
      <c r="C30" s="25">
        <v>10.992000000000001</v>
      </c>
      <c r="D30" s="17">
        <v>11.981999999999999</v>
      </c>
      <c r="E30" s="17">
        <f t="shared" si="0"/>
        <v>0.98999999999999844</v>
      </c>
      <c r="F30" s="17">
        <f>AVERAGE(E30:E34)</f>
        <v>0.98360000000000025</v>
      </c>
      <c r="G30" s="29">
        <v>42</v>
      </c>
      <c r="H30" s="23">
        <v>12.69</v>
      </c>
      <c r="I30" s="28">
        <f>($B$2-$B$3)*$B$4*H30*(F30*0.001)^2/(18*$B$5*(1+2.4*F30*0.001/$B$6))</f>
        <v>0.20434845275574592</v>
      </c>
      <c r="J30" s="36">
        <f>(E30-$F$30)^2</f>
        <v>4.0959999999976765E-5</v>
      </c>
      <c r="L30">
        <f>$B$8</f>
        <v>2.886751345948129E-3</v>
      </c>
      <c r="N30">
        <f>$B$8</f>
        <v>2.886751345948129E-3</v>
      </c>
      <c r="Q30" s="37">
        <f t="shared" si="1"/>
        <v>3.9740827033835774E-3</v>
      </c>
      <c r="R30" s="37">
        <f t="shared" si="2"/>
        <v>0.2</v>
      </c>
      <c r="S30" s="2">
        <f t="shared" si="3"/>
        <v>1.7520771664069006E-2</v>
      </c>
      <c r="T30" s="3">
        <f t="shared" si="4"/>
        <v>3.5803425806392171E-3</v>
      </c>
    </row>
    <row r="31" spans="1:20" x14ac:dyDescent="0.25">
      <c r="A31" s="1"/>
      <c r="B31" s="19">
        <v>2</v>
      </c>
      <c r="C31" s="25">
        <v>15.51</v>
      </c>
      <c r="D31" s="17">
        <v>16.492000000000001</v>
      </c>
      <c r="E31" s="17">
        <f t="shared" si="0"/>
        <v>0.98200000000000109</v>
      </c>
      <c r="F31" s="2"/>
      <c r="G31" s="2"/>
      <c r="H31" s="21"/>
      <c r="I31" s="33"/>
      <c r="J31" s="36">
        <f t="shared" ref="J31:J34" si="8">(E31-$F$30)^2</f>
        <v>2.5599999999973044E-6</v>
      </c>
      <c r="Q31" s="37"/>
      <c r="R31" s="2"/>
      <c r="S31" s="2"/>
      <c r="T31" s="3"/>
    </row>
    <row r="32" spans="1:20" x14ac:dyDescent="0.25">
      <c r="A32" s="1"/>
      <c r="B32" s="19">
        <v>3</v>
      </c>
      <c r="C32" s="25">
        <v>19.995999999999999</v>
      </c>
      <c r="D32" s="17">
        <v>20.97</v>
      </c>
      <c r="E32" s="17">
        <f t="shared" si="0"/>
        <v>0.9740000000000002</v>
      </c>
      <c r="F32" s="2"/>
      <c r="G32" s="2"/>
      <c r="H32" s="21"/>
      <c r="I32" s="33"/>
      <c r="J32" s="36">
        <f t="shared" si="8"/>
        <v>9.2160000000001015E-5</v>
      </c>
      <c r="Q32" s="37"/>
      <c r="R32" s="2"/>
      <c r="S32" s="2"/>
      <c r="T32" s="3"/>
    </row>
    <row r="33" spans="1:20" x14ac:dyDescent="0.25">
      <c r="A33" s="1"/>
      <c r="B33" s="19">
        <v>4</v>
      </c>
      <c r="C33" s="25">
        <v>23.649000000000001</v>
      </c>
      <c r="D33" s="17">
        <v>24.634</v>
      </c>
      <c r="E33" s="17">
        <f t="shared" si="0"/>
        <v>0.98499999999999943</v>
      </c>
      <c r="F33" s="2"/>
      <c r="G33" s="2"/>
      <c r="H33" s="21"/>
      <c r="I33" s="33"/>
      <c r="J33" s="36">
        <f t="shared" si="8"/>
        <v>1.9599999999977031E-6</v>
      </c>
      <c r="Q33" s="37"/>
      <c r="R33" s="2"/>
      <c r="S33" s="2"/>
      <c r="T33" s="3"/>
    </row>
    <row r="34" spans="1:20" x14ac:dyDescent="0.25">
      <c r="A34" s="4"/>
      <c r="B34" s="19">
        <v>5</v>
      </c>
      <c r="C34" s="25">
        <v>26.327999999999999</v>
      </c>
      <c r="D34" s="17">
        <v>27.315000000000001</v>
      </c>
      <c r="E34" s="17">
        <f t="shared" si="0"/>
        <v>0.98700000000000188</v>
      </c>
      <c r="F34" s="5"/>
      <c r="G34" s="5"/>
      <c r="H34" s="22"/>
      <c r="I34" s="34"/>
      <c r="J34" s="36">
        <f t="shared" si="8"/>
        <v>1.1560000000011043E-5</v>
      </c>
      <c r="Q34" s="40"/>
      <c r="R34" s="5"/>
      <c r="S34" s="5"/>
      <c r="T34" s="6"/>
    </row>
    <row r="35" spans="1:20" x14ac:dyDescent="0.25">
      <c r="J35" s="14" t="s">
        <v>3</v>
      </c>
      <c r="K35" s="38" t="s">
        <v>32</v>
      </c>
    </row>
    <row r="36" spans="1:20" x14ac:dyDescent="0.25">
      <c r="J36" s="17">
        <v>1.0020000000000024</v>
      </c>
      <c r="K36" s="37">
        <v>2.2882161902524067E-2</v>
      </c>
    </row>
    <row r="37" spans="1:20" x14ac:dyDescent="0.25">
      <c r="J37" s="17">
        <v>1.1020000000000003</v>
      </c>
      <c r="K37" s="37"/>
    </row>
    <row r="38" spans="1:20" x14ac:dyDescent="0.25">
      <c r="J38" s="17">
        <v>1.0030000000000001</v>
      </c>
      <c r="K38" s="37"/>
    </row>
    <row r="39" spans="1:20" x14ac:dyDescent="0.25">
      <c r="J39" s="17">
        <v>0.9670000000000023</v>
      </c>
      <c r="K39" s="37"/>
    </row>
    <row r="40" spans="1:20" x14ac:dyDescent="0.25">
      <c r="J40" s="17">
        <v>1.0039999999999978</v>
      </c>
      <c r="K40" s="37"/>
    </row>
    <row r="41" spans="1:20" x14ac:dyDescent="0.25">
      <c r="J41" s="25">
        <v>0.99600000000000044</v>
      </c>
      <c r="K41" s="37">
        <v>2.886751345948129E-3</v>
      </c>
    </row>
    <row r="42" spans="1:20" x14ac:dyDescent="0.25">
      <c r="J42" s="25">
        <v>0.99600000000000044</v>
      </c>
      <c r="K42" s="37"/>
    </row>
    <row r="43" spans="1:20" x14ac:dyDescent="0.25">
      <c r="J43" s="25">
        <v>0.99600000000000044</v>
      </c>
      <c r="K43" s="37"/>
    </row>
    <row r="44" spans="1:20" x14ac:dyDescent="0.25">
      <c r="J44" s="25">
        <v>0.99599999999999866</v>
      </c>
      <c r="K44" s="37"/>
    </row>
    <row r="45" spans="1:20" x14ac:dyDescent="0.25">
      <c r="J45" s="25">
        <v>0.99600000000000044</v>
      </c>
      <c r="K45" s="37"/>
    </row>
    <row r="46" spans="1:20" x14ac:dyDescent="0.25">
      <c r="J46" s="25">
        <v>1.0040000000000013</v>
      </c>
      <c r="K46" s="37">
        <v>2.9040202019499756E-3</v>
      </c>
    </row>
    <row r="47" spans="1:20" x14ac:dyDescent="0.25">
      <c r="J47" s="17">
        <v>1.0030000000000001</v>
      </c>
      <c r="K47" s="37"/>
    </row>
    <row r="48" spans="1:20" x14ac:dyDescent="0.25">
      <c r="J48" s="17">
        <v>1.0030000000000001</v>
      </c>
      <c r="K48" s="37"/>
    </row>
    <row r="49" spans="10:11" x14ac:dyDescent="0.25">
      <c r="J49" s="17">
        <v>1.0030000000000001</v>
      </c>
      <c r="K49" s="37"/>
    </row>
    <row r="50" spans="10:11" x14ac:dyDescent="0.25">
      <c r="J50" s="17">
        <v>1.0019999999999989</v>
      </c>
      <c r="K50" s="37"/>
    </row>
    <row r="51" spans="10:11" x14ac:dyDescent="0.25">
      <c r="J51" s="17">
        <v>1.0009999999999977</v>
      </c>
      <c r="K51" s="37">
        <v>3.3276618417942276E-3</v>
      </c>
    </row>
    <row r="52" spans="10:11" x14ac:dyDescent="0.25">
      <c r="J52" s="17">
        <v>1.0009999999999977</v>
      </c>
      <c r="K52" s="37"/>
    </row>
    <row r="53" spans="10:11" x14ac:dyDescent="0.25">
      <c r="J53" s="17">
        <v>1.0030000000000001</v>
      </c>
      <c r="K53" s="37"/>
    </row>
    <row r="54" spans="10:11" x14ac:dyDescent="0.25">
      <c r="J54" s="17">
        <v>1.009999999999998</v>
      </c>
      <c r="K54" s="37"/>
    </row>
    <row r="55" spans="10:11" x14ac:dyDescent="0.25">
      <c r="J55" s="17">
        <v>1.0039999999999978</v>
      </c>
      <c r="K55" s="37"/>
    </row>
    <row r="56" spans="10:11" x14ac:dyDescent="0.25">
      <c r="J56" s="17">
        <v>0.98999999999999844</v>
      </c>
      <c r="K56" s="37">
        <v>3.9740827033835774E-3</v>
      </c>
    </row>
    <row r="57" spans="10:11" x14ac:dyDescent="0.25">
      <c r="J57" s="17">
        <v>0.98200000000000109</v>
      </c>
      <c r="K57" s="37"/>
    </row>
    <row r="58" spans="10:11" x14ac:dyDescent="0.25">
      <c r="J58" s="17">
        <v>0.9740000000000002</v>
      </c>
      <c r="K58" s="37"/>
    </row>
    <row r="59" spans="10:11" x14ac:dyDescent="0.25">
      <c r="J59" s="17">
        <v>0.98499999999999943</v>
      </c>
      <c r="K59" s="37"/>
    </row>
    <row r="60" spans="10:11" x14ac:dyDescent="0.25">
      <c r="J60" s="17">
        <v>0.98700000000000188</v>
      </c>
      <c r="K60" s="4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JerryYang</dc:creator>
  <cp:lastModifiedBy>JerryYang</cp:lastModifiedBy>
  <dcterms:created xsi:type="dcterms:W3CDTF">2015-06-05T18:19:34Z</dcterms:created>
  <dcterms:modified xsi:type="dcterms:W3CDTF">2021-11-05T09:49:48Z</dcterms:modified>
</cp:coreProperties>
</file>