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b581510f85c979/Studium/_Masterarbeit/eda/designs/SKY130_SAR-ADC/mag/adc_array_topologies/"/>
    </mc:Choice>
  </mc:AlternateContent>
  <xr:revisionPtr revIDLastSave="163" documentId="8_{EC155394-F565-4A08-89D8-1AF8DCF4F61D}" xr6:coauthVersionLast="47" xr6:coauthVersionMax="47" xr10:uidLastSave="{99F2FC38-2D6B-4273-A901-6213E6DED4EC}"/>
  <bookViews>
    <workbookView xWindow="6555" yWindow="2370" windowWidth="20550" windowHeight="11835" xr2:uid="{0DF55CA2-8073-418B-B7FF-723FBF917B4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H15" i="1"/>
  <c r="G16" i="1"/>
  <c r="H16" i="1"/>
  <c r="G17" i="1"/>
  <c r="H17" i="1"/>
  <c r="G18" i="1"/>
  <c r="H18" i="1"/>
  <c r="I18" i="1"/>
  <c r="I17" i="1"/>
  <c r="I16" i="1"/>
  <c r="I15" i="1"/>
  <c r="I22" i="1"/>
  <c r="I23" i="1"/>
  <c r="I24" i="1"/>
  <c r="I25" i="1"/>
  <c r="C25" i="1"/>
  <c r="C24" i="1"/>
  <c r="E25" i="1"/>
  <c r="E24" i="1"/>
  <c r="F25" i="1"/>
  <c r="F24" i="1"/>
  <c r="G25" i="1"/>
  <c r="G24" i="1"/>
  <c r="H25" i="1"/>
  <c r="H24" i="1"/>
  <c r="H22" i="1"/>
  <c r="H23" i="1"/>
  <c r="G23" i="1"/>
  <c r="G22" i="1"/>
  <c r="F21" i="1"/>
  <c r="E23" i="1"/>
  <c r="C23" i="1"/>
  <c r="E22" i="1"/>
  <c r="C22" i="1"/>
  <c r="F22" i="1"/>
  <c r="F23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<sst xmlns="http://schemas.openxmlformats.org/spreadsheetml/2006/main" count="45" uniqueCount="39">
  <si>
    <t>Waffle A (16)</t>
  </si>
  <si>
    <t>Waffle (8) A</t>
  </si>
  <si>
    <t>Finger (8) A</t>
  </si>
  <si>
    <t>Finger (8) B</t>
  </si>
  <si>
    <t>Finger (16) C</t>
  </si>
  <si>
    <t>Finger (8) D</t>
  </si>
  <si>
    <t>Finger (8) E</t>
  </si>
  <si>
    <t>M3-M3</t>
  </si>
  <si>
    <t>M3-M4</t>
  </si>
  <si>
    <t>xxx</t>
  </si>
  <si>
    <t>comment</t>
  </si>
  <si>
    <t>high parasitics</t>
  </si>
  <si>
    <t>In layer</t>
  </si>
  <si>
    <t>Topology</t>
  </si>
  <si>
    <t>Total C per cell</t>
  </si>
  <si>
    <t>Area A per cell</t>
  </si>
  <si>
    <t>16: C TOP-BOT</t>
  </si>
  <si>
    <t>8: C TOP-BOT</t>
  </si>
  <si>
    <t>4: C TOP-BOT</t>
  </si>
  <si>
    <t>2: C TOP-BOT</t>
  </si>
  <si>
    <t>1: C TOP-BOT</t>
  </si>
  <si>
    <t>1: C/unit-cap</t>
  </si>
  <si>
    <t>2: C/unit-cap</t>
  </si>
  <si>
    <t>4: C/unit-cap</t>
  </si>
  <si>
    <t>8: C/unit-cap</t>
  </si>
  <si>
    <t>16:C/unit-cap</t>
  </si>
  <si>
    <t>16cell unitcap</t>
  </si>
  <si>
    <t>8cell unitcap</t>
  </si>
  <si>
    <t>4cell unitcap</t>
  </si>
  <si>
    <t>2cell unitcap</t>
  </si>
  <si>
    <t>1cell unitcap</t>
  </si>
  <si>
    <t>Finger (8) F</t>
  </si>
  <si>
    <t>M4-M4</t>
  </si>
  <si>
    <t>Unit-Cap Mittelwert</t>
  </si>
  <si>
    <t>Bin-Cap Berechnung</t>
  </si>
  <si>
    <t>Gesamt-Cap</t>
  </si>
  <si>
    <t>low cap
high var</t>
  </si>
  <si>
    <t>high var</t>
  </si>
  <si>
    <t>higher area/cap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</si>
</sst>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&quot;fF&quot;"/>
    <numFmt numFmtId="165" formatCode="0.00&quot;aF&quot;"/>
    <numFmt numFmtId="166" formatCode="0&quot;um²&quot;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5" fontId="0" fillId="0" borderId="0" xfId="0" quotePrefix="1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0" borderId="0" xfId="0" applyFont="1"/>
    <xf numFmtId="166" fontId="0" fillId="0" borderId="0" xfId="0" applyNumberFormat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0" borderId="0" xfId="0" applyFont="1"/>
    <xf numFmtId="165" fontId="1" fillId="0" borderId="0" xfId="0" applyNumberFormat="1" applyFont="1" applyAlignment="1">
      <alignment horizontal="right" wrapText="1"/>
    </xf>
    <xf numFmtId="0" fontId="2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</xdr:col>
      <xdr:colOff>1028700</xdr:colOff>
      <xdr:row>34</xdr:row>
      <xdr:rowOff>78628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2022" r="4555"/>
        <a:stretch/>
      </xdr:blipFill>
      <xdr:spPr bwMode="auto">
        <a:xfrm>
          <a:off x="1085850" y="2667000"/>
          <a:ext cx="1028700" cy="10311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0</xdr:colOff>
      <xdr:row>29</xdr:row>
      <xdr:rowOff>1</xdr:rowOff>
    </xdr:from>
    <xdr:to>
      <xdr:col>2</xdr:col>
      <xdr:colOff>1028700</xdr:colOff>
      <xdr:row>34</xdr:row>
      <xdr:rowOff>86127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0" y="2667001"/>
          <a:ext cx="1028700" cy="103862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1009650</xdr:colOff>
      <xdr:row>36</xdr:row>
      <xdr:rowOff>114700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81350" y="2667000"/>
          <a:ext cx="1009650" cy="14482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1000125</xdr:colOff>
          <xdr:row>37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1</xdr:colOff>
      <xdr:row>29</xdr:row>
      <xdr:rowOff>1</xdr:rowOff>
    </xdr:from>
    <xdr:to>
      <xdr:col>5</xdr:col>
      <xdr:colOff>1019175</xdr:colOff>
      <xdr:row>34</xdr:row>
      <xdr:rowOff>156594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76851" y="2667001"/>
          <a:ext cx="1019174" cy="1109093"/>
        </a:xfrm>
        <a:prstGeom prst="rect">
          <a:avLst/>
        </a:prstGeom>
      </xdr:spPr>
    </xdr:pic>
    <xdr:clientData/>
  </xdr:twoCellAnchor>
  <xdr:twoCellAnchor editAs="oneCell">
    <xdr:from>
      <xdr:col>6</xdr:col>
      <xdr:colOff>9843</xdr:colOff>
      <xdr:row>29</xdr:row>
      <xdr:rowOff>18734</xdr:rowOff>
    </xdr:from>
    <xdr:to>
      <xdr:col>6</xdr:col>
      <xdr:colOff>990600</xdr:colOff>
      <xdr:row>37</xdr:row>
      <xdr:rowOff>171931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5986223" y="3033954"/>
          <a:ext cx="1677197" cy="98075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29</xdr:row>
      <xdr:rowOff>1</xdr:rowOff>
    </xdr:from>
    <xdr:to>
      <xdr:col>8</xdr:col>
      <xdr:colOff>2555</xdr:colOff>
      <xdr:row>36</xdr:row>
      <xdr:rowOff>114301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72350" y="2667001"/>
          <a:ext cx="1050305" cy="1447800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29</xdr:row>
      <xdr:rowOff>1</xdr:rowOff>
    </xdr:from>
    <xdr:to>
      <xdr:col>8</xdr:col>
      <xdr:colOff>1066800</xdr:colOff>
      <xdr:row>38</xdr:row>
      <xdr:rowOff>9427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20101" y="5553076"/>
          <a:ext cx="1066799" cy="1723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AB4B-C293-46AC-B464-F4C2784181A4}">
  <dimension ref="A1:I29"/>
  <sheetViews>
    <sheetView tabSelected="1" workbookViewId="0">
      <selection activeCell="I28" sqref="I28"/>
    </sheetView>
  </sheetViews>
  <sheetFormatPr baseColWidth="10" defaultRowHeight="15" x14ac:dyDescent="0.25"/>
  <cols>
    <col min="1" max="1" width="16.28515625" customWidth="1"/>
    <col min="2" max="8" width="15.7109375" customWidth="1"/>
    <col min="9" max="9" width="16.42578125" customWidth="1"/>
  </cols>
  <sheetData>
    <row r="1" spans="1:9" x14ac:dyDescent="0.25">
      <c r="A1" s="7" t="s">
        <v>13</v>
      </c>
      <c r="B1" s="12" t="s">
        <v>0</v>
      </c>
      <c r="C1" s="12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12" t="s">
        <v>31</v>
      </c>
    </row>
    <row r="2" spans="1:9" x14ac:dyDescent="0.25">
      <c r="A2" s="7" t="s">
        <v>15</v>
      </c>
      <c r="B2" s="8">
        <v>41</v>
      </c>
      <c r="C2" s="8">
        <v>25</v>
      </c>
      <c r="D2" s="8">
        <v>23</v>
      </c>
      <c r="E2" s="8">
        <v>22</v>
      </c>
      <c r="F2" s="8">
        <v>17</v>
      </c>
      <c r="G2" s="8">
        <v>24</v>
      </c>
      <c r="H2" s="8">
        <v>28</v>
      </c>
      <c r="I2" s="8">
        <v>19</v>
      </c>
    </row>
    <row r="3" spans="1:9" x14ac:dyDescent="0.25">
      <c r="A3" s="7" t="s">
        <v>14</v>
      </c>
      <c r="B3" s="2">
        <v>9.18</v>
      </c>
      <c r="C3" s="2">
        <v>4.7699999999999996</v>
      </c>
      <c r="D3" s="9">
        <v>3.66</v>
      </c>
      <c r="E3" s="2">
        <v>3.12</v>
      </c>
      <c r="F3" s="2">
        <v>0.73599999999999999</v>
      </c>
      <c r="G3" s="2">
        <v>1.07</v>
      </c>
      <c r="H3" s="2">
        <v>5.55</v>
      </c>
      <c r="I3" s="2">
        <v>4.97</v>
      </c>
    </row>
    <row r="4" spans="1:9" x14ac:dyDescent="0.25">
      <c r="A4" s="7" t="s">
        <v>12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8</v>
      </c>
      <c r="G4" s="1" t="s">
        <v>8</v>
      </c>
      <c r="H4" s="1" t="s">
        <v>7</v>
      </c>
      <c r="I4" s="1" t="s">
        <v>32</v>
      </c>
    </row>
    <row r="5" spans="1:9" x14ac:dyDescent="0.25">
      <c r="A5" s="7"/>
    </row>
    <row r="6" spans="1:9" ht="15.75" x14ac:dyDescent="0.25">
      <c r="A6" s="10" t="s">
        <v>35</v>
      </c>
    </row>
    <row r="7" spans="1:9" x14ac:dyDescent="0.25">
      <c r="A7" s="7" t="s">
        <v>16</v>
      </c>
      <c r="B7" s="2">
        <v>54.98</v>
      </c>
      <c r="C7" s="2"/>
      <c r="D7" s="2"/>
      <c r="E7" s="2"/>
      <c r="F7" s="2">
        <v>4.42</v>
      </c>
      <c r="G7" s="2"/>
      <c r="H7" s="2"/>
    </row>
    <row r="8" spans="1:9" x14ac:dyDescent="0.25">
      <c r="A8" s="7" t="s">
        <v>17</v>
      </c>
      <c r="B8" s="2">
        <v>59.74</v>
      </c>
      <c r="C8" s="2">
        <v>28.51</v>
      </c>
      <c r="D8" s="4">
        <v>3.66</v>
      </c>
      <c r="E8" s="2">
        <v>18.690000000000001</v>
      </c>
      <c r="F8" s="2">
        <v>4.83</v>
      </c>
      <c r="G8" s="2">
        <v>6.43</v>
      </c>
      <c r="H8" s="2">
        <v>33.340000000000003</v>
      </c>
      <c r="I8" s="2">
        <v>29.82</v>
      </c>
    </row>
    <row r="9" spans="1:9" x14ac:dyDescent="0.25">
      <c r="A9" s="7" t="s">
        <v>18</v>
      </c>
      <c r="B9" s="2">
        <v>57.53</v>
      </c>
      <c r="C9" s="2">
        <v>30.99</v>
      </c>
      <c r="D9" s="4"/>
      <c r="E9" s="2">
        <v>20.23</v>
      </c>
      <c r="F9" s="2">
        <v>4.72</v>
      </c>
      <c r="G9" s="2">
        <v>7.12</v>
      </c>
      <c r="H9" s="2">
        <v>36.159999999999997</v>
      </c>
      <c r="I9" s="2">
        <v>32.51</v>
      </c>
    </row>
    <row r="10" spans="1:9" x14ac:dyDescent="0.25">
      <c r="A10" s="7" t="s">
        <v>19</v>
      </c>
      <c r="B10" s="2">
        <v>56.42</v>
      </c>
      <c r="C10" s="2">
        <v>29.86</v>
      </c>
      <c r="D10" s="4"/>
      <c r="E10" s="2">
        <v>19.510000000000002</v>
      </c>
      <c r="F10" s="2">
        <v>4.68</v>
      </c>
      <c r="G10" s="2">
        <v>6.91</v>
      </c>
      <c r="H10" s="2">
        <v>34.909999999999997</v>
      </c>
      <c r="I10" s="2">
        <v>31.19</v>
      </c>
    </row>
    <row r="11" spans="1:9" x14ac:dyDescent="0.25">
      <c r="A11" s="7" t="s">
        <v>20</v>
      </c>
      <c r="B11" s="2">
        <v>55.85</v>
      </c>
      <c r="C11" s="2">
        <v>29.29</v>
      </c>
      <c r="D11" s="4">
        <v>0.7</v>
      </c>
      <c r="E11" s="2">
        <v>19.13</v>
      </c>
      <c r="F11" s="2">
        <v>4.66</v>
      </c>
      <c r="G11" s="2">
        <v>6.78</v>
      </c>
      <c r="H11" s="2">
        <v>34.299999999999997</v>
      </c>
      <c r="I11" s="2">
        <v>30.59</v>
      </c>
    </row>
    <row r="12" spans="1:9" x14ac:dyDescent="0.25">
      <c r="A12" s="7"/>
      <c r="B12" s="1"/>
      <c r="C12" s="1"/>
      <c r="D12" s="1"/>
      <c r="E12" s="1"/>
      <c r="F12" s="1"/>
      <c r="G12" s="1"/>
      <c r="H12" s="1"/>
    </row>
    <row r="13" spans="1:9" ht="15.75" x14ac:dyDescent="0.25">
      <c r="A13" s="10" t="s">
        <v>33</v>
      </c>
      <c r="B13" s="1"/>
      <c r="C13" s="1"/>
      <c r="D13" s="1"/>
      <c r="E13" s="1"/>
      <c r="F13" s="1"/>
      <c r="G13" s="1"/>
      <c r="H13" s="1"/>
    </row>
    <row r="14" spans="1:9" x14ac:dyDescent="0.25">
      <c r="A14" s="7" t="s">
        <v>25</v>
      </c>
      <c r="B14" s="3">
        <v>573</v>
      </c>
      <c r="C14" s="5" t="s">
        <v>9</v>
      </c>
      <c r="D14" s="3"/>
      <c r="E14" s="3"/>
      <c r="F14" s="3">
        <v>46</v>
      </c>
      <c r="G14" s="3"/>
      <c r="H14" s="3"/>
    </row>
    <row r="15" spans="1:9" x14ac:dyDescent="0.25">
      <c r="A15" s="7" t="s">
        <v>24</v>
      </c>
      <c r="B15" s="3">
        <v>574</v>
      </c>
      <c r="C15" s="3">
        <v>594</v>
      </c>
      <c r="D15" s="6">
        <v>457</v>
      </c>
      <c r="E15" s="3">
        <v>389</v>
      </c>
      <c r="F15" s="3">
        <v>46.4</v>
      </c>
      <c r="G15" s="3">
        <f t="shared" ref="G15:H15" si="0">1000*G8/48</f>
        <v>133.95833333333334</v>
      </c>
      <c r="H15" s="3">
        <f t="shared" si="0"/>
        <v>694.58333333333337</v>
      </c>
      <c r="I15" s="3">
        <f>1000*I8/48</f>
        <v>621.25</v>
      </c>
    </row>
    <row r="16" spans="1:9" x14ac:dyDescent="0.25">
      <c r="A16" s="7" t="s">
        <v>23</v>
      </c>
      <c r="B16" s="3">
        <v>575</v>
      </c>
      <c r="C16" s="3">
        <v>596</v>
      </c>
      <c r="D16" s="6"/>
      <c r="E16" s="3">
        <v>389</v>
      </c>
      <c r="F16" s="3">
        <v>47.2</v>
      </c>
      <c r="G16" s="3">
        <f t="shared" ref="G16:H16" si="1">1000*G9/52</f>
        <v>136.92307692307693</v>
      </c>
      <c r="H16" s="3">
        <f t="shared" si="1"/>
        <v>695.38461538461536</v>
      </c>
      <c r="I16" s="3">
        <f>1000*I9/52</f>
        <v>625.19230769230762</v>
      </c>
    </row>
    <row r="17" spans="1:9" x14ac:dyDescent="0.25">
      <c r="A17" s="7" t="s">
        <v>22</v>
      </c>
      <c r="B17" s="3">
        <v>576</v>
      </c>
      <c r="C17" s="3">
        <v>597</v>
      </c>
      <c r="D17" s="6"/>
      <c r="E17" s="3">
        <v>390</v>
      </c>
      <c r="F17" s="3">
        <v>47.8</v>
      </c>
      <c r="G17" s="3">
        <f t="shared" ref="G17:H17" si="2">1000*G10/50</f>
        <v>138.19999999999999</v>
      </c>
      <c r="H17" s="3">
        <f t="shared" si="2"/>
        <v>698.2</v>
      </c>
      <c r="I17" s="3">
        <f>1000*I10/50</f>
        <v>623.79999999999995</v>
      </c>
    </row>
    <row r="18" spans="1:9" x14ac:dyDescent="0.25">
      <c r="A18" s="7" t="s">
        <v>21</v>
      </c>
      <c r="B18" s="3">
        <v>576</v>
      </c>
      <c r="C18" s="3">
        <v>598</v>
      </c>
      <c r="D18" s="6">
        <v>700</v>
      </c>
      <c r="E18" s="3">
        <v>390</v>
      </c>
      <c r="F18" s="3">
        <v>48</v>
      </c>
      <c r="G18" s="3">
        <f t="shared" ref="G18:H18" si="3">1000*G11/49</f>
        <v>138.36734693877551</v>
      </c>
      <c r="H18" s="3">
        <f t="shared" si="3"/>
        <v>700</v>
      </c>
      <c r="I18" s="3">
        <f>1000*I11/49</f>
        <v>624.28571428571433</v>
      </c>
    </row>
    <row r="19" spans="1:9" x14ac:dyDescent="0.25">
      <c r="A19" s="7"/>
      <c r="B19" s="3"/>
      <c r="C19" s="3"/>
      <c r="D19" s="6"/>
      <c r="E19" s="3"/>
      <c r="F19" s="3"/>
      <c r="G19" s="3"/>
      <c r="H19" s="3"/>
    </row>
    <row r="20" spans="1:9" ht="15.75" x14ac:dyDescent="0.25">
      <c r="A20" s="10" t="s">
        <v>34</v>
      </c>
      <c r="B20" s="3"/>
      <c r="C20" s="3"/>
      <c r="D20" s="6"/>
      <c r="E20" s="3"/>
      <c r="F20" s="3"/>
      <c r="G20" s="3"/>
      <c r="H20" s="3"/>
    </row>
    <row r="21" spans="1:9" x14ac:dyDescent="0.25">
      <c r="A21" s="7" t="s">
        <v>26</v>
      </c>
      <c r="B21" s="3">
        <f>B7/6/16*1000</f>
        <v>572.70833333333326</v>
      </c>
      <c r="C21" s="3"/>
      <c r="D21" s="3"/>
      <c r="E21" s="3"/>
      <c r="F21" s="3">
        <f>F7/6/16*1000</f>
        <v>46.041666666666671</v>
      </c>
      <c r="G21" s="3"/>
      <c r="H21" s="3"/>
    </row>
    <row r="22" spans="1:9" x14ac:dyDescent="0.25">
      <c r="A22" s="7" t="s">
        <v>27</v>
      </c>
      <c r="B22" s="3">
        <f>(B8-B$7)/8*1000</f>
        <v>595.00000000000068</v>
      </c>
      <c r="C22" s="3">
        <f>C8/6/8*1000</f>
        <v>593.95833333333337</v>
      </c>
      <c r="D22" s="3"/>
      <c r="E22" s="3">
        <f>E8/6/8*1000</f>
        <v>389.375</v>
      </c>
      <c r="F22" s="6">
        <f t="shared" ref="F22" si="4">(F8-F$7)/8*1000</f>
        <v>51.250000000000014</v>
      </c>
      <c r="G22" s="6">
        <f>G8/6/8*1000</f>
        <v>133.95833333333331</v>
      </c>
      <c r="H22" s="3">
        <f>H8/6/8*1000</f>
        <v>694.58333333333348</v>
      </c>
      <c r="I22" s="3">
        <f>I8/6/8*1000</f>
        <v>621.25</v>
      </c>
    </row>
    <row r="23" spans="1:9" x14ac:dyDescent="0.25">
      <c r="A23" s="7" t="s">
        <v>28</v>
      </c>
      <c r="B23" s="3">
        <f>(B9-B$7)/4*1000</f>
        <v>637.50000000000102</v>
      </c>
      <c r="C23" s="3">
        <f>(C9-C$8)/4*1000</f>
        <v>619.9999999999992</v>
      </c>
      <c r="D23" s="3"/>
      <c r="E23" s="3">
        <f>(E9-E$8)/4*1000</f>
        <v>384.99999999999977</v>
      </c>
      <c r="F23" s="6">
        <f t="shared" ref="F23" si="5">(F9-F$7)/4*1000</f>
        <v>74.999999999999957</v>
      </c>
      <c r="G23" s="6">
        <f>(G9-G$8)/4*1000</f>
        <v>172.50000000000009</v>
      </c>
      <c r="H23" s="3">
        <f>(H9-H$8)/4*1000</f>
        <v>704.99999999999829</v>
      </c>
      <c r="I23" s="3">
        <f>(I9-I$8)/4*1000</f>
        <v>672.49999999999943</v>
      </c>
    </row>
    <row r="24" spans="1:9" x14ac:dyDescent="0.25">
      <c r="A24" s="7" t="s">
        <v>29</v>
      </c>
      <c r="B24" s="3">
        <f>(B10-B$7)/2*1000</f>
        <v>720.00000000000239</v>
      </c>
      <c r="C24" s="3">
        <f>(C10-C$8)/2*1000</f>
        <v>674.99999999999898</v>
      </c>
      <c r="D24" s="3"/>
      <c r="E24" s="3">
        <f>(E10-E$8)/2*1000</f>
        <v>410.00000000000011</v>
      </c>
      <c r="F24" s="6">
        <f>(F10-F$7)/2*1000</f>
        <v>129.99999999999989</v>
      </c>
      <c r="G24" s="6">
        <f>(G10-G$8)/2*1000</f>
        <v>240.00000000000023</v>
      </c>
      <c r="H24" s="3">
        <f>(H10-H$8)/2*1000</f>
        <v>784.99999999999659</v>
      </c>
      <c r="I24" s="3">
        <f>(I10-I$8)/2*1000</f>
        <v>685.00000000000045</v>
      </c>
    </row>
    <row r="25" spans="1:9" x14ac:dyDescent="0.25">
      <c r="A25" s="7" t="s">
        <v>30</v>
      </c>
      <c r="B25" s="3">
        <f>(B11-B$7)/1*1000</f>
        <v>870.00000000000455</v>
      </c>
      <c r="C25" s="3">
        <f>(C11-C$8)/1*1000</f>
        <v>779.99999999999761</v>
      </c>
      <c r="D25" s="3"/>
      <c r="E25" s="3">
        <f>(E11-E$8)/1*1000</f>
        <v>439.99999999999773</v>
      </c>
      <c r="F25" s="6">
        <f>(F11-F$7)/1*1000</f>
        <v>240.00000000000023</v>
      </c>
      <c r="G25" s="6">
        <f>(G11-G$8)/1*1000</f>
        <v>350.00000000000051</v>
      </c>
      <c r="H25" s="3">
        <f>(H11-H$8)/1*1000</f>
        <v>959.99999999999375</v>
      </c>
      <c r="I25" s="3">
        <f>(I11-I$8)/1*1000</f>
        <v>769.99999999999955</v>
      </c>
    </row>
    <row r="26" spans="1:9" x14ac:dyDescent="0.25">
      <c r="A26" s="7"/>
      <c r="B26" s="3"/>
      <c r="C26" s="3"/>
      <c r="D26" s="6"/>
      <c r="E26" s="3"/>
      <c r="F26" s="3"/>
      <c r="G26" s="3"/>
      <c r="H26" s="3"/>
    </row>
    <row r="27" spans="1:9" x14ac:dyDescent="0.25">
      <c r="A27" s="7"/>
      <c r="B27" s="3"/>
      <c r="C27" s="3"/>
      <c r="D27" s="6"/>
      <c r="E27" s="3"/>
      <c r="F27" s="3"/>
      <c r="G27" s="3"/>
      <c r="H27" s="3"/>
    </row>
    <row r="28" spans="1:9" ht="30" x14ac:dyDescent="0.25">
      <c r="A28" s="7" t="s">
        <v>10</v>
      </c>
      <c r="B28" s="3"/>
      <c r="C28" s="3"/>
      <c r="D28" s="6" t="s">
        <v>37</v>
      </c>
      <c r="E28" s="6" t="s">
        <v>11</v>
      </c>
      <c r="F28" s="11" t="s">
        <v>36</v>
      </c>
      <c r="G28" s="11" t="s">
        <v>36</v>
      </c>
      <c r="H28" s="6" t="s">
        <v>38</v>
      </c>
    </row>
    <row r="29" spans="1:9" x14ac:dyDescent="0.25">
      <c r="B29" s="3"/>
      <c r="C29" s="3"/>
      <c r="D29" s="6"/>
      <c r="E29" s="3"/>
      <c r="F29" s="3"/>
      <c r="G29" s="3"/>
      <c r="H29" s="3"/>
    </row>
  </sheetData>
  <pageMargins left="0.7" right="0.7" top="0.78740157499999996" bottom="0.78740157499999996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1000125</xdr:colOff>
                <xdr:row>37</xdr:row>
                <xdr:rowOff>47625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Manuel Moser</cp:lastModifiedBy>
  <dcterms:created xsi:type="dcterms:W3CDTF">2022-08-23T11:17:21Z</dcterms:created>
  <dcterms:modified xsi:type="dcterms:W3CDTF">2022-08-29T08:52:51Z</dcterms:modified>
</cp:coreProperties>
</file>